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ynadrillec-my.sharepoint.com/personal/ilda_zambrano_dynadrill_com_ec/Documents/Escritorio/TRABAJOS 2026/2026/8-AGOSTO/4349_GCLH-022 pumping/"/>
    </mc:Choice>
  </mc:AlternateContent>
  <xr:revisionPtr revIDLastSave="150" documentId="13_ncr:1_{D76193D2-C24A-47A6-905E-25DD813DF125}" xr6:coauthVersionLast="47" xr6:coauthVersionMax="47" xr10:uidLastSave="{6079D8DF-0D04-425C-82CA-F87D81E3CC1C}"/>
  <bookViews>
    <workbookView xWindow="-108" yWindow="-108" windowWidth="23256" windowHeight="12576" tabRatio="876" activeTab="4" xr2:uid="{00000000-000D-0000-FFFF-FFFF00000000}"/>
  </bookViews>
  <sheets>
    <sheet name="LP" sheetId="22" r:id="rId1"/>
    <sheet name="BD" sheetId="36" r:id="rId2"/>
    <sheet name="Clientes" sheetId="45" state="hidden" r:id="rId3"/>
    <sheet name="OTQ" sheetId="58" r:id="rId4"/>
    <sheet name="TICKET" sheetId="29" r:id="rId5"/>
    <sheet name="Reporte Job " sheetId="59" r:id="rId6"/>
    <sheet name="GUIA" sheetId="57" r:id="rId7"/>
    <sheet name="BD Pozos" sheetId="42" r:id="rId8"/>
  </sheets>
  <externalReferences>
    <externalReference r:id="rId9"/>
    <externalReference r:id="rId10"/>
    <externalReference r:id="rId11"/>
    <externalReference r:id="rId12"/>
    <externalReference r:id="rId13"/>
    <externalReference r:id="rId14"/>
    <externalReference r:id="rId15"/>
    <externalReference r:id="rId16"/>
  </externalReferences>
  <definedNames>
    <definedName name="____WO1">#REF!</definedName>
    <definedName name="___WO1">#REF!</definedName>
    <definedName name="__A23" localSheetId="3">#N/A</definedName>
    <definedName name="__A23">[0]!__A23</definedName>
    <definedName name="__ASI87" localSheetId="3">#N/A</definedName>
    <definedName name="__ASI87">[0]!__ASI87</definedName>
    <definedName name="__d1" localSheetId="3">#N/A</definedName>
    <definedName name="__d1">[0]!__d1</definedName>
    <definedName name="__d6" localSheetId="3">#N/A</definedName>
    <definedName name="__d6">[0]!__d6</definedName>
    <definedName name="__D7" localSheetId="3">#N/A</definedName>
    <definedName name="__D7">[0]!__D7</definedName>
    <definedName name="__d8" localSheetId="3">#N/A</definedName>
    <definedName name="__d8">[0]!__d8</definedName>
    <definedName name="__DAS4556" localSheetId="3">#N/A</definedName>
    <definedName name="__DAS4556">[0]!__DAS4556</definedName>
    <definedName name="__ddf1" localSheetId="3">#N/A</definedName>
    <definedName name="__ddf1">[0]!__ddf1</definedName>
    <definedName name="__DDS12" localSheetId="3">#N/A</definedName>
    <definedName name="__DDS12">[0]!__DDS12</definedName>
    <definedName name="__ds1" localSheetId="3">#N/A</definedName>
    <definedName name="__ds1">[0]!__ds1</definedName>
    <definedName name="__DSS1" localSheetId="3">#N/A</definedName>
    <definedName name="__DSS1">[0]!__DSS1</definedName>
    <definedName name="__f31" localSheetId="3">#N/A</definedName>
    <definedName name="__f31">[0]!__f31</definedName>
    <definedName name="__F4" localSheetId="3">#N/A</definedName>
    <definedName name="__F4">[0]!__F4</definedName>
    <definedName name="__F5" localSheetId="3">#N/A</definedName>
    <definedName name="__F5">[0]!__F5</definedName>
    <definedName name="__fa213" localSheetId="3">#N/A</definedName>
    <definedName name="__fa213">[0]!__fa213</definedName>
    <definedName name="__far45" localSheetId="3">#N/A</definedName>
    <definedName name="__far45">[0]!__far45</definedName>
    <definedName name="__fd543" localSheetId="3">#N/A</definedName>
    <definedName name="__fd543">[0]!__fd543</definedName>
    <definedName name="__fdd32" localSheetId="3">#N/A</definedName>
    <definedName name="__fdd32">[0]!__fdd32</definedName>
    <definedName name="__FDD456" localSheetId="3">#N/A</definedName>
    <definedName name="__FDD456">[0]!__FDD456</definedName>
    <definedName name="__FGD4321" localSheetId="3">#N/A</definedName>
    <definedName name="__FGD4321">[0]!__FGD4321</definedName>
    <definedName name="__FSD4" localSheetId="3">#N/A</definedName>
    <definedName name="__FSD4">[0]!__FSD4</definedName>
    <definedName name="__fsf6" localSheetId="3">#N/A</definedName>
    <definedName name="__fsf6">[0]!__fsf6</definedName>
    <definedName name="__G4" localSheetId="3">#N/A</definedName>
    <definedName name="__G4">[0]!__G4</definedName>
    <definedName name="__G5" localSheetId="3">#N/A</definedName>
    <definedName name="__G5">[0]!__G5</definedName>
    <definedName name="__g7" localSheetId="3">#N/A</definedName>
    <definedName name="__g7">[0]!__g7</definedName>
    <definedName name="__g987" localSheetId="3">#N/A</definedName>
    <definedName name="__g987">[0]!__g987</definedName>
    <definedName name="__GF54" localSheetId="3">#N/A</definedName>
    <definedName name="__GF54">[0]!__GF54</definedName>
    <definedName name="__GFF54" localSheetId="3">#N/A</definedName>
    <definedName name="__GFF54">[0]!__GFF54</definedName>
    <definedName name="__ghg655" localSheetId="3">#N/A</definedName>
    <definedName name="__ghg655">[0]!__ghg655</definedName>
    <definedName name="__GHH908987" localSheetId="3">#N/A</definedName>
    <definedName name="__GHH908987">[0]!__GHH908987</definedName>
    <definedName name="__ght3" localSheetId="3">#N/A</definedName>
    <definedName name="__ght3">[0]!__ght3</definedName>
    <definedName name="__gjh6" localSheetId="3">#N/A</definedName>
    <definedName name="__gjh6">[0]!__gjh6</definedName>
    <definedName name="__gra2" localSheetId="3">#N/A</definedName>
    <definedName name="__gra2">[0]!__gra2</definedName>
    <definedName name="__gra3" localSheetId="3">#N/A</definedName>
    <definedName name="__gra3">[0]!__gra3</definedName>
    <definedName name="__gra4" localSheetId="3">#N/A</definedName>
    <definedName name="__gra4">[0]!__gra4</definedName>
    <definedName name="__gss3" localSheetId="3">#N/A</definedName>
    <definedName name="__gss3">[0]!__gss3</definedName>
    <definedName name="__gss54" localSheetId="3">#N/A</definedName>
    <definedName name="__gss54">[0]!__gss54</definedName>
    <definedName name="__H4" localSheetId="3">#N/A</definedName>
    <definedName name="__H4">[0]!__H4</definedName>
    <definedName name="__h5" localSheetId="3">#N/A</definedName>
    <definedName name="__h5">[0]!__h5</definedName>
    <definedName name="__H6" localSheetId="3">#N/A</definedName>
    <definedName name="__H6">[0]!__H6</definedName>
    <definedName name="__h65" localSheetId="3">#N/A</definedName>
    <definedName name="__h65">[0]!__h65</definedName>
    <definedName name="__h7" localSheetId="3">#N/A</definedName>
    <definedName name="__h7">[0]!__h7</definedName>
    <definedName name="__H9" localSheetId="3">#N/A</definedName>
    <definedName name="__H9">[0]!__H9</definedName>
    <definedName name="__HGH87" localSheetId="3">#N/A</definedName>
    <definedName name="__HGH87">[0]!__HGH87</definedName>
    <definedName name="__hgt5" localSheetId="3">#N/A</definedName>
    <definedName name="__hgt5">[0]!__hgt5</definedName>
    <definedName name="__hhh4" localSheetId="3">#N/A</definedName>
    <definedName name="__hhh4">[0]!__hhh4</definedName>
    <definedName name="__hjg65" localSheetId="3">#N/A</definedName>
    <definedName name="__hjg65">[0]!__hjg65</definedName>
    <definedName name="__hjt5" localSheetId="3">#N/A</definedName>
    <definedName name="__hjt5">[0]!__hjt5</definedName>
    <definedName name="__HT432" localSheetId="3">#N/A</definedName>
    <definedName name="__HT432">[0]!__HT432</definedName>
    <definedName name="__ht5" localSheetId="3">#N/A</definedName>
    <definedName name="__ht5">[0]!__ht5</definedName>
    <definedName name="__I78" localSheetId="3">#N/A</definedName>
    <definedName name="__I78">[0]!__I78</definedName>
    <definedName name="__I897" localSheetId="3">#N/A</definedName>
    <definedName name="__I897">[0]!__I897</definedName>
    <definedName name="__J4" localSheetId="3">#N/A</definedName>
    <definedName name="__J4">[0]!__J4</definedName>
    <definedName name="__J6" localSheetId="3">#N/A</definedName>
    <definedName name="__J6">[0]!__J6</definedName>
    <definedName name="__J64" localSheetId="3">#N/A</definedName>
    <definedName name="__J64">[0]!__J64</definedName>
    <definedName name="__jg766" localSheetId="3">#N/A</definedName>
    <definedName name="__jg766">[0]!__jg766</definedName>
    <definedName name="__jh7" localSheetId="3">#N/A</definedName>
    <definedName name="__jh7">[0]!__jh7</definedName>
    <definedName name="__jhh6" localSheetId="3">#N/A</definedName>
    <definedName name="__jhh6">[0]!__jhh6</definedName>
    <definedName name="__JHY5" localSheetId="3">#N/A</definedName>
    <definedName name="__JHY5">[0]!__JHY5</definedName>
    <definedName name="__jhy7" localSheetId="3">#N/A</definedName>
    <definedName name="__jhy7">[0]!__jhy7</definedName>
    <definedName name="__jjh765" localSheetId="3">#N/A</definedName>
    <definedName name="__jjh765">[0]!__jjh765</definedName>
    <definedName name="__jk876" localSheetId="3">#N/A</definedName>
    <definedName name="__jk876">[0]!__jk876</definedName>
    <definedName name="__K1" localSheetId="3">#N/A</definedName>
    <definedName name="__K1">[0]!__K1</definedName>
    <definedName name="__K2" localSheetId="3">#N/A</definedName>
    <definedName name="__K2">[0]!__K2</definedName>
    <definedName name="__kj8" localSheetId="3">#N/A</definedName>
    <definedName name="__kj8">[0]!__kj8</definedName>
    <definedName name="__kj843" localSheetId="3">#N/A</definedName>
    <definedName name="__kj843">[0]!__kj843</definedName>
    <definedName name="__kjj87" localSheetId="3">#N/A</definedName>
    <definedName name="__kjj87">[0]!__kjj87</definedName>
    <definedName name="__kjj877" localSheetId="3">#N/A</definedName>
    <definedName name="__kjj877">[0]!__kjj877</definedName>
    <definedName name="__klk98" localSheetId="3">#N/A</definedName>
    <definedName name="__klk98">[0]!__klk98</definedName>
    <definedName name="__KLM89" localSheetId="3">#N/A</definedName>
    <definedName name="__KLM89">[0]!__KLM89</definedName>
    <definedName name="__L2" localSheetId="3">#N/A</definedName>
    <definedName name="__L2">[0]!__L2</definedName>
    <definedName name="__l8" localSheetId="3">#N/A</definedName>
    <definedName name="__l8">[0]!__l8</definedName>
    <definedName name="__LK898" localSheetId="3">#N/A</definedName>
    <definedName name="__LK898">[0]!__LK898</definedName>
    <definedName name="__LKI9843" localSheetId="3">#N/A</definedName>
    <definedName name="__LKI9843">[0]!__LKI9843</definedName>
    <definedName name="__LKJ7" localSheetId="3">#N/A</definedName>
    <definedName name="__LKJ7">[0]!__LKJ7</definedName>
    <definedName name="__lkj777" localSheetId="3">#N/A</definedName>
    <definedName name="__lkj777">[0]!__lkj777</definedName>
    <definedName name="__mjv89787" localSheetId="3">#N/A</definedName>
    <definedName name="__mjv89787">[0]!__mjv89787</definedName>
    <definedName name="__mn7" localSheetId="3">#N/A</definedName>
    <definedName name="__mn7">[0]!__mn7</definedName>
    <definedName name="__pa17" localSheetId="3">#N/A</definedName>
    <definedName name="__pa17">[0]!__pa17</definedName>
    <definedName name="__pa37" localSheetId="3">#N/A</definedName>
    <definedName name="__pa37">[0]!__pa37</definedName>
    <definedName name="__re54" localSheetId="3">#N/A</definedName>
    <definedName name="__re54">[0]!__re54</definedName>
    <definedName name="__S3" localSheetId="3">#N/A</definedName>
    <definedName name="__S3">[0]!__S3</definedName>
    <definedName name="__SE4" localSheetId="3">#N/A</definedName>
    <definedName name="__SE4">[0]!__SE4</definedName>
    <definedName name="__sf4" localSheetId="3">#N/A</definedName>
    <definedName name="__sf4">[0]!__sf4</definedName>
    <definedName name="__w223334" localSheetId="3">#N/A</definedName>
    <definedName name="__w223334">[0]!__w223334</definedName>
    <definedName name="__WO1">#REF!</definedName>
    <definedName name="__Y4" localSheetId="3">#N/A</definedName>
    <definedName name="__Y4">[0]!__Y4</definedName>
    <definedName name="__Y6" localSheetId="3">#N/A</definedName>
    <definedName name="__Y6">[0]!__Y6</definedName>
    <definedName name="__Y65" localSheetId="3">#N/A</definedName>
    <definedName name="__Y65">[0]!__Y65</definedName>
    <definedName name="__Y7" localSheetId="3">#N/A</definedName>
    <definedName name="__Y7">[0]!__Y7</definedName>
    <definedName name="_1__123Graph_BCHART_1" localSheetId="7" hidden="1">#REF!</definedName>
    <definedName name="_1__123Graph_BCHART_1" localSheetId="3" hidden="1">[1]PWA!#REF!</definedName>
    <definedName name="_1__123Graph_BCHART_1" localSheetId="5" hidden="1">#REF!</definedName>
    <definedName name="_1__123Graph_BCHART_1" hidden="1">#REF!</definedName>
    <definedName name="_1_123Graph_XPRO" hidden="1">#REF!</definedName>
    <definedName name="_12__123Graph_XPROP_1" hidden="1">#REF!</definedName>
    <definedName name="_2__123Graph_CCHART_1" localSheetId="7" hidden="1">#REF!</definedName>
    <definedName name="_2__123Graph_CCHART_1" localSheetId="3" hidden="1">[1]PWA!#REF!</definedName>
    <definedName name="_2__123Graph_CCHART_1" localSheetId="5" hidden="1">#REF!</definedName>
    <definedName name="_2__123Graph_CCHART_1" hidden="1">#REF!</definedName>
    <definedName name="_2__123Graph_XPROP_1" hidden="1">#REF!</definedName>
    <definedName name="_20__123Graph_XPROP_1" hidden="1">#REF!</definedName>
    <definedName name="_3__123Graph_DCHART_1" localSheetId="7" hidden="1">#REF!</definedName>
    <definedName name="_3__123Graph_DCHART_1" localSheetId="3" hidden="1">[1]PWA!#REF!</definedName>
    <definedName name="_3__123Graph_DCHART_1" localSheetId="5" hidden="1">#REF!</definedName>
    <definedName name="_3__123Graph_DCHART_1" hidden="1">#REF!</definedName>
    <definedName name="_3_0__123Graph_XPRO" hidden="1">#REF!</definedName>
    <definedName name="_4__123Graph_LBL_BCHART_1" localSheetId="7" hidden="1">#REF!</definedName>
    <definedName name="_4__123Graph_LBL_BCHART_1" localSheetId="3" hidden="1">[1]PWA!#REF!</definedName>
    <definedName name="_4__123Graph_LBL_BCHART_1" hidden="1">#REF!</definedName>
    <definedName name="_42_0__123Graph_XPRO" hidden="1">#REF!</definedName>
    <definedName name="_43_0__123Graph_XPRO" hidden="1">#REF!</definedName>
    <definedName name="_5__123Graph_LBL_CCHART_1" localSheetId="7" hidden="1">#REF!</definedName>
    <definedName name="_5__123Graph_LBL_CCHART_1" localSheetId="3" hidden="1">[1]PWA!#REF!</definedName>
    <definedName name="_5__123Graph_LBL_CCHART_1" hidden="1">#REF!</definedName>
    <definedName name="_6__123Graph_LBL_DCHART_1" localSheetId="7" hidden="1">#REF!</definedName>
    <definedName name="_6__123Graph_LBL_DCHART_1" localSheetId="3" hidden="1">[1]PWA!#REF!</definedName>
    <definedName name="_6__123Graph_LBL_DCHART_1" localSheetId="5" hidden="1">#REF!</definedName>
    <definedName name="_6__123Graph_LBL_DCHART_1" hidden="1">#REF!</definedName>
    <definedName name="_84_0__123Graph_XPRO" hidden="1">#REF!</definedName>
    <definedName name="_85_0__123Graph_XPRO" hidden="1">#REF!</definedName>
    <definedName name="_A23" localSheetId="3">#N/A</definedName>
    <definedName name="_A23">[0]!_A23</definedName>
    <definedName name="_ASI87" localSheetId="3">#N/A</definedName>
    <definedName name="_ASI87">[0]!_ASI87</definedName>
    <definedName name="_BHA3">#REF!</definedName>
    <definedName name="_CDC1">#REF!</definedName>
    <definedName name="_d1" localSheetId="3">#N/A</definedName>
    <definedName name="_d1">[0]!_d1</definedName>
    <definedName name="_d6" localSheetId="3">#N/A</definedName>
    <definedName name="_d6">[0]!_d6</definedName>
    <definedName name="_D7" localSheetId="3">#N/A</definedName>
    <definedName name="_D7">[0]!_D7</definedName>
    <definedName name="_d8" localSheetId="3">#N/A</definedName>
    <definedName name="_d8">[0]!_d8</definedName>
    <definedName name="_DAS4556" localSheetId="3">#N/A</definedName>
    <definedName name="_DAS4556">[0]!_DAS4556</definedName>
    <definedName name="_ddf1" localSheetId="3">#N/A</definedName>
    <definedName name="_ddf1">[0]!_ddf1</definedName>
    <definedName name="_DDS12" localSheetId="3">#N/A</definedName>
    <definedName name="_DDS12">[0]!_DDS12</definedName>
    <definedName name="_ds1" localSheetId="3">#N/A</definedName>
    <definedName name="_ds1">[0]!_ds1</definedName>
    <definedName name="_DSS1" localSheetId="3">#N/A</definedName>
    <definedName name="_DSS1">[0]!_DSS1</definedName>
    <definedName name="_EDC1">#REF!</definedName>
    <definedName name="_f31" localSheetId="3">#N/A</definedName>
    <definedName name="_f31">[0]!_f31</definedName>
    <definedName name="_F4" localSheetId="3">#N/A</definedName>
    <definedName name="_F4">[0]!_F4</definedName>
    <definedName name="_F5" localSheetId="3">#N/A</definedName>
    <definedName name="_F5">[0]!_F5</definedName>
    <definedName name="_fa213" localSheetId="3">#N/A</definedName>
    <definedName name="_fa213">[0]!_fa213</definedName>
    <definedName name="_far45" localSheetId="3">#N/A</definedName>
    <definedName name="_far45">[0]!_far45</definedName>
    <definedName name="_fd543" localSheetId="3">#N/A</definedName>
    <definedName name="_fd543">[0]!_fd543</definedName>
    <definedName name="_fdd32" localSheetId="3">#N/A</definedName>
    <definedName name="_fdd32">[0]!_fdd32</definedName>
    <definedName name="_FDD456" localSheetId="3">#N/A</definedName>
    <definedName name="_FDD456">[0]!_FDD456</definedName>
    <definedName name="_FGD4321" localSheetId="3">#N/A</definedName>
    <definedName name="_FGD4321">[0]!_FGD4321</definedName>
    <definedName name="_Fill" localSheetId="7" hidden="1">#REF!</definedName>
    <definedName name="_Fill" localSheetId="5" hidden="1">#REF!</definedName>
    <definedName name="_Fill" hidden="1">#REF!</definedName>
    <definedName name="_xlnm._FilterDatabase" localSheetId="1" hidden="1">BD!$BR$1:$BS$105</definedName>
    <definedName name="_xlnm._FilterDatabase" localSheetId="7" hidden="1">'BD Pozos'!$A$7:$O$3303</definedName>
    <definedName name="_xlnm._FilterDatabase" localSheetId="0" hidden="1">LP!$B$4:$F$1323</definedName>
    <definedName name="_xlnm._FilterDatabase" localSheetId="5" hidden="1">'Reporte Job '!$B$11:$K$25</definedName>
    <definedName name="_xlnm._FilterDatabase" localSheetId="4" hidden="1">TICKET!$B$18:$N$37</definedName>
    <definedName name="_FSD4" localSheetId="3">#N/A</definedName>
    <definedName name="_FSD4">[0]!_FSD4</definedName>
    <definedName name="_fsf6" localSheetId="3">#N/A</definedName>
    <definedName name="_fsf6">[0]!_fsf6</definedName>
    <definedName name="_G4" localSheetId="3">#N/A</definedName>
    <definedName name="_G4">[0]!_G4</definedName>
    <definedName name="_G5" localSheetId="3">#N/A</definedName>
    <definedName name="_G5">[0]!_G5</definedName>
    <definedName name="_g7" localSheetId="3">#N/A</definedName>
    <definedName name="_g7">[0]!_g7</definedName>
    <definedName name="_g987" localSheetId="3">#N/A</definedName>
    <definedName name="_g987">[0]!_g987</definedName>
    <definedName name="_GF54" localSheetId="3">#N/A</definedName>
    <definedName name="_GF54">[0]!_GF54</definedName>
    <definedName name="_GFF54" localSheetId="3">#N/A</definedName>
    <definedName name="_GFF54">[0]!_GFF54</definedName>
    <definedName name="_ghg655" localSheetId="3">#N/A</definedName>
    <definedName name="_ghg655">[0]!_ghg655</definedName>
    <definedName name="_GHH908987" localSheetId="3">#N/A</definedName>
    <definedName name="_GHH908987">[0]!_GHH908987</definedName>
    <definedName name="_ght3" localSheetId="3">#N/A</definedName>
    <definedName name="_ght3">[0]!_ght3</definedName>
    <definedName name="_gjh6" localSheetId="3">#N/A</definedName>
    <definedName name="_gjh6">[0]!_gjh6</definedName>
    <definedName name="_gra2" localSheetId="3">#N/A</definedName>
    <definedName name="_gra2">[0]!_gra2</definedName>
    <definedName name="_gra3" localSheetId="3">#N/A</definedName>
    <definedName name="_gra3">[0]!_gra3</definedName>
    <definedName name="_gra4" localSheetId="3">#N/A</definedName>
    <definedName name="_gra4">[0]!_gra4</definedName>
    <definedName name="_gss3" localSheetId="3">#N/A</definedName>
    <definedName name="_gss3">[0]!_gss3</definedName>
    <definedName name="_gss54" localSheetId="3">#N/A</definedName>
    <definedName name="_gss54">[0]!_gss54</definedName>
    <definedName name="_H4" localSheetId="3">#N/A</definedName>
    <definedName name="_H4">[0]!_H4</definedName>
    <definedName name="_h5" localSheetId="3">#N/A</definedName>
    <definedName name="_h5">[0]!_h5</definedName>
    <definedName name="_H6" localSheetId="3">#N/A</definedName>
    <definedName name="_H6">[0]!_H6</definedName>
    <definedName name="_h65" localSheetId="3">#N/A</definedName>
    <definedName name="_h65">[0]!_h65</definedName>
    <definedName name="_h7" localSheetId="3">#N/A</definedName>
    <definedName name="_h7">[0]!_h7</definedName>
    <definedName name="_H9" localSheetId="3">#N/A</definedName>
    <definedName name="_H9">[0]!_H9</definedName>
    <definedName name="_HGH87" localSheetId="3">#N/A</definedName>
    <definedName name="_HGH87">[0]!_HGH87</definedName>
    <definedName name="_hgt5" localSheetId="3">#N/A</definedName>
    <definedName name="_hgt5">[0]!_hgt5</definedName>
    <definedName name="_hhh4" localSheetId="3">#N/A</definedName>
    <definedName name="_hhh4">[0]!_hhh4</definedName>
    <definedName name="_hjg65" localSheetId="3">#N/A</definedName>
    <definedName name="_hjg65">[0]!_hjg65</definedName>
    <definedName name="_hjt5" localSheetId="3">#N/A</definedName>
    <definedName name="_hjt5">[0]!_hjt5</definedName>
    <definedName name="_HT432" localSheetId="3">#N/A</definedName>
    <definedName name="_HT432">[0]!_HT432</definedName>
    <definedName name="_ht5" localSheetId="3">#N/A</definedName>
    <definedName name="_ht5">[0]!_ht5</definedName>
    <definedName name="_I78" localSheetId="3">#N/A</definedName>
    <definedName name="_I78">[0]!_I78</definedName>
    <definedName name="_I897" localSheetId="3">#N/A</definedName>
    <definedName name="_I897">[0]!_I897</definedName>
    <definedName name="_J4" localSheetId="3">#N/A</definedName>
    <definedName name="_J4">[0]!_J4</definedName>
    <definedName name="_J6" localSheetId="3">#N/A</definedName>
    <definedName name="_J6">[0]!_J6</definedName>
    <definedName name="_J64" localSheetId="3">#N/A</definedName>
    <definedName name="_J64">[0]!_J64</definedName>
    <definedName name="_jg766" localSheetId="3">#N/A</definedName>
    <definedName name="_jg766">[0]!_jg766</definedName>
    <definedName name="_jh7" localSheetId="3">#N/A</definedName>
    <definedName name="_jh7">[0]!_jh7</definedName>
    <definedName name="_jhh6" localSheetId="3">#N/A</definedName>
    <definedName name="_jhh6">[0]!_jhh6</definedName>
    <definedName name="_JHY5" localSheetId="3">#N/A</definedName>
    <definedName name="_JHY5">[0]!_JHY5</definedName>
    <definedName name="_jhy7" localSheetId="3">#N/A</definedName>
    <definedName name="_jhy7">[0]!_jhy7</definedName>
    <definedName name="_jjh765" localSheetId="3">#N/A</definedName>
    <definedName name="_jjh765">[0]!_jjh765</definedName>
    <definedName name="_jk876" localSheetId="3">#N/A</definedName>
    <definedName name="_jk876">[0]!_jk876</definedName>
    <definedName name="_K1" localSheetId="3">#N/A</definedName>
    <definedName name="_K1">[0]!_K1</definedName>
    <definedName name="_K2" localSheetId="3">#N/A</definedName>
    <definedName name="_K2">[0]!_K2</definedName>
    <definedName name="_Key1" hidden="1">#REF!</definedName>
    <definedName name="_Key2" hidden="1">#REF!</definedName>
    <definedName name="_kj8" localSheetId="3">#N/A</definedName>
    <definedName name="_kj8">[0]!_kj8</definedName>
    <definedName name="_kj843" localSheetId="3">#N/A</definedName>
    <definedName name="_kj843">[0]!_kj843</definedName>
    <definedName name="_kjj87" localSheetId="3">#N/A</definedName>
    <definedName name="_kjj87">[0]!_kjj87</definedName>
    <definedName name="_kjj877" localSheetId="3">#N/A</definedName>
    <definedName name="_kjj877">[0]!_kjj877</definedName>
    <definedName name="_klk98" localSheetId="3">#N/A</definedName>
    <definedName name="_klk98">[0]!_klk98</definedName>
    <definedName name="_KLM89" localSheetId="3">#N/A</definedName>
    <definedName name="_KLM89">[0]!_KLM89</definedName>
    <definedName name="_L2" localSheetId="3">#N/A</definedName>
    <definedName name="_L2">[0]!_L2</definedName>
    <definedName name="_l8" localSheetId="3">#N/A</definedName>
    <definedName name="_l8">[0]!_l8</definedName>
    <definedName name="_LK898" localSheetId="3">#N/A</definedName>
    <definedName name="_LK898">[0]!_LK898</definedName>
    <definedName name="_LKI9843" localSheetId="3">#N/A</definedName>
    <definedName name="_LKI9843">[0]!_LKI9843</definedName>
    <definedName name="_LKJ7" localSheetId="3">#N/A</definedName>
    <definedName name="_LKJ7">[0]!_LKJ7</definedName>
    <definedName name="_lkj777" localSheetId="3">#N/A</definedName>
    <definedName name="_lkj777">[0]!_lkj777</definedName>
    <definedName name="_mjv89787" localSheetId="3">#N/A</definedName>
    <definedName name="_mjv89787">[0]!_mjv89787</definedName>
    <definedName name="_mn7" localSheetId="3">#N/A</definedName>
    <definedName name="_mn7">[0]!_mn7</definedName>
    <definedName name="_Order1" hidden="1">0</definedName>
    <definedName name="_Order2" hidden="1">255</definedName>
    <definedName name="_pa17" localSheetId="3">#N/A</definedName>
    <definedName name="_pa17">[0]!_pa17</definedName>
    <definedName name="_pa37" localSheetId="3">#N/A</definedName>
    <definedName name="_pa37">[0]!_pa37</definedName>
    <definedName name="_re54" localSheetId="3">#N/A</definedName>
    <definedName name="_re54">[0]!_re54</definedName>
    <definedName name="_Regression_Int" hidden="1">1</definedName>
    <definedName name="_RIG1">#REF!</definedName>
    <definedName name="_S3" localSheetId="3">#N/A</definedName>
    <definedName name="_S3">[0]!_S3</definedName>
    <definedName name="_SE4" localSheetId="3">#N/A</definedName>
    <definedName name="_SE4">[0]!_SE4</definedName>
    <definedName name="_sf4" localSheetId="3">#N/A</definedName>
    <definedName name="_sf4">[0]!_sf4</definedName>
    <definedName name="_Sort" hidden="1">#REF!</definedName>
    <definedName name="_Table1_In1" localSheetId="7" hidden="1">#REF!</definedName>
    <definedName name="_Table1_In1" localSheetId="5" hidden="1">#REF!</definedName>
    <definedName name="_Table1_In1" hidden="1">#REF!</definedName>
    <definedName name="_Table1_Out" localSheetId="7" hidden="1">#REF!</definedName>
    <definedName name="_Table1_Out" localSheetId="5" hidden="1">#REF!</definedName>
    <definedName name="_Table1_Out" hidden="1">#REF!</definedName>
    <definedName name="_Table2_In1" hidden="1">#REF!</definedName>
    <definedName name="_Table2_Out" hidden="1">#REF!</definedName>
    <definedName name="_w223334" localSheetId="3">#N/A</definedName>
    <definedName name="_w223334">[0]!_w223334</definedName>
    <definedName name="_WO1">#REF!</definedName>
    <definedName name="_Y4" localSheetId="3">#N/A</definedName>
    <definedName name="_Y4">[0]!_Y4</definedName>
    <definedName name="_Y6" localSheetId="3">#N/A</definedName>
    <definedName name="_Y6">[0]!_Y6</definedName>
    <definedName name="_Y65" localSheetId="3">#N/A</definedName>
    <definedName name="_Y65">[0]!_Y65</definedName>
    <definedName name="_Y7" localSheetId="3">#N/A</definedName>
    <definedName name="_Y7">[0]!_Y7</definedName>
    <definedName name="A" localSheetId="3">#N/A</definedName>
    <definedName name="A">[0]!A</definedName>
    <definedName name="A_impresión_IM">#REF!</definedName>
    <definedName name="A211SS" localSheetId="3">#N/A</definedName>
    <definedName name="A211SS">[0]!A211SS</definedName>
    <definedName name="a32d" localSheetId="3">#N/A</definedName>
    <definedName name="a32d">[0]!a32d</definedName>
    <definedName name="A3456E" localSheetId="3">#N/A</definedName>
    <definedName name="A3456E">[0]!A3456E</definedName>
    <definedName name="a98348f" localSheetId="3">#N/A</definedName>
    <definedName name="a98348f">[0]!a98348f</definedName>
    <definedName name="aa">#REF!</definedName>
    <definedName name="aaa"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aa"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aaa" hidden="1">#REF!</definedName>
    <definedName name="AAAAA" localSheetId="3">#N/A</definedName>
    <definedName name="AAAAA">[0]!AAAAA</definedName>
    <definedName name="AAAAAA" localSheetId="3">#N/A</definedName>
    <definedName name="AAAAAA">[0]!AAAAAA</definedName>
    <definedName name="aaas" hidden="1">#REF!</definedName>
    <definedName name="AB">#REF!</definedName>
    <definedName name="ACC.JAR">#REF!</definedName>
    <definedName name="ACCELERATOR1">#REF!</definedName>
    <definedName name="ACETICOPOST">#REF!</definedName>
    <definedName name="ACETICOPRE">#REF!</definedName>
    <definedName name="ACETICPOST">#REF!</definedName>
    <definedName name="ACETICPRE">#REF!</definedName>
    <definedName name="ACIDO">#REF!</definedName>
    <definedName name="ACTIVO">#REF!</definedName>
    <definedName name="acxdfqh"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cxdfqh"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d" localSheetId="3">OTQ!ad</definedName>
    <definedName name="ad">[0]!ad</definedName>
    <definedName name="ad3easx">#REF!</definedName>
    <definedName name="adczwe"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dczw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dweq"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dweq"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e"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GH" localSheetId="3">#N/A</definedName>
    <definedName name="AGH">[0]!AGH</definedName>
    <definedName name="Agua">#REF!</definedName>
    <definedName name="Aislación">#REF!</definedName>
    <definedName name="ajx" hidden="1">#REF!</definedName>
    <definedName name="Alquiler">#REF!</definedName>
    <definedName name="ANT_OB" hidden="1">#REF!</definedName>
    <definedName name="API_Number">#REF!</definedName>
    <definedName name="aplqscv"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plqscv"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plsdfc"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plsdfc"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pmljg"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pmljg"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pmnfghzer"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apmnfghzer"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aqw"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qw"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rea">#REF!</definedName>
    <definedName name="_xlnm.Print_Area" localSheetId="6">GUIA!$B$11:$I$33</definedName>
    <definedName name="_xlnm.Print_Area" localSheetId="0">LP!$B$4:$E$5</definedName>
    <definedName name="_xlnm.Print_Area" localSheetId="5">'Reporte Job '!$B$1:$K$54</definedName>
    <definedName name="_xlnm.Print_Area" localSheetId="4">TICKET!$B$1:$L$47</definedName>
    <definedName name="_xlnm.Print_Area">#N/A</definedName>
    <definedName name="AS"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S"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sa"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sa"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SAAA" localSheetId="3">#N/A</definedName>
    <definedName name="ASAAA">[0]!ASAAA</definedName>
    <definedName name="asd" hidden="1">#REF!</definedName>
    <definedName name="ASDE" hidden="1">#REF!</definedName>
    <definedName name="asdsad">#REF!</definedName>
    <definedName name="ASE" localSheetId="3">#N/A</definedName>
    <definedName name="ASE">[0]!ASE</definedName>
    <definedName name="asetrastWET" localSheetId="7" hidden="1">#REF!</definedName>
    <definedName name="asetrastWET" localSheetId="3" hidden="1">[1]PWA!#REF!</definedName>
    <definedName name="asetrastWET" localSheetId="5" hidden="1">#REF!</definedName>
    <definedName name="asetrastWET" hidden="1">#REF!</definedName>
    <definedName name="asewf"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sewf"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swd"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aswd"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avgbdhj"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vgbdhj"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w" hidden="1">#REF!</definedName>
    <definedName name="awxdse"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wxds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wxsd"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wxsd"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ze"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z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azeer"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zeer"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azert"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ze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zimColumn">!#REF!</definedName>
    <definedName name="AzimUnit">#REF!</definedName>
    <definedName name="azsdt"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azsd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b">#REF!</definedName>
    <definedName name="Base">#REF!</definedName>
    <definedName name="Base_de_datos">#REF!</definedName>
    <definedName name="BASE9803">#REF!</definedName>
    <definedName name="_xlnm.Database">#REF!</definedName>
    <definedName name="bb" localSheetId="3">#N/A</definedName>
    <definedName name="bb">[0]!bb</definedName>
    <definedName name="BD">#REF!</definedName>
    <definedName name="Beg_Bal">#REF!</definedName>
    <definedName name="BEGINDATE">#REF!</definedName>
    <definedName name="bggdf4" localSheetId="3">#N/A</definedName>
    <definedName name="bggdf4">[0]!bggdf4</definedName>
    <definedName name="BHA">#REF!</definedName>
    <definedName name="biocida">#REF!</definedName>
    <definedName name="Bit.Sub">#REF!</definedName>
    <definedName name="Bladed.junk.2">#REF!</definedName>
    <definedName name="Bladed.Junk.Mill">#REF!</definedName>
    <definedName name="BLOQUES">#REF!</definedName>
    <definedName name="bls.ft">#REF!</definedName>
    <definedName name="bngb"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bngb"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BNVG" localSheetId="3">#N/A</definedName>
    <definedName name="BNVG">[0]!BNVG</definedName>
    <definedName name="bodega">#REF!</definedName>
    <definedName name="Boot.Basket">#REF!</definedName>
    <definedName name="BoreholeName">#REF!</definedName>
    <definedName name="BOS.Bowl">#REF!</definedName>
    <definedName name="Bowen.External.Mech.Cutter">#REF!</definedName>
    <definedName name="Bowen.Mach.Internal.Cutter">#REF!</definedName>
    <definedName name="Bowen.Spear.Box.by.Bull">#REF!</definedName>
    <definedName name="Bowen.Spear.Box.by.Pin">#REF!</definedName>
    <definedName name="Box.Tap">#REF!</definedName>
    <definedName name="BR_Column" localSheetId="3">NULL</definedName>
    <definedName name="BR_Column">NULL</definedName>
    <definedName name="BR_Unit" localSheetId="3">NULL</definedName>
    <definedName name="BR_Unit">NULL</definedName>
    <definedName name="brtfd"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brtfd"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BSKTGRAP4">#REF!</definedName>
    <definedName name="BUDGETCURRENCYCODE1">#REF!</definedName>
    <definedName name="BUDGETNAME1">#REF!</definedName>
    <definedName name="BUDGETORG1">#REF!</definedName>
    <definedName name="Bull.Nose">#REF!</definedName>
    <definedName name="Bumper.jar">#REF!</definedName>
    <definedName name="CabezaA">#REF!</definedName>
    <definedName name="CabezaB">#REF!</definedName>
    <definedName name="CabezaC">#REF!</definedName>
    <definedName name="CAS" localSheetId="3">NULL</definedName>
    <definedName name="CAS">NULL</definedName>
    <definedName name="casa" localSheetId="3">#N/A</definedName>
    <definedName name="casa">[0]!casa</definedName>
    <definedName name="Casing.Patch">#REF!</definedName>
    <definedName name="Casing.Scraper">#REF!</definedName>
    <definedName name="CASINGS">#REF!</definedName>
    <definedName name="Cc" localSheetId="3">#N/A</definedName>
    <definedName name="Cc">[0]!Cc</definedName>
    <definedName name="CCC" localSheetId="3">#N/A</definedName>
    <definedName name="CCC">[0]!CCC</definedName>
    <definedName name="CCDC_36">#REF!</definedName>
    <definedName name="CDC">#REF!</definedName>
    <definedName name="Cemen1Int">#REF!</definedName>
    <definedName name="CemenAisl">#REF!</definedName>
    <definedName name="CemenGuia">#REF!</definedName>
    <definedName name="cemto_guia">#REF!</definedName>
    <definedName name="Cemto_pro">#REF!</definedName>
    <definedName name="Center.Prong.Rope.Spear">#REF!</definedName>
    <definedName name="cft"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ft"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hoose.A.Tool">#REF!</definedName>
    <definedName name="Client">#REF!</definedName>
    <definedName name="CLIENTE">#REF!</definedName>
    <definedName name="ClosureAzimColumn">!#REF!</definedName>
    <definedName name="ClosureAzimUnit">#REF!</definedName>
    <definedName name="ClosureColumn">!#REF!</definedName>
    <definedName name="ClosureUnit">#REF!</definedName>
    <definedName name="COBROACIDO">#REF!</definedName>
    <definedName name="Cod">#REF!</definedName>
    <definedName name="codelist">#REF!</definedName>
    <definedName name="COILED">#REF!</definedName>
    <definedName name="coiledtubing">#REF!</definedName>
    <definedName name="CommentColumn">!#REF!</definedName>
    <definedName name="COMPANY">#REF!</definedName>
    <definedName name="COMPANYJR">#REF!</definedName>
    <definedName name="compdesign"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compdesign"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CompGraf">#N/A</definedName>
    <definedName name="COmpletacion">#REF!</definedName>
    <definedName name="Completion"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ompletion"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ompletiondesign"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Completiondesign"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Concave.Mill">#REF!</definedName>
    <definedName name="ContGeolo">#REF!</definedName>
    <definedName name="Contingen">#REF!</definedName>
    <definedName name="CONTRATISTA">#REF!</definedName>
    <definedName name="CONVENCIONAL">#REF!</definedName>
    <definedName name="CoordinateReference">#REF!</definedName>
    <definedName name="CoordinateSystem">#REF!</definedName>
    <definedName name="Corona">#REF!</definedName>
    <definedName name="COSTOMAT">#REF!</definedName>
    <definedName name="COSTOXRIG">#REF!</definedName>
    <definedName name="Crank.Shaft.Rope.Spear">#REF!</definedName>
    <definedName name="csacdcsd"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sacdcsd"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Csg_pro">#REF!</definedName>
    <definedName name="CSSASEZZ">#REF!</definedName>
    <definedName name="CTU">#REF!</definedName>
    <definedName name="currency">#REF!</definedName>
    <definedName name="customer">#REF!</definedName>
    <definedName name="Cut.lip.Screw.In.Sub">#REF!</definedName>
    <definedName name="D" localSheetId="3">#N/A</definedName>
    <definedName name="D">[0]!D</definedName>
    <definedName name="D.C.Slick">#REF!</definedName>
    <definedName name="D.C.Spiral">#REF!</definedName>
    <definedName name="DA5677D" localSheetId="3">#N/A</definedName>
    <definedName name="DA5677D">[0]!DA5677D</definedName>
    <definedName name="DAAA" localSheetId="3">#N/A</definedName>
    <definedName name="DAAA">[0]!DAAA</definedName>
    <definedName name="daaaaa" localSheetId="3">#N/A</definedName>
    <definedName name="daaaaa">[0]!daaaaa</definedName>
    <definedName name="daaaaaaaafad" localSheetId="3">#N/A</definedName>
    <definedName name="daaaaaaaafad">[0]!daaaaaaaafad</definedName>
    <definedName name="DAAS421" localSheetId="3">#N/A</definedName>
    <definedName name="DAAS421">[0]!DAAS421</definedName>
    <definedName name="DADA" hidden="1">#REF!</definedName>
    <definedName name="dada5" localSheetId="3">#N/A</definedName>
    <definedName name="dada5">[0]!dada5</definedName>
    <definedName name="dadad4322" localSheetId="3">#N/A</definedName>
    <definedName name="dadad4322">[0]!dadad4322</definedName>
    <definedName name="dadadf54" localSheetId="3">#N/A</definedName>
    <definedName name="dadadf54">[0]!dadadf54</definedName>
    <definedName name="dadaf5" localSheetId="3">#N/A</definedName>
    <definedName name="dadaf5">[0]!dadaf5</definedName>
    <definedName name="dadaf654" localSheetId="3">#N/A</definedName>
    <definedName name="dadaf654">[0]!dadaf654</definedName>
    <definedName name="dadd65" localSheetId="3">#N/A</definedName>
    <definedName name="dadd65">[0]!dadd65</definedName>
    <definedName name="dadf43" localSheetId="3">#N/A</definedName>
    <definedName name="dadf43">[0]!dadf43</definedName>
    <definedName name="dadf543" localSheetId="3">#N/A</definedName>
    <definedName name="dadf543">[0]!dadf543</definedName>
    <definedName name="dadf789" localSheetId="3">#N/A</definedName>
    <definedName name="dadf789">[0]!dadf789</definedName>
    <definedName name="dadfa43" localSheetId="3">#N/A</definedName>
    <definedName name="dadfa43">[0]!dadfa43</definedName>
    <definedName name="dadfa54" localSheetId="3">#N/A</definedName>
    <definedName name="dadfa54">[0]!dadfa54</definedName>
    <definedName name="dadfa6" localSheetId="3">#N/A</definedName>
    <definedName name="dadfa6">[0]!dadfa6</definedName>
    <definedName name="dadfad43" localSheetId="3">#N/A</definedName>
    <definedName name="dadfad43">[0]!dadfad43</definedName>
    <definedName name="dadfaf43" localSheetId="3">#N/A</definedName>
    <definedName name="dadfaf43">[0]!dadfaf43</definedName>
    <definedName name="dafdfd4" localSheetId="3">#N/A</definedName>
    <definedName name="dafdfd4">[0]!dafdfd4</definedName>
    <definedName name="DAG" localSheetId="3">#N/A</definedName>
    <definedName name="DAG">[0]!DAG</definedName>
    <definedName name="daga" localSheetId="3">#N/A</definedName>
    <definedName name="daga">[0]!daga</definedName>
    <definedName name="das" localSheetId="3">#N/A</definedName>
    <definedName name="das">[0]!das</definedName>
    <definedName name="dasa" localSheetId="3">#N/A</definedName>
    <definedName name="dasa">[0]!dasa</definedName>
    <definedName name="DASAD" localSheetId="3">#N/A</definedName>
    <definedName name="DASAD">[0]!DASAD</definedName>
    <definedName name="dasaqdez" hidden="1">#REF!</definedName>
    <definedName name="dasd" hidden="1">#REF!</definedName>
    <definedName name="dasda" hidden="1">#REF!</definedName>
    <definedName name="dasdass" localSheetId="3">#N/A</definedName>
    <definedName name="dasdass">[0]!dasdass</definedName>
    <definedName name="DASDE" hidden="1">#REF!</definedName>
    <definedName name="DASDFA" localSheetId="3">#N/A</definedName>
    <definedName name="DASDFA">[0]!DASDFA</definedName>
    <definedName name="DASE" localSheetId="3">#N/A</definedName>
    <definedName name="DASE">[0]!DASE</definedName>
    <definedName name="DASFW" localSheetId="3">#N/A</definedName>
    <definedName name="DASFW">[0]!DASFW</definedName>
    <definedName name="dasxzqde">#REF!</definedName>
    <definedName name="Data">#REF!</definedName>
    <definedName name="DataPipe">#REF!</definedName>
    <definedName name="DataStart">!#REF!</definedName>
    <definedName name="Date">#REF!</definedName>
    <definedName name="date_started">#REF!</definedName>
    <definedName name="Datos">#REF!</definedName>
    <definedName name="DAWQ" localSheetId="3">#N/A</definedName>
    <definedName name="DAWQ">[0]!DAWQ</definedName>
    <definedName name="daz" localSheetId="3">#N/A</definedName>
    <definedName name="daz">[0]!daz</definedName>
    <definedName name="DBNAME1">#REF!</definedName>
    <definedName name="dd" localSheetId="3">#N/A</definedName>
    <definedName name="dd">[0]!dd</definedName>
    <definedName name="ddd" localSheetId="3">#N/A</definedName>
    <definedName name="ddd">[0]!ddd</definedName>
    <definedName name="dddd" localSheetId="3">#N/A</definedName>
    <definedName name="dddd">[0]!dddd</definedName>
    <definedName name="DDDDD" localSheetId="3">#N/A</definedName>
    <definedName name="DDDDD">[0]!DDDDD</definedName>
    <definedName name="DDDDDDD" localSheetId="3">#N/A</definedName>
    <definedName name="DDDDDDD">[0]!DDDDDDD</definedName>
    <definedName name="ddddddddd" localSheetId="3">NULL</definedName>
    <definedName name="ddddddddd">NULL</definedName>
    <definedName name="dddds" localSheetId="3">#N/A</definedName>
    <definedName name="dddds">[0]!dddds</definedName>
    <definedName name="dddf4" localSheetId="3">#N/A</definedName>
    <definedName name="dddf4">[0]!dddf4</definedName>
    <definedName name="DDDSAA" localSheetId="3">#N/A</definedName>
    <definedName name="DDDSAA">[0]!DDDSAA</definedName>
    <definedName name="ddf" localSheetId="3">#N/A</definedName>
    <definedName name="ddf">[0]!ddf</definedName>
    <definedName name="ddfadfa6" localSheetId="3">#N/A</definedName>
    <definedName name="ddfadfa6">[0]!ddfadfa6</definedName>
    <definedName name="ddgd" localSheetId="3">#N/A</definedName>
    <definedName name="ddgd">[0]!ddgd</definedName>
    <definedName name="DDSA" localSheetId="3">#N/A</definedName>
    <definedName name="DDSA">[0]!DDSA</definedName>
    <definedName name="ddsaa1s" localSheetId="3">#N/A</definedName>
    <definedName name="ddsaa1s">[0]!ddsaa1s</definedName>
    <definedName name="ddsfsdf" hidden="1">#REF!</definedName>
    <definedName name="ddss23" localSheetId="3">#N/A</definedName>
    <definedName name="ddss23">[0]!ddss23</definedName>
    <definedName name="ddsss87" localSheetId="3">#N/A</definedName>
    <definedName name="ddsss87">[0]!ddsss87</definedName>
    <definedName name="de5wzx">#REF!</definedName>
    <definedName name="DEAS" localSheetId="3">#N/A</definedName>
    <definedName name="DEAS">[0]!DEAS</definedName>
    <definedName name="Deep.Throat.mill">#REF!</definedName>
    <definedName name="DENSIFICADO">#REF!</definedName>
    <definedName name="derftg"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derftg"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dert"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dert"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Descuento">#REF!</definedName>
    <definedName name="DESVIO">#N/A</definedName>
    <definedName name="DF">#REF!</definedName>
    <definedName name="dfadfa5432" localSheetId="3">#N/A</definedName>
    <definedName name="dfadfa5432">[0]!dfadfa5432</definedName>
    <definedName name="dfadfa987" localSheetId="3">#N/A</definedName>
    <definedName name="dfadfa987">[0]!dfadfa987</definedName>
    <definedName name="DFAERA" localSheetId="3">#N/A</definedName>
    <definedName name="DFAERA">[0]!DFAERA</definedName>
    <definedName name="dfase34" localSheetId="3">#N/A</definedName>
    <definedName name="dfase34">[0]!dfase34</definedName>
    <definedName name="dfd" localSheetId="3">#N/A</definedName>
    <definedName name="dfd">[0]!dfd</definedName>
    <definedName name="dfdad" localSheetId="3">#N/A</definedName>
    <definedName name="dfdad">[0]!dfdad</definedName>
    <definedName name="DFDFA" localSheetId="3">#N/A</definedName>
    <definedName name="DFDFA">[0]!DFDFA</definedName>
    <definedName name="dfdfd" localSheetId="3">#N/A</definedName>
    <definedName name="dfdfd">[0]!dfdfd</definedName>
    <definedName name="dfdfdf" localSheetId="3">#N/A</definedName>
    <definedName name="dfdfdf">[0]!dfdfdf</definedName>
    <definedName name="dfdff" localSheetId="3">#N/A</definedName>
    <definedName name="dfdff">[0]!dfdff</definedName>
    <definedName name="dfdg32" localSheetId="3">#N/A</definedName>
    <definedName name="dfdg32">[0]!dfdg32</definedName>
    <definedName name="dfggg65" localSheetId="3">#N/A</definedName>
    <definedName name="dfggg65">[0]!dfggg65</definedName>
    <definedName name="DFGLÑO" localSheetId="3">#N/A</definedName>
    <definedName name="DFGLÑO">[0]!DFGLÑO</definedName>
    <definedName name="DFSD" localSheetId="3">#N/A</definedName>
    <definedName name="DFSD">[0]!DFSD</definedName>
    <definedName name="dfss" localSheetId="3">#N/A</definedName>
    <definedName name="dfss">[0]!dfss</definedName>
    <definedName name="dga" localSheetId="3">#N/A</definedName>
    <definedName name="dga">[0]!dga</definedName>
    <definedName name="dgaa" localSheetId="3">#N/A</definedName>
    <definedName name="dgaa">[0]!dgaa</definedName>
    <definedName name="dgahrr" localSheetId="3">#N/A</definedName>
    <definedName name="dgahrr">[0]!dgahrr</definedName>
    <definedName name="dgas" localSheetId="3">#N/A</definedName>
    <definedName name="dgas">[0]!dgas</definedName>
    <definedName name="DGAW" localSheetId="3">#N/A</definedName>
    <definedName name="DGAW">[0]!DGAW</definedName>
    <definedName name="dgge44" localSheetId="3">#N/A</definedName>
    <definedName name="dgge44">[0]!dgge44</definedName>
    <definedName name="dgghh" localSheetId="3">#N/A</definedName>
    <definedName name="dgghh">[0]!dgghh</definedName>
    <definedName name="dgt" localSheetId="3">#N/A</definedName>
    <definedName name="dgt">[0]!dgt</definedName>
    <definedName name="Días">#REF!</definedName>
    <definedName name="DipAngle">#REF!</definedName>
    <definedName name="DIR_REV_MATB">#REF!</definedName>
    <definedName name="DIR_REV_PLAN">#REF!</definedName>
    <definedName name="Direccional">#REF!</definedName>
    <definedName name="DLS_Column">!#REF!</definedName>
    <definedName name="DLS_CompMethod">#REF!</definedName>
    <definedName name="DLS_Unit">#REF!</definedName>
    <definedName name="DME_BeforeCloseCompleted" hidden="1">"False"</definedName>
    <definedName name="DME_Dirty" hidden="1">"False"</definedName>
    <definedName name="DME_LocalFile" hidden="1">"True"</definedName>
    <definedName name="DOSGRAF">#N/A</definedName>
    <definedName name="DOSGRAF1" localSheetId="3">OTQ!DOSGRAF1</definedName>
    <definedName name="DOSGRAF1">[0]!DOSGRAF1</definedName>
    <definedName name="dq1dxaqq" hidden="1">#REF!</definedName>
    <definedName name="DRE" localSheetId="3">#N/A</definedName>
    <definedName name="DRE">[0]!DRE</definedName>
    <definedName name="DrillSiteOrWellPad">#REF!</definedName>
    <definedName name="DryholeTDC"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DryholeTDC"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dsa" localSheetId="3">OTQ!dsa</definedName>
    <definedName name="dsa">[0]!dsa</definedName>
    <definedName name="dsaaa" localSheetId="3">#N/A</definedName>
    <definedName name="dsaaa">[0]!dsaaa</definedName>
    <definedName name="dsaaaa" localSheetId="3">#N/A</definedName>
    <definedName name="dsaaaa">[0]!dsaaaa</definedName>
    <definedName name="dsad34" localSheetId="3">#N/A</definedName>
    <definedName name="dsad34">[0]!dsad34</definedName>
    <definedName name="dsadaa" hidden="1">#REF!</definedName>
    <definedName name="dsadas" hidden="1">#REF!</definedName>
    <definedName name="DSFA" localSheetId="3">#N/A</definedName>
    <definedName name="DSFA">[0]!DSFA</definedName>
    <definedName name="DST">#REF!</definedName>
    <definedName name="DTM">#REF!</definedName>
    <definedName name="dweaadw" hidden="1">#REF!</definedName>
    <definedName name="DYNA">#REF!</definedName>
    <definedName name="DYNA1">#REF!</definedName>
    <definedName name="dynaclean">#REF!</definedName>
    <definedName name="dystim">#REF!</definedName>
    <definedName name="dystimpost">#REF!</definedName>
    <definedName name="dystimpre">#REF!</definedName>
    <definedName name="E" localSheetId="3">#N/A</definedName>
    <definedName name="E">[0]!E</definedName>
    <definedName name="e3ee" hidden="1">#REF!</definedName>
    <definedName name="EastingColumn">!#REF!</definedName>
    <definedName name="EastingUnit">#REF!</definedName>
    <definedName name="edad" hidden="1">#REF!</definedName>
    <definedName name="EEEEE" localSheetId="3">#N/A</definedName>
    <definedName name="EEEEE">[0]!EEEEE</definedName>
    <definedName name="eesa" localSheetId="3">#N/A</definedName>
    <definedName name="eesa">[0]!eesa</definedName>
    <definedName name="EFL.Spear.Box.by.Pin">#REF!</definedName>
    <definedName name="efxd23" localSheetId="3">#N/A</definedName>
    <definedName name="efxd23">[0]!efxd23</definedName>
    <definedName name="Elevation">#REF!</definedName>
    <definedName name="ElevationReference">#REF!</definedName>
    <definedName name="End_Bal">#REF!</definedName>
    <definedName name="Equipo">#REF!</definedName>
    <definedName name="eresce"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resc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rgbdjkio"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ergbdjkio"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ertyfg"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rtyfg"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RWEDDDRR" hidden="1">#REF!</definedName>
    <definedName name="ESA" localSheetId="3">#N/A</definedName>
    <definedName name="ESA">[0]!ESA</definedName>
    <definedName name="ESPECIAL">#REF!</definedName>
    <definedName name="especialito">#REF!</definedName>
    <definedName name="ESR" localSheetId="3">#N/A</definedName>
    <definedName name="ESR">[0]!ESR</definedName>
    <definedName name="esxce"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sxc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EW_Column">!#REF!</definedName>
    <definedName name="EW_Unit">#REF!</definedName>
    <definedName name="EWQEQWEQW" hidden="1">#REF!</definedName>
    <definedName name="EWS" localSheetId="3">#N/A</definedName>
    <definedName name="EWS">[0]!EWS</definedName>
    <definedName name="Extra_Pay">#REF!</definedName>
    <definedName name="fadf432" localSheetId="3">#N/A</definedName>
    <definedName name="fadf432">[0]!fadf432</definedName>
    <definedName name="fadfa432" localSheetId="3">#N/A</definedName>
    <definedName name="fadfa432">[0]!fadfa432</definedName>
    <definedName name="fae" localSheetId="3">#N/A</definedName>
    <definedName name="fae">[0]!fae</definedName>
    <definedName name="FASDA" localSheetId="3">#N/A</definedName>
    <definedName name="FASDA">[0]!FASDA</definedName>
    <definedName name="fddadg678" localSheetId="3">#N/A</definedName>
    <definedName name="fddadg678">[0]!fddadg678</definedName>
    <definedName name="FDERS12" localSheetId="3">#N/A</definedName>
    <definedName name="FDERS12">[0]!FDERS12</definedName>
    <definedName name="fdf" localSheetId="3">#N/A</definedName>
    <definedName name="fdf">[0]!fdf</definedName>
    <definedName name="FDFDF" localSheetId="3">#N/A</definedName>
    <definedName name="FDFDF">[0]!FDFDF</definedName>
    <definedName name="FDFDFDF" localSheetId="3">#N/A</definedName>
    <definedName name="FDFDFDF">[0]!FDFDFDF</definedName>
    <definedName name="fdkf" localSheetId="3">#N/A</definedName>
    <definedName name="fdkf">[0]!fdkf</definedName>
    <definedName name="FDS" localSheetId="3">#N/A</definedName>
    <definedName name="FDS">[0]!FDS</definedName>
    <definedName name="FDSD4" localSheetId="3">#N/A</definedName>
    <definedName name="FDSD4">[0]!FDSD4</definedName>
    <definedName name="ff" localSheetId="3">#N/A</definedName>
    <definedName name="ff">[0]!ff</definedName>
    <definedName name="ffdd78" localSheetId="3">#N/A</definedName>
    <definedName name="ffdd78">[0]!ffdd78</definedName>
    <definedName name="fff" localSheetId="3">#N/A</definedName>
    <definedName name="fff">[0]!fff</definedName>
    <definedName name="ffff32" localSheetId="3">#N/A</definedName>
    <definedName name="ffff32">[0]!ffff32</definedName>
    <definedName name="fffgs5" localSheetId="3">#N/A</definedName>
    <definedName name="fffgs5">[0]!fffgs5</definedName>
    <definedName name="fgfsf678" localSheetId="3">#N/A</definedName>
    <definedName name="fgfsf678">[0]!fgfsf678</definedName>
    <definedName name="fgggg" localSheetId="3">#N/A</definedName>
    <definedName name="fgggg">[0]!fgggg</definedName>
    <definedName name="fgs" localSheetId="3">#N/A</definedName>
    <definedName name="fgs">[0]!fgs</definedName>
    <definedName name="FIELD">#REF!</definedName>
    <definedName name="FieldName">#REF!</definedName>
    <definedName name="FieldStrength">#REF!</definedName>
    <definedName name="FILENAME">#REF!</definedName>
    <definedName name="FILTRO1_14">#REF!</definedName>
    <definedName name="FILTRO2_14">#REF!</definedName>
    <definedName name="FILTRO3_14">#REF!</definedName>
    <definedName name="FILTRO4_14">#REF!</definedName>
    <definedName name="FILTRO5_14">#REF!</definedName>
    <definedName name="fluidodecontroñ1">#REF!</definedName>
    <definedName name="FSA" localSheetId="3">#N/A</definedName>
    <definedName name="FSA">[0]!FSA</definedName>
    <definedName name="fsdfs4" localSheetId="3">#N/A</definedName>
    <definedName name="fsdfs4">[0]!fsdfs4</definedName>
    <definedName name="fsdqwerdd"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fsdqwerdd"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FSDS" localSheetId="3">#N/A</definedName>
    <definedName name="FSDS">[0]!FSDS</definedName>
    <definedName name="FSDS763" localSheetId="3">#N/A</definedName>
    <definedName name="FSDS763">[0]!FSDS763</definedName>
    <definedName name="fses" localSheetId="3">#N/A</definedName>
    <definedName name="fses">[0]!fses</definedName>
    <definedName name="fsfg556" localSheetId="3">#N/A</definedName>
    <definedName name="fsfg556">[0]!fsfg556</definedName>
    <definedName name="fsfgg7" localSheetId="3">#N/A</definedName>
    <definedName name="fsfgg7">[0]!fsfgg7</definedName>
    <definedName name="fsfgsdf6" localSheetId="3">#N/A</definedName>
    <definedName name="fsfgsdf6">[0]!fsfgsdf6</definedName>
    <definedName name="fsfgsf65" localSheetId="3">#N/A</definedName>
    <definedName name="fsfgsf65">[0]!fsfgsf65</definedName>
    <definedName name="fshshss" localSheetId="3">#N/A</definedName>
    <definedName name="fshshss">[0]!fshshss</definedName>
    <definedName name="Full.flow.Reverse.Circulation.Junk.Basket">#REF!</definedName>
    <definedName name="Full_Print">#REF!</definedName>
    <definedName name="fxsgsd6" localSheetId="3">#N/A</definedName>
    <definedName name="fxsgsd6">[0]!fxsgsd6</definedName>
    <definedName name="G" localSheetId="3">#N/A</definedName>
    <definedName name="G">[0]!G</definedName>
    <definedName name="G1S" localSheetId="3">#N/A</definedName>
    <definedName name="G1S">[0]!G1S</definedName>
    <definedName name="GAGHA" localSheetId="3">#N/A</definedName>
    <definedName name="GAGHA">[0]!GAGHA</definedName>
    <definedName name="gas" localSheetId="3">#N/A</definedName>
    <definedName name="gas">[0]!gas</definedName>
    <definedName name="gasdad" localSheetId="3">#N/A</definedName>
    <definedName name="gasdad">[0]!gasdad</definedName>
    <definedName name="gdet" localSheetId="3">#N/A</definedName>
    <definedName name="gdet">[0]!gdet</definedName>
    <definedName name="gdhdhd" localSheetId="3">#N/A</definedName>
    <definedName name="gdhdhd">[0]!gdhdhd</definedName>
    <definedName name="gdhyttt" localSheetId="3">#N/A</definedName>
    <definedName name="gdhyttt">[0]!gdhyttt</definedName>
    <definedName name="gdsa" localSheetId="3">#N/A</definedName>
    <definedName name="gdsa">[0]!gdsa</definedName>
    <definedName name="ge4ds" localSheetId="3">#N/A</definedName>
    <definedName name="ge4ds">[0]!ge4ds</definedName>
    <definedName name="GeodeticLocation">#REF!</definedName>
    <definedName name="GFDD" localSheetId="3">#N/A</definedName>
    <definedName name="GFDD">[0]!GFDD</definedName>
    <definedName name="GFFH6" localSheetId="3">#N/A</definedName>
    <definedName name="GFFH6">[0]!GFFH6</definedName>
    <definedName name="gfg" localSheetId="3">#N/A</definedName>
    <definedName name="gfg">[0]!gfg</definedName>
    <definedName name="gfs" localSheetId="3">#N/A</definedName>
    <definedName name="gfs">[0]!gfs</definedName>
    <definedName name="gfssa">#REF!</definedName>
    <definedName name="gg" localSheetId="3">#N/A</definedName>
    <definedName name="gg">[0]!gg</definedName>
    <definedName name="ggfd4" localSheetId="3">#N/A</definedName>
    <definedName name="ggfd4">[0]!ggfd4</definedName>
    <definedName name="ggghgh5" localSheetId="3">#N/A</definedName>
    <definedName name="ggghgh5">[0]!ggghgh5</definedName>
    <definedName name="gghh" localSheetId="3">#N/A</definedName>
    <definedName name="gghh">[0]!gghh</definedName>
    <definedName name="gghhh" localSheetId="3">#N/A</definedName>
    <definedName name="gghhh">[0]!gghhh</definedName>
    <definedName name="GGHHJ76" localSheetId="3">#N/A</definedName>
    <definedName name="GGHHJ76">[0]!GGHHJ76</definedName>
    <definedName name="GGSSS" localSheetId="3">#N/A</definedName>
    <definedName name="GGSSS">[0]!GGSSS</definedName>
    <definedName name="ghddd" localSheetId="3">#N/A</definedName>
    <definedName name="ghddd">[0]!ghddd</definedName>
    <definedName name="GHHE" localSheetId="3">#N/A</definedName>
    <definedName name="GHHE">[0]!GHHE</definedName>
    <definedName name="GHRT" localSheetId="3">#N/A</definedName>
    <definedName name="GHRT">[0]!GHRT</definedName>
    <definedName name="GHRTEW" localSheetId="3">#N/A</definedName>
    <definedName name="GHRTEW">[0]!GHRTEW</definedName>
    <definedName name="GHT" localSheetId="3">#N/A</definedName>
    <definedName name="GHT">[0]!GHT</definedName>
    <definedName name="ghyws" localSheetId="3">#N/A</definedName>
    <definedName name="ghyws">[0]!ghyws</definedName>
    <definedName name="gjddjj6" localSheetId="3">#N/A</definedName>
    <definedName name="gjddjj6">[0]!gjddjj6</definedName>
    <definedName name="GJKLOI98" localSheetId="3">#N/A</definedName>
    <definedName name="GJKLOI98">[0]!GJKLOI98</definedName>
    <definedName name="gr" localSheetId="3">#N/A</definedName>
    <definedName name="gr">[0]!gr</definedName>
    <definedName name="gra" localSheetId="3">#N/A</definedName>
    <definedName name="gra">[0]!gra</definedName>
    <definedName name="Grade">#REF!</definedName>
    <definedName name="GRAFD" localSheetId="3">#N/A</definedName>
    <definedName name="GRAFD">[0]!GRAFD</definedName>
    <definedName name="GRAFICO" localSheetId="3">#N/A</definedName>
    <definedName name="GRAFICO">[0]!GRAFICO</definedName>
    <definedName name="GRAFICOS" localSheetId="3">#N/A</definedName>
    <definedName name="GRAFICOS">[0]!GRAFICOS</definedName>
    <definedName name="GRANDTOTAL">#REF!</definedName>
    <definedName name="GRAS" localSheetId="3">#N/A</definedName>
    <definedName name="GRAS">[0]!GRAS</definedName>
    <definedName name="grf" localSheetId="3">#N/A</definedName>
    <definedName name="grf">[0]!grf</definedName>
    <definedName name="GRFDE" localSheetId="3">#N/A</definedName>
    <definedName name="GRFDE">[0]!GRFDE</definedName>
    <definedName name="grff" localSheetId="3">#N/A</definedName>
    <definedName name="grff">[0]!grff</definedName>
    <definedName name="GridConvergence">#REF!</definedName>
    <definedName name="GridLocation">#REF!</definedName>
    <definedName name="GroundLevelElevation">#REF!</definedName>
    <definedName name="grsd" localSheetId="3">#N/A</definedName>
    <definedName name="grsd">[0]!grsd</definedName>
    <definedName name="gsa" hidden="1">#REF!</definedName>
    <definedName name="gtr" localSheetId="3">#N/A</definedName>
    <definedName name="gtr">[0]!gtr</definedName>
    <definedName name="Guia">#REF!</definedName>
    <definedName name="GuiaSer">#REF!</definedName>
    <definedName name="GWWWWW" localSheetId="3">#N/A</definedName>
    <definedName name="GWWWWW">[0]!GWWWWW</definedName>
    <definedName name="H.E.External.Mech.Cutter">#REF!</definedName>
    <definedName name="H.M.Container.BOS">#REF!</definedName>
    <definedName name="H.P.Packoff">#REF!</definedName>
    <definedName name="H5RT5" localSheetId="3">#N/A</definedName>
    <definedName name="H5RT5">[0]!H5RT5</definedName>
    <definedName name="hddd" localSheetId="3">#N/A</definedName>
    <definedName name="hddd">[0]!hddd</definedName>
    <definedName name="HE" localSheetId="3">#N/A</definedName>
    <definedName name="HE">[0]!HE</definedName>
    <definedName name="Header_Row" localSheetId="0">ROW(#REF!)</definedName>
    <definedName name="Header_Row">ROW(#REF!)</definedName>
    <definedName name="hfdg5" localSheetId="3">#N/A</definedName>
    <definedName name="hfdg5">[0]!hfdg5</definedName>
    <definedName name="hffe3" localSheetId="3">#N/A</definedName>
    <definedName name="hffe3">[0]!hffe3</definedName>
    <definedName name="hfgd6" localSheetId="3">#N/A</definedName>
    <definedName name="hfgd6">[0]!hfgd6</definedName>
    <definedName name="hfmain">#REF!</definedName>
    <definedName name="HFTP">#REF!</definedName>
    <definedName name="HGDS" localSheetId="3">#N/A</definedName>
    <definedName name="HGDS">[0]!HGDS</definedName>
    <definedName name="HGF" localSheetId="3">#N/A</definedName>
    <definedName name="HGF">[0]!HGF</definedName>
    <definedName name="hgfgfg" localSheetId="3">#N/A</definedName>
    <definedName name="hgfgfg">[0]!hgfgfg</definedName>
    <definedName name="HGFRER43" localSheetId="3">#N/A</definedName>
    <definedName name="HGFRER43">[0]!HGFRER43</definedName>
    <definedName name="hgggg7" localSheetId="3">#N/A</definedName>
    <definedName name="hgggg7">[0]!hgggg7</definedName>
    <definedName name="hghfg4" localSheetId="3">#N/A</definedName>
    <definedName name="hghfg4">[0]!hghfg4</definedName>
    <definedName name="hgtr" localSheetId="3">#N/A</definedName>
    <definedName name="hgtr">[0]!hgtr</definedName>
    <definedName name="HGYS1" localSheetId="3">#N/A</definedName>
    <definedName name="HGYS1">[0]!HGYS1</definedName>
    <definedName name="HH" localSheetId="3">#N/A</definedName>
    <definedName name="HH">[0]!HH</definedName>
    <definedName name="hhhh5" localSheetId="3">#N/A</definedName>
    <definedName name="hhhh5">[0]!hhhh5</definedName>
    <definedName name="hhhhh3" localSheetId="3">#N/A</definedName>
    <definedName name="hhhhh3">[0]!hhhhh3</definedName>
    <definedName name="hhhhhhhh" localSheetId="3">#N/A</definedName>
    <definedName name="hhhhhhhh">[0]!hhhhhhhh</definedName>
    <definedName name="hhjhhh" localSheetId="3">#N/A</definedName>
    <definedName name="hhjhhh">[0]!hhjhhh</definedName>
    <definedName name="hhjhjjj" localSheetId="3">#N/A</definedName>
    <definedName name="hhjhjjj">[0]!hhjhjjj</definedName>
    <definedName name="hhsss" localSheetId="3">#N/A</definedName>
    <definedName name="hhsss">[0]!hhsss</definedName>
    <definedName name="hjjee" localSheetId="3">#N/A</definedName>
    <definedName name="hjjee">[0]!hjjee</definedName>
    <definedName name="HJJKLLUY6544" localSheetId="3">#N/A</definedName>
    <definedName name="HJJKLLUY6544">[0]!HJJKLLUY6544</definedName>
    <definedName name="HMAIN1">#REF!</definedName>
    <definedName name="Hollow.Mill.Guide">#REF!</definedName>
    <definedName name="Hollow.Pin.Tap">#REF!</definedName>
    <definedName name="HOME">#REF!</definedName>
    <definedName name="HP_121">#REF!</definedName>
    <definedName name="HP_132">#REF!</definedName>
    <definedName name="HP_138">#REF!</definedName>
    <definedName name="hrs" localSheetId="3">#N/A</definedName>
    <definedName name="hrs">[0]!hrs</definedName>
    <definedName name="HRTF" localSheetId="3">#N/A</definedName>
    <definedName name="HRTF">[0]!HRTF</definedName>
    <definedName name="hsdrw" localSheetId="3">#N/A</definedName>
    <definedName name="hsdrw">[0]!hsdrw</definedName>
    <definedName name="hsfd3" localSheetId="3">#N/A</definedName>
    <definedName name="hsfd3">[0]!hsfd3</definedName>
    <definedName name="HTE" localSheetId="3">#N/A</definedName>
    <definedName name="HTE">[0]!HTE</definedName>
    <definedName name="hyhy"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hyhy"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HYT" localSheetId="3">#N/A</definedName>
    <definedName name="HYT">[0]!HYT</definedName>
    <definedName name="IIU" localSheetId="3">#N/A</definedName>
    <definedName name="IIU">[0]!IIU</definedName>
    <definedName name="ijhgdt"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ijhgd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InclColumn">!#REF!</definedName>
    <definedName name="InclUnit">#REF!</definedName>
    <definedName name="Indice" hidden="1">#REF!</definedName>
    <definedName name="info">#REF!</definedName>
    <definedName name="INORGANICA">#REF!</definedName>
    <definedName name="InsertPoint">#REF!</definedName>
    <definedName name="Int">#REF!</definedName>
    <definedName name="Interest_Rate">#REF!</definedName>
    <definedName name="Interm">#REF!</definedName>
    <definedName name="IT___OW">#REF!</definedName>
    <definedName name="J" localSheetId="3">#N/A</definedName>
    <definedName name="J">[0]!J</definedName>
    <definedName name="j7541ss" localSheetId="3">#N/A</definedName>
    <definedName name="j7541ss">[0]!j7541ss</definedName>
    <definedName name="jakkzx" hidden="1">#REF!</definedName>
    <definedName name="jdgg65" localSheetId="3">#N/A</definedName>
    <definedName name="jdgg65">[0]!jdgg65</definedName>
    <definedName name="jdjdd" localSheetId="3">#N/A</definedName>
    <definedName name="jdjdd">[0]!jdjdd</definedName>
    <definedName name="jdjddd" localSheetId="3">#N/A</definedName>
    <definedName name="jdjddd">[0]!jdjddd</definedName>
    <definedName name="jdjdfg6" localSheetId="3">#N/A</definedName>
    <definedName name="jdjdfg6">[0]!jdjdfg6</definedName>
    <definedName name="jdjgj8" localSheetId="3">#N/A</definedName>
    <definedName name="jdjgj8">[0]!jdjgj8</definedName>
    <definedName name="jdtd6" localSheetId="3">#N/A</definedName>
    <definedName name="jdtd6">[0]!jdtd6</definedName>
    <definedName name="jhhh" localSheetId="3">#N/A</definedName>
    <definedName name="jhhh">[0]!jhhh</definedName>
    <definedName name="jhhkjgj" localSheetId="3">#N/A</definedName>
    <definedName name="jhhkjgj">[0]!jhhkjgj</definedName>
    <definedName name="JHY" localSheetId="3">#N/A</definedName>
    <definedName name="JHY">[0]!JHY</definedName>
    <definedName name="jjggh7" localSheetId="3">#N/A</definedName>
    <definedName name="jjggh7">[0]!jjggh7</definedName>
    <definedName name="jjjj76" localSheetId="3">#N/A</definedName>
    <definedName name="jjjj76">[0]!jjjj76</definedName>
    <definedName name="jjjjj" localSheetId="3">#N/A</definedName>
    <definedName name="jjjjj">[0]!jjjjj</definedName>
    <definedName name="jjkklui" localSheetId="3">#N/A</definedName>
    <definedName name="jjkklui">[0]!jjkklui</definedName>
    <definedName name="JKNBG" localSheetId="3">#N/A</definedName>
    <definedName name="JKNBG">[0]!JKNBG</definedName>
    <definedName name="jkue" localSheetId="3">#N/A</definedName>
    <definedName name="jkue">[0]!jkue</definedName>
    <definedName name="JMKLO987" localSheetId="3">#N/A</definedName>
    <definedName name="JMKLO987">[0]!JMKLO987</definedName>
    <definedName name="JOB">#REF!</definedName>
    <definedName name="JOBDETAIL">#REF!</definedName>
    <definedName name="JOBNUMBER">#REF!</definedName>
    <definedName name="jrss" localSheetId="3">#N/A</definedName>
    <definedName name="jrss">[0]!jrss</definedName>
    <definedName name="jrtrs" localSheetId="3">#N/A</definedName>
    <definedName name="jrtrs">[0]!jrtrs</definedName>
    <definedName name="JT" localSheetId="3">#N/A</definedName>
    <definedName name="JT">[0]!JT</definedName>
    <definedName name="jtyss" localSheetId="3">#N/A</definedName>
    <definedName name="jtyss">[0]!jtyss</definedName>
    <definedName name="juytg" localSheetId="3">#N/A</definedName>
    <definedName name="juytg">[0]!juytg</definedName>
    <definedName name="kasjfhai.ufhas" hidden="1">#REF!</definedName>
    <definedName name="KJIU" localSheetId="3">#N/A</definedName>
    <definedName name="KJIU">[0]!KJIU</definedName>
    <definedName name="kjjh7" localSheetId="3">#N/A</definedName>
    <definedName name="kjjh7">[0]!kjjh7</definedName>
    <definedName name="kjjj76" localSheetId="3">#N/A</definedName>
    <definedName name="kjjj76">[0]!kjjj76</definedName>
    <definedName name="KJY" localSheetId="3">#N/A</definedName>
    <definedName name="KJY">[0]!KJY</definedName>
    <definedName name="kkjj98" localSheetId="3">#N/A</definedName>
    <definedName name="kkjj98">[0]!kkjj98</definedName>
    <definedName name="kkkkk" localSheetId="3">#N/A</definedName>
    <definedName name="kkkkk">[0]!kkkkk</definedName>
    <definedName name="kkllllll" localSheetId="3">#N/A</definedName>
    <definedName name="kkllllll">[0]!kkllllll</definedName>
    <definedName name="kluhh" localSheetId="3">#N/A</definedName>
    <definedName name="kluhh">[0]!kluhh</definedName>
    <definedName name="KSASDL">#REF!</definedName>
    <definedName name="KU" localSheetId="3">#N/A</definedName>
    <definedName name="KU">[0]!KU</definedName>
    <definedName name="kuf" localSheetId="3">#N/A</definedName>
    <definedName name="kuf">[0]!kuf</definedName>
    <definedName name="KUJH" localSheetId="3">#N/A</definedName>
    <definedName name="KUJH">[0]!KUJH</definedName>
    <definedName name="l0" localSheetId="3">#N/A</definedName>
    <definedName name="l0">[0]!l0</definedName>
    <definedName name="Last_Row" localSheetId="6">IF(GUIA!Values_Entered,[2]!Header_Row+GUIA!Number_of_Payments,[2]!Header_Row)</definedName>
    <definedName name="Last_Row" localSheetId="0">IF(LP!Values_Entered,LP!Header_Row+LP!Number_of_Payments,LP!Header_Row)</definedName>
    <definedName name="Last_Row" localSheetId="3">IF(OTQ!Values_Entered,Header_Row+OTQ!Number_of_Payments,Header_Row)</definedName>
    <definedName name="Last_Row" localSheetId="5">IF('Reporte Job '!Values_Entered,[0]!Header_Row+'Reporte Job '!Number_of_Payments,[0]!Header_Row)</definedName>
    <definedName name="Last_Row">IF(Values_Entered,Header_Row+Number_of_Payments,Header_Row)</definedName>
    <definedName name="Last_Row2">#N/A</definedName>
    <definedName name="LatColumn">!#REF!</definedName>
    <definedName name="LCL_REV_MATB">#REF!</definedName>
    <definedName name="LCL_REV_PLAN">#REF!</definedName>
    <definedName name="Lead.Block">#REF!</definedName>
    <definedName name="LINEA">#REF!</definedName>
    <definedName name="linea1">#REF!</definedName>
    <definedName name="Liner">#REF!</definedName>
    <definedName name="Lista_de_Precios_USD">#REF!</definedName>
    <definedName name="listcode">#REF!</definedName>
    <definedName name="LIUY" localSheetId="3">#N/A</definedName>
    <definedName name="LIUY">[0]!LIUY</definedName>
    <definedName name="LJJH" localSheetId="3">#N/A</definedName>
    <definedName name="LJJH">[0]!LJJH</definedName>
    <definedName name="ljy" localSheetId="3">#N/A</definedName>
    <definedName name="ljy">[0]!ljy</definedName>
    <definedName name="LJYT" localSheetId="3">#N/A</definedName>
    <definedName name="LJYT">[0]!LJYT</definedName>
    <definedName name="LK" localSheetId="3">#N/A</definedName>
    <definedName name="LK">[0]!LK</definedName>
    <definedName name="LKI987YYT" localSheetId="3">#N/A</definedName>
    <definedName name="LKI987YYT">[0]!LKI987YYT</definedName>
    <definedName name="lkiuh"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lkiuh"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LKJ" localSheetId="3">#N/A</definedName>
    <definedName name="LKJ">[0]!LKJ</definedName>
    <definedName name="lkjf" localSheetId="3">#N/A</definedName>
    <definedName name="lkjf">[0]!lkjf</definedName>
    <definedName name="lkkjhh" localSheetId="3">#N/A</definedName>
    <definedName name="lkkjhh">[0]!lkkjhh</definedName>
    <definedName name="LKOI8790" localSheetId="3">#N/A</definedName>
    <definedName name="LKOI8790">[0]!LKOI8790</definedName>
    <definedName name="llllllll" localSheetId="3">#N/A</definedName>
    <definedName name="llllllll">[0]!llllllll</definedName>
    <definedName name="LÑ" localSheetId="3">#N/A</definedName>
    <definedName name="LÑ">[0]!LÑ</definedName>
    <definedName name="Loan_Amount">#REF!</definedName>
    <definedName name="Loan_Start">#REF!</definedName>
    <definedName name="Loan_Years">#REF!</definedName>
    <definedName name="LodoMate.">#REF!</definedName>
    <definedName name="LodoServ.">#REF!</definedName>
    <definedName name="LongColumn">!#REF!</definedName>
    <definedName name="loue" localSheetId="3">#N/A</definedName>
    <definedName name="loue">[0]!loue</definedName>
    <definedName name="LP">#REF!</definedName>
    <definedName name="LP_EPP_2023">#REF!</definedName>
    <definedName name="LP_PETRO_422">#REF!</definedName>
    <definedName name="LPPEC" localSheetId="6">[3]LP!$B$6:$F$1500</definedName>
    <definedName name="LPPEC" localSheetId="3">[4]LP!$B$6:$F$1500</definedName>
    <definedName name="LPPEC" localSheetId="5">[5]LP!$B$6:$F$1500</definedName>
    <definedName name="LPPEC">LP!$B$6:$F$1500</definedName>
    <definedName name="m">#REF!</definedName>
    <definedName name="M.S.Cutter.Top.Sub.box.up">#REF!</definedName>
    <definedName name="M.S.Cutter.Top.Sub.pin.up">#REF!</definedName>
    <definedName name="MagneticDeclDate">#REF!</definedName>
    <definedName name="MagneticDeclination">#REF!</definedName>
    <definedName name="MagneticDeclModel">#REF!</definedName>
    <definedName name="Marine.Swivel.box.by.box">#REF!</definedName>
    <definedName name="Marine.Swivel.Box.by.Pin">#REF!</definedName>
    <definedName name="Materiales">#REF!</definedName>
    <definedName name="MD_Column">!#REF!</definedName>
    <definedName name="MD_Unit">#REF!</definedName>
    <definedName name="MM" localSheetId="3">#N/A</definedName>
    <definedName name="MM">[0]!MM</definedName>
    <definedName name="mnd" localSheetId="3">#N/A</definedName>
    <definedName name="mnd">[0]!mnd</definedName>
    <definedName name="MNJK8" localSheetId="3">#N/A</definedName>
    <definedName name="MNJK8">[0]!MNJK8</definedName>
    <definedName name="MONTH">#REF!</definedName>
    <definedName name="mpony"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mpony"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MS" localSheetId="3">#N/A</definedName>
    <definedName name="MS">[0]!MS</definedName>
    <definedName name="mss" localSheetId="3">#N/A</definedName>
    <definedName name="mss">[0]!mss</definedName>
    <definedName name="Multi.String.Cutter">#REF!</definedName>
    <definedName name="NABORS_794">#REF!</definedName>
    <definedName name="NABORS_813">#REF!</definedName>
    <definedName name="NABORS_814">#REF!</definedName>
    <definedName name="NABORS_815">#REF!</definedName>
    <definedName name="NABORS_819">#REF!</definedName>
    <definedName name="NBGHK" localSheetId="3">#N/A</definedName>
    <definedName name="NBGHK">[0]!NBGHK</definedName>
    <definedName name="NH4CL">#REF!</definedName>
    <definedName name="nh4cldespla">#REF!</definedName>
    <definedName name="NMJHU7" localSheetId="3">#N/A</definedName>
    <definedName name="NMJHU7">[0]!NMJHU7</definedName>
    <definedName name="NN" localSheetId="3">#N/A</definedName>
    <definedName name="NN">[0]!NN</definedName>
    <definedName name="Non.Rotating.Stabilizer">#REF!</definedName>
    <definedName name="NorthingColumn">!#REF!</definedName>
    <definedName name="NorthingUnit">#REF!</definedName>
    <definedName name="NorthReference">#REF!</definedName>
    <definedName name="Nothing">#REF!</definedName>
    <definedName name="ns" localSheetId="3">#N/A</definedName>
    <definedName name="ns">[0]!ns</definedName>
    <definedName name="NS_Column">!#REF!</definedName>
    <definedName name="NS_Unit">#REF!</definedName>
    <definedName name="NTD" localSheetId="3">#N/A</definedName>
    <definedName name="NTD">[0]!NTD</definedName>
    <definedName name="Num_Pmt_Per_Year">#REF!</definedName>
    <definedName name="Number_of_Payments" localSheetId="6">MATCH(0.01,End_Bal,-1)+1</definedName>
    <definedName name="Number_of_Payments" localSheetId="0">MATCH(0.01,[0]!End_Bal,-1)+1</definedName>
    <definedName name="Number_of_Payments" localSheetId="3">MATCH(0.01,End_Bal,-1)+1</definedName>
    <definedName name="Number_of_Payments" localSheetId="5">MATCH(0.01,[0]!End_Bal,-1)+1</definedName>
    <definedName name="Number_of_Payments">MATCH(0.01,End_Bal,-1)+1</definedName>
    <definedName name="Ñ" localSheetId="3">#N/A</definedName>
    <definedName name="Ñ">[0]!Ñ</definedName>
    <definedName name="Ñ3" localSheetId="3">#N/A</definedName>
    <definedName name="Ñ3">[0]!Ñ3</definedName>
    <definedName name="Ñ5" localSheetId="3">#N/A</definedName>
    <definedName name="Ñ5">[0]!Ñ5</definedName>
    <definedName name="ÑLKJ" localSheetId="3">#N/A</definedName>
    <definedName name="ÑLKJ">[0]!ÑLKJ</definedName>
    <definedName name="ñlkkk787" localSheetId="3">#N/A</definedName>
    <definedName name="ñlkkk787">[0]!ñlkkk787</definedName>
    <definedName name="ñlo0" localSheetId="3">#N/A</definedName>
    <definedName name="ñlo0">[0]!ñlo0</definedName>
    <definedName name="ÑLOI98" localSheetId="3">#N/A</definedName>
    <definedName name="ÑLOI98">[0]!ÑLOI98</definedName>
    <definedName name="ÑLP098" localSheetId="3">#N/A</definedName>
    <definedName name="ÑLP098">[0]!ÑLP098</definedName>
    <definedName name="ÑLPO0" localSheetId="3">#N/A</definedName>
    <definedName name="ÑLPO0">[0]!ÑLPO0</definedName>
    <definedName name="ñs" localSheetId="3">#N/A</definedName>
    <definedName name="ñs">[0]!ñs</definedName>
    <definedName name="obje" hidden="1">#REF!</definedName>
    <definedName name="Oil.Jar">#REF!</definedName>
    <definedName name="oiu" localSheetId="3">#N/A</definedName>
    <definedName name="oiu">[0]!oiu</definedName>
    <definedName name="OPERACIONES">#REF!</definedName>
    <definedName name="OPERADOR1">#REF!</definedName>
    <definedName name="OPERADOR2">#REF!</definedName>
    <definedName name="Operation">#REF!</definedName>
    <definedName name="OrderedLength">#REF!</definedName>
    <definedName name="OVERSH1">#REF!</definedName>
    <definedName name="OVERSH2">#REF!</definedName>
    <definedName name="Overshot.top.sub">#REF!</definedName>
    <definedName name="Oversized.Guide">#REF!</definedName>
    <definedName name="OY">#REF!</definedName>
    <definedName name="p" localSheetId="3">OTQ!p</definedName>
    <definedName name="p">[0]!p</definedName>
    <definedName name="PA_17" localSheetId="3">#N/A</definedName>
    <definedName name="PA_17">[0]!PA_17</definedName>
    <definedName name="PAL">#REF!</definedName>
    <definedName name="PAMareas">#REF!</definedName>
    <definedName name="Pay_Date">#REF!</definedName>
    <definedName name="Pay_Num">#REF!</definedName>
    <definedName name="Payment_Date" localSheetId="6">DATE(YEAR([2]!Loan_Start),MONTH([2]!Loan_Start)+Payment_Number,DAY([2]!Loan_Start))</definedName>
    <definedName name="Payment_Date" localSheetId="0">DATE(YEAR([0]!Loan_Start),MONTH([0]!Loan_Start)+Payment_Number,DAY([0]!Loan_Start))</definedName>
    <definedName name="Payment_Date" localSheetId="3">DATE(YEAR(Loan_Start),MONTH(Loan_Start)+Payment_Number,DAY(Loan_Start))</definedName>
    <definedName name="Payment_Date" localSheetId="5">DATE(YEAR([0]!Loan_Start),MONTH([0]!Loan_Start)+Payment_Number,DAY([0]!Loan_Start))</definedName>
    <definedName name="Payment_Date">DATE(YEAR(Loan_Start),MONTH(Loan_Start)+Payment_Number,DAY(Loan_Start))</definedName>
    <definedName name="PEPITO" localSheetId="6" hidden="1">{#N/A,#N/A,TRUE,"OBJETIVOS";#N/A,#N/A,TRUE,"CARATA";#N/A,#N/A,TRUE,"COLUMNA";#N/A,#N/A,TRUE,"ENTUBACION";#N/A,#N/A,TRUE,"COSTOS";#N/A,#N/A,TRUE,"CAÑERIA";#N/A,#N/A,TRUE,"CRONO";#N/A,#N/A,TRUE,"BOP";#N/A,#N/A,TRUE,"PREVENTORES"}</definedName>
    <definedName name="PEPITO" localSheetId="3" hidden="1">{#N/A,#N/A,TRUE,"OBJETIVOS";#N/A,#N/A,TRUE,"CARATA";#N/A,#N/A,TRUE,"COLUMNA";#N/A,#N/A,TRUE,"ENTUBACION";#N/A,#N/A,TRUE,"COSTOS";#N/A,#N/A,TRUE,"CAÑERIA";#N/A,#N/A,TRUE,"CRONO";#N/A,#N/A,TRUE,"BOP";#N/A,#N/A,TRUE,"PREVENTORES"}</definedName>
    <definedName name="PEPITO" localSheetId="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rfil">#REF!</definedName>
    <definedName name="Perfilaje">#REF!</definedName>
    <definedName name="perfora">#REF!</definedName>
    <definedName name="PERFORACION">#REF!</definedName>
    <definedName name="Pesca">#REF!</definedName>
    <definedName name="pesos">#REF!</definedName>
    <definedName name="pic_1">INDIRECT(#REF!)</definedName>
    <definedName name="pic_10">INDIRECT(#REF!)</definedName>
    <definedName name="pic_11">INDIRECT(#REF!)</definedName>
    <definedName name="pic_12">INDIRECT(#REF!)</definedName>
    <definedName name="pic_2">INDIRECT(#REF!)</definedName>
    <definedName name="pic_3">INDIRECT(#REF!)</definedName>
    <definedName name="pic_4">INDIRECT(#REF!)</definedName>
    <definedName name="pic_5">INDIRECT(#REF!)</definedName>
    <definedName name="pic_6">INDIRECT(#REF!)</definedName>
    <definedName name="pic_7">INDIRECT(#REF!)</definedName>
    <definedName name="pic_8">INDIRECT(#REF!)</definedName>
    <definedName name="pic_9">INDIRECT(#REF!)</definedName>
    <definedName name="pildoras"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pildoras"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Pin.Tap">#REF!</definedName>
    <definedName name="PION">#REF!</definedName>
    <definedName name="PipeList">#REF!</definedName>
    <definedName name="Piranha.mill">#REF!</definedName>
    <definedName name="Plot">#N/A</definedName>
    <definedName name="poibt"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poib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POIU" localSheetId="3">#N/A</definedName>
    <definedName name="POIU">[0]!POIU</definedName>
    <definedName name="pojnfp"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pojnfp"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Pozo">#REF!</definedName>
    <definedName name="prepared">#REF!</definedName>
    <definedName name="Princ">#REF!</definedName>
    <definedName name="Print_Area_Reset" localSheetId="6">OFFSET(Full_Print,0,0,GUIA!Last_Row)</definedName>
    <definedName name="Print_Area_Reset" localSheetId="0">OFFSET([0]!Full_Print,0,0,LP!Last_Row)</definedName>
    <definedName name="Print_Area_Reset" localSheetId="3">OFFSET(Full_Print,0,0,OTQ!Last_Row)</definedName>
    <definedName name="Print_Area_Reset" localSheetId="5">OFFSET([0]!Full_Print,0,0,'Reporte Job '!Last_Row)</definedName>
    <definedName name="Print_Area_Reset">OFFSET(Full_Print,0,0,Last_Row)</definedName>
    <definedName name="PROG.">#REF!</definedName>
    <definedName name="Programa">#REF!</definedName>
    <definedName name="prueba" localSheetId="3">OTQ!prueba</definedName>
    <definedName name="prueba">[0]!prueba</definedName>
    <definedName name="Prueba1" localSheetId="3">OTQ!Prueba1</definedName>
    <definedName name="Prueba1">[0]!Prueba1</definedName>
    <definedName name="Pumpout.sub">#REF!</definedName>
    <definedName name="Pup.Joint">#REF!</definedName>
    <definedName name="PVISCOSA">#REF!</definedName>
    <definedName name="Q" hidden="1">#REF!</definedName>
    <definedName name="qjuampf"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qjuampf"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qmnvfdqs"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mnvfdqs"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qqq" hidden="1">#REF!</definedName>
    <definedName name="qS"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qS"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qsdf"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qsdf"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qsdfr"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sdfr"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sere"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sere"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qsxcvgt"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qsxcvgt"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QUIMICATOTAL">#REF!</definedName>
    <definedName name="QUITO">#REF!</definedName>
    <definedName name="QWERT" localSheetId="3">#N/A</definedName>
    <definedName name="QWERT">[0]!QWERT</definedName>
    <definedName name="RCH_14">#REF!</definedName>
    <definedName name="RDGT" localSheetId="3">#N/A</definedName>
    <definedName name="RDGT">[0]!RDGT</definedName>
    <definedName name="Real">#REF!</definedName>
    <definedName name="Recover">#REF!</definedName>
    <definedName name="Referenc.">#REF!</definedName>
    <definedName name="Referencia">#REF!</definedName>
    <definedName name="ReportTitle">#REF!</definedName>
    <definedName name="rere"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rer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REV_DIR">#REF!</definedName>
    <definedName name="Reverse.Circulation.Junt.Basket">#REF!</definedName>
    <definedName name="reza"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reza"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RIG">#REF!</definedName>
    <definedName name="Roll.Rock.Bit">#REF!</definedName>
    <definedName name="RSC">#REF!</definedName>
    <definedName name="RSP.Spear.Box.by.Box">#REF!</definedName>
    <definedName name="RSP.Spear.Box.by.Pin">#REF!</definedName>
    <definedName name="rtrt"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rt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rtty5443" localSheetId="3">#N/A</definedName>
    <definedName name="rtty5443">[0]!rtty5443</definedName>
    <definedName name="rty"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rty"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rtyhndo"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rtyhndo"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[0]!S</definedName>
    <definedName name="SA" localSheetId="3">#N/A</definedName>
    <definedName name="SA">[0]!SA</definedName>
    <definedName name="saaz"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aaz"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ad" localSheetId="3">#N/A</definedName>
    <definedName name="sad">[0]!sad</definedName>
    <definedName name="sadeqwe"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adeqw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aedx" hidden="1">#REF!</definedName>
    <definedName name="Safety.Joint.">#REF!</definedName>
    <definedName name="Safety.Joint.2">#REF!</definedName>
    <definedName name="SALC">#REF!</definedName>
    <definedName name="SALN">#REF!</definedName>
    <definedName name="SAS" hidden="1">#REF!</definedName>
    <definedName name="sasdadad" hidden="1">#REF!</definedName>
    <definedName name="sassd"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assd"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caleFactor">#REF!</definedName>
    <definedName name="sccdad">#REF!</definedName>
    <definedName name="Sched_Pay">#REF!</definedName>
    <definedName name="Scheduled_Extra_Payments">#REF!</definedName>
    <definedName name="Scheduled_Interest_Rate">#REF!</definedName>
    <definedName name="Scheduled_Monthly_Payment">#REF!</definedName>
    <definedName name="screeensss" hidden="1">#REF!</definedName>
    <definedName name="sd" localSheetId="3">#N/A</definedName>
    <definedName name="sd">[0]!sd</definedName>
    <definedName name="SDDDD" localSheetId="3">#N/A</definedName>
    <definedName name="SDDDD">[0]!SDDDD</definedName>
    <definedName name="SDDFGFDG">#REF!</definedName>
    <definedName name="sder"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der"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dert"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de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DF" localSheetId="3">#N/A</definedName>
    <definedName name="SDF">[0]!SDF</definedName>
    <definedName name="sds" localSheetId="3">#N/A</definedName>
    <definedName name="sds">[0]!sds</definedName>
    <definedName name="SDSA" localSheetId="3">#N/A</definedName>
    <definedName name="SDSA">[0]!SDSA</definedName>
    <definedName name="SEP">#REF!</definedName>
    <definedName name="ser"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er"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Ser.150.Overshot">#REF!</definedName>
    <definedName name="Servicio">#REF!</definedName>
    <definedName name="SETOFBOOKSNAME1">#REF!</definedName>
    <definedName name="SFR" localSheetId="3">#N/A</definedName>
    <definedName name="SFR">[0]!SFR</definedName>
    <definedName name="sfsf2" localSheetId="3">#N/A</definedName>
    <definedName name="sfsf2">[0]!sfsf2</definedName>
    <definedName name="sfw" localSheetId="3">#N/A</definedName>
    <definedName name="sfw">[0]!sfw</definedName>
    <definedName name="SGASE" localSheetId="3">#N/A</definedName>
    <definedName name="SGASE">[0]!SGASE</definedName>
    <definedName name="Shoe.Ocean.Wave">#REF!</definedName>
    <definedName name="Shoe.ocean.wave.Sm.Id.Sm.Od">#REF!</definedName>
    <definedName name="Shoe.Packer.type.Flat.Bottom">#REF!</definedName>
    <definedName name="Shoe.Tooth.Type">#REF!</definedName>
    <definedName name="Short.Catch.Overshot">#REF!</definedName>
    <definedName name="Short.Cutlip.Guide">#REF!</definedName>
    <definedName name="SINOPEC_129">#REF!</definedName>
    <definedName name="SINOPEC_168">#REF!</definedName>
    <definedName name="SINOPEC_191">#REF!</definedName>
    <definedName name="sisacidoinorganico">#REF!</definedName>
    <definedName name="sisfcc">#REF!</definedName>
    <definedName name="sisfcd">#REF!</definedName>
    <definedName name="sisfce">#REF!</definedName>
    <definedName name="sishf">#REF!</definedName>
    <definedName name="sisinorganico">#REF!</definedName>
    <definedName name="sisnh4cl">#REF!</definedName>
    <definedName name="sispildoratermica">#REF!</definedName>
    <definedName name="sispost">#REF!</definedName>
    <definedName name="sispre">#REF!</definedName>
    <definedName name="SistCerr">#REF!</definedName>
    <definedName name="sisviscosa">#REF!</definedName>
    <definedName name="sjdasdnnc" hidden="1">#REF!</definedName>
    <definedName name="SM">#N/A</definedName>
    <definedName name="SOLNH4CL">#REF!</definedName>
    <definedName name="SOLVENTE">#REF!</definedName>
    <definedName name="Spear.Packoff.Box.by.Bull">#REF!</definedName>
    <definedName name="Spear.Packoff.Box.by.Pin">#REF!</definedName>
    <definedName name="Spear.Stop.Sub.">#REF!</definedName>
    <definedName name="Spear.Stop.Sub.Welded">#REF!</definedName>
    <definedName name="Spiral.Blade.Stabilizer">#REF!</definedName>
    <definedName name="ss"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s"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SADA" hidden="1">#REF!</definedName>
    <definedName name="ssstre"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sstre"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StockQuimica">#REF!</definedName>
    <definedName name="String.Mill">#REF!</definedName>
    <definedName name="SUBCUENTA">#REF!</definedName>
    <definedName name="SubSeaTVD_Column" localSheetId="3">NULL</definedName>
    <definedName name="SubSeaTVD_Column">NULL</definedName>
    <definedName name="SubSeaTVD_Unit" localSheetId="3">NULL</definedName>
    <definedName name="SubSeaTVD_Unit">NULL</definedName>
    <definedName name="supervisor">#REF!</definedName>
    <definedName name="SurveyCompMethod">#REF!</definedName>
    <definedName name="SurveyDate">#REF!</definedName>
    <definedName name="SurveyProgram">!#REF!</definedName>
    <definedName name="SurveyStats">#REF!</definedName>
    <definedName name="SvyDLSCompMethod">#REF!</definedName>
    <definedName name="SWQ" hidden="1">#REF!</definedName>
    <definedName name="T" localSheetId="3">#N/A</definedName>
    <definedName name="T">[0]!T</definedName>
    <definedName name="t56y" localSheetId="3">#N/A</definedName>
    <definedName name="t56y">[0]!t56y</definedName>
    <definedName name="tabladetotales">#REF!</definedName>
    <definedName name="tablasolvente">#REF!</definedName>
    <definedName name="TableName">"Dummy"</definedName>
    <definedName name="Tapered.Mill">#REF!</definedName>
    <definedName name="Tapered.Mill.2">#REF!</definedName>
    <definedName name="Tapon">#REF!</definedName>
    <definedName name="tata"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tata"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test1" hidden="1">#REF!</definedName>
    <definedName name="tete"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tete"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TF_Column">!#REF!</definedName>
    <definedName name="TF_Unit">#REF!</definedName>
    <definedName name="TGERRSD4" localSheetId="3">#N/A</definedName>
    <definedName name="TGERRSD4">[0]!TGERRSD4</definedName>
    <definedName name="Tijera">#REF!</definedName>
    <definedName name="Tipowo">#REF!</definedName>
    <definedName name="titi"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titi"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title">#REF!</definedName>
    <definedName name="_xlnm.Print_Titles" localSheetId="5">'Reporte Job '!$1:$10</definedName>
    <definedName name="_xlnm.Print_Titles">#REF!</definedName>
    <definedName name="Total_Interest">#REF!</definedName>
    <definedName name="Total_Pay">#REF!</definedName>
    <definedName name="Total_Payment" localSheetId="6">Scheduled_Payment+Extra_Payment</definedName>
    <definedName name="Total_Payment" localSheetId="0">Scheduled_Payment+Extra_Payment</definedName>
    <definedName name="Total_Payment" localSheetId="3">Scheduled_Payment+Extra_Payment</definedName>
    <definedName name="Total_Payment" localSheetId="5">Scheduled_Payment+Extra_Payment</definedName>
    <definedName name="Total_Payment">Scheduled_Payment+Extra_Payment</definedName>
    <definedName name="TotalCorrection">#REF!</definedName>
    <definedName name="TotalCorrectionLbl">#REF!</definedName>
    <definedName name="totales">#REF!</definedName>
    <definedName name="totalQuimica">#REF!</definedName>
    <definedName name="toto"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toto"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TR_Column" localSheetId="3">NULL</definedName>
    <definedName name="TR_Column">NULL</definedName>
    <definedName name="TR_Unit" localSheetId="3">NULL</definedName>
    <definedName name="TR_Unit">NULL</definedName>
    <definedName name="Trans.gral">#REF!</definedName>
    <definedName name="Trep2">#REF!</definedName>
    <definedName name="TrepanoII" localSheetId="6" hidden="1">{#N/A,#N/A,TRUE,"OBJETIVOS";#N/A,#N/A,TRUE,"CARATA";#N/A,#N/A,TRUE,"COLUMNA";#N/A,#N/A,TRUE,"ENTUBACION";#N/A,#N/A,TRUE,"COSTOS";#N/A,#N/A,TRUE,"CAÑERIA";#N/A,#N/A,TRUE,"CRONO";#N/A,#N/A,TRUE,"BOP";#N/A,#N/A,TRUE,"PREVENTORES"}</definedName>
    <definedName name="TrepanoII" localSheetId="3" hidden="1">{#N/A,#N/A,TRUE,"OBJETIVOS";#N/A,#N/A,TRUE,"CARATA";#N/A,#N/A,TRUE,"COLUMNA";#N/A,#N/A,TRUE,"ENTUBACION";#N/A,#N/A,TRUE,"COSTOS";#N/A,#N/A,TRUE,"CAÑERIA";#N/A,#N/A,TRUE,"CRONO";#N/A,#N/A,TRUE,"BOP";#N/A,#N/A,TRUE,"PREVENTORES"}</definedName>
    <definedName name="TrepanoII" localSheetId="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6" hidden="1">{#N/A,#N/A,TRUE,"OBJETIVOS";#N/A,#N/A,TRUE,"CARATA";#N/A,#N/A,TRUE,"COLUMNA";#N/A,#N/A,TRUE,"ENTUBACION";#N/A,#N/A,TRUE,"COSTOS";#N/A,#N/A,TRUE,"CAÑERIA";#N/A,#N/A,TRUE,"CRONO";#N/A,#N/A,TRUE,"BOP";#N/A,#N/A,TRUE,"PREVENTORES"}</definedName>
    <definedName name="TrepanoIII" localSheetId="3" hidden="1">{#N/A,#N/A,TRUE,"OBJETIVOS";#N/A,#N/A,TRUE,"CARATA";#N/A,#N/A,TRUE,"COLUMNA";#N/A,#N/A,TRUE,"ENTUBACION";#N/A,#N/A,TRUE,"COSTOS";#N/A,#N/A,TRUE,"CAÑERIA";#N/A,#N/A,TRUE,"CRONO";#N/A,#N/A,TRUE,"BOP";#N/A,#N/A,TRUE,"PREVENTORES"}</definedName>
    <definedName name="TrepanoIII" localSheetId="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panos">#REF!</definedName>
    <definedName name="Triple.Conn.Bushing.box.down">#REF!</definedName>
    <definedName name="Triple.Conn.Bushing.pin.down">#REF!</definedName>
    <definedName name="TT" localSheetId="3">#N/A</definedName>
    <definedName name="TT">[0]!TT</definedName>
    <definedName name="TUBINGS">#REF!</definedName>
    <definedName name="TVD">#REF!</definedName>
    <definedName name="TVD_Column">!#REF!</definedName>
    <definedName name="TVD_Reference">#REF!</definedName>
    <definedName name="TVD_ReferenceValue">#REF!</definedName>
    <definedName name="TVD_Unit">#REF!</definedName>
    <definedName name="UBD">#REF!</definedName>
    <definedName name="Unidad">#REF!</definedName>
    <definedName name="Upper.Extension.BOS">#REF!</definedName>
    <definedName name="UPPREXT1">#REF!</definedName>
    <definedName name="uuuuuu" localSheetId="3">#N/A</definedName>
    <definedName name="uuuuuu">[0]!uuuuuu</definedName>
    <definedName name="UYG" localSheetId="3">#N/A</definedName>
    <definedName name="UYG">[0]!UYG</definedName>
    <definedName name="Valor_con_Descuento_USD">#REF!</definedName>
    <definedName name="Values_Entered" localSheetId="6">IF(Loan_Amount*Interest_Rate*Loan_Years*Loan_Start&gt;0,1,0)</definedName>
    <definedName name="Values_Entered" localSheetId="0">IF([0]!Loan_Amount*[0]!Interest_Rate*[0]!Loan_Years*[0]!Loan_Start&gt;0,1,0)</definedName>
    <definedName name="Values_Entered" localSheetId="3">IF(Loan_Amount*Interest_Rate*Loan_Years*Loan_Start&gt;0,1,0)</definedName>
    <definedName name="Values_Entered" localSheetId="5">IF([0]!Loan_Amount*[0]!Interest_Rate*[0]!Loan_Years*[0]!Loan_Start&gt;0,1,0)</definedName>
    <definedName name="Values_Entered">IF(Loan_Amount*Interest_Rate*Loan_Years*Loan_Start&gt;0,1,0)</definedName>
    <definedName name="vbn"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bn"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bse"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vbse"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vbtqsj"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vbtqsj"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vcpgzeh"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cpgzeh"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gytqjhk"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gytqjhk"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VirginSheet">#REF!</definedName>
    <definedName name="VSEC_Azim">#REF!</definedName>
    <definedName name="VSEC_Column">!#REF!</definedName>
    <definedName name="VSEC_Origin">#REF!</definedName>
    <definedName name="VSEC_Unit">#REF!</definedName>
    <definedName name="W.L.Serculation.Sub">#REF!</definedName>
    <definedName name="W_91">#REF!</definedName>
    <definedName name="W_92">#REF!</definedName>
    <definedName name="W_93">#REF!</definedName>
    <definedName name="W_94">#REF!</definedName>
    <definedName name="W_95">#REF!</definedName>
    <definedName name="W_96">#REF!</definedName>
    <definedName name="W_97">#REF!</definedName>
    <definedName name="W_98">#REF!</definedName>
    <definedName name="W_99">#REF!</definedName>
    <definedName name="Washpipe">#REF!</definedName>
    <definedName name="Washpipe.Extension">#REF!</definedName>
    <definedName name="Watermelon.mill">#REF!</definedName>
    <definedName name="Watermelon.Mill.2">#REF!</definedName>
    <definedName name="wazxs" localSheetId="3" hidden="1">{#N/A,#N/A,FALSE,"int3600"}</definedName>
    <definedName name="wazxs" hidden="1">{#N/A,#N/A,FALSE,"int3600"}</definedName>
    <definedName name="WDVA" localSheetId="3">#N/A</definedName>
    <definedName name="WDVA">[0]!WDVA</definedName>
    <definedName name="WE12S" hidden="1">#REF!</definedName>
    <definedName name="Welded.Blade.Stabilizer">#REF!</definedName>
    <definedName name="WELL">#REF!</definedName>
    <definedName name="WellName">#REF!</definedName>
    <definedName name="wew" hidden="1">#REF!</definedName>
    <definedName name="Wipstock">#REF!</definedName>
    <definedName name="wnhydloqp"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nhydloqp"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O">#REF!</definedName>
    <definedName name="WOMAT">#REF!</definedName>
    <definedName name="WORENTAS">#REF!</definedName>
    <definedName name="WOSERVICIOS">#REF!</definedName>
    <definedName name="WOW">#REF!</definedName>
    <definedName name="wrn.311._.optional._.section." localSheetId="3" hidden="1">{#N/A,#N/A,FALSE,"int3600"}</definedName>
    <definedName name="wrn.311._.optional._.section." hidden="1">{#N/A,#N/A,FALSE,"int3600"}</definedName>
    <definedName name="wrn.PEPE." localSheetId="6" hidden="1">{#N/A,#N/A,TRUE,"OBJETIVOS";#N/A,#N/A,TRUE,"CARATA";#N/A,#N/A,TRUE,"COLUMNA";#N/A,#N/A,TRUE,"ENTUBACION";#N/A,#N/A,TRUE,"COSTOS";#N/A,#N/A,TRUE,"CAÑERIA";#N/A,#N/A,TRUE,"CRONO";#N/A,#N/A,TRUE,"BOP";#N/A,#N/A,TRUE,"PREVENTORES"}</definedName>
    <definedName name="wrn.PEPE." localSheetId="3" hidden="1">{#N/A,#N/A,TRUE,"OBJETIVOS";#N/A,#N/A,TRUE,"CARATA";#N/A,#N/A,TRUE,"COLUMNA";#N/A,#N/A,TRUE,"ENTUBACION";#N/A,#N/A,TRUE,"COSTOS";#N/A,#N/A,TRUE,"CAÑERIA";#N/A,#N/A,TRUE,"CRONO";#N/A,#N/A,TRUE,"BOP";#N/A,#N/A,TRUE,"PREVENTORES"}</definedName>
    <definedName name="wrn.PEPE." localSheetId="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toutl._.4400._.5165._.mainsections." localSheetId="3" hidden="1">{#N/A,#N/A,FALSE,"outline";#N/A,#N/A,FALSE,"444surf ISM wair";#N/A,#N/A,FALSE,"311Int 4400";#N/A,#N/A,FALSE,"216int 4400-5165";#N/A,#N/A,FALSE,"main"}</definedName>
    <definedName name="wrn.Prtoutl._.4400._.5165._.mainsections." hidden="1">{#N/A,#N/A,FALSE,"outline";#N/A,#N/A,FALSE,"444surf ISM wair";#N/A,#N/A,FALSE,"311Int 4400";#N/A,#N/A,FALSE,"216int 4400-5165";#N/A,#N/A,FALSE,"main"}</definedName>
    <definedName name="wrn.VOLUME." localSheetId="6" hidden="1">{#N/A,#N/A,FALSE,"Volume"}</definedName>
    <definedName name="wrn.VOLUME." localSheetId="3" hidden="1">{#N/A,#N/A,FALSE,"Volume"}</definedName>
    <definedName name="wrn.VOLUME." localSheetId="5" hidden="1">{#N/A,#N/A,FALSE,"Volume"}</definedName>
    <definedName name="wrn.VOLUME." hidden="1">{#N/A,#N/A,FALSE,"Volume"}</definedName>
    <definedName name="wse"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se"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sfa"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sfa"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swedq"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wswedq"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wvu.normal."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wvu.normal."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wvu.short."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vu.short."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vu.week3." localSheetId="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wvu.week3." hidden="1">{TRUE,TRUE,-1.25,-15.5,484.5,255.75,FALSE,TRUE,TRUE,TRUE,0,1,#N/A,50,#N/A,7.45588235294118,16.6470588235294,1,FALSE,FALSE,3,TRUE,1,FALSE,100,"Swvu.week3.","ACwvu.week3.",#N/A,FALSE,FALSE,0.42,0.38,0.73,0.56,2,"&amp;A","Page &amp;P",FALSE,FALSE,FALSE,FALSE,1,63,#N/A,#N/A,FALSE,"=R1:R7",#N/A,"Cwvu.week3.",FALSE,FALSE,TRUE,9,600,600,FALSE,FALSE,TRUE,TRUE,TRUE}</definedName>
    <definedName name="wvu.week3short."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wvu.week3short."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wxxwedd" localSheetId="3"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wxxwedd" hidden="1">{TRUE,FALSE,-1.25,-15.5,484.5,255.75,FALSE,TRUE,TRUE,TRUE,0,1,#N/A,9,#N/A,7.45588235294118,32.6470588235294,1,FALSE,FALSE,3,TRUE,1,FALSE,100,"Swvu.short.","ACwvu.short.",#N/A,FALSE,FALSE,0.5,0.38,0.57,0.54,2,"&amp;A","Page &amp;P",FALSE,FALSE,FALSE,FALSE,1,63,#N/A,#N/A,FALSE,"=R1:R7",FALSE,FALSE,FALSE,FALSE,TRUE,9,600,600,FALSE,FALSE,TRUE,TRUE,TRUE}</definedName>
    <definedName name="X.over.Box.by.Box">#REF!</definedName>
    <definedName name="X.over.Box.by.Pin.">#REF!</definedName>
    <definedName name="X.over.Pin.by.Pin">#REF!</definedName>
    <definedName name="xasxsd" hidden="1">#REF!</definedName>
    <definedName name="xccswo">#REF!</definedName>
    <definedName name="xsdder"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xsdder"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xsdwe" hidden="1">#REF!</definedName>
    <definedName name="xsnsd">#REF!</definedName>
    <definedName name="XX">#N/A</definedName>
    <definedName name="xxssxzx">#REF!</definedName>
    <definedName name="XXXX" localSheetId="3">#N/A</definedName>
    <definedName name="XXXX">[0]!XXXX</definedName>
    <definedName name="xxxxxsdsdf" hidden="1">#REF!</definedName>
    <definedName name="YRE" localSheetId="3">#N/A</definedName>
    <definedName name="YRE">[0]!YRE</definedName>
    <definedName name="YRR" localSheetId="3">#N/A</definedName>
    <definedName name="YRR">[0]!YRR</definedName>
    <definedName name="YRRYR" localSheetId="3">#N/A</definedName>
    <definedName name="YRRYR">[0]!YRRYR</definedName>
    <definedName name="YT" localSheetId="3">#N/A</definedName>
    <definedName name="YT">[0]!YT</definedName>
    <definedName name="ytt6666" localSheetId="3">#N/A</definedName>
    <definedName name="ytt6666">[0]!ytt6666</definedName>
    <definedName name="ytt66666" localSheetId="3">#N/A</definedName>
    <definedName name="ytt66666">[0]!ytt66666</definedName>
    <definedName name="yutr" localSheetId="3"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yutr" hidden="1">{TRUE,FALSE,-1.25,-15.5,484.5,255.75,FALSE,TRUE,TRUE,TRUE,0,1,#N/A,46,#N/A,7.45588235294118,61.6470588235294,1,FALSE,FALSE,3,TRUE,1,FALSE,100,"Swvu.week3short.","ACwvu.week3short.",#N/A,FALSE,FALSE,0.42,0.38,0.73,0.56,2,"&amp;A","Page &amp;P",FALSE,FALSE,FALSE,FALSE,1,63,#N/A,#N/A,FALSE,"=R1:R7",FALSE,FALSE,FALSE,FALSE,TRUE,9,600,600,FALSE,FALSE,TRUE,TRUE,TRUE}</definedName>
    <definedName name="zer" localSheetId="3"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zer" hidden="1">{TRUE,TRUE,-1.25,-15.5,484.5,255.75,FALSE,TRUE,TRUE,TRUE,0,1,#N/A,154,#N/A,7.45588235294118,17.1111111111111,1,FALSE,FALSE,3,TRUE,1,FALSE,100,"Swvu.normal.","ACwvu.normal.",#N/A,FALSE,FALSE,0.5,0.38,0.57,0.54,2,"&amp;A","Page &amp;P",FALSE,FALSE,FALSE,FALSE,1,63,#N/A,#N/A,FALSE,"=R1:R7",#N/A,#N/A,FALSE,FALSE,TRUE,9,600,600,FALSE,FALSE,TRUE,TRUE,TRUE}</definedName>
    <definedName name="ZXCVB" localSheetId="3">#N/A</definedName>
    <definedName name="ZXCVB">[0]!ZXCVB</definedName>
    <definedName name="zxzd">#REF!</definedName>
    <definedName name="ZZxx" hidden="1">#REF!</definedName>
    <definedName name="zzz" hidden="1">#REF!</definedName>
    <definedName name="ZZZZ" localSheetId="3">#N/A</definedName>
    <definedName name="ZZZZ">[0]!ZZZZ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58" l="1"/>
  <c r="G26" i="58"/>
  <c r="G25" i="58"/>
  <c r="G24" i="58"/>
  <c r="G23" i="58"/>
  <c r="G22" i="58"/>
  <c r="G21" i="58"/>
  <c r="G20" i="58"/>
  <c r="G19" i="58"/>
  <c r="G18" i="58"/>
  <c r="G17" i="58"/>
  <c r="G16" i="58"/>
  <c r="G15" i="58"/>
  <c r="A27" i="58"/>
  <c r="A26" i="58"/>
  <c r="A25" i="58"/>
  <c r="A24" i="58"/>
  <c r="A23" i="58"/>
  <c r="A22" i="58"/>
  <c r="A21" i="58"/>
  <c r="A20" i="58"/>
  <c r="A19" i="58"/>
  <c r="A18" i="58"/>
  <c r="A17" i="58"/>
  <c r="A16" i="58"/>
  <c r="A15" i="58"/>
  <c r="G14" i="58"/>
  <c r="G13" i="58"/>
  <c r="A14" i="58"/>
  <c r="A13" i="58"/>
  <c r="G31" i="57"/>
  <c r="D17" i="57"/>
  <c r="B21" i="29"/>
  <c r="B22" i="29" s="1"/>
  <c r="B23" i="29" s="1"/>
  <c r="B24" i="29" s="1"/>
  <c r="B25" i="29" s="1"/>
  <c r="B26" i="29" s="1"/>
  <c r="B27" i="29" s="1"/>
  <c r="B28" i="29" s="1"/>
  <c r="B29" i="29" s="1"/>
  <c r="B30" i="29" s="1"/>
  <c r="B31" i="29" s="1"/>
  <c r="B32" i="29" s="1"/>
  <c r="B33" i="29" s="1"/>
  <c r="M22" i="29"/>
  <c r="K22" i="29"/>
  <c r="L22" i="29" s="1"/>
  <c r="G22" i="29"/>
  <c r="F22" i="29"/>
  <c r="M21" i="29"/>
  <c r="K21" i="29"/>
  <c r="L21" i="29" s="1"/>
  <c r="G21" i="29"/>
  <c r="F21" i="29"/>
  <c r="M20" i="29"/>
  <c r="K20" i="29"/>
  <c r="L20" i="29" s="1"/>
  <c r="G20" i="29"/>
  <c r="F20" i="29"/>
  <c r="B20" i="29"/>
  <c r="M19" i="29"/>
  <c r="K19" i="29"/>
  <c r="L19" i="29" s="1"/>
  <c r="G19" i="29"/>
  <c r="F19" i="29"/>
  <c r="E50" i="59"/>
  <c r="E4" i="59"/>
  <c r="J6" i="59"/>
  <c r="J5" i="59"/>
  <c r="E6" i="59"/>
  <c r="H53" i="59"/>
  <c r="E53" i="59"/>
  <c r="H52" i="59"/>
  <c r="H51" i="59"/>
  <c r="E51" i="59"/>
  <c r="N41" i="59"/>
  <c r="H39" i="59"/>
  <c r="I39" i="59" s="1"/>
  <c r="H34" i="59"/>
  <c r="I34" i="59" s="1"/>
  <c r="M32" i="59"/>
  <c r="D30" i="59"/>
  <c r="D28" i="59"/>
  <c r="D27" i="59"/>
  <c r="D25" i="59"/>
  <c r="I23" i="59"/>
  <c r="G23" i="59"/>
  <c r="I20" i="59"/>
  <c r="G20" i="59"/>
  <c r="G17" i="59"/>
  <c r="G16" i="59"/>
  <c r="D14" i="59"/>
  <c r="D13" i="59"/>
  <c r="D12" i="59"/>
  <c r="E8" i="59"/>
  <c r="J7" i="59"/>
  <c r="E7" i="59"/>
  <c r="E5" i="59"/>
  <c r="J4" i="59"/>
  <c r="F34" i="58"/>
  <c r="B29" i="58"/>
  <c r="B10" i="58"/>
  <c r="E7" i="29"/>
  <c r="C21" i="57"/>
  <c r="C22" i="57"/>
  <c r="D21" i="57"/>
  <c r="D22" i="57"/>
  <c r="D20" i="57"/>
  <c r="D13" i="57"/>
  <c r="E41" i="59" l="1"/>
  <c r="K41" i="59" s="1"/>
  <c r="O22" i="29"/>
  <c r="N22" i="29"/>
  <c r="O21" i="29"/>
  <c r="N21" i="29"/>
  <c r="N20" i="29"/>
  <c r="O20" i="29"/>
  <c r="O19" i="29"/>
  <c r="N19" i="29"/>
  <c r="F21" i="57"/>
  <c r="E21" i="57"/>
  <c r="B21" i="57"/>
  <c r="B22" i="57"/>
  <c r="F22" i="57"/>
  <c r="E22" i="57"/>
  <c r="N51" i="59"/>
  <c r="E43" i="59"/>
  <c r="F27" i="58"/>
  <c r="H27" i="58" s="1"/>
  <c r="B27" i="58"/>
  <c r="E27" i="58"/>
  <c r="F26" i="58"/>
  <c r="H26" i="58" s="1"/>
  <c r="E26" i="58"/>
  <c r="B26" i="58"/>
  <c r="F25" i="58"/>
  <c r="H25" i="58" s="1"/>
  <c r="E25" i="58"/>
  <c r="B25" i="58"/>
  <c r="B24" i="58"/>
  <c r="E24" i="58"/>
  <c r="F24" i="58"/>
  <c r="H24" i="58" s="1"/>
  <c r="F23" i="58"/>
  <c r="H23" i="58" s="1"/>
  <c r="E23" i="58"/>
  <c r="B23" i="58"/>
  <c r="B22" i="58"/>
  <c r="F22" i="58"/>
  <c r="H22" i="58" s="1"/>
  <c r="E22" i="58"/>
  <c r="F21" i="58"/>
  <c r="H21" i="58" s="1"/>
  <c r="E21" i="58"/>
  <c r="B21" i="58"/>
  <c r="F20" i="58"/>
  <c r="H20" i="58" s="1"/>
  <c r="B20" i="58"/>
  <c r="E20" i="58"/>
  <c r="B19" i="58"/>
  <c r="F19" i="58"/>
  <c r="H19" i="58" s="1"/>
  <c r="E19" i="58"/>
  <c r="E18" i="58"/>
  <c r="B18" i="58"/>
  <c r="F18" i="58"/>
  <c r="H18" i="58" s="1"/>
  <c r="E17" i="58"/>
  <c r="B17" i="58"/>
  <c r="F17" i="58"/>
  <c r="H17" i="58" s="1"/>
  <c r="F16" i="58"/>
  <c r="H16" i="58" s="1"/>
  <c r="E16" i="58"/>
  <c r="B16" i="58"/>
  <c r="B15" i="58"/>
  <c r="F15" i="58"/>
  <c r="H15" i="58" s="1"/>
  <c r="E15" i="58"/>
  <c r="F14" i="58"/>
  <c r="H14" i="58" s="1"/>
  <c r="E14" i="58"/>
  <c r="B14" i="58"/>
  <c r="B13" i="58"/>
  <c r="F13" i="58"/>
  <c r="H13" i="58" s="1"/>
  <c r="E13" i="58"/>
  <c r="K33" i="29"/>
  <c r="L33" i="29" s="1"/>
  <c r="M32" i="29"/>
  <c r="K32" i="29"/>
  <c r="L32" i="29" s="1"/>
  <c r="G32" i="29"/>
  <c r="F32" i="29"/>
  <c r="M21" i="57"/>
  <c r="M22" i="57"/>
  <c r="M23" i="57"/>
  <c r="M24" i="57"/>
  <c r="E25" i="57"/>
  <c r="F25" i="57"/>
  <c r="M25" i="57"/>
  <c r="C31" i="57"/>
  <c r="G32" i="57"/>
  <c r="G33" i="57"/>
  <c r="H29" i="58" l="1"/>
  <c r="N32" i="29"/>
  <c r="O32" i="29"/>
  <c r="F33" i="29"/>
  <c r="M33" i="29"/>
  <c r="G33" i="29"/>
  <c r="O33" i="29" l="1"/>
  <c r="N33" i="29"/>
  <c r="G30" i="29"/>
  <c r="K31" i="29"/>
  <c r="K29" i="29"/>
  <c r="C20" i="57"/>
  <c r="M30" i="29" l="1"/>
  <c r="N30" i="29" s="1"/>
  <c r="B20" i="57"/>
  <c r="B25" i="57" s="1"/>
  <c r="E20" i="57"/>
  <c r="M20" i="57"/>
  <c r="F20" i="57"/>
  <c r="F30" i="29"/>
  <c r="L31" i="29"/>
  <c r="F29" i="29"/>
  <c r="M29" i="29"/>
  <c r="K30" i="29"/>
  <c r="L30" i="29" s="1"/>
  <c r="F31" i="29"/>
  <c r="M31" i="29"/>
  <c r="L29" i="29"/>
  <c r="G29" i="29"/>
  <c r="G31" i="29"/>
  <c r="G26" i="29"/>
  <c r="F27" i="29"/>
  <c r="G28" i="29"/>
  <c r="F25" i="29"/>
  <c r="O30" i="29" l="1"/>
  <c r="O29" i="29"/>
  <c r="N29" i="29"/>
  <c r="O31" i="29"/>
  <c r="N31" i="29"/>
  <c r="F24" i="29"/>
  <c r="M24" i="29"/>
  <c r="N24" i="29" s="1"/>
  <c r="K24" i="29"/>
  <c r="G24" i="29"/>
  <c r="K25" i="29"/>
  <c r="G25" i="29"/>
  <c r="F26" i="29"/>
  <c r="M25" i="29"/>
  <c r="N25" i="29" s="1"/>
  <c r="M26" i="29"/>
  <c r="K26" i="29"/>
  <c r="F28" i="29"/>
  <c r="M27" i="29"/>
  <c r="M28" i="29"/>
  <c r="K27" i="29"/>
  <c r="G27" i="29"/>
  <c r="K28" i="29"/>
  <c r="N26" i="29" l="1"/>
  <c r="N28" i="29"/>
  <c r="N27" i="29"/>
  <c r="L26" i="29" l="1"/>
  <c r="O26" i="29" s="1"/>
  <c r="N45" i="29" l="1"/>
  <c r="O45" i="29" s="1"/>
  <c r="N43" i="29"/>
  <c r="O43" i="29" s="1"/>
  <c r="E45" i="29"/>
  <c r="A7" i="22"/>
  <c r="A8" i="22"/>
  <c r="A9" i="22"/>
  <c r="A10" i="22"/>
  <c r="A11" i="22" s="1"/>
  <c r="A12" i="22" s="1"/>
  <c r="A13" i="22"/>
  <c r="A14" i="22"/>
  <c r="A15" i="22" s="1"/>
  <c r="A16" i="22" s="1"/>
  <c r="A17" i="22" s="1"/>
  <c r="A18" i="22" s="1"/>
  <c r="A19" i="22" s="1"/>
  <c r="A20" i="22" s="1"/>
  <c r="A21" i="22"/>
  <c r="A22" i="22"/>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A98" i="22" s="1"/>
  <c r="A99" i="22" s="1"/>
  <c r="A100" i="22" s="1"/>
  <c r="A101" i="22" s="1"/>
  <c r="A102" i="22" s="1"/>
  <c r="A103" i="22" s="1"/>
  <c r="A104" i="22" s="1"/>
  <c r="A105" i="22" s="1"/>
  <c r="A106" i="22" s="1"/>
  <c r="A107" i="22" s="1"/>
  <c r="A108" i="22" s="1"/>
  <c r="A109" i="22" s="1"/>
  <c r="A110" i="22" s="1"/>
  <c r="A111" i="22" s="1"/>
  <c r="A112" i="22" s="1"/>
  <c r="A113" i="22" s="1"/>
  <c r="A114" i="22" s="1"/>
  <c r="A115" i="22" s="1"/>
  <c r="A116" i="22" s="1"/>
  <c r="A117" i="22" s="1"/>
  <c r="A118" i="22" s="1"/>
  <c r="A119" i="22" s="1"/>
  <c r="A120" i="22" s="1"/>
  <c r="A121" i="22" s="1"/>
  <c r="A122" i="22" s="1"/>
  <c r="A123" i="22" s="1"/>
  <c r="A124" i="22" s="1"/>
  <c r="A125" i="22" s="1"/>
  <c r="A126" i="22" s="1"/>
  <c r="A127" i="22" s="1"/>
  <c r="A128" i="22" s="1"/>
  <c r="A129" i="22" s="1"/>
  <c r="A130" i="22" s="1"/>
  <c r="A131" i="22" s="1"/>
  <c r="A132" i="22" s="1"/>
  <c r="A133" i="22" s="1"/>
  <c r="A134" i="22" s="1"/>
  <c r="A135" i="22" s="1"/>
  <c r="A136" i="22" s="1"/>
  <c r="A137" i="22" s="1"/>
  <c r="A138" i="22" s="1"/>
  <c r="A139" i="22" s="1"/>
  <c r="A140"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0" i="22" s="1"/>
  <c r="A171" i="22" s="1"/>
  <c r="A172" i="22" s="1"/>
  <c r="A173" i="22" s="1"/>
  <c r="A174" i="22" s="1"/>
  <c r="A175" i="22" s="1"/>
  <c r="A176" i="22" s="1"/>
  <c r="A177" i="22" s="1"/>
  <c r="A178"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199"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29"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3" i="22" s="1"/>
  <c r="A254" i="22" s="1"/>
  <c r="A255" i="22" s="1"/>
  <c r="A256" i="22" s="1"/>
  <c r="A257" i="22" s="1"/>
  <c r="A258" i="22" s="1"/>
  <c r="A259" i="22" s="1"/>
  <c r="A260" i="22" s="1"/>
  <c r="A261" i="22" s="1"/>
  <c r="A262" i="22" s="1"/>
  <c r="A263" i="22" s="1"/>
  <c r="A264" i="22" s="1"/>
  <c r="A265" i="22" s="1"/>
  <c r="A266" i="22" s="1"/>
  <c r="A267" i="22" s="1"/>
  <c r="A268" i="22" s="1"/>
  <c r="A269" i="22" s="1"/>
  <c r="A270" i="22" s="1"/>
  <c r="A271" i="22" s="1"/>
  <c r="A272" i="22" s="1"/>
  <c r="A273" i="22" s="1"/>
  <c r="A274" i="22" s="1"/>
  <c r="A275" i="22" s="1"/>
  <c r="A276" i="22" s="1"/>
  <c r="A277" i="22" s="1"/>
  <c r="A278" i="22" s="1"/>
  <c r="A279" i="22" s="1"/>
  <c r="A280" i="22" s="1"/>
  <c r="A281" i="22" s="1"/>
  <c r="A282" i="22" s="1"/>
  <c r="A283" i="22" s="1"/>
  <c r="A284" i="22" s="1"/>
  <c r="A285" i="22" s="1"/>
  <c r="A286" i="22" s="1"/>
  <c r="A287" i="22" s="1"/>
  <c r="A288" i="22" s="1"/>
  <c r="A289" i="22" s="1"/>
  <c r="A290" i="22" s="1"/>
  <c r="A291" i="22" s="1"/>
  <c r="A292" i="22" s="1"/>
  <c r="A293" i="22" s="1"/>
  <c r="A294" i="22" s="1"/>
  <c r="A295" i="22" s="1"/>
  <c r="A296" i="22" s="1"/>
  <c r="A297" i="22" s="1"/>
  <c r="A298" i="22" s="1"/>
  <c r="A299" i="22" s="1"/>
  <c r="A300" i="22" s="1"/>
  <c r="A301" i="22" s="1"/>
  <c r="A302" i="22" s="1"/>
  <c r="A303" i="22" s="1"/>
  <c r="A304" i="22" s="1"/>
  <c r="A305" i="22" s="1"/>
  <c r="A306" i="22" s="1"/>
  <c r="A307" i="22" s="1"/>
  <c r="A308" i="22" s="1"/>
  <c r="A309" i="22" s="1"/>
  <c r="A310" i="22" s="1"/>
  <c r="A311" i="22" s="1"/>
  <c r="A312" i="22" s="1"/>
  <c r="A313" i="22" s="1"/>
  <c r="A314" i="22" s="1"/>
  <c r="A315" i="22" s="1"/>
  <c r="A316" i="22" s="1"/>
  <c r="A317" i="22" s="1"/>
  <c r="A318" i="22" s="1"/>
  <c r="A319" i="22" s="1"/>
  <c r="A320" i="22" s="1"/>
  <c r="A321" i="22" s="1"/>
  <c r="A322" i="22" s="1"/>
  <c r="A323" i="22" s="1"/>
  <c r="A324" i="22" s="1"/>
  <c r="A325" i="22" s="1"/>
  <c r="A326" i="22" s="1"/>
  <c r="A327" i="22" s="1"/>
  <c r="A328" i="22" s="1"/>
  <c r="A329" i="22" s="1"/>
  <c r="A330" i="22" s="1"/>
  <c r="A331" i="22" s="1"/>
  <c r="A332" i="22" s="1"/>
  <c r="A333" i="22" s="1"/>
  <c r="A334" i="22" s="1"/>
  <c r="A335" i="22" s="1"/>
  <c r="A336" i="22" s="1"/>
  <c r="A337" i="22" s="1"/>
  <c r="A338" i="22" s="1"/>
  <c r="A339" i="22" s="1"/>
  <c r="A340" i="22" s="1"/>
  <c r="A341" i="22" s="1"/>
  <c r="A342" i="22" s="1"/>
  <c r="A343" i="22" s="1"/>
  <c r="A344" i="22" s="1"/>
  <c r="A345" i="22" s="1"/>
  <c r="A346" i="22" s="1"/>
  <c r="A347" i="22" s="1"/>
  <c r="A348" i="22" s="1"/>
  <c r="A349" i="22" s="1"/>
  <c r="A350" i="22" s="1"/>
  <c r="A351" i="22" s="1"/>
  <c r="A352" i="22" s="1"/>
  <c r="A353" i="22" s="1"/>
  <c r="A354" i="22" s="1"/>
  <c r="A356" i="22" s="1"/>
  <c r="A357" i="22" s="1"/>
  <c r="A358" i="22" s="1"/>
  <c r="A359" i="22" s="1"/>
  <c r="A360" i="22" s="1"/>
  <c r="A361" i="22" s="1"/>
  <c r="A362" i="22" s="1"/>
  <c r="A363" i="22" s="1"/>
  <c r="A364" i="22" s="1"/>
  <c r="A365" i="22" s="1"/>
  <c r="A366" i="22" s="1"/>
  <c r="A367" i="22" s="1"/>
  <c r="A368" i="22" s="1"/>
  <c r="A369" i="22" s="1"/>
  <c r="A370" i="22" s="1"/>
  <c r="A371" i="22" s="1"/>
  <c r="A372" i="22" s="1"/>
  <c r="A373" i="22" s="1"/>
  <c r="A374" i="22" s="1"/>
  <c r="A375" i="22" s="1"/>
  <c r="A376" i="22" s="1"/>
  <c r="A377" i="22" s="1"/>
  <c r="A378" i="22" s="1"/>
  <c r="A379" i="22" s="1"/>
  <c r="A380" i="22" s="1"/>
  <c r="A381" i="22" s="1"/>
  <c r="A382" i="22" s="1"/>
  <c r="A383" i="22" s="1"/>
  <c r="A384" i="22" s="1"/>
  <c r="A385" i="22" s="1"/>
  <c r="A386" i="22" s="1"/>
  <c r="A387" i="22" s="1"/>
  <c r="A388" i="22" s="1"/>
  <c r="A389" i="22" s="1"/>
  <c r="A390" i="22" s="1"/>
  <c r="A391" i="22" s="1"/>
  <c r="A392" i="22" s="1"/>
  <c r="A393" i="22" s="1"/>
  <c r="A394" i="22" s="1"/>
  <c r="A395" i="22" s="1"/>
  <c r="A396" i="22" s="1"/>
  <c r="A397" i="22" s="1"/>
  <c r="A398" i="22" s="1"/>
  <c r="A399" i="22" s="1"/>
  <c r="A400" i="22" s="1"/>
  <c r="A401" i="22" s="1"/>
  <c r="A402" i="22" s="1"/>
  <c r="A403" i="22" s="1"/>
  <c r="A404" i="22" s="1"/>
  <c r="A405" i="22" s="1"/>
  <c r="A406" i="22" s="1"/>
  <c r="A407" i="22" s="1"/>
  <c r="A408" i="22" s="1"/>
  <c r="A409" i="22" s="1"/>
  <c r="A410" i="22" s="1"/>
  <c r="A411" i="22" s="1"/>
  <c r="A412" i="22" s="1"/>
  <c r="A413" i="22" s="1"/>
  <c r="A414" i="22" s="1"/>
  <c r="A415" i="22" s="1"/>
  <c r="A416" i="22" s="1"/>
  <c r="A417" i="22" s="1"/>
  <c r="A418" i="22" s="1"/>
  <c r="A419" i="22" s="1"/>
  <c r="A420" i="22" s="1"/>
  <c r="A421" i="22" s="1"/>
  <c r="A422" i="22" s="1"/>
  <c r="A423" i="22" s="1"/>
  <c r="A424" i="22" s="1"/>
  <c r="A425" i="22" s="1"/>
  <c r="A426" i="22" s="1"/>
  <c r="A427" i="22" s="1"/>
  <c r="A428" i="22" s="1"/>
  <c r="A429" i="22" s="1"/>
  <c r="A430" i="22" s="1"/>
  <c r="A431" i="22" s="1"/>
  <c r="A432" i="22" s="1"/>
  <c r="A433" i="22" s="1"/>
  <c r="A434" i="22" s="1"/>
  <c r="A435" i="22" s="1"/>
  <c r="A436" i="22" s="1"/>
  <c r="A437" i="22" s="1"/>
  <c r="A438" i="22" s="1"/>
  <c r="A439" i="22" s="1"/>
  <c r="A440" i="22" s="1"/>
  <c r="A441" i="22" s="1"/>
  <c r="A442" i="22" s="1"/>
  <c r="A443" i="22" s="1"/>
  <c r="A444" i="22" s="1"/>
  <c r="A445" i="22" s="1"/>
  <c r="A446" i="22" s="1"/>
  <c r="A447" i="22" s="1"/>
  <c r="A448" i="22" s="1"/>
  <c r="A449" i="22" s="1"/>
  <c r="A450" i="22" s="1"/>
  <c r="A451" i="22" s="1"/>
  <c r="A452" i="22" s="1"/>
  <c r="A453" i="22" s="1"/>
  <c r="A454" i="22" s="1"/>
  <c r="A455" i="22" s="1"/>
  <c r="A456" i="22" s="1"/>
  <c r="A457" i="22" s="1"/>
  <c r="A458" i="22" s="1"/>
  <c r="A459" i="22" s="1"/>
  <c r="A460" i="22" s="1"/>
  <c r="A461" i="22" s="1"/>
  <c r="A462" i="22" s="1"/>
  <c r="A463" i="22" s="1"/>
  <c r="A464" i="22" s="1"/>
  <c r="A465" i="22" s="1"/>
  <c r="A466" i="22" s="1"/>
  <c r="A467" i="22" s="1"/>
  <c r="A468" i="22" s="1"/>
  <c r="A469" i="22" s="1"/>
  <c r="A470" i="22" s="1"/>
  <c r="A471" i="22" s="1"/>
  <c r="A472" i="22" s="1"/>
  <c r="A473" i="22" s="1"/>
  <c r="A474" i="22" s="1"/>
  <c r="A475" i="22" s="1"/>
  <c r="A476" i="22" s="1"/>
  <c r="A477" i="22" s="1"/>
  <c r="A478" i="22" s="1"/>
  <c r="A479" i="22" s="1"/>
  <c r="A480" i="22" s="1"/>
  <c r="A481" i="22" s="1"/>
  <c r="A482" i="22" s="1"/>
  <c r="A483" i="22" s="1"/>
  <c r="A484" i="22" s="1"/>
  <c r="A485" i="22" s="1"/>
  <c r="A486" i="22" s="1"/>
  <c r="A487" i="22" s="1"/>
  <c r="A488" i="22" s="1"/>
  <c r="A489" i="22" s="1"/>
  <c r="A490" i="22" s="1"/>
  <c r="A491" i="22" s="1"/>
  <c r="A492" i="22" s="1"/>
  <c r="A493" i="22" s="1"/>
  <c r="A494" i="22" s="1"/>
  <c r="A495" i="22" s="1"/>
  <c r="A496" i="22" s="1"/>
  <c r="A497" i="22" s="1"/>
  <c r="A498" i="22" s="1"/>
  <c r="A499" i="22" s="1"/>
  <c r="A500" i="22" s="1"/>
  <c r="A501" i="22" s="1"/>
  <c r="A502" i="22" s="1"/>
  <c r="A503" i="22" s="1"/>
  <c r="A504" i="22" s="1"/>
  <c r="A505" i="22" s="1"/>
  <c r="A506" i="22" s="1"/>
  <c r="A507" i="22" s="1"/>
  <c r="A509" i="22" s="1"/>
  <c r="A510" i="22" s="1"/>
  <c r="A511" i="22" s="1"/>
  <c r="A512" i="22" s="1"/>
  <c r="A513" i="22" s="1"/>
  <c r="A514" i="22" s="1"/>
  <c r="A515" i="22" s="1"/>
  <c r="A516" i="22" s="1"/>
  <c r="A517" i="22" s="1"/>
  <c r="A518" i="22" s="1"/>
  <c r="A519" i="22" s="1"/>
  <c r="A520" i="22" s="1"/>
  <c r="A521" i="22" s="1"/>
  <c r="A522" i="22" s="1"/>
  <c r="A523" i="22" s="1"/>
  <c r="A524" i="22" s="1"/>
  <c r="A525" i="22" s="1"/>
  <c r="A526" i="22" s="1"/>
  <c r="A528" i="22" s="1"/>
  <c r="A529" i="22" s="1"/>
  <c r="A530" i="22" s="1"/>
  <c r="A531" i="22" s="1"/>
  <c r="A532" i="22" s="1"/>
  <c r="A533" i="22" s="1"/>
  <c r="A534" i="22" s="1"/>
  <c r="A535" i="22" s="1"/>
  <c r="A536" i="22" s="1"/>
  <c r="A537" i="22" s="1"/>
  <c r="A538" i="22" s="1"/>
  <c r="A539" i="22" s="1"/>
  <c r="A540" i="22" s="1"/>
  <c r="A541" i="22" s="1"/>
  <c r="A542" i="22" s="1"/>
  <c r="A543" i="22" s="1"/>
  <c r="A544" i="22" s="1"/>
  <c r="A545" i="22" s="1"/>
  <c r="A546" i="22" s="1"/>
  <c r="A547" i="22" s="1"/>
  <c r="A548" i="22" s="1"/>
  <c r="A549" i="22" s="1"/>
  <c r="A550" i="22" s="1"/>
  <c r="A551" i="22" s="1"/>
  <c r="A552" i="22" s="1"/>
  <c r="A553" i="22" s="1"/>
  <c r="A554" i="22" s="1"/>
  <c r="A555" i="22" s="1"/>
  <c r="A556" i="22" s="1"/>
  <c r="A557" i="22" s="1"/>
  <c r="A558" i="22" s="1"/>
  <c r="A559" i="22" s="1"/>
  <c r="A560" i="22" s="1"/>
  <c r="A561" i="22" s="1"/>
  <c r="A562" i="22" s="1"/>
  <c r="A563" i="22" s="1"/>
  <c r="A564" i="22" s="1"/>
  <c r="A565" i="22" s="1"/>
  <c r="A566" i="22" s="1"/>
  <c r="A567" i="22" s="1"/>
  <c r="A568" i="22" s="1"/>
  <c r="A569" i="22" s="1"/>
  <c r="A570" i="22" s="1"/>
  <c r="A571" i="22" s="1"/>
  <c r="A572" i="22" s="1"/>
  <c r="A573" i="22" s="1"/>
  <c r="A574" i="22" s="1"/>
  <c r="A575" i="22" s="1"/>
  <c r="A576" i="22" s="1"/>
  <c r="A577" i="22" s="1"/>
  <c r="A578" i="22" s="1"/>
  <c r="A579" i="22" s="1"/>
  <c r="A580" i="22" s="1"/>
  <c r="A581" i="22" s="1"/>
  <c r="A582" i="22" s="1"/>
  <c r="A583" i="22" s="1"/>
  <c r="A584" i="22" s="1"/>
  <c r="A585" i="22" s="1"/>
  <c r="A586" i="22" s="1"/>
  <c r="A587" i="22" s="1"/>
  <c r="A588" i="22" s="1"/>
  <c r="A589" i="22" s="1"/>
  <c r="A590" i="22" s="1"/>
  <c r="A591" i="22" s="1"/>
  <c r="A592" i="22" s="1"/>
  <c r="A593" i="22" s="1"/>
  <c r="A594" i="22" s="1"/>
  <c r="A595" i="22" s="1"/>
  <c r="A596" i="22" s="1"/>
  <c r="A597" i="22" s="1"/>
  <c r="A598" i="22" s="1"/>
  <c r="A599" i="22" s="1"/>
  <c r="A600" i="22" s="1"/>
  <c r="A601" i="22" s="1"/>
  <c r="A602" i="22" s="1"/>
  <c r="A603" i="22" s="1"/>
  <c r="A604" i="22" s="1"/>
  <c r="A605" i="22" s="1"/>
  <c r="A606" i="22" s="1"/>
  <c r="A607" i="22" s="1"/>
  <c r="A608" i="22" s="1"/>
  <c r="A609" i="22" s="1"/>
  <c r="A610" i="22" s="1"/>
  <c r="A611" i="22" s="1"/>
  <c r="A612" i="22" s="1"/>
  <c r="A613" i="22" s="1"/>
  <c r="A614" i="22" s="1"/>
  <c r="A615" i="22" s="1"/>
  <c r="A616" i="22" s="1"/>
  <c r="A617" i="22" s="1"/>
  <c r="A618" i="22" s="1"/>
  <c r="A619" i="22" s="1"/>
  <c r="A620" i="22" s="1"/>
  <c r="A621" i="22" s="1"/>
  <c r="A622" i="22" s="1"/>
  <c r="A623" i="22" s="1"/>
  <c r="A624" i="22" s="1"/>
  <c r="A625" i="22" s="1"/>
  <c r="A626" i="22" s="1"/>
  <c r="A627" i="22" s="1"/>
  <c r="A628" i="22" s="1"/>
  <c r="A629" i="22" s="1"/>
  <c r="A630" i="22" s="1"/>
  <c r="A631" i="22" s="1"/>
  <c r="A632" i="22" s="1"/>
  <c r="A633" i="22" s="1"/>
  <c r="A634" i="22" s="1"/>
  <c r="A635" i="22" s="1"/>
  <c r="A636" i="22" s="1"/>
  <c r="A637" i="22" s="1"/>
  <c r="A638" i="22" s="1"/>
  <c r="A639" i="22" s="1"/>
  <c r="A640" i="22" s="1"/>
  <c r="A641" i="22" s="1"/>
  <c r="A642" i="22" s="1"/>
  <c r="A643" i="22" s="1"/>
  <c r="A644" i="22" s="1"/>
  <c r="A645" i="22" s="1"/>
  <c r="A646" i="22" s="1"/>
  <c r="A647" i="22" s="1"/>
  <c r="A648" i="22" s="1"/>
  <c r="A649" i="22" s="1"/>
  <c r="A650" i="22" s="1"/>
  <c r="A651" i="22" s="1"/>
  <c r="A652" i="22" s="1"/>
  <c r="A653" i="22" s="1"/>
  <c r="A654" i="22" s="1"/>
  <c r="A655" i="22" s="1"/>
  <c r="A656" i="22" s="1"/>
  <c r="A657" i="22" s="1"/>
  <c r="A658" i="22" s="1"/>
  <c r="A659" i="22" s="1"/>
  <c r="A660" i="22" s="1"/>
  <c r="A661" i="22" s="1"/>
  <c r="A662" i="22" s="1"/>
  <c r="A663" i="22" s="1"/>
  <c r="A664" i="22" s="1"/>
  <c r="A665" i="22" s="1"/>
  <c r="A666" i="22" s="1"/>
  <c r="A667" i="22" s="1"/>
  <c r="A668" i="22" s="1"/>
  <c r="A669" i="22" s="1"/>
  <c r="A670" i="22" s="1"/>
  <c r="A671" i="22" s="1"/>
  <c r="A672" i="22" s="1"/>
  <c r="A673" i="22" s="1"/>
  <c r="A674" i="22" s="1"/>
  <c r="A675" i="22" s="1"/>
  <c r="A676" i="22" s="1"/>
  <c r="A677" i="22" s="1"/>
  <c r="A678" i="22" s="1"/>
  <c r="A679" i="22" s="1"/>
  <c r="A680" i="22" s="1"/>
  <c r="A681" i="22" s="1"/>
  <c r="A682" i="22" s="1"/>
  <c r="A683" i="22" s="1"/>
  <c r="A684" i="22" s="1"/>
  <c r="A685" i="22" s="1"/>
  <c r="A686" i="22" s="1"/>
  <c r="A687" i="22" s="1"/>
  <c r="A688" i="22" s="1"/>
  <c r="A689" i="22" s="1"/>
  <c r="A690" i="22" s="1"/>
  <c r="A691" i="22" s="1"/>
  <c r="A692" i="22" s="1"/>
  <c r="A693" i="22" s="1"/>
  <c r="A694" i="22" s="1"/>
  <c r="A695" i="22" s="1"/>
  <c r="A696" i="22" s="1"/>
  <c r="A697" i="22" s="1"/>
  <c r="A698" i="22" s="1"/>
  <c r="A699" i="22" s="1"/>
  <c r="A700" i="22" s="1"/>
  <c r="A701" i="22" s="1"/>
  <c r="A702" i="22" s="1"/>
  <c r="A703" i="22" s="1"/>
  <c r="A704" i="22" s="1"/>
  <c r="A705" i="22" s="1"/>
  <c r="A706" i="22" s="1"/>
  <c r="A707" i="22" s="1"/>
  <c r="A708" i="22" s="1"/>
  <c r="A709" i="22" s="1"/>
  <c r="A710" i="22" s="1"/>
  <c r="A711" i="22" s="1"/>
  <c r="A712" i="22" s="1"/>
  <c r="A713" i="22" s="1"/>
  <c r="A714" i="22" s="1"/>
  <c r="A715" i="22" s="1"/>
  <c r="A716" i="22" s="1"/>
  <c r="A717" i="22" s="1"/>
  <c r="A718" i="22" s="1"/>
  <c r="A719" i="22" s="1"/>
  <c r="A720" i="22" s="1"/>
  <c r="A721" i="22" s="1"/>
  <c r="A722" i="22" s="1"/>
  <c r="A723" i="22" s="1"/>
  <c r="A724" i="22" s="1"/>
  <c r="A725" i="22" s="1"/>
  <c r="A726" i="22" s="1"/>
  <c r="A727" i="22" s="1"/>
  <c r="A728" i="22" s="1"/>
  <c r="A729" i="22" s="1"/>
  <c r="A730" i="22" s="1"/>
  <c r="A731" i="22" s="1"/>
  <c r="A732" i="22" s="1"/>
  <c r="A733" i="22" s="1"/>
  <c r="A734" i="22" s="1"/>
  <c r="A735" i="22" s="1"/>
  <c r="A736" i="22" s="1"/>
  <c r="A737" i="22" s="1"/>
  <c r="A738" i="22" s="1"/>
  <c r="A739" i="22" s="1"/>
  <c r="A740" i="22" s="1"/>
  <c r="A741" i="22" s="1"/>
  <c r="A742" i="22" s="1"/>
  <c r="A743" i="22" s="1"/>
  <c r="A744" i="22" s="1"/>
  <c r="A745" i="22" s="1"/>
  <c r="A746" i="22" s="1"/>
  <c r="A747" i="22" s="1"/>
  <c r="A748" i="22" s="1"/>
  <c r="A749" i="22" s="1"/>
  <c r="A750" i="22" s="1"/>
  <c r="A751" i="22" s="1"/>
  <c r="A752" i="22" s="1"/>
  <c r="A753" i="22" s="1"/>
  <c r="A754" i="22" s="1"/>
  <c r="A755" i="22" s="1"/>
  <c r="A756" i="22" s="1"/>
  <c r="A757" i="22" s="1"/>
  <c r="A758" i="22" s="1"/>
  <c r="A759" i="22" s="1"/>
  <c r="A760" i="22" s="1"/>
  <c r="A761" i="22" s="1"/>
  <c r="A762" i="22" s="1"/>
  <c r="A763" i="22" s="1"/>
  <c r="A764" i="22" s="1"/>
  <c r="A765" i="22" s="1"/>
  <c r="A766" i="22" s="1"/>
  <c r="A767" i="22" s="1"/>
  <c r="A768" i="22" s="1"/>
  <c r="A769" i="22" s="1"/>
  <c r="A770" i="22" s="1"/>
  <c r="A771" i="22" s="1"/>
  <c r="A772" i="22" s="1"/>
  <c r="A773" i="22" s="1"/>
  <c r="A774" i="22" s="1"/>
  <c r="A775" i="22" s="1"/>
  <c r="A776" i="22" s="1"/>
  <c r="A777" i="22" s="1"/>
  <c r="A778" i="22" s="1"/>
  <c r="A779" i="22" s="1"/>
  <c r="A780" i="22" s="1"/>
  <c r="A781" i="22" s="1"/>
  <c r="A782" i="22" s="1"/>
  <c r="A783" i="22" s="1"/>
  <c r="A784" i="22" s="1"/>
  <c r="A785" i="22" s="1"/>
  <c r="A786" i="22" s="1"/>
  <c r="A787" i="22" s="1"/>
  <c r="A788" i="22" s="1"/>
  <c r="A789" i="22" s="1"/>
  <c r="A790" i="22" s="1"/>
  <c r="A791" i="22" s="1"/>
  <c r="A792" i="22" s="1"/>
  <c r="A793" i="22" s="1"/>
  <c r="A794" i="22" s="1"/>
  <c r="A795" i="22" s="1"/>
  <c r="A796" i="22" s="1"/>
  <c r="A797" i="22" s="1"/>
  <c r="A798" i="22" s="1"/>
  <c r="A799" i="22" s="1"/>
  <c r="A800" i="22" s="1"/>
  <c r="A801" i="22" s="1"/>
  <c r="A802" i="22" s="1"/>
  <c r="A803" i="22" s="1"/>
  <c r="A804" i="22" s="1"/>
  <c r="A805" i="22" s="1"/>
  <c r="A806" i="22" s="1"/>
  <c r="A807" i="22" s="1"/>
  <c r="A808" i="22" s="1"/>
  <c r="A809" i="22" s="1"/>
  <c r="A810" i="22" s="1"/>
  <c r="A811" i="22" s="1"/>
  <c r="A812" i="22" s="1"/>
  <c r="A813" i="22" s="1"/>
  <c r="A815" i="22" s="1"/>
  <c r="A816" i="22" s="1"/>
  <c r="A817" i="22" s="1"/>
  <c r="A818" i="22" s="1"/>
  <c r="A819" i="22" s="1"/>
  <c r="A820" i="22" s="1"/>
  <c r="A821" i="22" s="1"/>
  <c r="A822" i="22" s="1"/>
  <c r="A823" i="22" s="1"/>
  <c r="A824" i="22" s="1"/>
  <c r="A825" i="22" s="1"/>
  <c r="A826" i="22" s="1"/>
  <c r="A827" i="22" s="1"/>
  <c r="A828" i="22" s="1"/>
  <c r="A829" i="22" s="1"/>
  <c r="A830" i="22" s="1"/>
  <c r="A831" i="22" s="1"/>
  <c r="A832" i="22" s="1"/>
  <c r="A833" i="22" s="1"/>
  <c r="A834" i="22" s="1"/>
  <c r="A835" i="22" s="1"/>
  <c r="A836" i="22" s="1"/>
  <c r="A837" i="22" s="1"/>
  <c r="A838" i="22" s="1"/>
  <c r="A839" i="22" s="1"/>
  <c r="A840" i="22" s="1"/>
  <c r="A841" i="22" s="1"/>
  <c r="A842" i="22" s="1"/>
  <c r="A843" i="22" s="1"/>
  <c r="A844" i="22" s="1"/>
  <c r="A845" i="22" s="1"/>
  <c r="A846" i="22" s="1"/>
  <c r="A847" i="22" s="1"/>
  <c r="A848" i="22" s="1"/>
  <c r="A849" i="22" s="1"/>
  <c r="A850" i="22" s="1"/>
  <c r="A851" i="22" s="1"/>
  <c r="A852" i="22" s="1"/>
  <c r="A853" i="22" s="1"/>
  <c r="A854" i="22" s="1"/>
  <c r="A855" i="22" s="1"/>
  <c r="A856" i="22" s="1"/>
  <c r="A857" i="22" s="1"/>
  <c r="A858" i="22" s="1"/>
  <c r="A859" i="22" s="1"/>
  <c r="A860" i="22" s="1"/>
  <c r="A861" i="22" s="1"/>
  <c r="A862" i="22" s="1"/>
  <c r="A863" i="22" s="1"/>
  <c r="A864" i="22" s="1"/>
  <c r="A865" i="22" s="1"/>
  <c r="A866" i="22" s="1"/>
  <c r="A867" i="22" s="1"/>
  <c r="A868" i="22" s="1"/>
  <c r="A869" i="22" s="1"/>
  <c r="A870" i="22" s="1"/>
  <c r="A871" i="22" s="1"/>
  <c r="A872" i="22" s="1"/>
  <c r="A873" i="22" s="1"/>
  <c r="A874" i="22" s="1"/>
  <c r="A875" i="22" s="1"/>
  <c r="A876" i="22" s="1"/>
  <c r="A878" i="22" s="1"/>
  <c r="A879" i="22" s="1"/>
  <c r="A880" i="22" s="1"/>
  <c r="A881" i="22" s="1"/>
  <c r="A882" i="22" s="1"/>
  <c r="A883" i="22" s="1"/>
  <c r="A884" i="22" s="1"/>
  <c r="A885" i="22" s="1"/>
  <c r="A886" i="22" s="1"/>
  <c r="A887" i="22" s="1"/>
  <c r="A888" i="22" s="1"/>
  <c r="A889" i="22" s="1"/>
  <c r="A890" i="22" s="1"/>
  <c r="A891" i="22" s="1"/>
  <c r="A892" i="22" s="1"/>
  <c r="A893" i="22" s="1"/>
  <c r="A894" i="22" s="1"/>
  <c r="A895" i="22" s="1"/>
  <c r="A896" i="22" s="1"/>
  <c r="A897" i="22" s="1"/>
  <c r="A898" i="22" s="1"/>
  <c r="A899" i="22" s="1"/>
  <c r="A900" i="22" s="1"/>
  <c r="A901" i="22" s="1"/>
  <c r="A902" i="22" s="1"/>
  <c r="A903" i="22" s="1"/>
  <c r="A904" i="22" s="1"/>
  <c r="A905" i="22" s="1"/>
  <c r="A906" i="22" s="1"/>
  <c r="A907" i="22" s="1"/>
  <c r="A908" i="22" s="1"/>
  <c r="A909" i="22" s="1"/>
  <c r="A910" i="22" s="1"/>
  <c r="A911" i="22" s="1"/>
  <c r="A912" i="22" s="1"/>
  <c r="A913" i="22" s="1"/>
  <c r="A914" i="22" s="1"/>
  <c r="A915" i="22" s="1"/>
  <c r="A916" i="22" s="1"/>
  <c r="A917" i="22" s="1"/>
  <c r="A918" i="22" s="1"/>
  <c r="A919" i="22" s="1"/>
  <c r="A920" i="22" s="1"/>
  <c r="A921" i="22" s="1"/>
  <c r="A922" i="22" s="1"/>
  <c r="A923" i="22" s="1"/>
  <c r="A924" i="22" s="1"/>
  <c r="A925" i="22" s="1"/>
  <c r="A926" i="22" s="1"/>
  <c r="A927" i="22" s="1"/>
  <c r="A928" i="22" s="1"/>
  <c r="A929" i="22" s="1"/>
  <c r="A930" i="22" s="1"/>
  <c r="A931" i="22" s="1"/>
  <c r="A932" i="22" s="1"/>
  <c r="A933" i="22" s="1"/>
  <c r="A934" i="22" s="1"/>
  <c r="A935" i="22" s="1"/>
  <c r="A936" i="22" s="1"/>
  <c r="A937" i="22" s="1"/>
  <c r="A938" i="22" s="1"/>
  <c r="A939" i="22" s="1"/>
  <c r="A940" i="22" s="1"/>
  <c r="A941" i="22" s="1"/>
  <c r="A942" i="22" s="1"/>
  <c r="A943" i="22" s="1"/>
  <c r="A944" i="22" s="1"/>
  <c r="A947" i="22" s="1"/>
  <c r="A948" i="22" s="1"/>
  <c r="A949" i="22" s="1"/>
  <c r="A950" i="22" s="1"/>
  <c r="A951" i="22" s="1"/>
  <c r="A952" i="22" s="1"/>
  <c r="A953" i="22" s="1"/>
  <c r="A954" i="22" s="1"/>
  <c r="A955" i="22" s="1"/>
  <c r="A956" i="22" s="1"/>
  <c r="A957" i="22" s="1"/>
  <c r="A958" i="22" s="1"/>
  <c r="A959" i="22" s="1"/>
  <c r="A960" i="22" s="1"/>
  <c r="A961" i="22" s="1"/>
  <c r="A962" i="22" s="1"/>
  <c r="A963" i="22" s="1"/>
  <c r="A964" i="22" s="1"/>
  <c r="A965" i="22" s="1"/>
  <c r="A966" i="22" s="1"/>
  <c r="A967" i="22" s="1"/>
  <c r="A968" i="22" s="1"/>
  <c r="A969" i="22" s="1"/>
  <c r="A970" i="22" s="1"/>
  <c r="A972" i="22" s="1"/>
  <c r="A973" i="22" s="1"/>
  <c r="A974" i="22" s="1"/>
  <c r="A975" i="22" s="1"/>
  <c r="A976" i="22" s="1"/>
  <c r="A977" i="22" s="1"/>
  <c r="A978" i="22" s="1"/>
  <c r="A979" i="22" s="1"/>
  <c r="A980" i="22" s="1"/>
  <c r="A981" i="22" s="1"/>
  <c r="A982" i="22" s="1"/>
  <c r="A983" i="22" s="1"/>
  <c r="A984" i="22" s="1"/>
  <c r="A985" i="22" s="1"/>
  <c r="A986" i="22" s="1"/>
  <c r="A987" i="22" s="1"/>
  <c r="A988" i="22" s="1"/>
  <c r="A989" i="22" s="1"/>
  <c r="A990" i="22" s="1"/>
  <c r="A992" i="22" s="1"/>
  <c r="A993" i="22" s="1"/>
  <c r="A994" i="22" s="1"/>
  <c r="A995" i="22" s="1"/>
  <c r="A996" i="22" s="1"/>
  <c r="A997" i="22" s="1"/>
  <c r="A998" i="22" s="1"/>
  <c r="A999" i="22" s="1"/>
  <c r="A1000" i="22" s="1"/>
  <c r="A1001" i="22" s="1"/>
  <c r="A1002" i="22" s="1"/>
  <c r="A1003" i="22" s="1"/>
  <c r="A1005" i="22" s="1"/>
  <c r="A1006" i="22" s="1"/>
  <c r="A1007" i="22" s="1"/>
  <c r="A1008" i="22" s="1"/>
  <c r="A1009" i="22" s="1"/>
  <c r="A1010" i="22" s="1"/>
  <c r="A1011" i="22" s="1"/>
  <c r="A1012" i="22" s="1"/>
  <c r="A1013" i="22" s="1"/>
  <c r="A1014" i="22" s="1"/>
  <c r="A1015" i="22" s="1"/>
  <c r="A1016" i="22" s="1"/>
  <c r="A1017" i="22" s="1"/>
  <c r="A1018" i="22" s="1"/>
  <c r="A1019" i="22" s="1"/>
  <c r="A1020" i="22" s="1"/>
  <c r="A1021" i="22" s="1"/>
  <c r="A1022" i="22" s="1"/>
  <c r="A1023" i="22" s="1"/>
  <c r="A1024" i="22" s="1"/>
  <c r="A1025" i="22" s="1"/>
  <c r="A1026" i="22" s="1"/>
  <c r="A1027" i="22" s="1"/>
  <c r="A1028" i="22" s="1"/>
  <c r="A1029" i="22" s="1"/>
  <c r="A1030" i="22" s="1"/>
  <c r="A1031" i="22" s="1"/>
  <c r="A1032" i="22" s="1"/>
  <c r="A1033" i="22" s="1"/>
  <c r="A1034" i="22" s="1"/>
  <c r="A1035" i="22" s="1"/>
  <c r="A1036" i="22" s="1"/>
  <c r="A1037" i="22" s="1"/>
  <c r="A1038" i="22" s="1"/>
  <c r="A1039" i="22" s="1"/>
  <c r="A1040" i="22" s="1"/>
  <c r="A1041" i="22" s="1"/>
  <c r="A1042" i="22" s="1"/>
  <c r="A1043" i="22" s="1"/>
  <c r="A1044" i="22" s="1"/>
  <c r="A1045" i="22" s="1"/>
  <c r="A1046" i="22" s="1"/>
  <c r="A1047" i="22" s="1"/>
  <c r="A1048" i="22" s="1"/>
  <c r="A1049" i="22" s="1"/>
  <c r="A1050" i="22" s="1"/>
  <c r="A1051" i="22" s="1"/>
  <c r="A1052" i="22" s="1"/>
  <c r="A1053" i="22" s="1"/>
  <c r="A1054" i="22" s="1"/>
  <c r="A1055" i="22" s="1"/>
  <c r="A1056" i="22" s="1"/>
  <c r="A1057" i="22" s="1"/>
  <c r="A1058" i="22" s="1"/>
  <c r="A1059" i="22" s="1"/>
  <c r="A1060" i="22" s="1"/>
  <c r="A1061" i="22" s="1"/>
  <c r="A1062" i="22" s="1"/>
  <c r="A1063" i="22" s="1"/>
  <c r="A1064" i="22" s="1"/>
  <c r="A1065" i="22" s="1"/>
  <c r="A1066" i="22" s="1"/>
  <c r="A1067" i="22" s="1"/>
  <c r="A1068" i="22" s="1"/>
  <c r="A1069" i="22" s="1"/>
  <c r="A1070" i="22" s="1"/>
  <c r="A1071" i="22" s="1"/>
  <c r="A1072" i="22" s="1"/>
  <c r="A1073" i="22" s="1"/>
  <c r="A1074" i="22" s="1"/>
  <c r="A1075" i="22" s="1"/>
  <c r="A1076" i="22" s="1"/>
  <c r="A1077" i="22" s="1"/>
  <c r="A1078" i="22" s="1"/>
  <c r="A1079" i="22" s="1"/>
  <c r="A1080" i="22" s="1"/>
  <c r="A1081" i="22" s="1"/>
  <c r="A1082" i="22" s="1"/>
  <c r="A1083" i="22" s="1"/>
  <c r="A1084" i="22" s="1"/>
  <c r="A1085" i="22" s="1"/>
  <c r="A1086" i="22" s="1"/>
  <c r="A1087" i="22" s="1"/>
  <c r="A1088" i="22" s="1"/>
  <c r="A1089" i="22" s="1"/>
  <c r="A1090" i="22" s="1"/>
  <c r="A1091" i="22" s="1"/>
  <c r="A1092" i="22" s="1"/>
  <c r="A1093" i="22" s="1"/>
  <c r="A1094" i="22" s="1"/>
  <c r="A1095" i="22" s="1"/>
  <c r="A1096" i="22" s="1"/>
  <c r="A1097" i="22" s="1"/>
  <c r="A1098" i="22" s="1"/>
  <c r="A1099" i="22" s="1"/>
  <c r="A1100" i="22" s="1"/>
  <c r="A1101" i="22" s="1"/>
  <c r="A1102" i="22" s="1"/>
  <c r="A1103" i="22" s="1"/>
  <c r="A1104" i="22" s="1"/>
  <c r="A1105" i="22" s="1"/>
  <c r="A1106" i="22" s="1"/>
  <c r="A1107" i="22" s="1"/>
  <c r="A1108" i="22" s="1"/>
  <c r="A1109" i="22" s="1"/>
  <c r="A1110" i="22" s="1"/>
  <c r="A1111" i="22" s="1"/>
  <c r="A1112" i="22" s="1"/>
  <c r="A1113" i="22" s="1"/>
  <c r="A1114" i="22" s="1"/>
  <c r="A1115" i="22" s="1"/>
  <c r="A1116" i="22" s="1"/>
  <c r="A1117" i="22" s="1"/>
  <c r="A1118" i="22" s="1"/>
  <c r="A1119" i="22" s="1"/>
  <c r="A1120" i="22" s="1"/>
  <c r="A1121" i="22" s="1"/>
  <c r="A1122" i="22" s="1"/>
  <c r="A1123" i="22" s="1"/>
  <c r="A1124" i="22" s="1"/>
  <c r="A1125" i="22" s="1"/>
  <c r="A1126" i="22" s="1"/>
  <c r="A1127" i="22" s="1"/>
  <c r="A1128" i="22" s="1"/>
  <c r="A1129" i="22" s="1"/>
  <c r="A1130" i="22" s="1"/>
  <c r="A1131" i="22" s="1"/>
  <c r="A1132" i="22" s="1"/>
  <c r="A1133" i="22" s="1"/>
  <c r="A1134" i="22" s="1"/>
  <c r="A1135" i="22" s="1"/>
  <c r="A1136" i="22" s="1"/>
  <c r="A1137" i="22" s="1"/>
  <c r="A1138" i="22" s="1"/>
  <c r="A1139" i="22" s="1"/>
  <c r="A1140" i="22" s="1"/>
  <c r="A1141" i="22" s="1"/>
  <c r="A1142" i="22" s="1"/>
  <c r="A1143" i="22" s="1"/>
  <c r="A1144" i="22" s="1"/>
  <c r="A1146" i="22" s="1"/>
  <c r="A1147" i="22" s="1"/>
  <c r="A1148" i="22" s="1"/>
  <c r="A1149" i="22" s="1"/>
  <c r="A1150" i="22" s="1"/>
  <c r="A1151" i="22" s="1"/>
  <c r="A1152" i="22" s="1"/>
  <c r="A1153" i="22" s="1"/>
  <c r="A1154" i="22" s="1"/>
  <c r="A1155" i="22" s="1"/>
  <c r="A1156" i="22" s="1"/>
  <c r="A1157" i="22" s="1"/>
  <c r="A1158" i="22" s="1"/>
  <c r="A1159" i="22" s="1"/>
  <c r="A1160" i="22" s="1"/>
  <c r="A1161" i="22" s="1"/>
  <c r="A1162" i="22" s="1"/>
  <c r="A1163" i="22" s="1"/>
  <c r="A1164" i="22" s="1"/>
  <c r="A1165" i="22" s="1"/>
  <c r="A1166" i="22" s="1"/>
  <c r="A1167" i="22" s="1"/>
  <c r="A1168" i="22" s="1"/>
  <c r="A1169" i="22" s="1"/>
  <c r="A1170" i="22" s="1"/>
  <c r="A1171" i="22" s="1"/>
  <c r="A1172" i="22" s="1"/>
  <c r="A1173" i="22" s="1"/>
  <c r="A1174" i="22" s="1"/>
  <c r="A1175" i="22" s="1"/>
  <c r="A1176" i="22" s="1"/>
  <c r="A1177" i="22" s="1"/>
  <c r="A1178" i="22" s="1"/>
  <c r="A1179" i="22" s="1"/>
  <c r="A1180" i="22" s="1"/>
  <c r="A1181" i="22" s="1"/>
  <c r="A1182" i="22" s="1"/>
  <c r="A1183" i="22" s="1"/>
  <c r="A1184" i="22" s="1"/>
  <c r="A1185" i="22" s="1"/>
  <c r="A1186" i="22" s="1"/>
  <c r="A1187" i="22" s="1"/>
  <c r="A1188" i="22" s="1"/>
  <c r="A1189" i="22" s="1"/>
  <c r="A1190" i="22" s="1"/>
  <c r="A1191" i="22" s="1"/>
  <c r="A1192" i="22" s="1"/>
  <c r="A1193" i="22" s="1"/>
  <c r="A1194" i="22" s="1"/>
  <c r="A1195" i="22" s="1"/>
  <c r="A1196" i="22" s="1"/>
  <c r="A1197" i="22" s="1"/>
  <c r="A1198" i="22" s="1"/>
  <c r="A1199" i="22" s="1"/>
  <c r="A1200" i="22" s="1"/>
  <c r="A1201" i="22" s="1"/>
  <c r="A1202" i="22" s="1"/>
  <c r="A1203" i="22" s="1"/>
  <c r="A1204" i="22" s="1"/>
  <c r="A1205" i="22" s="1"/>
  <c r="A1206" i="22" s="1"/>
  <c r="A1207" i="22" s="1"/>
  <c r="A1208" i="22" s="1"/>
  <c r="A1209" i="22" s="1"/>
  <c r="A1210" i="22" s="1"/>
  <c r="A1211" i="22" s="1"/>
  <c r="A1212" i="22" s="1"/>
  <c r="A1213" i="22" s="1"/>
  <c r="A1214" i="22" s="1"/>
  <c r="A1215" i="22" s="1"/>
  <c r="A1216" i="22" s="1"/>
  <c r="A1217" i="22" s="1"/>
  <c r="A1218" i="22" s="1"/>
  <c r="A1219" i="22" s="1"/>
  <c r="A1220" i="22" s="1"/>
  <c r="A1221" i="22" s="1"/>
  <c r="A1222" i="22" s="1"/>
  <c r="A1223" i="22" s="1"/>
  <c r="A1224" i="22" s="1"/>
  <c r="A1225" i="22" s="1"/>
  <c r="A1226" i="22" s="1"/>
  <c r="A1227" i="22" s="1"/>
  <c r="A1228" i="22" s="1"/>
  <c r="A1230" i="22" s="1"/>
  <c r="A1231" i="22" s="1"/>
  <c r="A1232" i="22" s="1"/>
  <c r="A1233" i="22" s="1"/>
  <c r="A1234" i="22" s="1"/>
  <c r="A1235" i="22" s="1"/>
  <c r="A1236" i="22" s="1"/>
  <c r="A1237" i="22" s="1"/>
  <c r="A1238" i="22" s="1"/>
  <c r="A1239" i="22" s="1"/>
  <c r="A1240" i="22" s="1"/>
  <c r="A1241" i="22" s="1"/>
  <c r="A1242" i="22" s="1"/>
  <c r="A1243" i="22" s="1"/>
  <c r="A1244" i="22" s="1"/>
  <c r="A1245" i="22" s="1"/>
  <c r="A1246" i="22" s="1"/>
  <c r="A1247" i="22" s="1"/>
  <c r="A1248" i="22" s="1"/>
  <c r="A1249" i="22" s="1"/>
  <c r="A1250" i="22" s="1"/>
  <c r="A1251" i="22" s="1"/>
  <c r="A1252" i="22" s="1"/>
  <c r="A1253" i="22" s="1"/>
  <c r="A1254" i="22" s="1"/>
  <c r="A1255" i="22" s="1"/>
  <c r="A1256" i="22" s="1"/>
  <c r="A1257" i="22" s="1"/>
  <c r="A1258" i="22" s="1"/>
  <c r="A1259" i="22" s="1"/>
  <c r="A1260" i="22" s="1"/>
  <c r="A1261" i="22" s="1"/>
  <c r="A1262" i="22" s="1"/>
  <c r="A1263" i="22" s="1"/>
  <c r="A1264" i="22" s="1"/>
  <c r="A1265" i="22" s="1"/>
  <c r="A1266" i="22" s="1"/>
  <c r="A1267" i="22" s="1"/>
  <c r="A1268" i="22" s="1"/>
  <c r="A1269" i="22" s="1"/>
  <c r="A1270" i="22" s="1"/>
  <c r="A1271" i="22" s="1"/>
  <c r="A1272" i="22" s="1"/>
  <c r="A1273" i="22" s="1"/>
  <c r="A1274" i="22" s="1"/>
  <c r="A1275" i="22" s="1"/>
  <c r="A1276" i="22" s="1"/>
  <c r="A1277" i="22" s="1"/>
  <c r="A1278" i="22" s="1"/>
  <c r="A1279" i="22" s="1"/>
  <c r="A1280" i="22" s="1"/>
  <c r="A1281" i="22" s="1"/>
  <c r="A1282" i="22" s="1"/>
  <c r="A1283" i="22" s="1"/>
  <c r="A1284" i="22" s="1"/>
  <c r="A1285" i="22" s="1"/>
  <c r="A1286" i="22" s="1"/>
  <c r="A1287" i="22" s="1"/>
  <c r="A1288" i="22" s="1"/>
  <c r="A1289" i="22" s="1"/>
  <c r="A1290" i="22" s="1"/>
  <c r="A1291" i="22" s="1"/>
  <c r="A1292" i="22" s="1"/>
  <c r="A1293" i="22" s="1"/>
  <c r="A1294" i="22" s="1"/>
  <c r="A1295" i="22" s="1"/>
  <c r="A1296" i="22" s="1"/>
  <c r="A1297" i="22" s="1"/>
  <c r="A1298" i="22" s="1"/>
  <c r="A1299" i="22" s="1"/>
  <c r="A1300" i="22" s="1"/>
  <c r="A1301" i="22" s="1"/>
  <c r="A1302" i="22" s="1"/>
  <c r="A1303" i="22" s="1"/>
  <c r="A1304" i="22" s="1"/>
  <c r="A1305" i="22" s="1"/>
  <c r="A1306" i="22" s="1"/>
  <c r="A1307" i="22" s="1"/>
  <c r="A1308" i="22" s="1"/>
  <c r="A1309" i="22" s="1"/>
  <c r="A1310" i="22" s="1"/>
  <c r="A1311" i="22" s="1"/>
  <c r="A1312" i="22" s="1"/>
  <c r="A1313" i="22" s="1"/>
  <c r="A1314" i="22" s="1"/>
  <c r="A1315" i="22" s="1"/>
  <c r="A1316" i="22" s="1"/>
  <c r="A1317" i="22" s="1"/>
  <c r="A1318" i="22" s="1"/>
  <c r="A1319" i="22" s="1"/>
  <c r="A1320" i="22" s="1"/>
  <c r="A1321" i="22" s="1"/>
  <c r="A1322" i="22" s="1"/>
  <c r="I1703" i="42"/>
  <c r="I1704" i="42"/>
  <c r="M803" i="42"/>
  <c r="L803" i="42"/>
  <c r="K803" i="42"/>
  <c r="J803" i="42"/>
  <c r="H803" i="42"/>
  <c r="I803" i="42"/>
  <c r="M3302" i="42"/>
  <c r="L3302" i="42"/>
  <c r="K3302" i="42"/>
  <c r="J3302" i="42"/>
  <c r="H3302" i="42"/>
  <c r="I3302" i="42" s="1"/>
  <c r="M3301" i="42"/>
  <c r="L3301" i="42"/>
  <c r="K3301" i="42"/>
  <c r="J3301" i="42"/>
  <c r="H3301" i="42"/>
  <c r="I3301" i="42" s="1"/>
  <c r="M3300" i="42"/>
  <c r="L3300" i="42"/>
  <c r="K3300" i="42"/>
  <c r="J3300" i="42"/>
  <c r="H3300" i="42"/>
  <c r="I3300" i="42" s="1"/>
  <c r="M3299" i="42"/>
  <c r="L3299" i="42"/>
  <c r="K3299" i="42"/>
  <c r="J3299" i="42"/>
  <c r="H3299" i="42"/>
  <c r="I3299" i="42"/>
  <c r="M3298" i="42"/>
  <c r="L3298" i="42"/>
  <c r="K3298" i="42"/>
  <c r="J3298" i="42"/>
  <c r="H3298" i="42"/>
  <c r="I3298" i="42" s="1"/>
  <c r="M3297" i="42"/>
  <c r="L3297" i="42"/>
  <c r="K3297" i="42"/>
  <c r="J3297" i="42"/>
  <c r="H3297" i="42"/>
  <c r="I3297" i="42" s="1"/>
  <c r="M3296" i="42"/>
  <c r="L3296" i="42"/>
  <c r="K3296" i="42"/>
  <c r="J3296" i="42"/>
  <c r="H3296" i="42"/>
  <c r="I3296" i="42" s="1"/>
  <c r="M3295" i="42"/>
  <c r="L3295" i="42"/>
  <c r="K3295" i="42"/>
  <c r="J3295" i="42"/>
  <c r="H3295" i="42"/>
  <c r="I3295" i="42"/>
  <c r="M3294" i="42"/>
  <c r="L3294" i="42"/>
  <c r="K3294" i="42"/>
  <c r="J3294" i="42"/>
  <c r="H3294" i="42"/>
  <c r="I3294" i="42" s="1"/>
  <c r="M3293" i="42"/>
  <c r="L3293" i="42"/>
  <c r="K3293" i="42"/>
  <c r="J3293" i="42"/>
  <c r="H3293" i="42"/>
  <c r="I3293" i="42" s="1"/>
  <c r="M3292" i="42"/>
  <c r="L3292" i="42"/>
  <c r="K3292" i="42"/>
  <c r="J3292" i="42"/>
  <c r="H3292" i="42"/>
  <c r="I3292" i="42" s="1"/>
  <c r="M3291" i="42"/>
  <c r="L3291" i="42"/>
  <c r="K3291" i="42"/>
  <c r="J3291" i="42"/>
  <c r="H3291" i="42"/>
  <c r="I3291" i="42"/>
  <c r="M3290" i="42"/>
  <c r="L3290" i="42"/>
  <c r="K3290" i="42"/>
  <c r="J3290" i="42"/>
  <c r="H3290" i="42"/>
  <c r="I3290" i="42" s="1"/>
  <c r="M3289" i="42"/>
  <c r="L3289" i="42"/>
  <c r="K3289" i="42"/>
  <c r="J3289" i="42"/>
  <c r="H3289" i="42"/>
  <c r="I3289" i="42" s="1"/>
  <c r="M3288" i="42"/>
  <c r="L3288" i="42"/>
  <c r="K3288" i="42"/>
  <c r="J3288" i="42"/>
  <c r="H3288" i="42"/>
  <c r="I3288" i="42" s="1"/>
  <c r="M3287" i="42"/>
  <c r="L3287" i="42"/>
  <c r="K3287" i="42"/>
  <c r="J3287" i="42"/>
  <c r="H3287" i="42"/>
  <c r="I3287" i="42"/>
  <c r="M3286" i="42"/>
  <c r="L3286" i="42"/>
  <c r="K3286" i="42"/>
  <c r="J3286" i="42"/>
  <c r="H3286" i="42"/>
  <c r="I3286" i="42" s="1"/>
  <c r="M3285" i="42"/>
  <c r="L3285" i="42"/>
  <c r="K3285" i="42"/>
  <c r="J3285" i="42"/>
  <c r="H3285" i="42"/>
  <c r="I3285" i="42"/>
  <c r="M3284" i="42"/>
  <c r="L3284" i="42"/>
  <c r="K3284" i="42"/>
  <c r="J3284" i="42"/>
  <c r="H3284" i="42"/>
  <c r="I3284" i="42" s="1"/>
  <c r="M3283" i="42"/>
  <c r="L3283" i="42"/>
  <c r="K3283" i="42"/>
  <c r="J3283" i="42"/>
  <c r="H3283" i="42"/>
  <c r="I3283" i="42"/>
  <c r="M3282" i="42"/>
  <c r="L3282" i="42"/>
  <c r="K3282" i="42"/>
  <c r="J3282" i="42"/>
  <c r="H3282" i="42"/>
  <c r="I3282" i="42" s="1"/>
  <c r="M3281" i="42"/>
  <c r="L3281" i="42"/>
  <c r="K3281" i="42"/>
  <c r="J3281" i="42"/>
  <c r="H3281" i="42"/>
  <c r="I3281" i="42"/>
  <c r="M3280" i="42"/>
  <c r="L3280" i="42"/>
  <c r="K3280" i="42"/>
  <c r="J3280" i="42"/>
  <c r="H3280" i="42"/>
  <c r="I3280" i="42" s="1"/>
  <c r="M3279" i="42"/>
  <c r="L3279" i="42"/>
  <c r="K3279" i="42"/>
  <c r="J3279" i="42"/>
  <c r="H3279" i="42"/>
  <c r="I3279" i="42" s="1"/>
  <c r="M3278" i="42"/>
  <c r="L3278" i="42"/>
  <c r="K3278" i="42"/>
  <c r="J3278" i="42"/>
  <c r="H3278" i="42"/>
  <c r="I3278" i="42" s="1"/>
  <c r="M3277" i="42"/>
  <c r="L3277" i="42"/>
  <c r="K3277" i="42"/>
  <c r="J3277" i="42"/>
  <c r="H3277" i="42"/>
  <c r="I3277" i="42" s="1"/>
  <c r="M3276" i="42"/>
  <c r="L3276" i="42"/>
  <c r="K3276" i="42"/>
  <c r="J3276" i="42"/>
  <c r="H3276" i="42"/>
  <c r="I3276" i="42" s="1"/>
  <c r="M3275" i="42"/>
  <c r="L3275" i="42"/>
  <c r="K3275" i="42"/>
  <c r="J3275" i="42"/>
  <c r="H3275" i="42"/>
  <c r="I3275" i="42"/>
  <c r="M3274" i="42"/>
  <c r="L3274" i="42"/>
  <c r="K3274" i="42"/>
  <c r="J3274" i="42"/>
  <c r="H3274" i="42"/>
  <c r="I3274" i="42" s="1"/>
  <c r="M3273" i="42"/>
  <c r="L3273" i="42"/>
  <c r="K3273" i="42"/>
  <c r="J3273" i="42"/>
  <c r="H3273" i="42"/>
  <c r="I3273" i="42" s="1"/>
  <c r="M3272" i="42"/>
  <c r="L3272" i="42"/>
  <c r="K3272" i="42"/>
  <c r="J3272" i="42"/>
  <c r="H3272" i="42"/>
  <c r="I3272" i="42" s="1"/>
  <c r="M3271" i="42"/>
  <c r="L3271" i="42"/>
  <c r="K3271" i="42"/>
  <c r="J3271" i="42"/>
  <c r="H3271" i="42"/>
  <c r="I3271" i="42"/>
  <c r="M3270" i="42"/>
  <c r="L3270" i="42"/>
  <c r="K3270" i="42"/>
  <c r="J3270" i="42"/>
  <c r="H3270" i="42"/>
  <c r="I3270" i="42" s="1"/>
  <c r="M3269" i="42"/>
  <c r="L3269" i="42"/>
  <c r="K3269" i="42"/>
  <c r="J3269" i="42"/>
  <c r="H3269" i="42"/>
  <c r="I3269" i="42" s="1"/>
  <c r="M3268" i="42"/>
  <c r="L3268" i="42"/>
  <c r="K3268" i="42"/>
  <c r="J3268" i="42"/>
  <c r="H3268" i="42"/>
  <c r="I3268" i="42" s="1"/>
  <c r="M3267" i="42"/>
  <c r="L3267" i="42"/>
  <c r="K3267" i="42"/>
  <c r="J3267" i="42"/>
  <c r="H3267" i="42"/>
  <c r="I3267" i="42"/>
  <c r="M3266" i="42"/>
  <c r="L3266" i="42"/>
  <c r="K3266" i="42"/>
  <c r="J3266" i="42"/>
  <c r="H3266" i="42"/>
  <c r="I3266" i="42" s="1"/>
  <c r="M3265" i="42"/>
  <c r="L3265" i="42"/>
  <c r="K3265" i="42"/>
  <c r="J3265" i="42"/>
  <c r="H3265" i="42"/>
  <c r="I3265" i="42" s="1"/>
  <c r="M3264" i="42"/>
  <c r="L3264" i="42"/>
  <c r="K3264" i="42"/>
  <c r="J3264" i="42"/>
  <c r="H3264" i="42"/>
  <c r="I3264" i="42" s="1"/>
  <c r="M3263" i="42"/>
  <c r="L3263" i="42"/>
  <c r="K3263" i="42"/>
  <c r="J3263" i="42"/>
  <c r="H3263" i="42"/>
  <c r="I3263" i="42"/>
  <c r="M3262" i="42"/>
  <c r="L3262" i="42"/>
  <c r="K3262" i="42"/>
  <c r="J3262" i="42"/>
  <c r="H3262" i="42"/>
  <c r="I3262" i="42" s="1"/>
  <c r="M3261" i="42"/>
  <c r="L3261" i="42"/>
  <c r="K3261" i="42"/>
  <c r="J3261" i="42"/>
  <c r="H3261" i="42"/>
  <c r="I3261" i="42"/>
  <c r="M3260" i="42"/>
  <c r="L3260" i="42"/>
  <c r="K3260" i="42"/>
  <c r="J3260" i="42"/>
  <c r="H3260" i="42"/>
  <c r="I3260" i="42" s="1"/>
  <c r="M3259" i="42"/>
  <c r="L3259" i="42"/>
  <c r="K3259" i="42"/>
  <c r="J3259" i="42"/>
  <c r="H3259" i="42"/>
  <c r="I3259" i="42" s="1"/>
  <c r="M3258" i="42"/>
  <c r="L3258" i="42"/>
  <c r="K3258" i="42"/>
  <c r="J3258" i="42"/>
  <c r="H3258" i="42"/>
  <c r="I3258" i="42" s="1"/>
  <c r="M3257" i="42"/>
  <c r="L3257" i="42"/>
  <c r="K3257" i="42"/>
  <c r="J3257" i="42"/>
  <c r="H3257" i="42"/>
  <c r="I3257" i="42" s="1"/>
  <c r="M3256" i="42"/>
  <c r="L3256" i="42"/>
  <c r="K3256" i="42"/>
  <c r="J3256" i="42"/>
  <c r="H3256" i="42"/>
  <c r="I3256" i="42" s="1"/>
  <c r="M3255" i="42"/>
  <c r="L3255" i="42"/>
  <c r="K3255" i="42"/>
  <c r="J3255" i="42"/>
  <c r="H3255" i="42"/>
  <c r="I3255" i="42"/>
  <c r="M3254" i="42"/>
  <c r="L3254" i="42"/>
  <c r="K3254" i="42"/>
  <c r="J3254" i="42"/>
  <c r="H3254" i="42"/>
  <c r="I3254" i="42" s="1"/>
  <c r="M3253" i="42"/>
  <c r="L3253" i="42"/>
  <c r="K3253" i="42"/>
  <c r="J3253" i="42"/>
  <c r="H3253" i="42"/>
  <c r="I3253" i="42" s="1"/>
  <c r="M3252" i="42"/>
  <c r="L3252" i="42"/>
  <c r="K3252" i="42"/>
  <c r="J3252" i="42"/>
  <c r="H3252" i="42"/>
  <c r="I3252" i="42" s="1"/>
  <c r="M3251" i="42"/>
  <c r="L3251" i="42"/>
  <c r="K3251" i="42"/>
  <c r="J3251" i="42"/>
  <c r="H3251" i="42"/>
  <c r="I3251" i="42"/>
  <c r="M3250" i="42"/>
  <c r="L3250" i="42"/>
  <c r="K3250" i="42"/>
  <c r="J3250" i="42"/>
  <c r="H3250" i="42"/>
  <c r="I3250" i="42" s="1"/>
  <c r="M3249" i="42"/>
  <c r="L3249" i="42"/>
  <c r="K3249" i="42"/>
  <c r="J3249" i="42"/>
  <c r="H3249" i="42"/>
  <c r="I3249" i="42" s="1"/>
  <c r="M3248" i="42"/>
  <c r="L3248" i="42"/>
  <c r="K3248" i="42"/>
  <c r="J3248" i="42"/>
  <c r="H3248" i="42"/>
  <c r="I3248" i="42" s="1"/>
  <c r="M3247" i="42"/>
  <c r="L3247" i="42"/>
  <c r="K3247" i="42"/>
  <c r="J3247" i="42"/>
  <c r="H3247" i="42"/>
  <c r="I3247" i="42"/>
  <c r="M3246" i="42"/>
  <c r="L3246" i="42"/>
  <c r="K3246" i="42"/>
  <c r="J3246" i="42"/>
  <c r="H3246" i="42"/>
  <c r="I3246" i="42" s="1"/>
  <c r="M3245" i="42"/>
  <c r="L3245" i="42"/>
  <c r="K3245" i="42"/>
  <c r="J3245" i="42"/>
  <c r="H3245" i="42"/>
  <c r="I3245" i="42" s="1"/>
  <c r="M3244" i="42"/>
  <c r="L3244" i="42"/>
  <c r="K3244" i="42"/>
  <c r="J3244" i="42"/>
  <c r="H3244" i="42"/>
  <c r="I3244" i="42" s="1"/>
  <c r="M3243" i="42"/>
  <c r="L3243" i="42"/>
  <c r="K3243" i="42"/>
  <c r="J3243" i="42"/>
  <c r="H3243" i="42"/>
  <c r="I3243" i="42"/>
  <c r="M3242" i="42"/>
  <c r="L3242" i="42"/>
  <c r="K3242" i="42"/>
  <c r="J3242" i="42"/>
  <c r="H3242" i="42"/>
  <c r="I3242" i="42" s="1"/>
  <c r="M3241" i="42"/>
  <c r="L3241" i="42"/>
  <c r="K3241" i="42"/>
  <c r="J3241" i="42"/>
  <c r="H3241" i="42"/>
  <c r="I3241" i="42" s="1"/>
  <c r="M3240" i="42"/>
  <c r="L3240" i="42"/>
  <c r="K3240" i="42"/>
  <c r="J3240" i="42"/>
  <c r="H3240" i="42"/>
  <c r="I3240" i="42" s="1"/>
  <c r="M3239" i="42"/>
  <c r="L3239" i="42"/>
  <c r="K3239" i="42"/>
  <c r="J3239" i="42"/>
  <c r="H3239" i="42"/>
  <c r="I3239" i="42" s="1"/>
  <c r="M3238" i="42"/>
  <c r="L3238" i="42"/>
  <c r="K3238" i="42"/>
  <c r="J3238" i="42"/>
  <c r="H3238" i="42"/>
  <c r="I3238" i="42" s="1"/>
  <c r="M3237" i="42"/>
  <c r="L3237" i="42"/>
  <c r="K3237" i="42"/>
  <c r="J3237" i="42"/>
  <c r="H3237" i="42"/>
  <c r="I3237" i="42"/>
  <c r="M3236" i="42"/>
  <c r="L3236" i="42"/>
  <c r="K3236" i="42"/>
  <c r="J3236" i="42"/>
  <c r="H3236" i="42"/>
  <c r="I3236" i="42" s="1"/>
  <c r="M3235" i="42"/>
  <c r="L3235" i="42"/>
  <c r="K3235" i="42"/>
  <c r="J3235" i="42"/>
  <c r="H3235" i="42"/>
  <c r="I3235" i="42" s="1"/>
  <c r="M3234" i="42"/>
  <c r="L3234" i="42"/>
  <c r="K3234" i="42"/>
  <c r="J3234" i="42"/>
  <c r="H3234" i="42"/>
  <c r="I3234" i="42" s="1"/>
  <c r="M3233" i="42"/>
  <c r="L3233" i="42"/>
  <c r="K3233" i="42"/>
  <c r="J3233" i="42"/>
  <c r="H3233" i="42"/>
  <c r="I3233" i="42"/>
  <c r="M3232" i="42"/>
  <c r="L3232" i="42"/>
  <c r="K3232" i="42"/>
  <c r="J3232" i="42"/>
  <c r="H3232" i="42"/>
  <c r="I3232" i="42" s="1"/>
  <c r="M3231" i="42"/>
  <c r="L3231" i="42"/>
  <c r="K3231" i="42"/>
  <c r="J3231" i="42"/>
  <c r="H3231" i="42"/>
  <c r="I3231" i="42" s="1"/>
  <c r="M3230" i="42"/>
  <c r="L3230" i="42"/>
  <c r="K3230" i="42"/>
  <c r="J3230" i="42"/>
  <c r="H3230" i="42"/>
  <c r="I3230" i="42" s="1"/>
  <c r="M3229" i="42"/>
  <c r="L3229" i="42"/>
  <c r="K3229" i="42"/>
  <c r="J3229" i="42"/>
  <c r="H3229" i="42"/>
  <c r="I3229" i="42"/>
  <c r="M3228" i="42"/>
  <c r="L3228" i="42"/>
  <c r="K3228" i="42"/>
  <c r="J3228" i="42"/>
  <c r="H3228" i="42"/>
  <c r="I3228" i="42" s="1"/>
  <c r="M3227" i="42"/>
  <c r="L3227" i="42"/>
  <c r="K3227" i="42"/>
  <c r="J3227" i="42"/>
  <c r="H3227" i="42"/>
  <c r="I3227" i="42"/>
  <c r="M3226" i="42"/>
  <c r="L3226" i="42"/>
  <c r="K3226" i="42"/>
  <c r="J3226" i="42"/>
  <c r="H3226" i="42"/>
  <c r="I3226" i="42" s="1"/>
  <c r="M3225" i="42"/>
  <c r="L3225" i="42"/>
  <c r="K3225" i="42"/>
  <c r="J3225" i="42"/>
  <c r="H3225" i="42"/>
  <c r="I3225" i="42" s="1"/>
  <c r="M3224" i="42"/>
  <c r="L3224" i="42"/>
  <c r="K3224" i="42"/>
  <c r="J3224" i="42"/>
  <c r="H3224" i="42"/>
  <c r="I3224" i="42" s="1"/>
  <c r="M3223" i="42"/>
  <c r="L3223" i="42"/>
  <c r="K3223" i="42"/>
  <c r="J3223" i="42"/>
  <c r="H3223" i="42"/>
  <c r="I3223" i="42"/>
  <c r="M3222" i="42"/>
  <c r="L3222" i="42"/>
  <c r="K3222" i="42"/>
  <c r="J3222" i="42"/>
  <c r="H3222" i="42"/>
  <c r="I3222" i="42" s="1"/>
  <c r="M3221" i="42"/>
  <c r="L3221" i="42"/>
  <c r="K3221" i="42"/>
  <c r="J3221" i="42"/>
  <c r="H3221" i="42"/>
  <c r="I3221" i="42" s="1"/>
  <c r="M3220" i="42"/>
  <c r="L3220" i="42"/>
  <c r="K3220" i="42"/>
  <c r="J3220" i="42"/>
  <c r="H3220" i="42"/>
  <c r="I3220" i="42" s="1"/>
  <c r="M3219" i="42"/>
  <c r="L3219" i="42"/>
  <c r="K3219" i="42"/>
  <c r="J3219" i="42"/>
  <c r="H3219" i="42"/>
  <c r="I3219" i="42"/>
  <c r="M3218" i="42"/>
  <c r="L3218" i="42"/>
  <c r="K3218" i="42"/>
  <c r="J3218" i="42"/>
  <c r="H3218" i="42"/>
  <c r="I3218" i="42" s="1"/>
  <c r="M3217" i="42"/>
  <c r="L3217" i="42"/>
  <c r="K3217" i="42"/>
  <c r="J3217" i="42"/>
  <c r="H3217" i="42"/>
  <c r="I3217" i="42" s="1"/>
  <c r="M3216" i="42"/>
  <c r="L3216" i="42"/>
  <c r="K3216" i="42"/>
  <c r="J3216" i="42"/>
  <c r="H3216" i="42"/>
  <c r="I3216" i="42" s="1"/>
  <c r="M3215" i="42"/>
  <c r="L3215" i="42"/>
  <c r="K3215" i="42"/>
  <c r="J3215" i="42"/>
  <c r="H3215" i="42"/>
  <c r="I3215" i="42"/>
  <c r="M3214" i="42"/>
  <c r="L3214" i="42"/>
  <c r="K3214" i="42"/>
  <c r="J3214" i="42"/>
  <c r="H3214" i="42"/>
  <c r="I3214" i="42" s="1"/>
  <c r="M3213" i="42"/>
  <c r="L3213" i="42"/>
  <c r="K3213" i="42"/>
  <c r="J3213" i="42"/>
  <c r="H3213" i="42"/>
  <c r="I3213" i="42" s="1"/>
  <c r="M3212" i="42"/>
  <c r="L3212" i="42"/>
  <c r="K3212" i="42"/>
  <c r="J3212" i="42"/>
  <c r="H3212" i="42"/>
  <c r="I3212" i="42" s="1"/>
  <c r="M3211" i="42"/>
  <c r="L3211" i="42"/>
  <c r="K3211" i="42"/>
  <c r="J3211" i="42"/>
  <c r="H3211" i="42"/>
  <c r="I3211" i="42"/>
  <c r="M3210" i="42"/>
  <c r="L3210" i="42"/>
  <c r="K3210" i="42"/>
  <c r="J3210" i="42"/>
  <c r="H3210" i="42"/>
  <c r="I3210" i="42" s="1"/>
  <c r="M3209" i="42"/>
  <c r="L3209" i="42"/>
  <c r="K3209" i="42"/>
  <c r="J3209" i="42"/>
  <c r="H3209" i="42"/>
  <c r="I3209" i="42"/>
  <c r="M3208" i="42"/>
  <c r="L3208" i="42"/>
  <c r="K3208" i="42"/>
  <c r="J3208" i="42"/>
  <c r="H3208" i="42"/>
  <c r="I3208" i="42" s="1"/>
  <c r="M3207" i="42"/>
  <c r="L3207" i="42"/>
  <c r="K3207" i="42"/>
  <c r="J3207" i="42"/>
  <c r="H3207" i="42"/>
  <c r="I3207" i="42" s="1"/>
  <c r="M3206" i="42"/>
  <c r="L3206" i="42"/>
  <c r="K3206" i="42"/>
  <c r="J3206" i="42"/>
  <c r="H3206" i="42"/>
  <c r="I3206" i="42" s="1"/>
  <c r="M3205" i="42"/>
  <c r="L3205" i="42"/>
  <c r="K3205" i="42"/>
  <c r="J3205" i="42"/>
  <c r="H3205" i="42"/>
  <c r="I3205" i="42" s="1"/>
  <c r="M3204" i="42"/>
  <c r="L3204" i="42"/>
  <c r="K3204" i="42"/>
  <c r="J3204" i="42"/>
  <c r="H3204" i="42"/>
  <c r="I3204" i="42" s="1"/>
  <c r="M3203" i="42"/>
  <c r="L3203" i="42"/>
  <c r="K3203" i="42"/>
  <c r="J3203" i="42"/>
  <c r="H3203" i="42"/>
  <c r="I3203" i="42"/>
  <c r="M3202" i="42"/>
  <c r="L3202" i="42"/>
  <c r="K3202" i="42"/>
  <c r="J3202" i="42"/>
  <c r="H3202" i="42"/>
  <c r="I3202" i="42" s="1"/>
  <c r="M3201" i="42"/>
  <c r="L3201" i="42"/>
  <c r="K3201" i="42"/>
  <c r="J3201" i="42"/>
  <c r="H3201" i="42"/>
  <c r="I3201" i="42" s="1"/>
  <c r="M3200" i="42"/>
  <c r="L3200" i="42"/>
  <c r="K3200" i="42"/>
  <c r="J3200" i="42"/>
  <c r="H3200" i="42"/>
  <c r="I3200" i="42" s="1"/>
  <c r="M3199" i="42"/>
  <c r="L3199" i="42"/>
  <c r="K3199" i="42"/>
  <c r="J3199" i="42"/>
  <c r="H3199" i="42"/>
  <c r="I3199" i="42"/>
  <c r="M3198" i="42"/>
  <c r="L3198" i="42"/>
  <c r="K3198" i="42"/>
  <c r="J3198" i="42"/>
  <c r="H3198" i="42"/>
  <c r="I3198" i="42" s="1"/>
  <c r="M3197" i="42"/>
  <c r="L3197" i="42"/>
  <c r="K3197" i="42"/>
  <c r="J3197" i="42"/>
  <c r="H3197" i="42"/>
  <c r="I3197" i="42" s="1"/>
  <c r="M3196" i="42"/>
  <c r="L3196" i="42"/>
  <c r="K3196" i="42"/>
  <c r="J3196" i="42"/>
  <c r="H3196" i="42"/>
  <c r="I3196" i="42" s="1"/>
  <c r="M3195" i="42"/>
  <c r="L3195" i="42"/>
  <c r="K3195" i="42"/>
  <c r="J3195" i="42"/>
  <c r="H3195" i="42"/>
  <c r="I3195" i="42"/>
  <c r="M3194" i="42"/>
  <c r="L3194" i="42"/>
  <c r="K3194" i="42"/>
  <c r="J3194" i="42"/>
  <c r="H3194" i="42"/>
  <c r="I3194" i="42" s="1"/>
  <c r="M3193" i="42"/>
  <c r="L3193" i="42"/>
  <c r="K3193" i="42"/>
  <c r="J3193" i="42"/>
  <c r="H3193" i="42"/>
  <c r="I3193" i="42" s="1"/>
  <c r="M3192" i="42"/>
  <c r="L3192" i="42"/>
  <c r="K3192" i="42"/>
  <c r="J3192" i="42"/>
  <c r="H3192" i="42"/>
  <c r="I3192" i="42" s="1"/>
  <c r="M3191" i="42"/>
  <c r="L3191" i="42"/>
  <c r="K3191" i="42"/>
  <c r="J3191" i="42"/>
  <c r="H3191" i="42"/>
  <c r="I3191" i="42"/>
  <c r="M3190" i="42"/>
  <c r="L3190" i="42"/>
  <c r="K3190" i="42"/>
  <c r="J3190" i="42"/>
  <c r="H3190" i="42"/>
  <c r="I3190" i="42" s="1"/>
  <c r="M3189" i="42"/>
  <c r="L3189" i="42"/>
  <c r="K3189" i="42"/>
  <c r="J3189" i="42"/>
  <c r="H3189" i="42"/>
  <c r="I3189" i="42"/>
  <c r="M3188" i="42"/>
  <c r="L3188" i="42"/>
  <c r="K3188" i="42"/>
  <c r="J3188" i="42"/>
  <c r="H3188" i="42"/>
  <c r="I3188" i="42" s="1"/>
  <c r="M3187" i="42"/>
  <c r="L3187" i="42"/>
  <c r="K3187" i="42"/>
  <c r="J3187" i="42"/>
  <c r="H3187" i="42"/>
  <c r="I3187" i="42" s="1"/>
  <c r="M3186" i="42"/>
  <c r="L3186" i="42"/>
  <c r="K3186" i="42"/>
  <c r="J3186" i="42"/>
  <c r="H3186" i="42"/>
  <c r="I3186" i="42" s="1"/>
  <c r="M3185" i="42"/>
  <c r="L3185" i="42"/>
  <c r="K3185" i="42"/>
  <c r="J3185" i="42"/>
  <c r="H3185" i="42"/>
  <c r="I3185" i="42"/>
  <c r="M3184" i="42"/>
  <c r="L3184" i="42"/>
  <c r="K3184" i="42"/>
  <c r="J3184" i="42"/>
  <c r="H3184" i="42"/>
  <c r="I3184" i="42" s="1"/>
  <c r="M3183" i="42"/>
  <c r="L3183" i="42"/>
  <c r="K3183" i="42"/>
  <c r="J3183" i="42"/>
  <c r="H3183" i="42"/>
  <c r="I3183" i="42"/>
  <c r="M3182" i="42"/>
  <c r="L3182" i="42"/>
  <c r="K3182" i="42"/>
  <c r="J3182" i="42"/>
  <c r="H3182" i="42"/>
  <c r="I3182" i="42" s="1"/>
  <c r="M3181" i="42"/>
  <c r="L3181" i="42"/>
  <c r="K3181" i="42"/>
  <c r="J3181" i="42"/>
  <c r="H3181" i="42"/>
  <c r="I3181" i="42" s="1"/>
  <c r="M3180" i="42"/>
  <c r="L3180" i="42"/>
  <c r="K3180" i="42"/>
  <c r="J3180" i="42"/>
  <c r="H3180" i="42"/>
  <c r="I3180" i="42" s="1"/>
  <c r="M3179" i="42"/>
  <c r="L3179" i="42"/>
  <c r="K3179" i="42"/>
  <c r="J3179" i="42"/>
  <c r="H3179" i="42"/>
  <c r="I3179" i="42"/>
  <c r="M3178" i="42"/>
  <c r="L3178" i="42"/>
  <c r="K3178" i="42"/>
  <c r="J3178" i="42"/>
  <c r="H3178" i="42"/>
  <c r="I3178" i="42" s="1"/>
  <c r="M3177" i="42"/>
  <c r="L3177" i="42"/>
  <c r="K3177" i="42"/>
  <c r="J3177" i="42"/>
  <c r="H3177" i="42"/>
  <c r="I3177" i="42" s="1"/>
  <c r="M3176" i="42"/>
  <c r="L3176" i="42"/>
  <c r="K3176" i="42"/>
  <c r="J3176" i="42"/>
  <c r="H3176" i="42"/>
  <c r="I3176" i="42" s="1"/>
  <c r="M3175" i="42"/>
  <c r="L3175" i="42"/>
  <c r="K3175" i="42"/>
  <c r="J3175" i="42"/>
  <c r="H3175" i="42"/>
  <c r="I3175" i="42"/>
  <c r="M3174" i="42"/>
  <c r="L3174" i="42"/>
  <c r="K3174" i="42"/>
  <c r="J3174" i="42"/>
  <c r="H3174" i="42"/>
  <c r="I3174" i="42" s="1"/>
  <c r="M3173" i="42"/>
  <c r="L3173" i="42"/>
  <c r="K3173" i="42"/>
  <c r="J3173" i="42"/>
  <c r="H3173" i="42"/>
  <c r="I3173" i="42" s="1"/>
  <c r="M3172" i="42"/>
  <c r="L3172" i="42"/>
  <c r="K3172" i="42"/>
  <c r="J3172" i="42"/>
  <c r="H3172" i="42"/>
  <c r="I3172" i="42" s="1"/>
  <c r="M3171" i="42"/>
  <c r="L3171" i="42"/>
  <c r="K3171" i="42"/>
  <c r="J3171" i="42"/>
  <c r="H3171" i="42"/>
  <c r="I3171" i="42"/>
  <c r="M3170" i="42"/>
  <c r="L3170" i="42"/>
  <c r="K3170" i="42"/>
  <c r="J3170" i="42"/>
  <c r="H3170" i="42"/>
  <c r="I3170" i="42" s="1"/>
  <c r="M3169" i="42"/>
  <c r="L3169" i="42"/>
  <c r="K3169" i="42"/>
  <c r="J3169" i="42"/>
  <c r="H3169" i="42"/>
  <c r="I3169" i="42" s="1"/>
  <c r="M3168" i="42"/>
  <c r="L3168" i="42"/>
  <c r="K3168" i="42"/>
  <c r="J3168" i="42"/>
  <c r="H3168" i="42"/>
  <c r="I3168" i="42" s="1"/>
  <c r="M3167" i="42"/>
  <c r="L3167" i="42"/>
  <c r="K3167" i="42"/>
  <c r="J3167" i="42"/>
  <c r="H3167" i="42"/>
  <c r="I3167" i="42"/>
  <c r="M3166" i="42"/>
  <c r="L3166" i="42"/>
  <c r="K3166" i="42"/>
  <c r="J3166" i="42"/>
  <c r="H3166" i="42"/>
  <c r="I3166" i="42" s="1"/>
  <c r="M3165" i="42"/>
  <c r="L3165" i="42"/>
  <c r="K3165" i="42"/>
  <c r="J3165" i="42"/>
  <c r="H3165" i="42"/>
  <c r="I3165" i="42"/>
  <c r="M3164" i="42"/>
  <c r="L3164" i="42"/>
  <c r="K3164" i="42"/>
  <c r="J3164" i="42"/>
  <c r="H3164" i="42"/>
  <c r="I3164" i="42" s="1"/>
  <c r="M3163" i="42"/>
  <c r="L3163" i="42"/>
  <c r="K3163" i="42"/>
  <c r="J3163" i="42"/>
  <c r="H3163" i="42"/>
  <c r="I3163" i="42" s="1"/>
  <c r="M3162" i="42"/>
  <c r="L3162" i="42"/>
  <c r="K3162" i="42"/>
  <c r="J3162" i="42"/>
  <c r="H3162" i="42"/>
  <c r="I3162" i="42" s="1"/>
  <c r="M3161" i="42"/>
  <c r="L3161" i="42"/>
  <c r="K3161" i="42"/>
  <c r="J3161" i="42"/>
  <c r="H3161" i="42"/>
  <c r="I3161" i="42"/>
  <c r="M3160" i="42"/>
  <c r="L3160" i="42"/>
  <c r="K3160" i="42"/>
  <c r="J3160" i="42"/>
  <c r="H3160" i="42"/>
  <c r="I3160" i="42" s="1"/>
  <c r="M3159" i="42"/>
  <c r="L3159" i="42"/>
  <c r="K3159" i="42"/>
  <c r="J3159" i="42"/>
  <c r="H3159" i="42"/>
  <c r="I3159" i="42"/>
  <c r="M3158" i="42"/>
  <c r="L3158" i="42"/>
  <c r="K3158" i="42"/>
  <c r="J3158" i="42"/>
  <c r="H3158" i="42"/>
  <c r="I3158" i="42" s="1"/>
  <c r="M3157" i="42"/>
  <c r="L3157" i="42"/>
  <c r="K3157" i="42"/>
  <c r="J3157" i="42"/>
  <c r="H3157" i="42"/>
  <c r="I3157" i="42"/>
  <c r="M3156" i="42"/>
  <c r="L3156" i="42"/>
  <c r="K3156" i="42"/>
  <c r="J3156" i="42"/>
  <c r="H3156" i="42"/>
  <c r="I3156" i="42" s="1"/>
  <c r="M3155" i="42"/>
  <c r="L3155" i="42"/>
  <c r="K3155" i="42"/>
  <c r="J3155" i="42"/>
  <c r="H3155" i="42"/>
  <c r="I3155" i="42"/>
  <c r="M3154" i="42"/>
  <c r="L3154" i="42"/>
  <c r="K3154" i="42"/>
  <c r="J3154" i="42"/>
  <c r="H3154" i="42"/>
  <c r="I3154" i="42" s="1"/>
  <c r="M3153" i="42"/>
  <c r="L3153" i="42"/>
  <c r="K3153" i="42"/>
  <c r="J3153" i="42"/>
  <c r="H3153" i="42"/>
  <c r="I3153" i="42" s="1"/>
  <c r="M3152" i="42"/>
  <c r="L3152" i="42"/>
  <c r="K3152" i="42"/>
  <c r="J3152" i="42"/>
  <c r="H3152" i="42"/>
  <c r="I3152" i="42" s="1"/>
  <c r="M3151" i="42"/>
  <c r="L3151" i="42"/>
  <c r="K3151" i="42"/>
  <c r="J3151" i="42"/>
  <c r="H3151" i="42"/>
  <c r="I3151" i="42"/>
  <c r="M3150" i="42"/>
  <c r="L3150" i="42"/>
  <c r="K3150" i="42"/>
  <c r="J3150" i="42"/>
  <c r="H3150" i="42"/>
  <c r="I3150" i="42" s="1"/>
  <c r="M3149" i="42"/>
  <c r="L3149" i="42"/>
  <c r="K3149" i="42"/>
  <c r="J3149" i="42"/>
  <c r="H3149" i="42"/>
  <c r="I3149" i="42" s="1"/>
  <c r="M3148" i="42"/>
  <c r="L3148" i="42"/>
  <c r="K3148" i="42"/>
  <c r="J3148" i="42"/>
  <c r="H3148" i="42"/>
  <c r="I3148" i="42" s="1"/>
  <c r="M3147" i="42"/>
  <c r="L3147" i="42"/>
  <c r="K3147" i="42"/>
  <c r="J3147" i="42"/>
  <c r="H3147" i="42"/>
  <c r="I3147" i="42"/>
  <c r="M3146" i="42"/>
  <c r="L3146" i="42"/>
  <c r="K3146" i="42"/>
  <c r="J3146" i="42"/>
  <c r="H3146" i="42"/>
  <c r="I3146" i="42" s="1"/>
  <c r="M3145" i="42"/>
  <c r="L3145" i="42"/>
  <c r="K3145" i="42"/>
  <c r="J3145" i="42"/>
  <c r="H3145" i="42"/>
  <c r="I3145" i="42" s="1"/>
  <c r="M3144" i="42"/>
  <c r="L3144" i="42"/>
  <c r="K3144" i="42"/>
  <c r="J3144" i="42"/>
  <c r="H3144" i="42"/>
  <c r="I3144" i="42" s="1"/>
  <c r="M3143" i="42"/>
  <c r="L3143" i="42"/>
  <c r="K3143" i="42"/>
  <c r="J3143" i="42"/>
  <c r="H3143" i="42"/>
  <c r="I3143" i="42"/>
  <c r="M3142" i="42"/>
  <c r="L3142" i="42"/>
  <c r="K3142" i="42"/>
  <c r="J3142" i="42"/>
  <c r="H3142" i="42"/>
  <c r="I3142" i="42" s="1"/>
  <c r="M3141" i="42"/>
  <c r="L3141" i="42"/>
  <c r="K3141" i="42"/>
  <c r="J3141" i="42"/>
  <c r="H3141" i="42"/>
  <c r="I3141" i="42"/>
  <c r="M3140" i="42"/>
  <c r="L3140" i="42"/>
  <c r="K3140" i="42"/>
  <c r="J3140" i="42"/>
  <c r="H3140" i="42"/>
  <c r="I3140" i="42" s="1"/>
  <c r="M3139" i="42"/>
  <c r="L3139" i="42"/>
  <c r="K3139" i="42"/>
  <c r="J3139" i="42"/>
  <c r="H3139" i="42"/>
  <c r="I3139" i="42"/>
  <c r="M3138" i="42"/>
  <c r="L3138" i="42"/>
  <c r="K3138" i="42"/>
  <c r="J3138" i="42"/>
  <c r="H3138" i="42"/>
  <c r="I3138" i="42" s="1"/>
  <c r="M3137" i="42"/>
  <c r="L3137" i="42"/>
  <c r="K3137" i="42"/>
  <c r="J3137" i="42"/>
  <c r="H3137" i="42"/>
  <c r="I3137" i="42"/>
  <c r="M3136" i="42"/>
  <c r="L3136" i="42"/>
  <c r="K3136" i="42"/>
  <c r="J3136" i="42"/>
  <c r="H3136" i="42"/>
  <c r="I3136" i="42" s="1"/>
  <c r="M3135" i="42"/>
  <c r="L3135" i="42"/>
  <c r="K3135" i="42"/>
  <c r="J3135" i="42"/>
  <c r="H3135" i="42"/>
  <c r="I3135" i="42"/>
  <c r="M3134" i="42"/>
  <c r="L3134" i="42"/>
  <c r="K3134" i="42"/>
  <c r="J3134" i="42"/>
  <c r="H3134" i="42"/>
  <c r="I3134" i="42" s="1"/>
  <c r="M3133" i="42"/>
  <c r="L3133" i="42"/>
  <c r="K3133" i="42"/>
  <c r="J3133" i="42"/>
  <c r="H3133" i="42"/>
  <c r="I3133" i="42"/>
  <c r="M3132" i="42"/>
  <c r="L3132" i="42"/>
  <c r="K3132" i="42"/>
  <c r="J3132" i="42"/>
  <c r="H3132" i="42"/>
  <c r="I3132" i="42" s="1"/>
  <c r="M3131" i="42"/>
  <c r="L3131" i="42"/>
  <c r="K3131" i="42"/>
  <c r="J3131" i="42"/>
  <c r="H3131" i="42"/>
  <c r="I3131" i="42"/>
  <c r="M3130" i="42"/>
  <c r="L3130" i="42"/>
  <c r="K3130" i="42"/>
  <c r="J3130" i="42"/>
  <c r="H3130" i="42"/>
  <c r="I3130" i="42" s="1"/>
  <c r="M3129" i="42"/>
  <c r="L3129" i="42"/>
  <c r="K3129" i="42"/>
  <c r="J3129" i="42"/>
  <c r="H3129" i="42"/>
  <c r="I3129" i="42" s="1"/>
  <c r="M3128" i="42"/>
  <c r="L3128" i="42"/>
  <c r="K3128" i="42"/>
  <c r="J3128" i="42"/>
  <c r="H3128" i="42"/>
  <c r="I3128" i="42" s="1"/>
  <c r="M3127" i="42"/>
  <c r="L3127" i="42"/>
  <c r="K3127" i="42"/>
  <c r="J3127" i="42"/>
  <c r="H3127" i="42"/>
  <c r="I3127" i="42"/>
  <c r="M3126" i="42"/>
  <c r="L3126" i="42"/>
  <c r="K3126" i="42"/>
  <c r="J3126" i="42"/>
  <c r="H3126" i="42"/>
  <c r="I3126" i="42" s="1"/>
  <c r="M3125" i="42"/>
  <c r="L3125" i="42"/>
  <c r="K3125" i="42"/>
  <c r="J3125" i="42"/>
  <c r="H3125" i="42"/>
  <c r="I3125" i="42" s="1"/>
  <c r="M3124" i="42"/>
  <c r="L3124" i="42"/>
  <c r="K3124" i="42"/>
  <c r="J3124" i="42"/>
  <c r="H3124" i="42"/>
  <c r="I3124" i="42" s="1"/>
  <c r="M3123" i="42"/>
  <c r="L3123" i="42"/>
  <c r="K3123" i="42"/>
  <c r="J3123" i="42"/>
  <c r="H3123" i="42"/>
  <c r="I3123" i="42"/>
  <c r="M3122" i="42"/>
  <c r="L3122" i="42"/>
  <c r="K3122" i="42"/>
  <c r="J3122" i="42"/>
  <c r="H3122" i="42"/>
  <c r="I3122" i="42" s="1"/>
  <c r="M3121" i="42"/>
  <c r="L3121" i="42"/>
  <c r="K3121" i="42"/>
  <c r="J3121" i="42"/>
  <c r="H3121" i="42"/>
  <c r="I3121" i="42" s="1"/>
  <c r="M3120" i="42"/>
  <c r="L3120" i="42"/>
  <c r="K3120" i="42"/>
  <c r="J3120" i="42"/>
  <c r="H3120" i="42"/>
  <c r="I3120" i="42" s="1"/>
  <c r="M3119" i="42"/>
  <c r="L3119" i="42"/>
  <c r="K3119" i="42"/>
  <c r="J3119" i="42"/>
  <c r="H3119" i="42"/>
  <c r="I3119" i="42"/>
  <c r="M3118" i="42"/>
  <c r="L3118" i="42"/>
  <c r="K3118" i="42"/>
  <c r="J3118" i="42"/>
  <c r="H3118" i="42"/>
  <c r="I3118" i="42" s="1"/>
  <c r="M3117" i="42"/>
  <c r="L3117" i="42"/>
  <c r="K3117" i="42"/>
  <c r="J3117" i="42"/>
  <c r="H3117" i="42"/>
  <c r="I3117" i="42"/>
  <c r="M3116" i="42"/>
  <c r="L3116" i="42"/>
  <c r="K3116" i="42"/>
  <c r="J3116" i="42"/>
  <c r="H3116" i="42"/>
  <c r="I3116" i="42" s="1"/>
  <c r="M3115" i="42"/>
  <c r="L3115" i="42"/>
  <c r="K3115" i="42"/>
  <c r="J3115" i="42"/>
  <c r="H3115" i="42"/>
  <c r="I3115" i="42"/>
  <c r="M3114" i="42"/>
  <c r="L3114" i="42"/>
  <c r="K3114" i="42"/>
  <c r="J3114" i="42"/>
  <c r="H3114" i="42"/>
  <c r="I3114" i="42" s="1"/>
  <c r="M3113" i="42"/>
  <c r="L3113" i="42"/>
  <c r="K3113" i="42"/>
  <c r="J3113" i="42"/>
  <c r="H3113" i="42"/>
  <c r="I3113" i="42"/>
  <c r="M3112" i="42"/>
  <c r="L3112" i="42"/>
  <c r="K3112" i="42"/>
  <c r="J3112" i="42"/>
  <c r="H3112" i="42"/>
  <c r="I3112" i="42" s="1"/>
  <c r="M3111" i="42"/>
  <c r="L3111" i="42"/>
  <c r="K3111" i="42"/>
  <c r="J3111" i="42"/>
  <c r="H3111" i="42"/>
  <c r="I3111" i="42"/>
  <c r="M3110" i="42"/>
  <c r="L3110" i="42"/>
  <c r="K3110" i="42"/>
  <c r="J3110" i="42"/>
  <c r="H3110" i="42"/>
  <c r="I3110" i="42" s="1"/>
  <c r="M3109" i="42"/>
  <c r="L3109" i="42"/>
  <c r="K3109" i="42"/>
  <c r="J3109" i="42"/>
  <c r="H3109" i="42"/>
  <c r="I3109" i="42" s="1"/>
  <c r="M3108" i="42"/>
  <c r="L3108" i="42"/>
  <c r="K3108" i="42"/>
  <c r="J3108" i="42"/>
  <c r="H3108" i="42"/>
  <c r="I3108" i="42" s="1"/>
  <c r="M3107" i="42"/>
  <c r="L3107" i="42"/>
  <c r="K3107" i="42"/>
  <c r="J3107" i="42"/>
  <c r="H3107" i="42"/>
  <c r="I3107" i="42"/>
  <c r="M3106" i="42"/>
  <c r="L3106" i="42"/>
  <c r="K3106" i="42"/>
  <c r="J3106" i="42"/>
  <c r="H3106" i="42"/>
  <c r="I3106" i="42" s="1"/>
  <c r="M3105" i="42"/>
  <c r="L3105" i="42"/>
  <c r="K3105" i="42"/>
  <c r="J3105" i="42"/>
  <c r="H3105" i="42"/>
  <c r="I3105" i="42" s="1"/>
  <c r="M3104" i="42"/>
  <c r="L3104" i="42"/>
  <c r="K3104" i="42"/>
  <c r="J3104" i="42"/>
  <c r="H3104" i="42"/>
  <c r="I3104" i="42" s="1"/>
  <c r="M3103" i="42"/>
  <c r="L3103" i="42"/>
  <c r="K3103" i="42"/>
  <c r="J3103" i="42"/>
  <c r="H3103" i="42"/>
  <c r="I3103" i="42"/>
  <c r="M3102" i="42"/>
  <c r="L3102" i="42"/>
  <c r="K3102" i="42"/>
  <c r="J3102" i="42"/>
  <c r="H3102" i="42"/>
  <c r="I3102" i="42" s="1"/>
  <c r="M3101" i="42"/>
  <c r="L3101" i="42"/>
  <c r="K3101" i="42"/>
  <c r="J3101" i="42"/>
  <c r="H3101" i="42"/>
  <c r="I3101" i="42" s="1"/>
  <c r="M3100" i="42"/>
  <c r="L3100" i="42"/>
  <c r="K3100" i="42"/>
  <c r="J3100" i="42"/>
  <c r="H3100" i="42"/>
  <c r="I3100" i="42" s="1"/>
  <c r="M3099" i="42"/>
  <c r="L3099" i="42"/>
  <c r="K3099" i="42"/>
  <c r="J3099" i="42"/>
  <c r="H3099" i="42"/>
  <c r="I3099" i="42"/>
  <c r="M3098" i="42"/>
  <c r="L3098" i="42"/>
  <c r="K3098" i="42"/>
  <c r="J3098" i="42"/>
  <c r="H3098" i="42"/>
  <c r="I3098" i="42" s="1"/>
  <c r="M3097" i="42"/>
  <c r="L3097" i="42"/>
  <c r="K3097" i="42"/>
  <c r="J3097" i="42"/>
  <c r="H3097" i="42"/>
  <c r="I3097" i="42" s="1"/>
  <c r="M3096" i="42"/>
  <c r="L3096" i="42"/>
  <c r="K3096" i="42"/>
  <c r="J3096" i="42"/>
  <c r="H3096" i="42"/>
  <c r="I3096" i="42" s="1"/>
  <c r="M3095" i="42"/>
  <c r="L3095" i="42"/>
  <c r="K3095" i="42"/>
  <c r="J3095" i="42"/>
  <c r="H3095" i="42"/>
  <c r="I3095" i="42"/>
  <c r="M3094" i="42"/>
  <c r="L3094" i="42"/>
  <c r="K3094" i="42"/>
  <c r="J3094" i="42"/>
  <c r="H3094" i="42"/>
  <c r="I3094" i="42" s="1"/>
  <c r="M3093" i="42"/>
  <c r="L3093" i="42"/>
  <c r="K3093" i="42"/>
  <c r="J3093" i="42"/>
  <c r="H3093" i="42"/>
  <c r="I3093" i="42"/>
  <c r="M3092" i="42"/>
  <c r="L3092" i="42"/>
  <c r="K3092" i="42"/>
  <c r="J3092" i="42"/>
  <c r="H3092" i="42"/>
  <c r="I3092" i="42" s="1"/>
  <c r="M3091" i="42"/>
  <c r="L3091" i="42"/>
  <c r="K3091" i="42"/>
  <c r="J3091" i="42"/>
  <c r="H3091" i="42"/>
  <c r="I3091" i="42" s="1"/>
  <c r="M3090" i="42"/>
  <c r="L3090" i="42"/>
  <c r="K3090" i="42"/>
  <c r="J3090" i="42"/>
  <c r="H3090" i="42"/>
  <c r="I3090" i="42" s="1"/>
  <c r="M3089" i="42"/>
  <c r="L3089" i="42"/>
  <c r="K3089" i="42"/>
  <c r="J3089" i="42"/>
  <c r="H3089" i="42"/>
  <c r="I3089" i="42"/>
  <c r="M3088" i="42"/>
  <c r="L3088" i="42"/>
  <c r="K3088" i="42"/>
  <c r="J3088" i="42"/>
  <c r="H3088" i="42"/>
  <c r="I3088" i="42" s="1"/>
  <c r="M3087" i="42"/>
  <c r="L3087" i="42"/>
  <c r="K3087" i="42"/>
  <c r="J3087" i="42"/>
  <c r="H3087" i="42"/>
  <c r="I3087" i="42"/>
  <c r="M3086" i="42"/>
  <c r="L3086" i="42"/>
  <c r="K3086" i="42"/>
  <c r="J3086" i="42"/>
  <c r="H3086" i="42"/>
  <c r="I3086" i="42" s="1"/>
  <c r="M3085" i="42"/>
  <c r="L3085" i="42"/>
  <c r="K3085" i="42"/>
  <c r="J3085" i="42"/>
  <c r="H3085" i="42"/>
  <c r="I3085" i="42" s="1"/>
  <c r="M3084" i="42"/>
  <c r="L3084" i="42"/>
  <c r="K3084" i="42"/>
  <c r="J3084" i="42"/>
  <c r="H3084" i="42"/>
  <c r="I3084" i="42" s="1"/>
  <c r="M3083" i="42"/>
  <c r="L3083" i="42"/>
  <c r="K3083" i="42"/>
  <c r="J3083" i="42"/>
  <c r="H3083" i="42"/>
  <c r="I3083" i="42"/>
  <c r="M3082" i="42"/>
  <c r="L3082" i="42"/>
  <c r="K3082" i="42"/>
  <c r="J3082" i="42"/>
  <c r="H3082" i="42"/>
  <c r="I3082" i="42" s="1"/>
  <c r="M3081" i="42"/>
  <c r="L3081" i="42"/>
  <c r="K3081" i="42"/>
  <c r="J3081" i="42"/>
  <c r="H3081" i="42"/>
  <c r="I3081" i="42" s="1"/>
  <c r="M3080" i="42"/>
  <c r="L3080" i="42"/>
  <c r="K3080" i="42"/>
  <c r="J3080" i="42"/>
  <c r="H3080" i="42"/>
  <c r="I3080" i="42" s="1"/>
  <c r="M3079" i="42"/>
  <c r="L3079" i="42"/>
  <c r="K3079" i="42"/>
  <c r="J3079" i="42"/>
  <c r="H3079" i="42"/>
  <c r="I3079" i="42"/>
  <c r="M3078" i="42"/>
  <c r="L3078" i="42"/>
  <c r="K3078" i="42"/>
  <c r="J3078" i="42"/>
  <c r="H3078" i="42"/>
  <c r="I3078" i="42" s="1"/>
  <c r="M3077" i="42"/>
  <c r="L3077" i="42"/>
  <c r="K3077" i="42"/>
  <c r="J3077" i="42"/>
  <c r="H3077" i="42"/>
  <c r="I3077" i="42" s="1"/>
  <c r="M3076" i="42"/>
  <c r="L3076" i="42"/>
  <c r="K3076" i="42"/>
  <c r="J3076" i="42"/>
  <c r="H3076" i="42"/>
  <c r="I3076" i="42" s="1"/>
  <c r="M3075" i="42"/>
  <c r="L3075" i="42"/>
  <c r="K3075" i="42"/>
  <c r="J3075" i="42"/>
  <c r="H3075" i="42"/>
  <c r="I3075" i="42"/>
  <c r="M3074" i="42"/>
  <c r="L3074" i="42"/>
  <c r="K3074" i="42"/>
  <c r="J3074" i="42"/>
  <c r="H3074" i="42"/>
  <c r="I3074" i="42" s="1"/>
  <c r="M3073" i="42"/>
  <c r="L3073" i="42"/>
  <c r="K3073" i="42"/>
  <c r="J3073" i="42"/>
  <c r="H3073" i="42"/>
  <c r="I3073" i="42" s="1"/>
  <c r="M3072" i="42"/>
  <c r="L3072" i="42"/>
  <c r="K3072" i="42"/>
  <c r="J3072" i="42"/>
  <c r="H3072" i="42"/>
  <c r="I3072" i="42" s="1"/>
  <c r="M3071" i="42"/>
  <c r="L3071" i="42"/>
  <c r="K3071" i="42"/>
  <c r="J3071" i="42"/>
  <c r="H3071" i="42"/>
  <c r="I3071" i="42"/>
  <c r="M3070" i="42"/>
  <c r="L3070" i="42"/>
  <c r="K3070" i="42"/>
  <c r="J3070" i="42"/>
  <c r="H3070" i="42"/>
  <c r="I3070" i="42" s="1"/>
  <c r="M3069" i="42"/>
  <c r="L3069" i="42"/>
  <c r="K3069" i="42"/>
  <c r="J3069" i="42"/>
  <c r="H3069" i="42"/>
  <c r="I3069" i="42"/>
  <c r="M3068" i="42"/>
  <c r="L3068" i="42"/>
  <c r="K3068" i="42"/>
  <c r="J3068" i="42"/>
  <c r="H3068" i="42"/>
  <c r="I3068" i="42" s="1"/>
  <c r="M3067" i="42"/>
  <c r="L3067" i="42"/>
  <c r="K3067" i="42"/>
  <c r="J3067" i="42"/>
  <c r="H3067" i="42"/>
  <c r="I3067" i="42" s="1"/>
  <c r="M3066" i="42"/>
  <c r="L3066" i="42"/>
  <c r="K3066" i="42"/>
  <c r="J3066" i="42"/>
  <c r="H3066" i="42"/>
  <c r="I3066" i="42" s="1"/>
  <c r="M3065" i="42"/>
  <c r="L3065" i="42"/>
  <c r="K3065" i="42"/>
  <c r="J3065" i="42"/>
  <c r="H3065" i="42"/>
  <c r="I3065" i="42"/>
  <c r="M3064" i="42"/>
  <c r="L3064" i="42"/>
  <c r="K3064" i="42"/>
  <c r="J3064" i="42"/>
  <c r="H3064" i="42"/>
  <c r="I3064" i="42" s="1"/>
  <c r="M3063" i="42"/>
  <c r="L3063" i="42"/>
  <c r="K3063" i="42"/>
  <c r="J3063" i="42"/>
  <c r="H3063" i="42"/>
  <c r="I3063" i="42"/>
  <c r="M3062" i="42"/>
  <c r="L3062" i="42"/>
  <c r="K3062" i="42"/>
  <c r="J3062" i="42"/>
  <c r="H3062" i="42"/>
  <c r="I3062" i="42" s="1"/>
  <c r="M3061" i="42"/>
  <c r="L3061" i="42"/>
  <c r="K3061" i="42"/>
  <c r="J3061" i="42"/>
  <c r="H3061" i="42"/>
  <c r="I3061" i="42"/>
  <c r="M3060" i="42"/>
  <c r="L3060" i="42"/>
  <c r="K3060" i="42"/>
  <c r="J3060" i="42"/>
  <c r="H3060" i="42"/>
  <c r="I3060" i="42" s="1"/>
  <c r="M3059" i="42"/>
  <c r="L3059" i="42"/>
  <c r="K3059" i="42"/>
  <c r="J3059" i="42"/>
  <c r="H3059" i="42"/>
  <c r="I3059" i="42" s="1"/>
  <c r="M3058" i="42"/>
  <c r="L3058" i="42"/>
  <c r="K3058" i="42"/>
  <c r="J3058" i="42"/>
  <c r="H3058" i="42"/>
  <c r="I3058" i="42" s="1"/>
  <c r="M3057" i="42"/>
  <c r="L3057" i="42"/>
  <c r="K3057" i="42"/>
  <c r="J3057" i="42"/>
  <c r="H3057" i="42"/>
  <c r="I3057" i="42"/>
  <c r="M3056" i="42"/>
  <c r="L3056" i="42"/>
  <c r="K3056" i="42"/>
  <c r="J3056" i="42"/>
  <c r="H3056" i="42"/>
  <c r="I3056" i="42" s="1"/>
  <c r="M3055" i="42"/>
  <c r="L3055" i="42"/>
  <c r="K3055" i="42"/>
  <c r="J3055" i="42"/>
  <c r="H3055" i="42"/>
  <c r="I3055" i="42" s="1"/>
  <c r="M3054" i="42"/>
  <c r="L3054" i="42"/>
  <c r="K3054" i="42"/>
  <c r="J3054" i="42"/>
  <c r="H3054" i="42"/>
  <c r="I3054" i="42" s="1"/>
  <c r="M3053" i="42"/>
  <c r="L3053" i="42"/>
  <c r="K3053" i="42"/>
  <c r="J3053" i="42"/>
  <c r="H3053" i="42"/>
  <c r="I3053" i="42"/>
  <c r="M3052" i="42"/>
  <c r="L3052" i="42"/>
  <c r="K3052" i="42"/>
  <c r="J3052" i="42"/>
  <c r="H3052" i="42"/>
  <c r="I3052" i="42" s="1"/>
  <c r="M3051" i="42"/>
  <c r="L3051" i="42"/>
  <c r="K3051" i="42"/>
  <c r="J3051" i="42"/>
  <c r="H3051" i="42"/>
  <c r="I3051" i="42"/>
  <c r="M3050" i="42"/>
  <c r="L3050" i="42"/>
  <c r="K3050" i="42"/>
  <c r="J3050" i="42"/>
  <c r="H3050" i="42"/>
  <c r="I3050" i="42" s="1"/>
  <c r="M3049" i="42"/>
  <c r="L3049" i="42"/>
  <c r="K3049" i="42"/>
  <c r="J3049" i="42"/>
  <c r="H3049" i="42"/>
  <c r="I3049" i="42" s="1"/>
  <c r="M3048" i="42"/>
  <c r="L3048" i="42"/>
  <c r="K3048" i="42"/>
  <c r="J3048" i="42"/>
  <c r="H3048" i="42"/>
  <c r="I3048" i="42" s="1"/>
  <c r="M3047" i="42"/>
  <c r="L3047" i="42"/>
  <c r="K3047" i="42"/>
  <c r="J3047" i="42"/>
  <c r="H3047" i="42"/>
  <c r="I3047" i="42"/>
  <c r="M3046" i="42"/>
  <c r="L3046" i="42"/>
  <c r="K3046" i="42"/>
  <c r="J3046" i="42"/>
  <c r="H3046" i="42"/>
  <c r="I3046" i="42" s="1"/>
  <c r="M3045" i="42"/>
  <c r="L3045" i="42"/>
  <c r="K3045" i="42"/>
  <c r="J3045" i="42"/>
  <c r="H3045" i="42"/>
  <c r="I3045" i="42"/>
  <c r="M3044" i="42"/>
  <c r="L3044" i="42"/>
  <c r="K3044" i="42"/>
  <c r="J3044" i="42"/>
  <c r="H3044" i="42"/>
  <c r="I3044" i="42" s="1"/>
  <c r="M3043" i="42"/>
  <c r="L3043" i="42"/>
  <c r="K3043" i="42"/>
  <c r="J3043" i="42"/>
  <c r="H3043" i="42"/>
  <c r="I3043" i="42" s="1"/>
  <c r="M3042" i="42"/>
  <c r="L3042" i="42"/>
  <c r="K3042" i="42"/>
  <c r="J3042" i="42"/>
  <c r="H3042" i="42"/>
  <c r="I3042" i="42" s="1"/>
  <c r="M3041" i="42"/>
  <c r="L3041" i="42"/>
  <c r="K3041" i="42"/>
  <c r="J3041" i="42"/>
  <c r="H3041" i="42"/>
  <c r="I3041" i="42"/>
  <c r="M3040" i="42"/>
  <c r="L3040" i="42"/>
  <c r="K3040" i="42"/>
  <c r="J3040" i="42"/>
  <c r="H3040" i="42"/>
  <c r="I3040" i="42" s="1"/>
  <c r="M3039" i="42"/>
  <c r="L3039" i="42"/>
  <c r="K3039" i="42"/>
  <c r="J3039" i="42"/>
  <c r="H3039" i="42"/>
  <c r="I3039" i="42" s="1"/>
  <c r="M3038" i="42"/>
  <c r="L3038" i="42"/>
  <c r="K3038" i="42"/>
  <c r="J3038" i="42"/>
  <c r="H3038" i="42"/>
  <c r="I3038" i="42" s="1"/>
  <c r="M3037" i="42"/>
  <c r="L3037" i="42"/>
  <c r="K3037" i="42"/>
  <c r="J3037" i="42"/>
  <c r="H3037" i="42"/>
  <c r="I3037" i="42"/>
  <c r="M3036" i="42"/>
  <c r="L3036" i="42"/>
  <c r="K3036" i="42"/>
  <c r="J3036" i="42"/>
  <c r="H3036" i="42"/>
  <c r="I3036" i="42" s="1"/>
  <c r="M3035" i="42"/>
  <c r="L3035" i="42"/>
  <c r="K3035" i="42"/>
  <c r="J3035" i="42"/>
  <c r="H3035" i="42"/>
  <c r="I3035" i="42" s="1"/>
  <c r="M3034" i="42"/>
  <c r="L3034" i="42"/>
  <c r="K3034" i="42"/>
  <c r="J3034" i="42"/>
  <c r="H3034" i="42"/>
  <c r="I3034" i="42" s="1"/>
  <c r="M3033" i="42"/>
  <c r="L3033" i="42"/>
  <c r="K3033" i="42"/>
  <c r="J3033" i="42"/>
  <c r="H3033" i="42"/>
  <c r="I3033" i="42"/>
  <c r="M3032" i="42"/>
  <c r="L3032" i="42"/>
  <c r="K3032" i="42"/>
  <c r="J3032" i="42"/>
  <c r="H3032" i="42"/>
  <c r="I3032" i="42" s="1"/>
  <c r="M3031" i="42"/>
  <c r="L3031" i="42"/>
  <c r="K3031" i="42"/>
  <c r="J3031" i="42"/>
  <c r="H3031" i="42"/>
  <c r="I3031" i="42" s="1"/>
  <c r="M3030" i="42"/>
  <c r="L3030" i="42"/>
  <c r="K3030" i="42"/>
  <c r="J3030" i="42"/>
  <c r="H3030" i="42"/>
  <c r="I3030" i="42" s="1"/>
  <c r="M3029" i="42"/>
  <c r="L3029" i="42"/>
  <c r="K3029" i="42"/>
  <c r="J3029" i="42"/>
  <c r="H3029" i="42"/>
  <c r="I3029" i="42"/>
  <c r="M3028" i="42"/>
  <c r="L3028" i="42"/>
  <c r="K3028" i="42"/>
  <c r="J3028" i="42"/>
  <c r="H3028" i="42"/>
  <c r="I3028" i="42" s="1"/>
  <c r="M3027" i="42"/>
  <c r="L3027" i="42"/>
  <c r="K3027" i="42"/>
  <c r="J3027" i="42"/>
  <c r="H3027" i="42"/>
  <c r="I3027" i="42"/>
  <c r="M3026" i="42"/>
  <c r="L3026" i="42"/>
  <c r="K3026" i="42"/>
  <c r="J3026" i="42"/>
  <c r="H3026" i="42"/>
  <c r="I3026" i="42" s="1"/>
  <c r="M3025" i="42"/>
  <c r="L3025" i="42"/>
  <c r="K3025" i="42"/>
  <c r="J3025" i="42"/>
  <c r="H3025" i="42"/>
  <c r="I3025" i="42" s="1"/>
  <c r="M3024" i="42"/>
  <c r="L3024" i="42"/>
  <c r="K3024" i="42"/>
  <c r="J3024" i="42"/>
  <c r="H3024" i="42"/>
  <c r="I3024" i="42" s="1"/>
  <c r="M3023" i="42"/>
  <c r="L3023" i="42"/>
  <c r="K3023" i="42"/>
  <c r="J3023" i="42"/>
  <c r="H3023" i="42"/>
  <c r="I3023" i="42"/>
  <c r="M3022" i="42"/>
  <c r="L3022" i="42"/>
  <c r="K3022" i="42"/>
  <c r="J3022" i="42"/>
  <c r="H3022" i="42"/>
  <c r="I3022" i="42" s="1"/>
  <c r="M3021" i="42"/>
  <c r="L3021" i="42"/>
  <c r="K3021" i="42"/>
  <c r="J3021" i="42"/>
  <c r="H3021" i="42"/>
  <c r="I3021" i="42"/>
  <c r="M3020" i="42"/>
  <c r="L3020" i="42"/>
  <c r="K3020" i="42"/>
  <c r="J3020" i="42"/>
  <c r="H3020" i="42"/>
  <c r="I3020" i="42" s="1"/>
  <c r="M3019" i="42"/>
  <c r="L3019" i="42"/>
  <c r="K3019" i="42"/>
  <c r="J3019" i="42"/>
  <c r="H3019" i="42"/>
  <c r="I3019" i="42" s="1"/>
  <c r="M3018" i="42"/>
  <c r="L3018" i="42"/>
  <c r="K3018" i="42"/>
  <c r="J3018" i="42"/>
  <c r="H3018" i="42"/>
  <c r="I3018" i="42" s="1"/>
  <c r="M3017" i="42"/>
  <c r="L3017" i="42"/>
  <c r="K3017" i="42"/>
  <c r="J3017" i="42"/>
  <c r="H3017" i="42"/>
  <c r="I3017" i="42"/>
  <c r="M3016" i="42"/>
  <c r="L3016" i="42"/>
  <c r="K3016" i="42"/>
  <c r="J3016" i="42"/>
  <c r="H3016" i="42"/>
  <c r="I3016" i="42" s="1"/>
  <c r="M3015" i="42"/>
  <c r="L3015" i="42"/>
  <c r="K3015" i="42"/>
  <c r="J3015" i="42"/>
  <c r="H3015" i="42"/>
  <c r="I3015" i="42" s="1"/>
  <c r="M3014" i="42"/>
  <c r="L3014" i="42"/>
  <c r="K3014" i="42"/>
  <c r="J3014" i="42"/>
  <c r="H3014" i="42"/>
  <c r="I3014" i="42" s="1"/>
  <c r="M3013" i="42"/>
  <c r="L3013" i="42"/>
  <c r="K3013" i="42"/>
  <c r="J3013" i="42"/>
  <c r="H3013" i="42"/>
  <c r="I3013" i="42"/>
  <c r="M3012" i="42"/>
  <c r="L3012" i="42"/>
  <c r="K3012" i="42"/>
  <c r="J3012" i="42"/>
  <c r="H3012" i="42"/>
  <c r="I3012" i="42" s="1"/>
  <c r="M3011" i="42"/>
  <c r="L3011" i="42"/>
  <c r="K3011" i="42"/>
  <c r="J3011" i="42"/>
  <c r="H3011" i="42"/>
  <c r="I3011" i="42" s="1"/>
  <c r="M3010" i="42"/>
  <c r="L3010" i="42"/>
  <c r="K3010" i="42"/>
  <c r="J3010" i="42"/>
  <c r="H3010" i="42"/>
  <c r="I3010" i="42" s="1"/>
  <c r="M3009" i="42"/>
  <c r="L3009" i="42"/>
  <c r="K3009" i="42"/>
  <c r="J3009" i="42"/>
  <c r="H3009" i="42"/>
  <c r="I3009" i="42"/>
  <c r="M3008" i="42"/>
  <c r="L3008" i="42"/>
  <c r="K3008" i="42"/>
  <c r="J3008" i="42"/>
  <c r="H3008" i="42"/>
  <c r="I3008" i="42" s="1"/>
  <c r="M3007" i="42"/>
  <c r="L3007" i="42"/>
  <c r="K3007" i="42"/>
  <c r="J3007" i="42"/>
  <c r="H3007" i="42"/>
  <c r="I3007" i="42"/>
  <c r="M3006" i="42"/>
  <c r="L3006" i="42"/>
  <c r="K3006" i="42"/>
  <c r="J3006" i="42"/>
  <c r="H3006" i="42"/>
  <c r="I3006" i="42" s="1"/>
  <c r="M3005" i="42"/>
  <c r="L3005" i="42"/>
  <c r="K3005" i="42"/>
  <c r="J3005" i="42"/>
  <c r="H3005" i="42"/>
  <c r="I3005" i="42"/>
  <c r="M3004" i="42"/>
  <c r="L3004" i="42"/>
  <c r="K3004" i="42"/>
  <c r="J3004" i="42"/>
  <c r="H3004" i="42"/>
  <c r="I3004" i="42" s="1"/>
  <c r="M3003" i="42"/>
  <c r="L3003" i="42"/>
  <c r="K3003" i="42"/>
  <c r="J3003" i="42"/>
  <c r="H3003" i="42"/>
  <c r="I3003" i="42"/>
  <c r="M3002" i="42"/>
  <c r="L3002" i="42"/>
  <c r="K3002" i="42"/>
  <c r="J3002" i="42"/>
  <c r="H3002" i="42"/>
  <c r="I3002" i="42" s="1"/>
  <c r="M3001" i="42"/>
  <c r="L3001" i="42"/>
  <c r="K3001" i="42"/>
  <c r="J3001" i="42"/>
  <c r="H3001" i="42"/>
  <c r="I3001" i="42" s="1"/>
  <c r="M3000" i="42"/>
  <c r="L3000" i="42"/>
  <c r="K3000" i="42"/>
  <c r="J3000" i="42"/>
  <c r="H3000" i="42"/>
  <c r="I3000" i="42" s="1"/>
  <c r="M2999" i="42"/>
  <c r="L2999" i="42"/>
  <c r="K2999" i="42"/>
  <c r="J2999" i="42"/>
  <c r="H2999" i="42"/>
  <c r="I2999" i="42"/>
  <c r="M2998" i="42"/>
  <c r="L2998" i="42"/>
  <c r="K2998" i="42"/>
  <c r="J2998" i="42"/>
  <c r="H2998" i="42"/>
  <c r="I2998" i="42" s="1"/>
  <c r="M2997" i="42"/>
  <c r="L2997" i="42"/>
  <c r="K2997" i="42"/>
  <c r="J2997" i="42"/>
  <c r="H2997" i="42"/>
  <c r="I2997" i="42" s="1"/>
  <c r="M2996" i="42"/>
  <c r="L2996" i="42"/>
  <c r="K2996" i="42"/>
  <c r="J2996" i="42"/>
  <c r="H2996" i="42"/>
  <c r="I2996" i="42" s="1"/>
  <c r="M2995" i="42"/>
  <c r="L2995" i="42"/>
  <c r="K2995" i="42"/>
  <c r="J2995" i="42"/>
  <c r="H2995" i="42"/>
  <c r="I2995" i="42" s="1"/>
  <c r="M2994" i="42"/>
  <c r="L2994" i="42"/>
  <c r="K2994" i="42"/>
  <c r="J2994" i="42"/>
  <c r="H2994" i="42"/>
  <c r="I2994" i="42" s="1"/>
  <c r="M2993" i="42"/>
  <c r="L2993" i="42"/>
  <c r="K2993" i="42"/>
  <c r="J2993" i="42"/>
  <c r="H2993" i="42"/>
  <c r="I2993" i="42"/>
  <c r="M2992" i="42"/>
  <c r="L2992" i="42"/>
  <c r="K2992" i="42"/>
  <c r="J2992" i="42"/>
  <c r="H2992" i="42"/>
  <c r="I2992" i="42" s="1"/>
  <c r="M2991" i="42"/>
  <c r="L2991" i="42"/>
  <c r="K2991" i="42"/>
  <c r="J2991" i="42"/>
  <c r="H2991" i="42"/>
  <c r="I2991" i="42" s="1"/>
  <c r="M2990" i="42"/>
  <c r="L2990" i="42"/>
  <c r="K2990" i="42"/>
  <c r="J2990" i="42"/>
  <c r="H2990" i="42"/>
  <c r="I2990" i="42" s="1"/>
  <c r="M2989" i="42"/>
  <c r="L2989" i="42"/>
  <c r="K2989" i="42"/>
  <c r="J2989" i="42"/>
  <c r="H2989" i="42"/>
  <c r="I2989" i="42"/>
  <c r="M2988" i="42"/>
  <c r="L2988" i="42"/>
  <c r="K2988" i="42"/>
  <c r="J2988" i="42"/>
  <c r="H2988" i="42"/>
  <c r="I2988" i="42" s="1"/>
  <c r="M2987" i="42"/>
  <c r="L2987" i="42"/>
  <c r="K2987" i="42"/>
  <c r="J2987" i="42"/>
  <c r="H2987" i="42"/>
  <c r="I2987" i="42" s="1"/>
  <c r="M2986" i="42"/>
  <c r="L2986" i="42"/>
  <c r="K2986" i="42"/>
  <c r="J2986" i="42"/>
  <c r="H2986" i="42"/>
  <c r="I2986" i="42" s="1"/>
  <c r="M2985" i="42"/>
  <c r="L2985" i="42"/>
  <c r="K2985" i="42"/>
  <c r="J2985" i="42"/>
  <c r="H2985" i="42"/>
  <c r="I2985" i="42" s="1"/>
  <c r="M2984" i="42"/>
  <c r="L2984" i="42"/>
  <c r="K2984" i="42"/>
  <c r="J2984" i="42"/>
  <c r="H2984" i="42"/>
  <c r="I2984" i="42" s="1"/>
  <c r="M2983" i="42"/>
  <c r="L2983" i="42"/>
  <c r="K2983" i="42"/>
  <c r="J2983" i="42"/>
  <c r="H2983" i="42"/>
  <c r="I2983" i="42"/>
  <c r="M2982" i="42"/>
  <c r="L2982" i="42"/>
  <c r="K2982" i="42"/>
  <c r="J2982" i="42"/>
  <c r="H2982" i="42"/>
  <c r="I2982" i="42" s="1"/>
  <c r="M2981" i="42"/>
  <c r="L2981" i="42"/>
  <c r="K2981" i="42"/>
  <c r="J2981" i="42"/>
  <c r="H2981" i="42"/>
  <c r="I2981" i="42" s="1"/>
  <c r="M2980" i="42"/>
  <c r="L2980" i="42"/>
  <c r="K2980" i="42"/>
  <c r="J2980" i="42"/>
  <c r="H2980" i="42"/>
  <c r="I2980" i="42" s="1"/>
  <c r="M2979" i="42"/>
  <c r="L2979" i="42"/>
  <c r="K2979" i="42"/>
  <c r="J2979" i="42"/>
  <c r="H2979" i="42"/>
  <c r="I2979" i="42" s="1"/>
  <c r="M2978" i="42"/>
  <c r="L2978" i="42"/>
  <c r="K2978" i="42"/>
  <c r="J2978" i="42"/>
  <c r="H2978" i="42"/>
  <c r="I2978" i="42" s="1"/>
  <c r="M2977" i="42"/>
  <c r="L2977" i="42"/>
  <c r="K2977" i="42"/>
  <c r="J2977" i="42"/>
  <c r="H2977" i="42"/>
  <c r="I2977" i="42"/>
  <c r="M2976" i="42"/>
  <c r="L2976" i="42"/>
  <c r="K2976" i="42"/>
  <c r="J2976" i="42"/>
  <c r="H2976" i="42"/>
  <c r="I2976" i="42" s="1"/>
  <c r="M2975" i="42"/>
  <c r="L2975" i="42"/>
  <c r="K2975" i="42"/>
  <c r="J2975" i="42"/>
  <c r="H2975" i="42"/>
  <c r="I2975" i="42" s="1"/>
  <c r="M2974" i="42"/>
  <c r="L2974" i="42"/>
  <c r="K2974" i="42"/>
  <c r="J2974" i="42"/>
  <c r="H2974" i="42"/>
  <c r="I2974" i="42" s="1"/>
  <c r="M2973" i="42"/>
  <c r="L2973" i="42"/>
  <c r="K2973" i="42"/>
  <c r="J2973" i="42"/>
  <c r="H2973" i="42"/>
  <c r="I2973" i="42" s="1"/>
  <c r="M2972" i="42"/>
  <c r="L2972" i="42"/>
  <c r="K2972" i="42"/>
  <c r="J2972" i="42"/>
  <c r="H2972" i="42"/>
  <c r="I2972" i="42" s="1"/>
  <c r="M2971" i="42"/>
  <c r="L2971" i="42"/>
  <c r="K2971" i="42"/>
  <c r="J2971" i="42"/>
  <c r="H2971" i="42"/>
  <c r="I2971" i="42" s="1"/>
  <c r="M2970" i="42"/>
  <c r="L2970" i="42"/>
  <c r="K2970" i="42"/>
  <c r="J2970" i="42"/>
  <c r="H2970" i="42"/>
  <c r="I2970" i="42" s="1"/>
  <c r="M2969" i="42"/>
  <c r="L2969" i="42"/>
  <c r="K2969" i="42"/>
  <c r="J2969" i="42"/>
  <c r="H2969" i="42"/>
  <c r="I2969" i="42"/>
  <c r="M2968" i="42"/>
  <c r="L2968" i="42"/>
  <c r="K2968" i="42"/>
  <c r="J2968" i="42"/>
  <c r="H2968" i="42"/>
  <c r="I2968" i="42" s="1"/>
  <c r="M2967" i="42"/>
  <c r="L2967" i="42"/>
  <c r="K2967" i="42"/>
  <c r="J2967" i="42"/>
  <c r="H2967" i="42"/>
  <c r="I2967" i="42"/>
  <c r="M2966" i="42"/>
  <c r="L2966" i="42"/>
  <c r="K2966" i="42"/>
  <c r="J2966" i="42"/>
  <c r="H2966" i="42"/>
  <c r="I2966" i="42" s="1"/>
  <c r="M2965" i="42"/>
  <c r="L2965" i="42"/>
  <c r="K2965" i="42"/>
  <c r="J2965" i="42"/>
  <c r="H2965" i="42"/>
  <c r="I2965" i="42" s="1"/>
  <c r="M2964" i="42"/>
  <c r="L2964" i="42"/>
  <c r="K2964" i="42"/>
  <c r="J2964" i="42"/>
  <c r="H2964" i="42"/>
  <c r="I2964" i="42" s="1"/>
  <c r="M2963" i="42"/>
  <c r="L2963" i="42"/>
  <c r="K2963" i="42"/>
  <c r="J2963" i="42"/>
  <c r="H2963" i="42"/>
  <c r="I2963" i="42" s="1"/>
  <c r="M2962" i="42"/>
  <c r="L2962" i="42"/>
  <c r="K2962" i="42"/>
  <c r="J2962" i="42"/>
  <c r="H2962" i="42"/>
  <c r="I2962" i="42" s="1"/>
  <c r="M2961" i="42"/>
  <c r="L2961" i="42"/>
  <c r="K2961" i="42"/>
  <c r="J2961" i="42"/>
  <c r="H2961" i="42"/>
  <c r="I2961" i="42"/>
  <c r="M2960" i="42"/>
  <c r="L2960" i="42"/>
  <c r="K2960" i="42"/>
  <c r="J2960" i="42"/>
  <c r="H2960" i="42"/>
  <c r="I2960" i="42" s="1"/>
  <c r="M2959" i="42"/>
  <c r="L2959" i="42"/>
  <c r="K2959" i="42"/>
  <c r="J2959" i="42"/>
  <c r="H2959" i="42"/>
  <c r="I2959" i="42"/>
  <c r="M2958" i="42"/>
  <c r="L2958" i="42"/>
  <c r="K2958" i="42"/>
  <c r="J2958" i="42"/>
  <c r="H2958" i="42"/>
  <c r="I2958" i="42" s="1"/>
  <c r="M2957" i="42"/>
  <c r="L2957" i="42"/>
  <c r="K2957" i="42"/>
  <c r="J2957" i="42"/>
  <c r="H2957" i="42"/>
  <c r="I2957" i="42" s="1"/>
  <c r="M2956" i="42"/>
  <c r="L2956" i="42"/>
  <c r="K2956" i="42"/>
  <c r="J2956" i="42"/>
  <c r="H2956" i="42"/>
  <c r="I2956" i="42" s="1"/>
  <c r="M2955" i="42"/>
  <c r="L2955" i="42"/>
  <c r="K2955" i="42"/>
  <c r="J2955" i="42"/>
  <c r="H2955" i="42"/>
  <c r="I2955" i="42" s="1"/>
  <c r="M2954" i="42"/>
  <c r="L2954" i="42"/>
  <c r="K2954" i="42"/>
  <c r="J2954" i="42"/>
  <c r="H2954" i="42"/>
  <c r="I2954" i="42" s="1"/>
  <c r="M2953" i="42"/>
  <c r="L2953" i="42"/>
  <c r="K2953" i="42"/>
  <c r="J2953" i="42"/>
  <c r="H2953" i="42"/>
  <c r="I2953" i="42" s="1"/>
  <c r="M2952" i="42"/>
  <c r="L2952" i="42"/>
  <c r="K2952" i="42"/>
  <c r="J2952" i="42"/>
  <c r="H2952" i="42"/>
  <c r="I2952" i="42" s="1"/>
  <c r="M2951" i="42"/>
  <c r="L2951" i="42"/>
  <c r="K2951" i="42"/>
  <c r="J2951" i="42"/>
  <c r="H2951" i="42"/>
  <c r="I2951" i="42" s="1"/>
  <c r="M2950" i="42"/>
  <c r="L2950" i="42"/>
  <c r="K2950" i="42"/>
  <c r="J2950" i="42"/>
  <c r="H2950" i="42"/>
  <c r="I2950" i="42" s="1"/>
  <c r="M2949" i="42"/>
  <c r="L2949" i="42"/>
  <c r="K2949" i="42"/>
  <c r="J2949" i="42"/>
  <c r="H2949" i="42"/>
  <c r="I2949" i="42" s="1"/>
  <c r="M2948" i="42"/>
  <c r="L2948" i="42"/>
  <c r="K2948" i="42"/>
  <c r="J2948" i="42"/>
  <c r="H2948" i="42"/>
  <c r="I2948" i="42" s="1"/>
  <c r="M2947" i="42"/>
  <c r="L2947" i="42"/>
  <c r="K2947" i="42"/>
  <c r="J2947" i="42"/>
  <c r="H2947" i="42"/>
  <c r="I2947" i="42" s="1"/>
  <c r="M2946" i="42"/>
  <c r="L2946" i="42"/>
  <c r="K2946" i="42"/>
  <c r="J2946" i="42"/>
  <c r="H2946" i="42"/>
  <c r="I2946" i="42" s="1"/>
  <c r="M2945" i="42"/>
  <c r="L2945" i="42"/>
  <c r="K2945" i="42"/>
  <c r="J2945" i="42"/>
  <c r="H2945" i="42"/>
  <c r="I2945" i="42"/>
  <c r="M2944" i="42"/>
  <c r="L2944" i="42"/>
  <c r="K2944" i="42"/>
  <c r="J2944" i="42"/>
  <c r="H2944" i="42"/>
  <c r="I2944" i="42" s="1"/>
  <c r="M2943" i="42"/>
  <c r="L2943" i="42"/>
  <c r="K2943" i="42"/>
  <c r="J2943" i="42"/>
  <c r="H2943" i="42"/>
  <c r="I2943" i="42" s="1"/>
  <c r="M2942" i="42"/>
  <c r="L2942" i="42"/>
  <c r="K2942" i="42"/>
  <c r="J2942" i="42"/>
  <c r="H2942" i="42"/>
  <c r="I2942" i="42" s="1"/>
  <c r="M2941" i="42"/>
  <c r="L2941" i="42"/>
  <c r="K2941" i="42"/>
  <c r="J2941" i="42"/>
  <c r="H2941" i="42"/>
  <c r="I2941" i="42"/>
  <c r="M2940" i="42"/>
  <c r="L2940" i="42"/>
  <c r="K2940" i="42"/>
  <c r="J2940" i="42"/>
  <c r="H2940" i="42"/>
  <c r="I2940" i="42" s="1"/>
  <c r="M2939" i="42"/>
  <c r="L2939" i="42"/>
  <c r="K2939" i="42"/>
  <c r="J2939" i="42"/>
  <c r="H2939" i="42"/>
  <c r="I2939" i="42" s="1"/>
  <c r="M2938" i="42"/>
  <c r="L2938" i="42"/>
  <c r="K2938" i="42"/>
  <c r="J2938" i="42"/>
  <c r="H2938" i="42"/>
  <c r="I2938" i="42" s="1"/>
  <c r="M2937" i="42"/>
  <c r="L2937" i="42"/>
  <c r="K2937" i="42"/>
  <c r="J2937" i="42"/>
  <c r="H2937" i="42"/>
  <c r="I2937" i="42"/>
  <c r="M2936" i="42"/>
  <c r="L2936" i="42"/>
  <c r="K2936" i="42"/>
  <c r="J2936" i="42"/>
  <c r="H2936" i="42"/>
  <c r="I2936" i="42" s="1"/>
  <c r="M2935" i="42"/>
  <c r="L2935" i="42"/>
  <c r="K2935" i="42"/>
  <c r="J2935" i="42"/>
  <c r="H2935" i="42"/>
  <c r="I2935" i="42" s="1"/>
  <c r="M2934" i="42"/>
  <c r="L2934" i="42"/>
  <c r="K2934" i="42"/>
  <c r="J2934" i="42"/>
  <c r="H2934" i="42"/>
  <c r="I2934" i="42" s="1"/>
  <c r="M2933" i="42"/>
  <c r="L2933" i="42"/>
  <c r="K2933" i="42"/>
  <c r="J2933" i="42"/>
  <c r="H2933" i="42"/>
  <c r="I2933" i="42" s="1"/>
  <c r="M2932" i="42"/>
  <c r="L2932" i="42"/>
  <c r="K2932" i="42"/>
  <c r="J2932" i="42"/>
  <c r="H2932" i="42"/>
  <c r="I2932" i="42" s="1"/>
  <c r="M2931" i="42"/>
  <c r="L2931" i="42"/>
  <c r="K2931" i="42"/>
  <c r="J2931" i="42"/>
  <c r="H2931" i="42"/>
  <c r="I2931" i="42" s="1"/>
  <c r="M2930" i="42"/>
  <c r="L2930" i="42"/>
  <c r="K2930" i="42"/>
  <c r="J2930" i="42"/>
  <c r="H2930" i="42"/>
  <c r="I2930" i="42" s="1"/>
  <c r="M2929" i="42"/>
  <c r="L2929" i="42"/>
  <c r="K2929" i="42"/>
  <c r="J2929" i="42"/>
  <c r="H2929" i="42"/>
  <c r="I2929" i="42"/>
  <c r="M2928" i="42"/>
  <c r="L2928" i="42"/>
  <c r="K2928" i="42"/>
  <c r="J2928" i="42"/>
  <c r="H2928" i="42"/>
  <c r="I2928" i="42" s="1"/>
  <c r="M2927" i="42"/>
  <c r="L2927" i="42"/>
  <c r="K2927" i="42"/>
  <c r="J2927" i="42"/>
  <c r="H2927" i="42"/>
  <c r="I2927" i="42" s="1"/>
  <c r="M2926" i="42"/>
  <c r="L2926" i="42"/>
  <c r="K2926" i="42"/>
  <c r="J2926" i="42"/>
  <c r="H2926" i="42"/>
  <c r="I2926" i="42" s="1"/>
  <c r="M2925" i="42"/>
  <c r="L2925" i="42"/>
  <c r="K2925" i="42"/>
  <c r="J2925" i="42"/>
  <c r="H2925" i="42"/>
  <c r="I2925" i="42" s="1"/>
  <c r="M2924" i="42"/>
  <c r="L2924" i="42"/>
  <c r="K2924" i="42"/>
  <c r="J2924" i="42"/>
  <c r="H2924" i="42"/>
  <c r="I2924" i="42" s="1"/>
  <c r="M2923" i="42"/>
  <c r="L2923" i="42"/>
  <c r="K2923" i="42"/>
  <c r="J2923" i="42"/>
  <c r="H2923" i="42"/>
  <c r="I2923" i="42" s="1"/>
  <c r="M2922" i="42"/>
  <c r="L2922" i="42"/>
  <c r="K2922" i="42"/>
  <c r="J2922" i="42"/>
  <c r="H2922" i="42"/>
  <c r="I2922" i="42" s="1"/>
  <c r="M2921" i="42"/>
  <c r="L2921" i="42"/>
  <c r="K2921" i="42"/>
  <c r="J2921" i="42"/>
  <c r="H2921" i="42"/>
  <c r="I2921" i="42" s="1"/>
  <c r="M2920" i="42"/>
  <c r="L2920" i="42"/>
  <c r="K2920" i="42"/>
  <c r="J2920" i="42"/>
  <c r="H2920" i="42"/>
  <c r="I2920" i="42" s="1"/>
  <c r="M2919" i="42"/>
  <c r="L2919" i="42"/>
  <c r="K2919" i="42"/>
  <c r="J2919" i="42"/>
  <c r="H2919" i="42"/>
  <c r="I2919" i="42"/>
  <c r="M2918" i="42"/>
  <c r="L2918" i="42"/>
  <c r="K2918" i="42"/>
  <c r="J2918" i="42"/>
  <c r="H2918" i="42"/>
  <c r="I2918" i="42" s="1"/>
  <c r="M2917" i="42"/>
  <c r="L2917" i="42"/>
  <c r="K2917" i="42"/>
  <c r="J2917" i="42"/>
  <c r="H2917" i="42"/>
  <c r="I2917" i="42"/>
  <c r="M2916" i="42"/>
  <c r="L2916" i="42"/>
  <c r="K2916" i="42"/>
  <c r="J2916" i="42"/>
  <c r="H2916" i="42"/>
  <c r="I2916" i="42" s="1"/>
  <c r="M2915" i="42"/>
  <c r="L2915" i="42"/>
  <c r="K2915" i="42"/>
  <c r="J2915" i="42"/>
  <c r="H2915" i="42"/>
  <c r="I2915" i="42"/>
  <c r="M2914" i="42"/>
  <c r="L2914" i="42"/>
  <c r="K2914" i="42"/>
  <c r="J2914" i="42"/>
  <c r="H2914" i="42"/>
  <c r="I2914" i="42" s="1"/>
  <c r="M2913" i="42"/>
  <c r="L2913" i="42"/>
  <c r="K2913" i="42"/>
  <c r="J2913" i="42"/>
  <c r="H2913" i="42"/>
  <c r="I2913" i="42"/>
  <c r="M2912" i="42"/>
  <c r="L2912" i="42"/>
  <c r="K2912" i="42"/>
  <c r="J2912" i="42"/>
  <c r="H2912" i="42"/>
  <c r="I2912" i="42" s="1"/>
  <c r="M2911" i="42"/>
  <c r="L2911" i="42"/>
  <c r="K2911" i="42"/>
  <c r="J2911" i="42"/>
  <c r="H2911" i="42"/>
  <c r="I2911" i="42"/>
  <c r="M2910" i="42"/>
  <c r="L2910" i="42"/>
  <c r="K2910" i="42"/>
  <c r="J2910" i="42"/>
  <c r="H2910" i="42"/>
  <c r="I2910" i="42" s="1"/>
  <c r="M2909" i="42"/>
  <c r="L2909" i="42"/>
  <c r="K2909" i="42"/>
  <c r="J2909" i="42"/>
  <c r="H2909" i="42"/>
  <c r="I2909" i="42" s="1"/>
  <c r="M2908" i="42"/>
  <c r="L2908" i="42"/>
  <c r="K2908" i="42"/>
  <c r="J2908" i="42"/>
  <c r="H2908" i="42"/>
  <c r="I2908" i="42" s="1"/>
  <c r="M2907" i="42"/>
  <c r="L2907" i="42"/>
  <c r="K2907" i="42"/>
  <c r="J2907" i="42"/>
  <c r="H2907" i="42"/>
  <c r="I2907" i="42" s="1"/>
  <c r="M2906" i="42"/>
  <c r="L2906" i="42"/>
  <c r="K2906" i="42"/>
  <c r="J2906" i="42"/>
  <c r="H2906" i="42"/>
  <c r="I2906" i="42" s="1"/>
  <c r="M2905" i="42"/>
  <c r="L2905" i="42"/>
  <c r="K2905" i="42"/>
  <c r="J2905" i="42"/>
  <c r="H2905" i="42"/>
  <c r="I2905" i="42" s="1"/>
  <c r="M2904" i="42"/>
  <c r="L2904" i="42"/>
  <c r="K2904" i="42"/>
  <c r="J2904" i="42"/>
  <c r="H2904" i="42"/>
  <c r="I2904" i="42" s="1"/>
  <c r="M2903" i="42"/>
  <c r="L2903" i="42"/>
  <c r="K2903" i="42"/>
  <c r="J2903" i="42"/>
  <c r="H2903" i="42"/>
  <c r="I2903" i="42" s="1"/>
  <c r="M2902" i="42"/>
  <c r="L2902" i="42"/>
  <c r="K2902" i="42"/>
  <c r="J2902" i="42"/>
  <c r="H2902" i="42"/>
  <c r="I2902" i="42" s="1"/>
  <c r="M2901" i="42"/>
  <c r="L2901" i="42"/>
  <c r="K2901" i="42"/>
  <c r="J2901" i="42"/>
  <c r="H2901" i="42"/>
  <c r="I2901" i="42" s="1"/>
  <c r="M2900" i="42"/>
  <c r="L2900" i="42"/>
  <c r="K2900" i="42"/>
  <c r="J2900" i="42"/>
  <c r="H2900" i="42"/>
  <c r="I2900" i="42" s="1"/>
  <c r="M2899" i="42"/>
  <c r="L2899" i="42"/>
  <c r="K2899" i="42"/>
  <c r="J2899" i="42"/>
  <c r="H2899" i="42"/>
  <c r="I2899" i="42" s="1"/>
  <c r="M2898" i="42"/>
  <c r="L2898" i="42"/>
  <c r="K2898" i="42"/>
  <c r="J2898" i="42"/>
  <c r="H2898" i="42"/>
  <c r="I2898" i="42" s="1"/>
  <c r="M2897" i="42"/>
  <c r="L2897" i="42"/>
  <c r="K2897" i="42"/>
  <c r="J2897" i="42"/>
  <c r="H2897" i="42"/>
  <c r="I2897" i="42"/>
  <c r="M2896" i="42"/>
  <c r="L2896" i="42"/>
  <c r="K2896" i="42"/>
  <c r="J2896" i="42"/>
  <c r="H2896" i="42"/>
  <c r="I2896" i="42" s="1"/>
  <c r="M2895" i="42"/>
  <c r="L2895" i="42"/>
  <c r="K2895" i="42"/>
  <c r="J2895" i="42"/>
  <c r="H2895" i="42"/>
  <c r="I2895" i="42" s="1"/>
  <c r="M2894" i="42"/>
  <c r="L2894" i="42"/>
  <c r="K2894" i="42"/>
  <c r="J2894" i="42"/>
  <c r="H2894" i="42"/>
  <c r="I2894" i="42" s="1"/>
  <c r="M2893" i="42"/>
  <c r="L2893" i="42"/>
  <c r="K2893" i="42"/>
  <c r="J2893" i="42"/>
  <c r="H2893" i="42"/>
  <c r="I2893" i="42"/>
  <c r="M2892" i="42"/>
  <c r="L2892" i="42"/>
  <c r="K2892" i="42"/>
  <c r="J2892" i="42"/>
  <c r="H2892" i="42"/>
  <c r="I2892" i="42" s="1"/>
  <c r="M2891" i="42"/>
  <c r="L2891" i="42"/>
  <c r="K2891" i="42"/>
  <c r="J2891" i="42"/>
  <c r="H2891" i="42"/>
  <c r="I2891" i="42" s="1"/>
  <c r="M2890" i="42"/>
  <c r="L2890" i="42"/>
  <c r="K2890" i="42"/>
  <c r="J2890" i="42"/>
  <c r="H2890" i="42"/>
  <c r="I2890" i="42" s="1"/>
  <c r="M2889" i="42"/>
  <c r="L2889" i="42"/>
  <c r="K2889" i="42"/>
  <c r="J2889" i="42"/>
  <c r="H2889" i="42"/>
  <c r="I2889" i="42"/>
  <c r="M2888" i="42"/>
  <c r="L2888" i="42"/>
  <c r="K2888" i="42"/>
  <c r="J2888" i="42"/>
  <c r="H2888" i="42"/>
  <c r="I2888" i="42" s="1"/>
  <c r="M2887" i="42"/>
  <c r="L2887" i="42"/>
  <c r="K2887" i="42"/>
  <c r="J2887" i="42"/>
  <c r="H2887" i="42"/>
  <c r="I2887" i="42" s="1"/>
  <c r="M2886" i="42"/>
  <c r="L2886" i="42"/>
  <c r="K2886" i="42"/>
  <c r="J2886" i="42"/>
  <c r="H2886" i="42"/>
  <c r="I2886" i="42" s="1"/>
  <c r="M2885" i="42"/>
  <c r="L2885" i="42"/>
  <c r="K2885" i="42"/>
  <c r="J2885" i="42"/>
  <c r="H2885" i="42"/>
  <c r="I2885" i="42" s="1"/>
  <c r="M2884" i="42"/>
  <c r="L2884" i="42"/>
  <c r="K2884" i="42"/>
  <c r="J2884" i="42"/>
  <c r="H2884" i="42"/>
  <c r="I2884" i="42" s="1"/>
  <c r="M2883" i="42"/>
  <c r="L2883" i="42"/>
  <c r="K2883" i="42"/>
  <c r="J2883" i="42"/>
  <c r="H2883" i="42"/>
  <c r="I2883" i="42" s="1"/>
  <c r="M2882" i="42"/>
  <c r="L2882" i="42"/>
  <c r="K2882" i="42"/>
  <c r="J2882" i="42"/>
  <c r="H2882" i="42"/>
  <c r="I2882" i="42" s="1"/>
  <c r="M2881" i="42"/>
  <c r="L2881" i="42"/>
  <c r="K2881" i="42"/>
  <c r="J2881" i="42"/>
  <c r="H2881" i="42"/>
  <c r="I2881" i="42"/>
  <c r="M2880" i="42"/>
  <c r="L2880" i="42"/>
  <c r="K2880" i="42"/>
  <c r="J2880" i="42"/>
  <c r="H2880" i="42"/>
  <c r="I2880" i="42" s="1"/>
  <c r="M2879" i="42"/>
  <c r="L2879" i="42"/>
  <c r="K2879" i="42"/>
  <c r="J2879" i="42"/>
  <c r="H2879" i="42"/>
  <c r="I2879" i="42" s="1"/>
  <c r="M2878" i="42"/>
  <c r="L2878" i="42"/>
  <c r="K2878" i="42"/>
  <c r="J2878" i="42"/>
  <c r="H2878" i="42"/>
  <c r="I2878" i="42" s="1"/>
  <c r="M2877" i="42"/>
  <c r="L2877" i="42"/>
  <c r="K2877" i="42"/>
  <c r="J2877" i="42"/>
  <c r="H2877" i="42"/>
  <c r="I2877" i="42" s="1"/>
  <c r="M2876" i="42"/>
  <c r="L2876" i="42"/>
  <c r="K2876" i="42"/>
  <c r="J2876" i="42"/>
  <c r="H2876" i="42"/>
  <c r="I2876" i="42" s="1"/>
  <c r="M2875" i="42"/>
  <c r="L2875" i="42"/>
  <c r="K2875" i="42"/>
  <c r="J2875" i="42"/>
  <c r="H2875" i="42"/>
  <c r="I2875" i="42" s="1"/>
  <c r="M2874" i="42"/>
  <c r="L2874" i="42"/>
  <c r="K2874" i="42"/>
  <c r="J2874" i="42"/>
  <c r="H2874" i="42"/>
  <c r="I2874" i="42" s="1"/>
  <c r="M2873" i="42"/>
  <c r="L2873" i="42"/>
  <c r="K2873" i="42"/>
  <c r="J2873" i="42"/>
  <c r="H2873" i="42"/>
  <c r="I2873" i="42" s="1"/>
  <c r="M2872" i="42"/>
  <c r="L2872" i="42"/>
  <c r="K2872" i="42"/>
  <c r="J2872" i="42"/>
  <c r="H2872" i="42"/>
  <c r="I2872" i="42" s="1"/>
  <c r="M2871" i="42"/>
  <c r="L2871" i="42"/>
  <c r="K2871" i="42"/>
  <c r="J2871" i="42"/>
  <c r="H2871" i="42"/>
  <c r="I2871" i="42"/>
  <c r="M2870" i="42"/>
  <c r="L2870" i="42"/>
  <c r="K2870" i="42"/>
  <c r="J2870" i="42"/>
  <c r="H2870" i="42"/>
  <c r="I2870" i="42" s="1"/>
  <c r="M2869" i="42"/>
  <c r="L2869" i="42"/>
  <c r="K2869" i="42"/>
  <c r="J2869" i="42"/>
  <c r="H2869" i="42"/>
  <c r="I2869" i="42" s="1"/>
  <c r="M2868" i="42"/>
  <c r="L2868" i="42"/>
  <c r="K2868" i="42"/>
  <c r="J2868" i="42"/>
  <c r="H2868" i="42"/>
  <c r="I2868" i="42" s="1"/>
  <c r="M2867" i="42"/>
  <c r="L2867" i="42"/>
  <c r="K2867" i="42"/>
  <c r="J2867" i="42"/>
  <c r="H2867" i="42"/>
  <c r="I2867" i="42"/>
  <c r="M2866" i="42"/>
  <c r="L2866" i="42"/>
  <c r="K2866" i="42"/>
  <c r="J2866" i="42"/>
  <c r="H2866" i="42"/>
  <c r="I2866" i="42" s="1"/>
  <c r="M2865" i="42"/>
  <c r="L2865" i="42"/>
  <c r="K2865" i="42"/>
  <c r="J2865" i="42"/>
  <c r="H2865" i="42"/>
  <c r="I2865" i="42" s="1"/>
  <c r="M2864" i="42"/>
  <c r="L2864" i="42"/>
  <c r="K2864" i="42"/>
  <c r="J2864" i="42"/>
  <c r="H2864" i="42"/>
  <c r="I2864" i="42" s="1"/>
  <c r="M2863" i="42"/>
  <c r="L2863" i="42"/>
  <c r="K2863" i="42"/>
  <c r="J2863" i="42"/>
  <c r="H2863" i="42"/>
  <c r="I2863" i="42" s="1"/>
  <c r="M2862" i="42"/>
  <c r="L2862" i="42"/>
  <c r="K2862" i="42"/>
  <c r="J2862" i="42"/>
  <c r="H2862" i="42"/>
  <c r="I2862" i="42" s="1"/>
  <c r="M2861" i="42"/>
  <c r="L2861" i="42"/>
  <c r="K2861" i="42"/>
  <c r="J2861" i="42"/>
  <c r="H2861" i="42"/>
  <c r="I2861" i="42" s="1"/>
  <c r="M2860" i="42"/>
  <c r="L2860" i="42"/>
  <c r="K2860" i="42"/>
  <c r="J2860" i="42"/>
  <c r="H2860" i="42"/>
  <c r="I2860" i="42" s="1"/>
  <c r="M2859" i="42"/>
  <c r="L2859" i="42"/>
  <c r="K2859" i="42"/>
  <c r="J2859" i="42"/>
  <c r="H2859" i="42"/>
  <c r="I2859" i="42" s="1"/>
  <c r="M2858" i="42"/>
  <c r="L2858" i="42"/>
  <c r="K2858" i="42"/>
  <c r="J2858" i="42"/>
  <c r="H2858" i="42"/>
  <c r="I2858" i="42" s="1"/>
  <c r="M2857" i="42"/>
  <c r="L2857" i="42"/>
  <c r="K2857" i="42"/>
  <c r="J2857" i="42"/>
  <c r="H2857" i="42"/>
  <c r="I2857" i="42" s="1"/>
  <c r="M2856" i="42"/>
  <c r="L2856" i="42"/>
  <c r="K2856" i="42"/>
  <c r="J2856" i="42"/>
  <c r="H2856" i="42"/>
  <c r="I2856" i="42" s="1"/>
  <c r="M2855" i="42"/>
  <c r="L2855" i="42"/>
  <c r="K2855" i="42"/>
  <c r="J2855" i="42"/>
  <c r="H2855" i="42"/>
  <c r="I2855" i="42" s="1"/>
  <c r="M2854" i="42"/>
  <c r="L2854" i="42"/>
  <c r="K2854" i="42"/>
  <c r="J2854" i="42"/>
  <c r="H2854" i="42"/>
  <c r="I2854" i="42" s="1"/>
  <c r="M2853" i="42"/>
  <c r="L2853" i="42"/>
  <c r="K2853" i="42"/>
  <c r="J2853" i="42"/>
  <c r="H2853" i="42"/>
  <c r="I2853" i="42" s="1"/>
  <c r="M2852" i="42"/>
  <c r="L2852" i="42"/>
  <c r="K2852" i="42"/>
  <c r="J2852" i="42"/>
  <c r="H2852" i="42"/>
  <c r="I2852" i="42" s="1"/>
  <c r="M2851" i="42"/>
  <c r="L2851" i="42"/>
  <c r="K2851" i="42"/>
  <c r="J2851" i="42"/>
  <c r="H2851" i="42"/>
  <c r="I2851" i="42" s="1"/>
  <c r="M2850" i="42"/>
  <c r="L2850" i="42"/>
  <c r="K2850" i="42"/>
  <c r="J2850" i="42"/>
  <c r="H2850" i="42"/>
  <c r="I2850" i="42" s="1"/>
  <c r="M2849" i="42"/>
  <c r="L2849" i="42"/>
  <c r="K2849" i="42"/>
  <c r="J2849" i="42"/>
  <c r="H2849" i="42"/>
  <c r="I2849" i="42"/>
  <c r="M2848" i="42"/>
  <c r="L2848" i="42"/>
  <c r="K2848" i="42"/>
  <c r="J2848" i="42"/>
  <c r="H2848" i="42"/>
  <c r="I2848" i="42" s="1"/>
  <c r="M2847" i="42"/>
  <c r="L2847" i="42"/>
  <c r="K2847" i="42"/>
  <c r="J2847" i="42"/>
  <c r="H2847" i="42"/>
  <c r="I2847" i="42"/>
  <c r="M2846" i="42"/>
  <c r="L2846" i="42"/>
  <c r="K2846" i="42"/>
  <c r="J2846" i="42"/>
  <c r="H2846" i="42"/>
  <c r="I2846" i="42" s="1"/>
  <c r="M2845" i="42"/>
  <c r="L2845" i="42"/>
  <c r="K2845" i="42"/>
  <c r="J2845" i="42"/>
  <c r="H2845" i="42"/>
  <c r="I2845" i="42" s="1"/>
  <c r="M2844" i="42"/>
  <c r="L2844" i="42"/>
  <c r="K2844" i="42"/>
  <c r="J2844" i="42"/>
  <c r="H2844" i="42"/>
  <c r="I2844" i="42" s="1"/>
  <c r="M2843" i="42"/>
  <c r="L2843" i="42"/>
  <c r="K2843" i="42"/>
  <c r="J2843" i="42"/>
  <c r="H2843" i="42"/>
  <c r="I2843" i="42"/>
  <c r="M2842" i="42"/>
  <c r="L2842" i="42"/>
  <c r="K2842" i="42"/>
  <c r="J2842" i="42"/>
  <c r="H2842" i="42"/>
  <c r="I2842" i="42" s="1"/>
  <c r="M2841" i="42"/>
  <c r="L2841" i="42"/>
  <c r="K2841" i="42"/>
  <c r="J2841" i="42"/>
  <c r="H2841" i="42"/>
  <c r="I2841" i="42"/>
  <c r="M2840" i="42"/>
  <c r="L2840" i="42"/>
  <c r="K2840" i="42"/>
  <c r="J2840" i="42"/>
  <c r="H2840" i="42"/>
  <c r="I2840" i="42" s="1"/>
  <c r="M2839" i="42"/>
  <c r="L2839" i="42"/>
  <c r="K2839" i="42"/>
  <c r="J2839" i="42"/>
  <c r="H2839" i="42"/>
  <c r="I2839" i="42" s="1"/>
  <c r="M2838" i="42"/>
  <c r="L2838" i="42"/>
  <c r="K2838" i="42"/>
  <c r="J2838" i="42"/>
  <c r="H2838" i="42"/>
  <c r="I2838" i="42" s="1"/>
  <c r="M2837" i="42"/>
  <c r="L2837" i="42"/>
  <c r="K2837" i="42"/>
  <c r="J2837" i="42"/>
  <c r="H2837" i="42"/>
  <c r="I2837" i="42" s="1"/>
  <c r="M2836" i="42"/>
  <c r="L2836" i="42"/>
  <c r="K2836" i="42"/>
  <c r="J2836" i="42"/>
  <c r="H2836" i="42"/>
  <c r="I2836" i="42" s="1"/>
  <c r="M2835" i="42"/>
  <c r="L2835" i="42"/>
  <c r="K2835" i="42"/>
  <c r="J2835" i="42"/>
  <c r="H2835" i="42"/>
  <c r="I2835" i="42" s="1"/>
  <c r="M2834" i="42"/>
  <c r="L2834" i="42"/>
  <c r="K2834" i="42"/>
  <c r="J2834" i="42"/>
  <c r="H2834" i="42"/>
  <c r="I2834" i="42" s="1"/>
  <c r="M2833" i="42"/>
  <c r="L2833" i="42"/>
  <c r="K2833" i="42"/>
  <c r="J2833" i="42"/>
  <c r="H2833" i="42"/>
  <c r="I2833" i="42" s="1"/>
  <c r="M2832" i="42"/>
  <c r="L2832" i="42"/>
  <c r="K2832" i="42"/>
  <c r="J2832" i="42"/>
  <c r="H2832" i="42"/>
  <c r="I2832" i="42" s="1"/>
  <c r="M2831" i="42"/>
  <c r="L2831" i="42"/>
  <c r="K2831" i="42"/>
  <c r="J2831" i="42"/>
  <c r="H2831" i="42"/>
  <c r="I2831" i="42" s="1"/>
  <c r="M2830" i="42"/>
  <c r="L2830" i="42"/>
  <c r="K2830" i="42"/>
  <c r="J2830" i="42"/>
  <c r="H2830" i="42"/>
  <c r="I2830" i="42" s="1"/>
  <c r="M2829" i="42"/>
  <c r="L2829" i="42"/>
  <c r="K2829" i="42"/>
  <c r="J2829" i="42"/>
  <c r="H2829" i="42"/>
  <c r="I2829" i="42" s="1"/>
  <c r="M2828" i="42"/>
  <c r="L2828" i="42"/>
  <c r="K2828" i="42"/>
  <c r="J2828" i="42"/>
  <c r="H2828" i="42"/>
  <c r="I2828" i="42" s="1"/>
  <c r="M2827" i="42"/>
  <c r="L2827" i="42"/>
  <c r="K2827" i="42"/>
  <c r="J2827" i="42"/>
  <c r="H2827" i="42"/>
  <c r="I2827" i="42" s="1"/>
  <c r="M2826" i="42"/>
  <c r="L2826" i="42"/>
  <c r="K2826" i="42"/>
  <c r="J2826" i="42"/>
  <c r="H2826" i="42"/>
  <c r="I2826" i="42" s="1"/>
  <c r="M2825" i="42"/>
  <c r="L2825" i="42"/>
  <c r="K2825" i="42"/>
  <c r="J2825" i="42"/>
  <c r="H2825" i="42"/>
  <c r="I2825" i="42" s="1"/>
  <c r="M2824" i="42"/>
  <c r="L2824" i="42"/>
  <c r="K2824" i="42"/>
  <c r="J2824" i="42"/>
  <c r="H2824" i="42"/>
  <c r="I2824" i="42" s="1"/>
  <c r="M2823" i="42"/>
  <c r="L2823" i="42"/>
  <c r="K2823" i="42"/>
  <c r="J2823" i="42"/>
  <c r="H2823" i="42"/>
  <c r="I2823" i="42"/>
  <c r="M2822" i="42"/>
  <c r="L2822" i="42"/>
  <c r="K2822" i="42"/>
  <c r="J2822" i="42"/>
  <c r="H2822" i="42"/>
  <c r="I2822" i="42" s="1"/>
  <c r="M2821" i="42"/>
  <c r="L2821" i="42"/>
  <c r="K2821" i="42"/>
  <c r="J2821" i="42"/>
  <c r="H2821" i="42"/>
  <c r="I2821" i="42" s="1"/>
  <c r="M2820" i="42"/>
  <c r="L2820" i="42"/>
  <c r="K2820" i="42"/>
  <c r="J2820" i="42"/>
  <c r="H2820" i="42"/>
  <c r="I2820" i="42" s="1"/>
  <c r="M2819" i="42"/>
  <c r="L2819" i="42"/>
  <c r="K2819" i="42"/>
  <c r="J2819" i="42"/>
  <c r="H2819" i="42"/>
  <c r="I2819" i="42"/>
  <c r="M2818" i="42"/>
  <c r="L2818" i="42"/>
  <c r="K2818" i="42"/>
  <c r="J2818" i="42"/>
  <c r="H2818" i="42"/>
  <c r="I2818" i="42" s="1"/>
  <c r="M2817" i="42"/>
  <c r="L2817" i="42"/>
  <c r="K2817" i="42"/>
  <c r="J2817" i="42"/>
  <c r="H2817" i="42"/>
  <c r="I2817" i="42" s="1"/>
  <c r="M2816" i="42"/>
  <c r="L2816" i="42"/>
  <c r="K2816" i="42"/>
  <c r="J2816" i="42"/>
  <c r="H2816" i="42"/>
  <c r="I2816" i="42" s="1"/>
  <c r="M2815" i="42"/>
  <c r="L2815" i="42"/>
  <c r="K2815" i="42"/>
  <c r="J2815" i="42"/>
  <c r="H2815" i="42"/>
  <c r="I2815" i="42" s="1"/>
  <c r="M2814" i="42"/>
  <c r="L2814" i="42"/>
  <c r="K2814" i="42"/>
  <c r="J2814" i="42"/>
  <c r="H2814" i="42"/>
  <c r="I2814" i="42" s="1"/>
  <c r="M2813" i="42"/>
  <c r="L2813" i="42"/>
  <c r="K2813" i="42"/>
  <c r="J2813" i="42"/>
  <c r="H2813" i="42"/>
  <c r="I2813" i="42" s="1"/>
  <c r="M2812" i="42"/>
  <c r="L2812" i="42"/>
  <c r="K2812" i="42"/>
  <c r="J2812" i="42"/>
  <c r="H2812" i="42"/>
  <c r="I2812" i="42" s="1"/>
  <c r="M2811" i="42"/>
  <c r="L2811" i="42"/>
  <c r="K2811" i="42"/>
  <c r="J2811" i="42"/>
  <c r="H2811" i="42"/>
  <c r="I2811" i="42" s="1"/>
  <c r="M2810" i="42"/>
  <c r="L2810" i="42"/>
  <c r="K2810" i="42"/>
  <c r="J2810" i="42"/>
  <c r="H2810" i="42"/>
  <c r="I2810" i="42" s="1"/>
  <c r="M2809" i="42"/>
  <c r="L2809" i="42"/>
  <c r="K2809" i="42"/>
  <c r="J2809" i="42"/>
  <c r="H2809" i="42"/>
  <c r="I2809" i="42" s="1"/>
  <c r="M2808" i="42"/>
  <c r="L2808" i="42"/>
  <c r="K2808" i="42"/>
  <c r="J2808" i="42"/>
  <c r="H2808" i="42"/>
  <c r="I2808" i="42" s="1"/>
  <c r="M2807" i="42"/>
  <c r="L2807" i="42"/>
  <c r="K2807" i="42"/>
  <c r="J2807" i="42"/>
  <c r="H2807" i="42"/>
  <c r="I2807" i="42" s="1"/>
  <c r="M2806" i="42"/>
  <c r="L2806" i="42"/>
  <c r="K2806" i="42"/>
  <c r="J2806" i="42"/>
  <c r="H2806" i="42"/>
  <c r="I2806" i="42" s="1"/>
  <c r="M2805" i="42"/>
  <c r="L2805" i="42"/>
  <c r="K2805" i="42"/>
  <c r="J2805" i="42"/>
  <c r="H2805" i="42"/>
  <c r="I2805" i="42" s="1"/>
  <c r="M2804" i="42"/>
  <c r="L2804" i="42"/>
  <c r="K2804" i="42"/>
  <c r="J2804" i="42"/>
  <c r="H2804" i="42"/>
  <c r="I2804" i="42" s="1"/>
  <c r="M2803" i="42"/>
  <c r="L2803" i="42"/>
  <c r="K2803" i="42"/>
  <c r="J2803" i="42"/>
  <c r="H2803" i="42"/>
  <c r="I2803" i="42" s="1"/>
  <c r="M2802" i="42"/>
  <c r="L2802" i="42"/>
  <c r="K2802" i="42"/>
  <c r="J2802" i="42"/>
  <c r="H2802" i="42"/>
  <c r="I2802" i="42" s="1"/>
  <c r="M2801" i="42"/>
  <c r="L2801" i="42"/>
  <c r="K2801" i="42"/>
  <c r="J2801" i="42"/>
  <c r="H2801" i="42"/>
  <c r="I2801" i="42" s="1"/>
  <c r="M2800" i="42"/>
  <c r="L2800" i="42"/>
  <c r="K2800" i="42"/>
  <c r="J2800" i="42"/>
  <c r="H2800" i="42"/>
  <c r="I2800" i="42" s="1"/>
  <c r="M2799" i="42"/>
  <c r="L2799" i="42"/>
  <c r="K2799" i="42"/>
  <c r="J2799" i="42"/>
  <c r="H2799" i="42"/>
  <c r="I2799" i="42"/>
  <c r="M2798" i="42"/>
  <c r="L2798" i="42"/>
  <c r="K2798" i="42"/>
  <c r="J2798" i="42"/>
  <c r="H2798" i="42"/>
  <c r="I2798" i="42" s="1"/>
  <c r="M2797" i="42"/>
  <c r="L2797" i="42"/>
  <c r="K2797" i="42"/>
  <c r="J2797" i="42"/>
  <c r="H2797" i="42"/>
  <c r="I2797" i="42" s="1"/>
  <c r="M2796" i="42"/>
  <c r="L2796" i="42"/>
  <c r="K2796" i="42"/>
  <c r="J2796" i="42"/>
  <c r="H2796" i="42"/>
  <c r="I2796" i="42" s="1"/>
  <c r="M2795" i="42"/>
  <c r="L2795" i="42"/>
  <c r="K2795" i="42"/>
  <c r="J2795" i="42"/>
  <c r="H2795" i="42"/>
  <c r="I2795" i="42"/>
  <c r="M2794" i="42"/>
  <c r="L2794" i="42"/>
  <c r="K2794" i="42"/>
  <c r="J2794" i="42"/>
  <c r="H2794" i="42"/>
  <c r="I2794" i="42" s="1"/>
  <c r="M2793" i="42"/>
  <c r="L2793" i="42"/>
  <c r="K2793" i="42"/>
  <c r="J2793" i="42"/>
  <c r="H2793" i="42"/>
  <c r="I2793" i="42" s="1"/>
  <c r="M2792" i="42"/>
  <c r="L2792" i="42"/>
  <c r="K2792" i="42"/>
  <c r="J2792" i="42"/>
  <c r="H2792" i="42"/>
  <c r="I2792" i="42" s="1"/>
  <c r="M2791" i="42"/>
  <c r="L2791" i="42"/>
  <c r="K2791" i="42"/>
  <c r="J2791" i="42"/>
  <c r="H2791" i="42"/>
  <c r="I2791" i="42" s="1"/>
  <c r="M2790" i="42"/>
  <c r="L2790" i="42"/>
  <c r="K2790" i="42"/>
  <c r="J2790" i="42"/>
  <c r="H2790" i="42"/>
  <c r="I2790" i="42" s="1"/>
  <c r="M2789" i="42"/>
  <c r="L2789" i="42"/>
  <c r="K2789" i="42"/>
  <c r="J2789" i="42"/>
  <c r="H2789" i="42"/>
  <c r="I2789" i="42" s="1"/>
  <c r="M2788" i="42"/>
  <c r="L2788" i="42"/>
  <c r="K2788" i="42"/>
  <c r="J2788" i="42"/>
  <c r="H2788" i="42"/>
  <c r="I2788" i="42" s="1"/>
  <c r="M2787" i="42"/>
  <c r="L2787" i="42"/>
  <c r="K2787" i="42"/>
  <c r="J2787" i="42"/>
  <c r="H2787" i="42"/>
  <c r="I2787" i="42" s="1"/>
  <c r="M2786" i="42"/>
  <c r="L2786" i="42"/>
  <c r="K2786" i="42"/>
  <c r="J2786" i="42"/>
  <c r="H2786" i="42"/>
  <c r="I2786" i="42" s="1"/>
  <c r="M2785" i="42"/>
  <c r="L2785" i="42"/>
  <c r="K2785" i="42"/>
  <c r="J2785" i="42"/>
  <c r="H2785" i="42"/>
  <c r="I2785" i="42"/>
  <c r="M2784" i="42"/>
  <c r="L2784" i="42"/>
  <c r="K2784" i="42"/>
  <c r="J2784" i="42"/>
  <c r="H2784" i="42"/>
  <c r="I2784" i="42" s="1"/>
  <c r="M2783" i="42"/>
  <c r="L2783" i="42"/>
  <c r="K2783" i="42"/>
  <c r="J2783" i="42"/>
  <c r="H2783" i="42"/>
  <c r="I2783" i="42" s="1"/>
  <c r="M2782" i="42"/>
  <c r="L2782" i="42"/>
  <c r="K2782" i="42"/>
  <c r="J2782" i="42"/>
  <c r="H2782" i="42"/>
  <c r="I2782" i="42" s="1"/>
  <c r="M2781" i="42"/>
  <c r="L2781" i="42"/>
  <c r="K2781" i="42"/>
  <c r="J2781" i="42"/>
  <c r="H2781" i="42"/>
  <c r="I2781" i="42" s="1"/>
  <c r="M2780" i="42"/>
  <c r="L2780" i="42"/>
  <c r="K2780" i="42"/>
  <c r="J2780" i="42"/>
  <c r="H2780" i="42"/>
  <c r="I2780" i="42" s="1"/>
  <c r="M2779" i="42"/>
  <c r="L2779" i="42"/>
  <c r="K2779" i="42"/>
  <c r="J2779" i="42"/>
  <c r="H2779" i="42"/>
  <c r="I2779" i="42" s="1"/>
  <c r="M2778" i="42"/>
  <c r="L2778" i="42"/>
  <c r="K2778" i="42"/>
  <c r="J2778" i="42"/>
  <c r="H2778" i="42"/>
  <c r="I2778" i="42" s="1"/>
  <c r="M2777" i="42"/>
  <c r="L2777" i="42"/>
  <c r="K2777" i="42"/>
  <c r="J2777" i="42"/>
  <c r="H2777" i="42"/>
  <c r="I2777" i="42" s="1"/>
  <c r="M2776" i="42"/>
  <c r="L2776" i="42"/>
  <c r="K2776" i="42"/>
  <c r="J2776" i="42"/>
  <c r="H2776" i="42"/>
  <c r="I2776" i="42" s="1"/>
  <c r="M2775" i="42"/>
  <c r="L2775" i="42"/>
  <c r="K2775" i="42"/>
  <c r="J2775" i="42"/>
  <c r="H2775" i="42"/>
  <c r="I2775" i="42"/>
  <c r="M2774" i="42"/>
  <c r="L2774" i="42"/>
  <c r="K2774" i="42"/>
  <c r="J2774" i="42"/>
  <c r="H2774" i="42"/>
  <c r="I2774" i="42" s="1"/>
  <c r="M2773" i="42"/>
  <c r="L2773" i="42"/>
  <c r="K2773" i="42"/>
  <c r="J2773" i="42"/>
  <c r="H2773" i="42"/>
  <c r="I2773" i="42" s="1"/>
  <c r="M2772" i="42"/>
  <c r="L2772" i="42"/>
  <c r="K2772" i="42"/>
  <c r="J2772" i="42"/>
  <c r="H2772" i="42"/>
  <c r="I2772" i="42" s="1"/>
  <c r="M2771" i="42"/>
  <c r="L2771" i="42"/>
  <c r="K2771" i="42"/>
  <c r="J2771" i="42"/>
  <c r="H2771" i="42"/>
  <c r="I2771" i="42"/>
  <c r="M2770" i="42"/>
  <c r="L2770" i="42"/>
  <c r="K2770" i="42"/>
  <c r="J2770" i="42"/>
  <c r="H2770" i="42"/>
  <c r="I2770" i="42" s="1"/>
  <c r="M2769" i="42"/>
  <c r="L2769" i="42"/>
  <c r="K2769" i="42"/>
  <c r="J2769" i="42"/>
  <c r="H2769" i="42"/>
  <c r="I2769" i="42" s="1"/>
  <c r="M2768" i="42"/>
  <c r="L2768" i="42"/>
  <c r="K2768" i="42"/>
  <c r="J2768" i="42"/>
  <c r="H2768" i="42"/>
  <c r="I2768" i="42" s="1"/>
  <c r="M2767" i="42"/>
  <c r="L2767" i="42"/>
  <c r="K2767" i="42"/>
  <c r="J2767" i="42"/>
  <c r="H2767" i="42"/>
  <c r="I2767" i="42" s="1"/>
  <c r="M2766" i="42"/>
  <c r="L2766" i="42"/>
  <c r="K2766" i="42"/>
  <c r="J2766" i="42"/>
  <c r="H2766" i="42"/>
  <c r="I2766" i="42" s="1"/>
  <c r="M2765" i="42"/>
  <c r="L2765" i="42"/>
  <c r="K2765" i="42"/>
  <c r="J2765" i="42"/>
  <c r="H2765" i="42"/>
  <c r="I2765" i="42"/>
  <c r="M2764" i="42"/>
  <c r="L2764" i="42"/>
  <c r="K2764" i="42"/>
  <c r="J2764" i="42"/>
  <c r="H2764" i="42"/>
  <c r="I2764" i="42" s="1"/>
  <c r="M2763" i="42"/>
  <c r="L2763" i="42"/>
  <c r="K2763" i="42"/>
  <c r="J2763" i="42"/>
  <c r="H2763" i="42"/>
  <c r="I2763" i="42" s="1"/>
  <c r="M2762" i="42"/>
  <c r="L2762" i="42"/>
  <c r="K2762" i="42"/>
  <c r="J2762" i="42"/>
  <c r="H2762" i="42"/>
  <c r="I2762" i="42" s="1"/>
  <c r="M2761" i="42"/>
  <c r="L2761" i="42"/>
  <c r="K2761" i="42"/>
  <c r="J2761" i="42"/>
  <c r="H2761" i="42"/>
  <c r="I2761" i="42" s="1"/>
  <c r="M2760" i="42"/>
  <c r="L2760" i="42"/>
  <c r="K2760" i="42"/>
  <c r="J2760" i="42"/>
  <c r="H2760" i="42"/>
  <c r="I2760" i="42" s="1"/>
  <c r="M2759" i="42"/>
  <c r="L2759" i="42"/>
  <c r="K2759" i="42"/>
  <c r="J2759" i="42"/>
  <c r="H2759" i="42"/>
  <c r="I2759" i="42"/>
  <c r="M2758" i="42"/>
  <c r="L2758" i="42"/>
  <c r="K2758" i="42"/>
  <c r="J2758" i="42"/>
  <c r="H2758" i="42"/>
  <c r="I2758" i="42" s="1"/>
  <c r="M2757" i="42"/>
  <c r="L2757" i="42"/>
  <c r="K2757" i="42"/>
  <c r="J2757" i="42"/>
  <c r="H2757" i="42"/>
  <c r="I2757" i="42" s="1"/>
  <c r="M2756" i="42"/>
  <c r="L2756" i="42"/>
  <c r="K2756" i="42"/>
  <c r="J2756" i="42"/>
  <c r="H2756" i="42"/>
  <c r="I2756" i="42" s="1"/>
  <c r="M2755" i="42"/>
  <c r="L2755" i="42"/>
  <c r="K2755" i="42"/>
  <c r="J2755" i="42"/>
  <c r="H2755" i="42"/>
  <c r="I2755" i="42" s="1"/>
  <c r="M2754" i="42"/>
  <c r="L2754" i="42"/>
  <c r="K2754" i="42"/>
  <c r="J2754" i="42"/>
  <c r="H2754" i="42"/>
  <c r="I2754" i="42" s="1"/>
  <c r="M2753" i="42"/>
  <c r="L2753" i="42"/>
  <c r="K2753" i="42"/>
  <c r="J2753" i="42"/>
  <c r="H2753" i="42"/>
  <c r="I2753" i="42" s="1"/>
  <c r="M2752" i="42"/>
  <c r="L2752" i="42"/>
  <c r="K2752" i="42"/>
  <c r="J2752" i="42"/>
  <c r="H2752" i="42"/>
  <c r="I2752" i="42" s="1"/>
  <c r="M2751" i="42"/>
  <c r="L2751" i="42"/>
  <c r="K2751" i="42"/>
  <c r="J2751" i="42"/>
  <c r="H2751" i="42"/>
  <c r="I2751" i="42" s="1"/>
  <c r="M2750" i="42"/>
  <c r="L2750" i="42"/>
  <c r="K2750" i="42"/>
  <c r="J2750" i="42"/>
  <c r="H2750" i="42"/>
  <c r="I2750" i="42" s="1"/>
  <c r="M2749" i="42"/>
  <c r="L2749" i="42"/>
  <c r="K2749" i="42"/>
  <c r="J2749" i="42"/>
  <c r="H2749" i="42"/>
  <c r="I2749" i="42"/>
  <c r="M2748" i="42"/>
  <c r="L2748" i="42"/>
  <c r="K2748" i="42"/>
  <c r="J2748" i="42"/>
  <c r="H2748" i="42"/>
  <c r="I2748" i="42" s="1"/>
  <c r="M2747" i="42"/>
  <c r="L2747" i="42"/>
  <c r="K2747" i="42"/>
  <c r="J2747" i="42"/>
  <c r="H2747" i="42"/>
  <c r="I2747" i="42" s="1"/>
  <c r="M2746" i="42"/>
  <c r="L2746" i="42"/>
  <c r="K2746" i="42"/>
  <c r="J2746" i="42"/>
  <c r="H2746" i="42"/>
  <c r="I2746" i="42" s="1"/>
  <c r="M2745" i="42"/>
  <c r="L2745" i="42"/>
  <c r="K2745" i="42"/>
  <c r="J2745" i="42"/>
  <c r="H2745" i="42"/>
  <c r="I2745" i="42"/>
  <c r="M2744" i="42"/>
  <c r="L2744" i="42"/>
  <c r="K2744" i="42"/>
  <c r="J2744" i="42"/>
  <c r="H2744" i="42"/>
  <c r="I2744" i="42" s="1"/>
  <c r="M2743" i="42"/>
  <c r="L2743" i="42"/>
  <c r="K2743" i="42"/>
  <c r="J2743" i="42"/>
  <c r="H2743" i="42"/>
  <c r="I2743" i="42" s="1"/>
  <c r="M2742" i="42"/>
  <c r="L2742" i="42"/>
  <c r="K2742" i="42"/>
  <c r="J2742" i="42"/>
  <c r="H2742" i="42"/>
  <c r="I2742" i="42" s="1"/>
  <c r="M2741" i="42"/>
  <c r="L2741" i="42"/>
  <c r="K2741" i="42"/>
  <c r="J2741" i="42"/>
  <c r="H2741" i="42"/>
  <c r="I2741" i="42" s="1"/>
  <c r="M2740" i="42"/>
  <c r="L2740" i="42"/>
  <c r="K2740" i="42"/>
  <c r="J2740" i="42"/>
  <c r="H2740" i="42"/>
  <c r="I2740" i="42" s="1"/>
  <c r="M2739" i="42"/>
  <c r="L2739" i="42"/>
  <c r="K2739" i="42"/>
  <c r="J2739" i="42"/>
  <c r="H2739" i="42"/>
  <c r="I2739" i="42" s="1"/>
  <c r="M2738" i="42"/>
  <c r="L2738" i="42"/>
  <c r="K2738" i="42"/>
  <c r="J2738" i="42"/>
  <c r="H2738" i="42"/>
  <c r="I2738" i="42" s="1"/>
  <c r="M2737" i="42"/>
  <c r="L2737" i="42"/>
  <c r="K2737" i="42"/>
  <c r="J2737" i="42"/>
  <c r="H2737" i="42"/>
  <c r="I2737" i="42" s="1"/>
  <c r="M2736" i="42"/>
  <c r="L2736" i="42"/>
  <c r="K2736" i="42"/>
  <c r="J2736" i="42"/>
  <c r="H2736" i="42"/>
  <c r="I2736" i="42" s="1"/>
  <c r="M2735" i="42"/>
  <c r="L2735" i="42"/>
  <c r="K2735" i="42"/>
  <c r="J2735" i="42"/>
  <c r="H2735" i="42"/>
  <c r="I2735" i="42"/>
  <c r="M2734" i="42"/>
  <c r="L2734" i="42"/>
  <c r="K2734" i="42"/>
  <c r="J2734" i="42"/>
  <c r="H2734" i="42"/>
  <c r="I2734" i="42" s="1"/>
  <c r="M2733" i="42"/>
  <c r="L2733" i="42"/>
  <c r="K2733" i="42"/>
  <c r="J2733" i="42"/>
  <c r="H2733" i="42"/>
  <c r="I2733" i="42" s="1"/>
  <c r="M2732" i="42"/>
  <c r="L2732" i="42"/>
  <c r="K2732" i="42"/>
  <c r="J2732" i="42"/>
  <c r="H2732" i="42"/>
  <c r="I2732" i="42" s="1"/>
  <c r="M2731" i="42"/>
  <c r="L2731" i="42"/>
  <c r="K2731" i="42"/>
  <c r="J2731" i="42"/>
  <c r="H2731" i="42"/>
  <c r="I2731" i="42" s="1"/>
  <c r="M2730" i="42"/>
  <c r="L2730" i="42"/>
  <c r="K2730" i="42"/>
  <c r="J2730" i="42"/>
  <c r="H2730" i="42"/>
  <c r="I2730" i="42" s="1"/>
  <c r="M2729" i="42"/>
  <c r="L2729" i="42"/>
  <c r="K2729" i="42"/>
  <c r="J2729" i="42"/>
  <c r="H2729" i="42"/>
  <c r="I2729" i="42"/>
  <c r="M2728" i="42"/>
  <c r="L2728" i="42"/>
  <c r="K2728" i="42"/>
  <c r="J2728" i="42"/>
  <c r="H2728" i="42"/>
  <c r="I2728" i="42" s="1"/>
  <c r="M2727" i="42"/>
  <c r="L2727" i="42"/>
  <c r="K2727" i="42"/>
  <c r="J2727" i="42"/>
  <c r="H2727" i="42"/>
  <c r="I2727" i="42"/>
  <c r="M2726" i="42"/>
  <c r="L2726" i="42"/>
  <c r="K2726" i="42"/>
  <c r="J2726" i="42"/>
  <c r="H2726" i="42"/>
  <c r="I2726" i="42" s="1"/>
  <c r="M2725" i="42"/>
  <c r="L2725" i="42"/>
  <c r="K2725" i="42"/>
  <c r="J2725" i="42"/>
  <c r="H2725" i="42"/>
  <c r="I2725" i="42" s="1"/>
  <c r="M2724" i="42"/>
  <c r="L2724" i="42"/>
  <c r="K2724" i="42"/>
  <c r="J2724" i="42"/>
  <c r="H2724" i="42"/>
  <c r="I2724" i="42" s="1"/>
  <c r="M2723" i="42"/>
  <c r="L2723" i="42"/>
  <c r="K2723" i="42"/>
  <c r="J2723" i="42"/>
  <c r="H2723" i="42"/>
  <c r="I2723" i="42" s="1"/>
  <c r="M2722" i="42"/>
  <c r="L2722" i="42"/>
  <c r="K2722" i="42"/>
  <c r="J2722" i="42"/>
  <c r="H2722" i="42"/>
  <c r="I2722" i="42" s="1"/>
  <c r="M2721" i="42"/>
  <c r="L2721" i="42"/>
  <c r="K2721" i="42"/>
  <c r="J2721" i="42"/>
  <c r="H2721" i="42"/>
  <c r="I2721" i="42"/>
  <c r="M2720" i="42"/>
  <c r="L2720" i="42"/>
  <c r="K2720" i="42"/>
  <c r="J2720" i="42"/>
  <c r="H2720" i="42"/>
  <c r="I2720" i="42" s="1"/>
  <c r="M2719" i="42"/>
  <c r="L2719" i="42"/>
  <c r="K2719" i="42"/>
  <c r="J2719" i="42"/>
  <c r="H2719" i="42"/>
  <c r="I2719" i="42" s="1"/>
  <c r="M2718" i="42"/>
  <c r="L2718" i="42"/>
  <c r="K2718" i="42"/>
  <c r="J2718" i="42"/>
  <c r="H2718" i="42"/>
  <c r="I2718" i="42" s="1"/>
  <c r="M2717" i="42"/>
  <c r="L2717" i="42"/>
  <c r="K2717" i="42"/>
  <c r="J2717" i="42"/>
  <c r="H2717" i="42"/>
  <c r="I2717" i="42"/>
  <c r="M2716" i="42"/>
  <c r="L2716" i="42"/>
  <c r="K2716" i="42"/>
  <c r="J2716" i="42"/>
  <c r="H2716" i="42"/>
  <c r="I2716" i="42" s="1"/>
  <c r="M2715" i="42"/>
  <c r="L2715" i="42"/>
  <c r="K2715" i="42"/>
  <c r="J2715" i="42"/>
  <c r="H2715" i="42"/>
  <c r="I2715" i="42" s="1"/>
  <c r="M2714" i="42"/>
  <c r="L2714" i="42"/>
  <c r="K2714" i="42"/>
  <c r="J2714" i="42"/>
  <c r="H2714" i="42"/>
  <c r="I2714" i="42" s="1"/>
  <c r="M2713" i="42"/>
  <c r="L2713" i="42"/>
  <c r="K2713" i="42"/>
  <c r="J2713" i="42"/>
  <c r="H2713" i="42"/>
  <c r="I2713" i="42"/>
  <c r="M2712" i="42"/>
  <c r="L2712" i="42"/>
  <c r="K2712" i="42"/>
  <c r="J2712" i="42"/>
  <c r="H2712" i="42"/>
  <c r="I2712" i="42" s="1"/>
  <c r="M2711" i="42"/>
  <c r="L2711" i="42"/>
  <c r="K2711" i="42"/>
  <c r="J2711" i="42"/>
  <c r="H2711" i="42"/>
  <c r="I2711" i="42"/>
  <c r="M2710" i="42"/>
  <c r="L2710" i="42"/>
  <c r="K2710" i="42"/>
  <c r="J2710" i="42"/>
  <c r="H2710" i="42"/>
  <c r="I2710" i="42" s="1"/>
  <c r="M2709" i="42"/>
  <c r="L2709" i="42"/>
  <c r="K2709" i="42"/>
  <c r="J2709" i="42"/>
  <c r="H2709" i="42"/>
  <c r="I2709" i="42" s="1"/>
  <c r="M2708" i="42"/>
  <c r="L2708" i="42"/>
  <c r="K2708" i="42"/>
  <c r="J2708" i="42"/>
  <c r="H2708" i="42"/>
  <c r="I2708" i="42" s="1"/>
  <c r="M2707" i="42"/>
  <c r="L2707" i="42"/>
  <c r="K2707" i="42"/>
  <c r="J2707" i="42"/>
  <c r="H2707" i="42"/>
  <c r="I2707" i="42" s="1"/>
  <c r="M2706" i="42"/>
  <c r="L2706" i="42"/>
  <c r="K2706" i="42"/>
  <c r="J2706" i="42"/>
  <c r="H2706" i="42"/>
  <c r="I2706" i="42" s="1"/>
  <c r="M2705" i="42"/>
  <c r="L2705" i="42"/>
  <c r="K2705" i="42"/>
  <c r="J2705" i="42"/>
  <c r="H2705" i="42"/>
  <c r="I2705" i="42"/>
  <c r="M2704" i="42"/>
  <c r="L2704" i="42"/>
  <c r="K2704" i="42"/>
  <c r="J2704" i="42"/>
  <c r="H2704" i="42"/>
  <c r="I2704" i="42" s="1"/>
  <c r="M2703" i="42"/>
  <c r="L2703" i="42"/>
  <c r="K2703" i="42"/>
  <c r="J2703" i="42"/>
  <c r="H2703" i="42"/>
  <c r="I2703" i="42"/>
  <c r="M2702" i="42"/>
  <c r="L2702" i="42"/>
  <c r="K2702" i="42"/>
  <c r="J2702" i="42"/>
  <c r="H2702" i="42"/>
  <c r="I2702" i="42" s="1"/>
  <c r="M2701" i="42"/>
  <c r="L2701" i="42"/>
  <c r="K2701" i="42"/>
  <c r="J2701" i="42"/>
  <c r="H2701" i="42"/>
  <c r="I2701" i="42" s="1"/>
  <c r="M2700" i="42"/>
  <c r="L2700" i="42"/>
  <c r="K2700" i="42"/>
  <c r="J2700" i="42"/>
  <c r="H2700" i="42"/>
  <c r="I2700" i="42" s="1"/>
  <c r="M2699" i="42"/>
  <c r="L2699" i="42"/>
  <c r="K2699" i="42"/>
  <c r="J2699" i="42"/>
  <c r="H2699" i="42"/>
  <c r="I2699" i="42"/>
  <c r="M2698" i="42"/>
  <c r="L2698" i="42"/>
  <c r="K2698" i="42"/>
  <c r="J2698" i="42"/>
  <c r="H2698" i="42"/>
  <c r="I2698" i="42" s="1"/>
  <c r="M2697" i="42"/>
  <c r="L2697" i="42"/>
  <c r="K2697" i="42"/>
  <c r="J2697" i="42"/>
  <c r="H2697" i="42"/>
  <c r="I2697" i="42" s="1"/>
  <c r="M2696" i="42"/>
  <c r="L2696" i="42"/>
  <c r="K2696" i="42"/>
  <c r="J2696" i="42"/>
  <c r="H2696" i="42"/>
  <c r="I2696" i="42" s="1"/>
  <c r="M2695" i="42"/>
  <c r="L2695" i="42"/>
  <c r="K2695" i="42"/>
  <c r="J2695" i="42"/>
  <c r="H2695" i="42"/>
  <c r="I2695" i="42" s="1"/>
  <c r="M2694" i="42"/>
  <c r="L2694" i="42"/>
  <c r="K2694" i="42"/>
  <c r="J2694" i="42"/>
  <c r="H2694" i="42"/>
  <c r="I2694" i="42" s="1"/>
  <c r="M2693" i="42"/>
  <c r="L2693" i="42"/>
  <c r="K2693" i="42"/>
  <c r="J2693" i="42"/>
  <c r="H2693" i="42"/>
  <c r="I2693" i="42"/>
  <c r="M2692" i="42"/>
  <c r="L2692" i="42"/>
  <c r="K2692" i="42"/>
  <c r="J2692" i="42"/>
  <c r="H2692" i="42"/>
  <c r="I2692" i="42" s="1"/>
  <c r="M2691" i="42"/>
  <c r="L2691" i="42"/>
  <c r="K2691" i="42"/>
  <c r="J2691" i="42"/>
  <c r="H2691" i="42"/>
  <c r="I2691" i="42" s="1"/>
  <c r="M2690" i="42"/>
  <c r="L2690" i="42"/>
  <c r="K2690" i="42"/>
  <c r="J2690" i="42"/>
  <c r="H2690" i="42"/>
  <c r="I2690" i="42" s="1"/>
  <c r="M2689" i="42"/>
  <c r="L2689" i="42"/>
  <c r="K2689" i="42"/>
  <c r="J2689" i="42"/>
  <c r="H2689" i="42"/>
  <c r="I2689" i="42"/>
  <c r="M2688" i="42"/>
  <c r="L2688" i="42"/>
  <c r="K2688" i="42"/>
  <c r="J2688" i="42"/>
  <c r="H2688" i="42"/>
  <c r="I2688" i="42" s="1"/>
  <c r="M2687" i="42"/>
  <c r="L2687" i="42"/>
  <c r="K2687" i="42"/>
  <c r="J2687" i="42"/>
  <c r="H2687" i="42"/>
  <c r="I2687" i="42"/>
  <c r="M2686" i="42"/>
  <c r="L2686" i="42"/>
  <c r="K2686" i="42"/>
  <c r="J2686" i="42"/>
  <c r="H2686" i="42"/>
  <c r="I2686" i="42" s="1"/>
  <c r="M2685" i="42"/>
  <c r="L2685" i="42"/>
  <c r="K2685" i="42"/>
  <c r="J2685" i="42"/>
  <c r="H2685" i="42"/>
  <c r="I2685" i="42" s="1"/>
  <c r="M2684" i="42"/>
  <c r="L2684" i="42"/>
  <c r="K2684" i="42"/>
  <c r="J2684" i="42"/>
  <c r="H2684" i="42"/>
  <c r="I2684" i="42" s="1"/>
  <c r="M2683" i="42"/>
  <c r="L2683" i="42"/>
  <c r="K2683" i="42"/>
  <c r="J2683" i="42"/>
  <c r="H2683" i="42"/>
  <c r="I2683" i="42" s="1"/>
  <c r="M2682" i="42"/>
  <c r="L2682" i="42"/>
  <c r="K2682" i="42"/>
  <c r="J2682" i="42"/>
  <c r="H2682" i="42"/>
  <c r="I2682" i="42" s="1"/>
  <c r="M2681" i="42"/>
  <c r="L2681" i="42"/>
  <c r="K2681" i="42"/>
  <c r="J2681" i="42"/>
  <c r="H2681" i="42"/>
  <c r="I2681" i="42" s="1"/>
  <c r="M2680" i="42"/>
  <c r="L2680" i="42"/>
  <c r="K2680" i="42"/>
  <c r="J2680" i="42"/>
  <c r="H2680" i="42"/>
  <c r="I2680" i="42" s="1"/>
  <c r="M2679" i="42"/>
  <c r="L2679" i="42"/>
  <c r="K2679" i="42"/>
  <c r="J2679" i="42"/>
  <c r="H2679" i="42"/>
  <c r="I2679" i="42"/>
  <c r="M2678" i="42"/>
  <c r="L2678" i="42"/>
  <c r="K2678" i="42"/>
  <c r="J2678" i="42"/>
  <c r="H2678" i="42"/>
  <c r="I2678" i="42" s="1"/>
  <c r="M2677" i="42"/>
  <c r="L2677" i="42"/>
  <c r="K2677" i="42"/>
  <c r="J2677" i="42"/>
  <c r="H2677" i="42"/>
  <c r="I2677" i="42"/>
  <c r="M2676" i="42"/>
  <c r="L2676" i="42"/>
  <c r="K2676" i="42"/>
  <c r="J2676" i="42"/>
  <c r="H2676" i="42"/>
  <c r="I2676" i="42" s="1"/>
  <c r="M2675" i="42"/>
  <c r="L2675" i="42"/>
  <c r="K2675" i="42"/>
  <c r="J2675" i="42"/>
  <c r="H2675" i="42"/>
  <c r="I2675" i="42" s="1"/>
  <c r="M2674" i="42"/>
  <c r="L2674" i="42"/>
  <c r="K2674" i="42"/>
  <c r="J2674" i="42"/>
  <c r="H2674" i="42"/>
  <c r="I2674" i="42" s="1"/>
  <c r="M2673" i="42"/>
  <c r="L2673" i="42"/>
  <c r="K2673" i="42"/>
  <c r="J2673" i="42"/>
  <c r="H2673" i="42"/>
  <c r="I2673" i="42" s="1"/>
  <c r="M2672" i="42"/>
  <c r="L2672" i="42"/>
  <c r="K2672" i="42"/>
  <c r="J2672" i="42"/>
  <c r="H2672" i="42"/>
  <c r="I2672" i="42" s="1"/>
  <c r="M2671" i="42"/>
  <c r="L2671" i="42"/>
  <c r="K2671" i="42"/>
  <c r="J2671" i="42"/>
  <c r="H2671" i="42"/>
  <c r="I2671" i="42" s="1"/>
  <c r="M2670" i="42"/>
  <c r="L2670" i="42"/>
  <c r="K2670" i="42"/>
  <c r="J2670" i="42"/>
  <c r="H2670" i="42"/>
  <c r="I2670" i="42" s="1"/>
  <c r="M2669" i="42"/>
  <c r="L2669" i="42"/>
  <c r="K2669" i="42"/>
  <c r="J2669" i="42"/>
  <c r="H2669" i="42"/>
  <c r="I2669" i="42" s="1"/>
  <c r="M2668" i="42"/>
  <c r="L2668" i="42"/>
  <c r="K2668" i="42"/>
  <c r="J2668" i="42"/>
  <c r="H2668" i="42"/>
  <c r="I2668" i="42" s="1"/>
  <c r="M2667" i="42"/>
  <c r="L2667" i="42"/>
  <c r="K2667" i="42"/>
  <c r="J2667" i="42"/>
  <c r="H2667" i="42"/>
  <c r="I2667" i="42" s="1"/>
  <c r="M2666" i="42"/>
  <c r="L2666" i="42"/>
  <c r="K2666" i="42"/>
  <c r="J2666" i="42"/>
  <c r="H2666" i="42"/>
  <c r="I2666" i="42" s="1"/>
  <c r="M2665" i="42"/>
  <c r="L2665" i="42"/>
  <c r="K2665" i="42"/>
  <c r="J2665" i="42"/>
  <c r="H2665" i="42"/>
  <c r="I2665" i="42" s="1"/>
  <c r="M2664" i="42"/>
  <c r="L2664" i="42"/>
  <c r="K2664" i="42"/>
  <c r="J2664" i="42"/>
  <c r="H2664" i="42"/>
  <c r="I2664" i="42" s="1"/>
  <c r="M2663" i="42"/>
  <c r="L2663" i="42"/>
  <c r="K2663" i="42"/>
  <c r="J2663" i="42"/>
  <c r="H2663" i="42"/>
  <c r="I2663" i="42"/>
  <c r="M2662" i="42"/>
  <c r="L2662" i="42"/>
  <c r="K2662" i="42"/>
  <c r="J2662" i="42"/>
  <c r="H2662" i="42"/>
  <c r="I2662" i="42" s="1"/>
  <c r="M2661" i="42"/>
  <c r="L2661" i="42"/>
  <c r="K2661" i="42"/>
  <c r="J2661" i="42"/>
  <c r="H2661" i="42"/>
  <c r="I2661" i="42" s="1"/>
  <c r="M2660" i="42"/>
  <c r="L2660" i="42"/>
  <c r="K2660" i="42"/>
  <c r="J2660" i="42"/>
  <c r="H2660" i="42"/>
  <c r="I2660" i="42" s="1"/>
  <c r="M2659" i="42"/>
  <c r="L2659" i="42"/>
  <c r="K2659" i="42"/>
  <c r="J2659" i="42"/>
  <c r="H2659" i="42"/>
  <c r="I2659" i="42" s="1"/>
  <c r="M2658" i="42"/>
  <c r="L2658" i="42"/>
  <c r="K2658" i="42"/>
  <c r="J2658" i="42"/>
  <c r="H2658" i="42"/>
  <c r="I2658" i="42" s="1"/>
  <c r="M2657" i="42"/>
  <c r="L2657" i="42"/>
  <c r="K2657" i="42"/>
  <c r="J2657" i="42"/>
  <c r="H2657" i="42"/>
  <c r="I2657" i="42"/>
  <c r="M2656" i="42"/>
  <c r="L2656" i="42"/>
  <c r="K2656" i="42"/>
  <c r="J2656" i="42"/>
  <c r="H2656" i="42"/>
  <c r="I2656" i="42" s="1"/>
  <c r="M2655" i="42"/>
  <c r="L2655" i="42"/>
  <c r="K2655" i="42"/>
  <c r="J2655" i="42"/>
  <c r="H2655" i="42"/>
  <c r="I2655" i="42"/>
  <c r="M2654" i="42"/>
  <c r="L2654" i="42"/>
  <c r="K2654" i="42"/>
  <c r="J2654" i="42"/>
  <c r="H2654" i="42"/>
  <c r="I2654" i="42" s="1"/>
  <c r="M2653" i="42"/>
  <c r="L2653" i="42"/>
  <c r="K2653" i="42"/>
  <c r="J2653" i="42"/>
  <c r="H2653" i="42"/>
  <c r="I2653" i="42" s="1"/>
  <c r="M2652" i="42"/>
  <c r="L2652" i="42"/>
  <c r="K2652" i="42"/>
  <c r="J2652" i="42"/>
  <c r="H2652" i="42"/>
  <c r="I2652" i="42" s="1"/>
  <c r="M2651" i="42"/>
  <c r="L2651" i="42"/>
  <c r="K2651" i="42"/>
  <c r="J2651" i="42"/>
  <c r="H2651" i="42"/>
  <c r="I2651" i="42"/>
  <c r="M2650" i="42"/>
  <c r="L2650" i="42"/>
  <c r="K2650" i="42"/>
  <c r="J2650" i="42"/>
  <c r="H2650" i="42"/>
  <c r="I2650" i="42" s="1"/>
  <c r="M2649" i="42"/>
  <c r="L2649" i="42"/>
  <c r="K2649" i="42"/>
  <c r="J2649" i="42"/>
  <c r="H2649" i="42"/>
  <c r="I2649" i="42"/>
  <c r="M2648" i="42"/>
  <c r="L2648" i="42"/>
  <c r="K2648" i="42"/>
  <c r="J2648" i="42"/>
  <c r="H2648" i="42"/>
  <c r="I2648" i="42" s="1"/>
  <c r="M2647" i="42"/>
  <c r="L2647" i="42"/>
  <c r="K2647" i="42"/>
  <c r="J2647" i="42"/>
  <c r="H2647" i="42"/>
  <c r="I2647" i="42"/>
  <c r="M2646" i="42"/>
  <c r="L2646" i="42"/>
  <c r="K2646" i="42"/>
  <c r="J2646" i="42"/>
  <c r="H2646" i="42"/>
  <c r="I2646" i="42" s="1"/>
  <c r="M2645" i="42"/>
  <c r="L2645" i="42"/>
  <c r="K2645" i="42"/>
  <c r="J2645" i="42"/>
  <c r="H2645" i="42"/>
  <c r="I2645" i="42"/>
  <c r="M2644" i="42"/>
  <c r="L2644" i="42"/>
  <c r="K2644" i="42"/>
  <c r="J2644" i="42"/>
  <c r="H2644" i="42"/>
  <c r="I2644" i="42" s="1"/>
  <c r="M2643" i="42"/>
  <c r="L2643" i="42"/>
  <c r="K2643" i="42"/>
  <c r="J2643" i="42"/>
  <c r="H2643" i="42"/>
  <c r="I2643" i="42"/>
  <c r="M2642" i="42"/>
  <c r="L2642" i="42"/>
  <c r="K2642" i="42"/>
  <c r="J2642" i="42"/>
  <c r="H2642" i="42"/>
  <c r="I2642" i="42" s="1"/>
  <c r="M2641" i="42"/>
  <c r="L2641" i="42"/>
  <c r="K2641" i="42"/>
  <c r="J2641" i="42"/>
  <c r="H2641" i="42"/>
  <c r="I2641" i="42"/>
  <c r="M2640" i="42"/>
  <c r="L2640" i="42"/>
  <c r="K2640" i="42"/>
  <c r="J2640" i="42"/>
  <c r="H2640" i="42"/>
  <c r="I2640" i="42" s="1"/>
  <c r="M2639" i="42"/>
  <c r="L2639" i="42"/>
  <c r="K2639" i="42"/>
  <c r="J2639" i="42"/>
  <c r="H2639" i="42"/>
  <c r="I2639" i="42"/>
  <c r="M2638" i="42"/>
  <c r="L2638" i="42"/>
  <c r="K2638" i="42"/>
  <c r="J2638" i="42"/>
  <c r="H2638" i="42"/>
  <c r="I2638" i="42" s="1"/>
  <c r="M2637" i="42"/>
  <c r="L2637" i="42"/>
  <c r="K2637" i="42"/>
  <c r="J2637" i="42"/>
  <c r="H2637" i="42"/>
  <c r="I2637" i="42" s="1"/>
  <c r="M2636" i="42"/>
  <c r="L2636" i="42"/>
  <c r="K2636" i="42"/>
  <c r="J2636" i="42"/>
  <c r="H2636" i="42"/>
  <c r="I2636" i="42" s="1"/>
  <c r="M2635" i="42"/>
  <c r="L2635" i="42"/>
  <c r="K2635" i="42"/>
  <c r="J2635" i="42"/>
  <c r="H2635" i="42"/>
  <c r="I2635" i="42" s="1"/>
  <c r="M2634" i="42"/>
  <c r="L2634" i="42"/>
  <c r="K2634" i="42"/>
  <c r="J2634" i="42"/>
  <c r="H2634" i="42"/>
  <c r="I2634" i="42" s="1"/>
  <c r="M2633" i="42"/>
  <c r="L2633" i="42"/>
  <c r="K2633" i="42"/>
  <c r="J2633" i="42"/>
  <c r="H2633" i="42"/>
  <c r="I2633" i="42"/>
  <c r="M2632" i="42"/>
  <c r="L2632" i="42"/>
  <c r="K2632" i="42"/>
  <c r="J2632" i="42"/>
  <c r="H2632" i="42"/>
  <c r="I2632" i="42" s="1"/>
  <c r="M2631" i="42"/>
  <c r="L2631" i="42"/>
  <c r="K2631" i="42"/>
  <c r="J2631" i="42"/>
  <c r="H2631" i="42"/>
  <c r="I2631" i="42"/>
  <c r="M2630" i="42"/>
  <c r="L2630" i="42"/>
  <c r="K2630" i="42"/>
  <c r="J2630" i="42"/>
  <c r="H2630" i="42"/>
  <c r="I2630" i="42" s="1"/>
  <c r="M2629" i="42"/>
  <c r="L2629" i="42"/>
  <c r="K2629" i="42"/>
  <c r="J2629" i="42"/>
  <c r="H2629" i="42"/>
  <c r="I2629" i="42" s="1"/>
  <c r="M2628" i="42"/>
  <c r="L2628" i="42"/>
  <c r="K2628" i="42"/>
  <c r="J2628" i="42"/>
  <c r="H2628" i="42"/>
  <c r="I2628" i="42" s="1"/>
  <c r="M2627" i="42"/>
  <c r="L2627" i="42"/>
  <c r="K2627" i="42"/>
  <c r="J2627" i="42"/>
  <c r="H2627" i="42"/>
  <c r="I2627" i="42"/>
  <c r="M2626" i="42"/>
  <c r="L2626" i="42"/>
  <c r="K2626" i="42"/>
  <c r="J2626" i="42"/>
  <c r="H2626" i="42"/>
  <c r="I2626" i="42" s="1"/>
  <c r="M2625" i="42"/>
  <c r="L2625" i="42"/>
  <c r="K2625" i="42"/>
  <c r="J2625" i="42"/>
  <c r="H2625" i="42"/>
  <c r="I2625" i="42"/>
  <c r="M2624" i="42"/>
  <c r="L2624" i="42"/>
  <c r="K2624" i="42"/>
  <c r="J2624" i="42"/>
  <c r="H2624" i="42"/>
  <c r="I2624" i="42" s="1"/>
  <c r="M2623" i="42"/>
  <c r="L2623" i="42"/>
  <c r="K2623" i="42"/>
  <c r="J2623" i="42"/>
  <c r="H2623" i="42"/>
  <c r="I2623" i="42"/>
  <c r="M2622" i="42"/>
  <c r="L2622" i="42"/>
  <c r="K2622" i="42"/>
  <c r="J2622" i="42"/>
  <c r="H2622" i="42"/>
  <c r="I2622" i="42" s="1"/>
  <c r="M2621" i="42"/>
  <c r="L2621" i="42"/>
  <c r="K2621" i="42"/>
  <c r="J2621" i="42"/>
  <c r="H2621" i="42"/>
  <c r="I2621" i="42" s="1"/>
  <c r="M2620" i="42"/>
  <c r="L2620" i="42"/>
  <c r="K2620" i="42"/>
  <c r="J2620" i="42"/>
  <c r="H2620" i="42"/>
  <c r="I2620" i="42" s="1"/>
  <c r="M2619" i="42"/>
  <c r="L2619" i="42"/>
  <c r="K2619" i="42"/>
  <c r="J2619" i="42"/>
  <c r="H2619" i="42"/>
  <c r="I2619" i="42"/>
  <c r="M2618" i="42"/>
  <c r="L2618" i="42"/>
  <c r="K2618" i="42"/>
  <c r="J2618" i="42"/>
  <c r="H2618" i="42"/>
  <c r="I2618" i="42" s="1"/>
  <c r="M2617" i="42"/>
  <c r="L2617" i="42"/>
  <c r="K2617" i="42"/>
  <c r="J2617" i="42"/>
  <c r="H2617" i="42"/>
  <c r="I2617" i="42" s="1"/>
  <c r="M2616" i="42"/>
  <c r="L2616" i="42"/>
  <c r="K2616" i="42"/>
  <c r="J2616" i="42"/>
  <c r="H2616" i="42"/>
  <c r="I2616" i="42" s="1"/>
  <c r="M2615" i="42"/>
  <c r="L2615" i="42"/>
  <c r="K2615" i="42"/>
  <c r="J2615" i="42"/>
  <c r="H2615" i="42"/>
  <c r="I2615" i="42"/>
  <c r="M2614" i="42"/>
  <c r="L2614" i="42"/>
  <c r="K2614" i="42"/>
  <c r="J2614" i="42"/>
  <c r="H2614" i="42"/>
  <c r="I2614" i="42" s="1"/>
  <c r="M2613" i="42"/>
  <c r="L2613" i="42"/>
  <c r="K2613" i="42"/>
  <c r="J2613" i="42"/>
  <c r="H2613" i="42"/>
  <c r="I2613" i="42" s="1"/>
  <c r="M2612" i="42"/>
  <c r="L2612" i="42"/>
  <c r="K2612" i="42"/>
  <c r="J2612" i="42"/>
  <c r="H2612" i="42"/>
  <c r="I2612" i="42" s="1"/>
  <c r="M2611" i="42"/>
  <c r="L2611" i="42"/>
  <c r="K2611" i="42"/>
  <c r="J2611" i="42"/>
  <c r="H2611" i="42"/>
  <c r="I2611" i="42" s="1"/>
  <c r="M2610" i="42"/>
  <c r="L2610" i="42"/>
  <c r="K2610" i="42"/>
  <c r="J2610" i="42"/>
  <c r="H2610" i="42"/>
  <c r="I2610" i="42" s="1"/>
  <c r="M2609" i="42"/>
  <c r="L2609" i="42"/>
  <c r="K2609" i="42"/>
  <c r="J2609" i="42"/>
  <c r="H2609" i="42"/>
  <c r="I2609" i="42"/>
  <c r="M2608" i="42"/>
  <c r="L2608" i="42"/>
  <c r="K2608" i="42"/>
  <c r="J2608" i="42"/>
  <c r="H2608" i="42"/>
  <c r="I2608" i="42" s="1"/>
  <c r="M2607" i="42"/>
  <c r="L2607" i="42"/>
  <c r="K2607" i="42"/>
  <c r="J2607" i="42"/>
  <c r="H2607" i="42"/>
  <c r="I2607" i="42"/>
  <c r="M2606" i="42"/>
  <c r="L2606" i="42"/>
  <c r="K2606" i="42"/>
  <c r="J2606" i="42"/>
  <c r="H2606" i="42"/>
  <c r="I2606" i="42" s="1"/>
  <c r="M2605" i="42"/>
  <c r="L2605" i="42"/>
  <c r="K2605" i="42"/>
  <c r="J2605" i="42"/>
  <c r="H2605" i="42"/>
  <c r="I2605" i="42" s="1"/>
  <c r="M2604" i="42"/>
  <c r="L2604" i="42"/>
  <c r="K2604" i="42"/>
  <c r="J2604" i="42"/>
  <c r="H2604" i="42"/>
  <c r="I2604" i="42" s="1"/>
  <c r="M2603" i="42"/>
  <c r="L2603" i="42"/>
  <c r="K2603" i="42"/>
  <c r="J2603" i="42"/>
  <c r="H2603" i="42"/>
  <c r="I2603" i="42" s="1"/>
  <c r="M2602" i="42"/>
  <c r="L2602" i="42"/>
  <c r="K2602" i="42"/>
  <c r="J2602" i="42"/>
  <c r="H2602" i="42"/>
  <c r="I2602" i="42" s="1"/>
  <c r="M2601" i="42"/>
  <c r="L2601" i="42"/>
  <c r="K2601" i="42"/>
  <c r="J2601" i="42"/>
  <c r="H2601" i="42"/>
  <c r="I2601" i="42"/>
  <c r="M2600" i="42"/>
  <c r="L2600" i="42"/>
  <c r="K2600" i="42"/>
  <c r="J2600" i="42"/>
  <c r="H2600" i="42"/>
  <c r="I2600" i="42" s="1"/>
  <c r="M2599" i="42"/>
  <c r="L2599" i="42"/>
  <c r="K2599" i="42"/>
  <c r="J2599" i="42"/>
  <c r="H2599" i="42"/>
  <c r="I2599" i="42" s="1"/>
  <c r="M2598" i="42"/>
  <c r="L2598" i="42"/>
  <c r="K2598" i="42"/>
  <c r="J2598" i="42"/>
  <c r="H2598" i="42"/>
  <c r="I2598" i="42" s="1"/>
  <c r="M2597" i="42"/>
  <c r="L2597" i="42"/>
  <c r="K2597" i="42"/>
  <c r="J2597" i="42"/>
  <c r="H2597" i="42"/>
  <c r="I2597" i="42"/>
  <c r="M2596" i="42"/>
  <c r="L2596" i="42"/>
  <c r="K2596" i="42"/>
  <c r="J2596" i="42"/>
  <c r="H2596" i="42"/>
  <c r="I2596" i="42" s="1"/>
  <c r="M2595" i="42"/>
  <c r="L2595" i="42"/>
  <c r="K2595" i="42"/>
  <c r="J2595" i="42"/>
  <c r="H2595" i="42"/>
  <c r="I2595" i="42" s="1"/>
  <c r="M2594" i="42"/>
  <c r="L2594" i="42"/>
  <c r="K2594" i="42"/>
  <c r="J2594" i="42"/>
  <c r="H2594" i="42"/>
  <c r="I2594" i="42" s="1"/>
  <c r="M2593" i="42"/>
  <c r="L2593" i="42"/>
  <c r="K2593" i="42"/>
  <c r="J2593" i="42"/>
  <c r="H2593" i="42"/>
  <c r="I2593" i="42"/>
  <c r="M2592" i="42"/>
  <c r="L2592" i="42"/>
  <c r="K2592" i="42"/>
  <c r="J2592" i="42"/>
  <c r="H2592" i="42"/>
  <c r="I2592" i="42" s="1"/>
  <c r="M2591" i="42"/>
  <c r="L2591" i="42"/>
  <c r="K2591" i="42"/>
  <c r="J2591" i="42"/>
  <c r="H2591" i="42"/>
  <c r="I2591" i="42"/>
  <c r="M2590" i="42"/>
  <c r="L2590" i="42"/>
  <c r="K2590" i="42"/>
  <c r="J2590" i="42"/>
  <c r="H2590" i="42"/>
  <c r="I2590" i="42" s="1"/>
  <c r="M2589" i="42"/>
  <c r="L2589" i="42"/>
  <c r="K2589" i="42"/>
  <c r="J2589" i="42"/>
  <c r="H2589" i="42"/>
  <c r="I2589" i="42" s="1"/>
  <c r="M2588" i="42"/>
  <c r="L2588" i="42"/>
  <c r="K2588" i="42"/>
  <c r="J2588" i="42"/>
  <c r="H2588" i="42"/>
  <c r="I2588" i="42" s="1"/>
  <c r="M2587" i="42"/>
  <c r="L2587" i="42"/>
  <c r="K2587" i="42"/>
  <c r="J2587" i="42"/>
  <c r="H2587" i="42"/>
  <c r="I2587" i="42" s="1"/>
  <c r="M2586" i="42"/>
  <c r="L2586" i="42"/>
  <c r="K2586" i="42"/>
  <c r="J2586" i="42"/>
  <c r="H2586" i="42"/>
  <c r="I2586" i="42" s="1"/>
  <c r="M2585" i="42"/>
  <c r="L2585" i="42"/>
  <c r="K2585" i="42"/>
  <c r="J2585" i="42"/>
  <c r="H2585" i="42"/>
  <c r="I2585" i="42"/>
  <c r="M2584" i="42"/>
  <c r="L2584" i="42"/>
  <c r="K2584" i="42"/>
  <c r="J2584" i="42"/>
  <c r="H2584" i="42"/>
  <c r="I2584" i="42" s="1"/>
  <c r="M2583" i="42"/>
  <c r="L2583" i="42"/>
  <c r="K2583" i="42"/>
  <c r="J2583" i="42"/>
  <c r="H2583" i="42"/>
  <c r="I2583" i="42"/>
  <c r="M2582" i="42"/>
  <c r="L2582" i="42"/>
  <c r="K2582" i="42"/>
  <c r="J2582" i="42"/>
  <c r="H2582" i="42"/>
  <c r="I2582" i="42" s="1"/>
  <c r="M2581" i="42"/>
  <c r="L2581" i="42"/>
  <c r="K2581" i="42"/>
  <c r="J2581" i="42"/>
  <c r="H2581" i="42"/>
  <c r="I2581" i="42" s="1"/>
  <c r="M2580" i="42"/>
  <c r="L2580" i="42"/>
  <c r="K2580" i="42"/>
  <c r="J2580" i="42"/>
  <c r="H2580" i="42"/>
  <c r="I2580" i="42" s="1"/>
  <c r="M2579" i="42"/>
  <c r="L2579" i="42"/>
  <c r="K2579" i="42"/>
  <c r="J2579" i="42"/>
  <c r="H2579" i="42"/>
  <c r="I2579" i="42"/>
  <c r="M2578" i="42"/>
  <c r="L2578" i="42"/>
  <c r="K2578" i="42"/>
  <c r="J2578" i="42"/>
  <c r="H2578" i="42"/>
  <c r="I2578" i="42" s="1"/>
  <c r="M2577" i="42"/>
  <c r="L2577" i="42"/>
  <c r="K2577" i="42"/>
  <c r="J2577" i="42"/>
  <c r="H2577" i="42"/>
  <c r="I2577" i="42" s="1"/>
  <c r="M2576" i="42"/>
  <c r="L2576" i="42"/>
  <c r="K2576" i="42"/>
  <c r="J2576" i="42"/>
  <c r="H2576" i="42"/>
  <c r="I2576" i="42" s="1"/>
  <c r="M2575" i="42"/>
  <c r="L2575" i="42"/>
  <c r="K2575" i="42"/>
  <c r="J2575" i="42"/>
  <c r="H2575" i="42"/>
  <c r="I2575" i="42"/>
  <c r="M2574" i="42"/>
  <c r="L2574" i="42"/>
  <c r="K2574" i="42"/>
  <c r="J2574" i="42"/>
  <c r="H2574" i="42"/>
  <c r="I2574" i="42" s="1"/>
  <c r="M2573" i="42"/>
  <c r="L2573" i="42"/>
  <c r="K2573" i="42"/>
  <c r="J2573" i="42"/>
  <c r="H2573" i="42"/>
  <c r="I2573" i="42"/>
  <c r="M2572" i="42"/>
  <c r="L2572" i="42"/>
  <c r="K2572" i="42"/>
  <c r="J2572" i="42"/>
  <c r="H2572" i="42"/>
  <c r="I2572" i="42" s="1"/>
  <c r="M2571" i="42"/>
  <c r="L2571" i="42"/>
  <c r="K2571" i="42"/>
  <c r="J2571" i="42"/>
  <c r="H2571" i="42"/>
  <c r="I2571" i="42"/>
  <c r="M2570" i="42"/>
  <c r="L2570" i="42"/>
  <c r="K2570" i="42"/>
  <c r="J2570" i="42"/>
  <c r="H2570" i="42"/>
  <c r="I2570" i="42" s="1"/>
  <c r="M2569" i="42"/>
  <c r="L2569" i="42"/>
  <c r="K2569" i="42"/>
  <c r="J2569" i="42"/>
  <c r="H2569" i="42"/>
  <c r="I2569" i="42"/>
  <c r="M2568" i="42"/>
  <c r="L2568" i="42"/>
  <c r="K2568" i="42"/>
  <c r="J2568" i="42"/>
  <c r="H2568" i="42"/>
  <c r="I2568" i="42" s="1"/>
  <c r="M2567" i="42"/>
  <c r="L2567" i="42"/>
  <c r="K2567" i="42"/>
  <c r="J2567" i="42"/>
  <c r="H2567" i="42"/>
  <c r="I2567" i="42"/>
  <c r="M2566" i="42"/>
  <c r="L2566" i="42"/>
  <c r="K2566" i="42"/>
  <c r="J2566" i="42"/>
  <c r="H2566" i="42"/>
  <c r="I2566" i="42" s="1"/>
  <c r="M2565" i="42"/>
  <c r="L2565" i="42"/>
  <c r="K2565" i="42"/>
  <c r="J2565" i="42"/>
  <c r="H2565" i="42"/>
  <c r="I2565" i="42" s="1"/>
  <c r="M2564" i="42"/>
  <c r="L2564" i="42"/>
  <c r="K2564" i="42"/>
  <c r="J2564" i="42"/>
  <c r="H2564" i="42"/>
  <c r="I2564" i="42" s="1"/>
  <c r="M2563" i="42"/>
  <c r="L2563" i="42"/>
  <c r="K2563" i="42"/>
  <c r="J2563" i="42"/>
  <c r="H2563" i="42"/>
  <c r="I2563" i="42" s="1"/>
  <c r="M2562" i="42"/>
  <c r="L2562" i="42"/>
  <c r="K2562" i="42"/>
  <c r="J2562" i="42"/>
  <c r="H2562" i="42"/>
  <c r="I2562" i="42" s="1"/>
  <c r="M2561" i="42"/>
  <c r="L2561" i="42"/>
  <c r="K2561" i="42"/>
  <c r="J2561" i="42"/>
  <c r="H2561" i="42"/>
  <c r="I2561" i="42" s="1"/>
  <c r="M2560" i="42"/>
  <c r="L2560" i="42"/>
  <c r="K2560" i="42"/>
  <c r="J2560" i="42"/>
  <c r="H2560" i="42"/>
  <c r="I2560" i="42" s="1"/>
  <c r="M2559" i="42"/>
  <c r="L2559" i="42"/>
  <c r="K2559" i="42"/>
  <c r="J2559" i="42"/>
  <c r="H2559" i="42"/>
  <c r="I2559" i="42"/>
  <c r="M2558" i="42"/>
  <c r="L2558" i="42"/>
  <c r="K2558" i="42"/>
  <c r="J2558" i="42"/>
  <c r="H2558" i="42"/>
  <c r="I2558" i="42" s="1"/>
  <c r="M2557" i="42"/>
  <c r="L2557" i="42"/>
  <c r="K2557" i="42"/>
  <c r="J2557" i="42"/>
  <c r="H2557" i="42"/>
  <c r="I2557" i="42" s="1"/>
  <c r="M2556" i="42"/>
  <c r="L2556" i="42"/>
  <c r="K2556" i="42"/>
  <c r="J2556" i="42"/>
  <c r="H2556" i="42"/>
  <c r="I2556" i="42" s="1"/>
  <c r="M2555" i="42"/>
  <c r="L2555" i="42"/>
  <c r="K2555" i="42"/>
  <c r="J2555" i="42"/>
  <c r="H2555" i="42"/>
  <c r="I2555" i="42"/>
  <c r="M2554" i="42"/>
  <c r="L2554" i="42"/>
  <c r="K2554" i="42"/>
  <c r="J2554" i="42"/>
  <c r="H2554" i="42"/>
  <c r="I2554" i="42" s="1"/>
  <c r="M2553" i="42"/>
  <c r="L2553" i="42"/>
  <c r="K2553" i="42"/>
  <c r="J2553" i="42"/>
  <c r="H2553" i="42"/>
  <c r="I2553" i="42"/>
  <c r="M2552" i="42"/>
  <c r="L2552" i="42"/>
  <c r="K2552" i="42"/>
  <c r="J2552" i="42"/>
  <c r="H2552" i="42"/>
  <c r="I2552" i="42" s="1"/>
  <c r="M2551" i="42"/>
  <c r="L2551" i="42"/>
  <c r="K2551" i="42"/>
  <c r="J2551" i="42"/>
  <c r="H2551" i="42"/>
  <c r="I2551" i="42"/>
  <c r="M2550" i="42"/>
  <c r="L2550" i="42"/>
  <c r="K2550" i="42"/>
  <c r="J2550" i="42"/>
  <c r="H2550" i="42"/>
  <c r="I2550" i="42" s="1"/>
  <c r="M2549" i="42"/>
  <c r="L2549" i="42"/>
  <c r="K2549" i="42"/>
  <c r="J2549" i="42"/>
  <c r="H2549" i="42"/>
  <c r="I2549" i="42"/>
  <c r="M2548" i="42"/>
  <c r="L2548" i="42"/>
  <c r="K2548" i="42"/>
  <c r="J2548" i="42"/>
  <c r="H2548" i="42"/>
  <c r="I2548" i="42" s="1"/>
  <c r="M2547" i="42"/>
  <c r="L2547" i="42"/>
  <c r="K2547" i="42"/>
  <c r="J2547" i="42"/>
  <c r="H2547" i="42"/>
  <c r="I2547" i="42"/>
  <c r="M2546" i="42"/>
  <c r="L2546" i="42"/>
  <c r="K2546" i="42"/>
  <c r="J2546" i="42"/>
  <c r="H2546" i="42"/>
  <c r="I2546" i="42" s="1"/>
  <c r="M2545" i="42"/>
  <c r="L2545" i="42"/>
  <c r="K2545" i="42"/>
  <c r="J2545" i="42"/>
  <c r="H2545" i="42"/>
  <c r="I2545" i="42"/>
  <c r="M2544" i="42"/>
  <c r="L2544" i="42"/>
  <c r="K2544" i="42"/>
  <c r="J2544" i="42"/>
  <c r="H2544" i="42"/>
  <c r="I2544" i="42" s="1"/>
  <c r="M2543" i="42"/>
  <c r="L2543" i="42"/>
  <c r="K2543" i="42"/>
  <c r="J2543" i="42"/>
  <c r="H2543" i="42"/>
  <c r="I2543" i="42"/>
  <c r="M2542" i="42"/>
  <c r="L2542" i="42"/>
  <c r="K2542" i="42"/>
  <c r="J2542" i="42"/>
  <c r="H2542" i="42"/>
  <c r="I2542" i="42" s="1"/>
  <c r="M2541" i="42"/>
  <c r="L2541" i="42"/>
  <c r="K2541" i="42"/>
  <c r="J2541" i="42"/>
  <c r="H2541" i="42"/>
  <c r="I2541" i="42" s="1"/>
  <c r="M2540" i="42"/>
  <c r="L2540" i="42"/>
  <c r="K2540" i="42"/>
  <c r="J2540" i="42"/>
  <c r="H2540" i="42"/>
  <c r="I2540" i="42" s="1"/>
  <c r="M2539" i="42"/>
  <c r="L2539" i="42"/>
  <c r="K2539" i="42"/>
  <c r="J2539" i="42"/>
  <c r="H2539" i="42"/>
  <c r="I2539" i="42" s="1"/>
  <c r="M2538" i="42"/>
  <c r="L2538" i="42"/>
  <c r="K2538" i="42"/>
  <c r="J2538" i="42"/>
  <c r="H2538" i="42"/>
  <c r="I2538" i="42" s="1"/>
  <c r="M2537" i="42"/>
  <c r="L2537" i="42"/>
  <c r="K2537" i="42"/>
  <c r="J2537" i="42"/>
  <c r="H2537" i="42"/>
  <c r="I2537" i="42"/>
  <c r="M2536" i="42"/>
  <c r="L2536" i="42"/>
  <c r="K2536" i="42"/>
  <c r="J2536" i="42"/>
  <c r="H2536" i="42"/>
  <c r="I2536" i="42" s="1"/>
  <c r="M2535" i="42"/>
  <c r="L2535" i="42"/>
  <c r="K2535" i="42"/>
  <c r="J2535" i="42"/>
  <c r="H2535" i="42"/>
  <c r="I2535" i="42"/>
  <c r="M2534" i="42"/>
  <c r="L2534" i="42"/>
  <c r="K2534" i="42"/>
  <c r="J2534" i="42"/>
  <c r="H2534" i="42"/>
  <c r="I2534" i="42" s="1"/>
  <c r="M2533" i="42"/>
  <c r="L2533" i="42"/>
  <c r="K2533" i="42"/>
  <c r="J2533" i="42"/>
  <c r="H2533" i="42"/>
  <c r="I2533" i="42" s="1"/>
  <c r="M2532" i="42"/>
  <c r="L2532" i="42"/>
  <c r="K2532" i="42"/>
  <c r="J2532" i="42"/>
  <c r="H2532" i="42"/>
  <c r="I2532" i="42" s="1"/>
  <c r="M2531" i="42"/>
  <c r="L2531" i="42"/>
  <c r="K2531" i="42"/>
  <c r="J2531" i="42"/>
  <c r="H2531" i="42"/>
  <c r="I2531" i="42"/>
  <c r="M2530" i="42"/>
  <c r="L2530" i="42"/>
  <c r="K2530" i="42"/>
  <c r="J2530" i="42"/>
  <c r="H2530" i="42"/>
  <c r="I2530" i="42" s="1"/>
  <c r="M2529" i="42"/>
  <c r="L2529" i="42"/>
  <c r="K2529" i="42"/>
  <c r="J2529" i="42"/>
  <c r="H2529" i="42"/>
  <c r="I2529" i="42"/>
  <c r="M2528" i="42"/>
  <c r="L2528" i="42"/>
  <c r="K2528" i="42"/>
  <c r="J2528" i="42"/>
  <c r="H2528" i="42"/>
  <c r="I2528" i="42" s="1"/>
  <c r="M2527" i="42"/>
  <c r="L2527" i="42"/>
  <c r="K2527" i="42"/>
  <c r="J2527" i="42"/>
  <c r="H2527" i="42"/>
  <c r="I2527" i="42"/>
  <c r="M2526" i="42"/>
  <c r="L2526" i="42"/>
  <c r="K2526" i="42"/>
  <c r="J2526" i="42"/>
  <c r="H2526" i="42"/>
  <c r="I2526" i="42" s="1"/>
  <c r="M2525" i="42"/>
  <c r="L2525" i="42"/>
  <c r="K2525" i="42"/>
  <c r="J2525" i="42"/>
  <c r="H2525" i="42"/>
  <c r="I2525" i="42" s="1"/>
  <c r="M2524" i="42"/>
  <c r="L2524" i="42"/>
  <c r="K2524" i="42"/>
  <c r="J2524" i="42"/>
  <c r="H2524" i="42"/>
  <c r="I2524" i="42" s="1"/>
  <c r="M2523" i="42"/>
  <c r="L2523" i="42"/>
  <c r="K2523" i="42"/>
  <c r="J2523" i="42"/>
  <c r="H2523" i="42"/>
  <c r="I2523" i="42"/>
  <c r="M2522" i="42"/>
  <c r="L2522" i="42"/>
  <c r="K2522" i="42"/>
  <c r="J2522" i="42"/>
  <c r="H2522" i="42"/>
  <c r="I2522" i="42" s="1"/>
  <c r="M2521" i="42"/>
  <c r="L2521" i="42"/>
  <c r="K2521" i="42"/>
  <c r="J2521" i="42"/>
  <c r="H2521" i="42"/>
  <c r="I2521" i="42" s="1"/>
  <c r="M2520" i="42"/>
  <c r="L2520" i="42"/>
  <c r="K2520" i="42"/>
  <c r="J2520" i="42"/>
  <c r="H2520" i="42"/>
  <c r="I2520" i="42" s="1"/>
  <c r="M2519" i="42"/>
  <c r="L2519" i="42"/>
  <c r="K2519" i="42"/>
  <c r="J2519" i="42"/>
  <c r="H2519" i="42"/>
  <c r="I2519" i="42"/>
  <c r="M2518" i="42"/>
  <c r="L2518" i="42"/>
  <c r="K2518" i="42"/>
  <c r="J2518" i="42"/>
  <c r="H2518" i="42"/>
  <c r="I2518" i="42" s="1"/>
  <c r="M2517" i="42"/>
  <c r="L2517" i="42"/>
  <c r="K2517" i="42"/>
  <c r="J2517" i="42"/>
  <c r="H2517" i="42"/>
  <c r="I2517" i="42" s="1"/>
  <c r="M2516" i="42"/>
  <c r="L2516" i="42"/>
  <c r="K2516" i="42"/>
  <c r="J2516" i="42"/>
  <c r="H2516" i="42"/>
  <c r="I2516" i="42" s="1"/>
  <c r="M2515" i="42"/>
  <c r="L2515" i="42"/>
  <c r="K2515" i="42"/>
  <c r="J2515" i="42"/>
  <c r="H2515" i="42"/>
  <c r="I2515" i="42" s="1"/>
  <c r="M2514" i="42"/>
  <c r="L2514" i="42"/>
  <c r="K2514" i="42"/>
  <c r="J2514" i="42"/>
  <c r="H2514" i="42"/>
  <c r="I2514" i="42" s="1"/>
  <c r="M2513" i="42"/>
  <c r="L2513" i="42"/>
  <c r="K2513" i="42"/>
  <c r="J2513" i="42"/>
  <c r="H2513" i="42"/>
  <c r="I2513" i="42"/>
  <c r="M2512" i="42"/>
  <c r="L2512" i="42"/>
  <c r="K2512" i="42"/>
  <c r="J2512" i="42"/>
  <c r="H2512" i="42"/>
  <c r="I2512" i="42" s="1"/>
  <c r="M2511" i="42"/>
  <c r="L2511" i="42"/>
  <c r="K2511" i="42"/>
  <c r="J2511" i="42"/>
  <c r="H2511" i="42"/>
  <c r="I2511" i="42"/>
  <c r="M2510" i="42"/>
  <c r="L2510" i="42"/>
  <c r="K2510" i="42"/>
  <c r="J2510" i="42"/>
  <c r="H2510" i="42"/>
  <c r="I2510" i="42" s="1"/>
  <c r="M2509" i="42"/>
  <c r="L2509" i="42"/>
  <c r="K2509" i="42"/>
  <c r="J2509" i="42"/>
  <c r="H2509" i="42"/>
  <c r="I2509" i="42" s="1"/>
  <c r="M2508" i="42"/>
  <c r="L2508" i="42"/>
  <c r="K2508" i="42"/>
  <c r="J2508" i="42"/>
  <c r="H2508" i="42"/>
  <c r="I2508" i="42" s="1"/>
  <c r="M2507" i="42"/>
  <c r="L2507" i="42"/>
  <c r="K2507" i="42"/>
  <c r="J2507" i="42"/>
  <c r="H2507" i="42"/>
  <c r="I2507" i="42" s="1"/>
  <c r="M2506" i="42"/>
  <c r="L2506" i="42"/>
  <c r="K2506" i="42"/>
  <c r="J2506" i="42"/>
  <c r="H2506" i="42"/>
  <c r="I2506" i="42" s="1"/>
  <c r="M2505" i="42"/>
  <c r="L2505" i="42"/>
  <c r="K2505" i="42"/>
  <c r="J2505" i="42"/>
  <c r="H2505" i="42"/>
  <c r="I2505" i="42"/>
  <c r="M2504" i="42"/>
  <c r="L2504" i="42"/>
  <c r="K2504" i="42"/>
  <c r="J2504" i="42"/>
  <c r="H2504" i="42"/>
  <c r="I2504" i="42" s="1"/>
  <c r="M2503" i="42"/>
  <c r="L2503" i="42"/>
  <c r="K2503" i="42"/>
  <c r="J2503" i="42"/>
  <c r="H2503" i="42"/>
  <c r="I2503" i="42" s="1"/>
  <c r="M2502" i="42"/>
  <c r="L2502" i="42"/>
  <c r="K2502" i="42"/>
  <c r="J2502" i="42"/>
  <c r="H2502" i="42"/>
  <c r="I2502" i="42" s="1"/>
  <c r="M2501" i="42"/>
  <c r="L2501" i="42"/>
  <c r="K2501" i="42"/>
  <c r="J2501" i="42"/>
  <c r="H2501" i="42"/>
  <c r="I2501" i="42"/>
  <c r="M2500" i="42"/>
  <c r="L2500" i="42"/>
  <c r="K2500" i="42"/>
  <c r="J2500" i="42"/>
  <c r="H2500" i="42"/>
  <c r="I2500" i="42" s="1"/>
  <c r="M2499" i="42"/>
  <c r="L2499" i="42"/>
  <c r="K2499" i="42"/>
  <c r="J2499" i="42"/>
  <c r="H2499" i="42"/>
  <c r="I2499" i="42" s="1"/>
  <c r="M2498" i="42"/>
  <c r="L2498" i="42"/>
  <c r="K2498" i="42"/>
  <c r="J2498" i="42"/>
  <c r="H2498" i="42"/>
  <c r="I2498" i="42" s="1"/>
  <c r="M2497" i="42"/>
  <c r="L2497" i="42"/>
  <c r="K2497" i="42"/>
  <c r="J2497" i="42"/>
  <c r="H2497" i="42"/>
  <c r="I2497" i="42"/>
  <c r="M2496" i="42"/>
  <c r="L2496" i="42"/>
  <c r="K2496" i="42"/>
  <c r="J2496" i="42"/>
  <c r="H2496" i="42"/>
  <c r="I2496" i="42" s="1"/>
  <c r="M2495" i="42"/>
  <c r="L2495" i="42"/>
  <c r="K2495" i="42"/>
  <c r="J2495" i="42"/>
  <c r="H2495" i="42"/>
  <c r="I2495" i="42"/>
  <c r="M2494" i="42"/>
  <c r="L2494" i="42"/>
  <c r="K2494" i="42"/>
  <c r="J2494" i="42"/>
  <c r="H2494" i="42"/>
  <c r="I2494" i="42" s="1"/>
  <c r="M2493" i="42"/>
  <c r="L2493" i="42"/>
  <c r="K2493" i="42"/>
  <c r="J2493" i="42"/>
  <c r="H2493" i="42"/>
  <c r="I2493" i="42" s="1"/>
  <c r="M2492" i="42"/>
  <c r="L2492" i="42"/>
  <c r="K2492" i="42"/>
  <c r="J2492" i="42"/>
  <c r="H2492" i="42"/>
  <c r="I2492" i="42" s="1"/>
  <c r="M2491" i="42"/>
  <c r="L2491" i="42"/>
  <c r="K2491" i="42"/>
  <c r="J2491" i="42"/>
  <c r="H2491" i="42"/>
  <c r="I2491" i="42"/>
  <c r="M2490" i="42"/>
  <c r="L2490" i="42"/>
  <c r="K2490" i="42"/>
  <c r="J2490" i="42"/>
  <c r="H2490" i="42"/>
  <c r="I2490" i="42" s="1"/>
  <c r="M2489" i="42"/>
  <c r="L2489" i="42"/>
  <c r="K2489" i="42"/>
  <c r="J2489" i="42"/>
  <c r="H2489" i="42"/>
  <c r="I2489" i="42"/>
  <c r="M2488" i="42"/>
  <c r="L2488" i="42"/>
  <c r="K2488" i="42"/>
  <c r="J2488" i="42"/>
  <c r="H2488" i="42"/>
  <c r="I2488" i="42" s="1"/>
  <c r="M2487" i="42"/>
  <c r="L2487" i="42"/>
  <c r="K2487" i="42"/>
  <c r="J2487" i="42"/>
  <c r="H2487" i="42"/>
  <c r="I2487" i="42"/>
  <c r="M2486" i="42"/>
  <c r="L2486" i="42"/>
  <c r="K2486" i="42"/>
  <c r="J2486" i="42"/>
  <c r="H2486" i="42"/>
  <c r="I2486" i="42" s="1"/>
  <c r="M2485" i="42"/>
  <c r="L2485" i="42"/>
  <c r="K2485" i="42"/>
  <c r="J2485" i="42"/>
  <c r="H2485" i="42"/>
  <c r="I2485" i="42" s="1"/>
  <c r="M2484" i="42"/>
  <c r="L2484" i="42"/>
  <c r="K2484" i="42"/>
  <c r="J2484" i="42"/>
  <c r="H2484" i="42"/>
  <c r="I2484" i="42" s="1"/>
  <c r="M2483" i="42"/>
  <c r="L2483" i="42"/>
  <c r="K2483" i="42"/>
  <c r="J2483" i="42"/>
  <c r="H2483" i="42"/>
  <c r="I2483" i="42" s="1"/>
  <c r="M2482" i="42"/>
  <c r="L2482" i="42"/>
  <c r="K2482" i="42"/>
  <c r="J2482" i="42"/>
  <c r="H2482" i="42"/>
  <c r="I2482" i="42" s="1"/>
  <c r="M2481" i="42"/>
  <c r="L2481" i="42"/>
  <c r="K2481" i="42"/>
  <c r="J2481" i="42"/>
  <c r="H2481" i="42"/>
  <c r="I2481" i="42"/>
  <c r="M2480" i="42"/>
  <c r="L2480" i="42"/>
  <c r="K2480" i="42"/>
  <c r="J2480" i="42"/>
  <c r="H2480" i="42"/>
  <c r="I2480" i="42" s="1"/>
  <c r="M2479" i="42"/>
  <c r="L2479" i="42"/>
  <c r="K2479" i="42"/>
  <c r="J2479" i="42"/>
  <c r="H2479" i="42"/>
  <c r="I2479" i="42" s="1"/>
  <c r="M2478" i="42"/>
  <c r="L2478" i="42"/>
  <c r="K2478" i="42"/>
  <c r="J2478" i="42"/>
  <c r="H2478" i="42"/>
  <c r="I2478" i="42" s="1"/>
  <c r="M2477" i="42"/>
  <c r="L2477" i="42"/>
  <c r="K2477" i="42"/>
  <c r="J2477" i="42"/>
  <c r="H2477" i="42"/>
  <c r="I2477" i="42"/>
  <c r="M2476" i="42"/>
  <c r="L2476" i="42"/>
  <c r="K2476" i="42"/>
  <c r="J2476" i="42"/>
  <c r="H2476" i="42"/>
  <c r="I2476" i="42" s="1"/>
  <c r="M2475" i="42"/>
  <c r="L2475" i="42"/>
  <c r="K2475" i="42"/>
  <c r="J2475" i="42"/>
  <c r="H2475" i="42"/>
  <c r="I2475" i="42"/>
  <c r="M2474" i="42"/>
  <c r="L2474" i="42"/>
  <c r="K2474" i="42"/>
  <c r="J2474" i="42"/>
  <c r="H2474" i="42"/>
  <c r="I2474" i="42" s="1"/>
  <c r="M2473" i="42"/>
  <c r="L2473" i="42"/>
  <c r="K2473" i="42"/>
  <c r="J2473" i="42"/>
  <c r="H2473" i="42"/>
  <c r="I2473" i="42"/>
  <c r="M2472" i="42"/>
  <c r="L2472" i="42"/>
  <c r="K2472" i="42"/>
  <c r="J2472" i="42"/>
  <c r="H2472" i="42"/>
  <c r="I2472" i="42" s="1"/>
  <c r="M2471" i="42"/>
  <c r="L2471" i="42"/>
  <c r="K2471" i="42"/>
  <c r="J2471" i="42"/>
  <c r="H2471" i="42"/>
  <c r="I2471" i="42"/>
  <c r="M2470" i="42"/>
  <c r="L2470" i="42"/>
  <c r="K2470" i="42"/>
  <c r="J2470" i="42"/>
  <c r="H2470" i="42"/>
  <c r="I2470" i="42" s="1"/>
  <c r="M2469" i="42"/>
  <c r="L2469" i="42"/>
  <c r="K2469" i="42"/>
  <c r="J2469" i="42"/>
  <c r="H2469" i="42"/>
  <c r="I2469" i="42" s="1"/>
  <c r="M2468" i="42"/>
  <c r="L2468" i="42"/>
  <c r="K2468" i="42"/>
  <c r="J2468" i="42"/>
  <c r="H2468" i="42"/>
  <c r="I2468" i="42" s="1"/>
  <c r="M2467" i="42"/>
  <c r="L2467" i="42"/>
  <c r="K2467" i="42"/>
  <c r="J2467" i="42"/>
  <c r="H2467" i="42"/>
  <c r="I2467" i="42"/>
  <c r="M2466" i="42"/>
  <c r="L2466" i="42"/>
  <c r="K2466" i="42"/>
  <c r="J2466" i="42"/>
  <c r="H2466" i="42"/>
  <c r="I2466" i="42" s="1"/>
  <c r="M2465" i="42"/>
  <c r="L2465" i="42"/>
  <c r="K2465" i="42"/>
  <c r="J2465" i="42"/>
  <c r="H2465" i="42"/>
  <c r="I2465" i="42" s="1"/>
  <c r="M2464" i="42"/>
  <c r="L2464" i="42"/>
  <c r="K2464" i="42"/>
  <c r="J2464" i="42"/>
  <c r="H2464" i="42"/>
  <c r="I2464" i="42" s="1"/>
  <c r="M2463" i="42"/>
  <c r="L2463" i="42"/>
  <c r="K2463" i="42"/>
  <c r="J2463" i="42"/>
  <c r="H2463" i="42"/>
  <c r="I2463" i="42"/>
  <c r="M2462" i="42"/>
  <c r="L2462" i="42"/>
  <c r="K2462" i="42"/>
  <c r="J2462" i="42"/>
  <c r="H2462" i="42"/>
  <c r="I2462" i="42" s="1"/>
  <c r="M2461" i="42"/>
  <c r="L2461" i="42"/>
  <c r="K2461" i="42"/>
  <c r="J2461" i="42"/>
  <c r="H2461" i="42"/>
  <c r="I2461" i="42" s="1"/>
  <c r="M2460" i="42"/>
  <c r="L2460" i="42"/>
  <c r="K2460" i="42"/>
  <c r="J2460" i="42"/>
  <c r="H2460" i="42"/>
  <c r="I2460" i="42" s="1"/>
  <c r="M2459" i="42"/>
  <c r="L2459" i="42"/>
  <c r="K2459" i="42"/>
  <c r="J2459" i="42"/>
  <c r="H2459" i="42"/>
  <c r="I2459" i="42" s="1"/>
  <c r="M2458" i="42"/>
  <c r="L2458" i="42"/>
  <c r="K2458" i="42"/>
  <c r="J2458" i="42"/>
  <c r="H2458" i="42"/>
  <c r="I2458" i="42" s="1"/>
  <c r="M2457" i="42"/>
  <c r="L2457" i="42"/>
  <c r="K2457" i="42"/>
  <c r="J2457" i="42"/>
  <c r="H2457" i="42"/>
  <c r="I2457" i="42"/>
  <c r="M2456" i="42"/>
  <c r="L2456" i="42"/>
  <c r="K2456" i="42"/>
  <c r="J2456" i="42"/>
  <c r="H2456" i="42"/>
  <c r="I2456" i="42" s="1"/>
  <c r="M2455" i="42"/>
  <c r="L2455" i="42"/>
  <c r="K2455" i="42"/>
  <c r="J2455" i="42"/>
  <c r="H2455" i="42"/>
  <c r="I2455" i="42"/>
  <c r="M2454" i="42"/>
  <c r="L2454" i="42"/>
  <c r="K2454" i="42"/>
  <c r="J2454" i="42"/>
  <c r="H2454" i="42"/>
  <c r="I2454" i="42" s="1"/>
  <c r="M2453" i="42"/>
  <c r="L2453" i="42"/>
  <c r="K2453" i="42"/>
  <c r="J2453" i="42"/>
  <c r="H2453" i="42"/>
  <c r="I2453" i="42"/>
  <c r="M2452" i="42"/>
  <c r="L2452" i="42"/>
  <c r="K2452" i="42"/>
  <c r="J2452" i="42"/>
  <c r="H2452" i="42"/>
  <c r="I2452" i="42" s="1"/>
  <c r="M2451" i="42"/>
  <c r="L2451" i="42"/>
  <c r="K2451" i="42"/>
  <c r="J2451" i="42"/>
  <c r="H2451" i="42"/>
  <c r="I2451" i="42"/>
  <c r="M2450" i="42"/>
  <c r="L2450" i="42"/>
  <c r="K2450" i="42"/>
  <c r="J2450" i="42"/>
  <c r="H2450" i="42"/>
  <c r="I2450" i="42" s="1"/>
  <c r="M2449" i="42"/>
  <c r="L2449" i="42"/>
  <c r="K2449" i="42"/>
  <c r="J2449" i="42"/>
  <c r="H2449" i="42"/>
  <c r="I2449" i="42"/>
  <c r="M2448" i="42"/>
  <c r="L2448" i="42"/>
  <c r="K2448" i="42"/>
  <c r="J2448" i="42"/>
  <c r="H2448" i="42"/>
  <c r="I2448" i="42" s="1"/>
  <c r="M2447" i="42"/>
  <c r="L2447" i="42"/>
  <c r="K2447" i="42"/>
  <c r="J2447" i="42"/>
  <c r="H2447" i="42"/>
  <c r="I2447" i="42"/>
  <c r="M2446" i="42"/>
  <c r="L2446" i="42"/>
  <c r="K2446" i="42"/>
  <c r="J2446" i="42"/>
  <c r="H2446" i="42"/>
  <c r="I2446" i="42" s="1"/>
  <c r="M2445" i="42"/>
  <c r="L2445" i="42"/>
  <c r="K2445" i="42"/>
  <c r="J2445" i="42"/>
  <c r="H2445" i="42"/>
  <c r="I2445" i="42" s="1"/>
  <c r="M2444" i="42"/>
  <c r="L2444" i="42"/>
  <c r="K2444" i="42"/>
  <c r="J2444" i="42"/>
  <c r="H2444" i="42"/>
  <c r="I2444" i="42" s="1"/>
  <c r="M2443" i="42"/>
  <c r="L2443" i="42"/>
  <c r="K2443" i="42"/>
  <c r="J2443" i="42"/>
  <c r="H2443" i="42"/>
  <c r="I2443" i="42"/>
  <c r="M2442" i="42"/>
  <c r="L2442" i="42"/>
  <c r="K2442" i="42"/>
  <c r="J2442" i="42"/>
  <c r="H2442" i="42"/>
  <c r="I2442" i="42" s="1"/>
  <c r="M2441" i="42"/>
  <c r="L2441" i="42"/>
  <c r="K2441" i="42"/>
  <c r="J2441" i="42"/>
  <c r="H2441" i="42"/>
  <c r="I2441" i="42" s="1"/>
  <c r="M2440" i="42"/>
  <c r="L2440" i="42"/>
  <c r="K2440" i="42"/>
  <c r="J2440" i="42"/>
  <c r="H2440" i="42"/>
  <c r="I2440" i="42" s="1"/>
  <c r="M2439" i="42"/>
  <c r="L2439" i="42"/>
  <c r="K2439" i="42"/>
  <c r="J2439" i="42"/>
  <c r="H2439" i="42"/>
  <c r="I2439" i="42"/>
  <c r="M2438" i="42"/>
  <c r="L2438" i="42"/>
  <c r="K2438" i="42"/>
  <c r="J2438" i="42"/>
  <c r="H2438" i="42"/>
  <c r="I2438" i="42" s="1"/>
  <c r="M2437" i="42"/>
  <c r="L2437" i="42"/>
  <c r="K2437" i="42"/>
  <c r="J2437" i="42"/>
  <c r="H2437" i="42"/>
  <c r="I2437" i="42" s="1"/>
  <c r="M2436" i="42"/>
  <c r="L2436" i="42"/>
  <c r="K2436" i="42"/>
  <c r="J2436" i="42"/>
  <c r="H2436" i="42"/>
  <c r="I2436" i="42" s="1"/>
  <c r="M2435" i="42"/>
  <c r="L2435" i="42"/>
  <c r="K2435" i="42"/>
  <c r="J2435" i="42"/>
  <c r="H2435" i="42"/>
  <c r="I2435" i="42"/>
  <c r="M2434" i="42"/>
  <c r="L2434" i="42"/>
  <c r="K2434" i="42"/>
  <c r="J2434" i="42"/>
  <c r="H2434" i="42"/>
  <c r="I2434" i="42" s="1"/>
  <c r="M2433" i="42"/>
  <c r="L2433" i="42"/>
  <c r="K2433" i="42"/>
  <c r="J2433" i="42"/>
  <c r="H2433" i="42"/>
  <c r="I2433" i="42"/>
  <c r="M2432" i="42"/>
  <c r="L2432" i="42"/>
  <c r="K2432" i="42"/>
  <c r="J2432" i="42"/>
  <c r="H2432" i="42"/>
  <c r="I2432" i="42" s="1"/>
  <c r="M2431" i="42"/>
  <c r="L2431" i="42"/>
  <c r="K2431" i="42"/>
  <c r="J2431" i="42"/>
  <c r="H2431" i="42"/>
  <c r="I2431" i="42"/>
  <c r="M2430" i="42"/>
  <c r="L2430" i="42"/>
  <c r="K2430" i="42"/>
  <c r="J2430" i="42"/>
  <c r="H2430" i="42"/>
  <c r="I2430" i="42" s="1"/>
  <c r="M2429" i="42"/>
  <c r="L2429" i="42"/>
  <c r="K2429" i="42"/>
  <c r="J2429" i="42"/>
  <c r="H2429" i="42"/>
  <c r="I2429" i="42"/>
  <c r="M2428" i="42"/>
  <c r="L2428" i="42"/>
  <c r="K2428" i="42"/>
  <c r="J2428" i="42"/>
  <c r="H2428" i="42"/>
  <c r="I2428" i="42" s="1"/>
  <c r="M2427" i="42"/>
  <c r="L2427" i="42"/>
  <c r="K2427" i="42"/>
  <c r="J2427" i="42"/>
  <c r="H2427" i="42"/>
  <c r="I2427" i="42"/>
  <c r="M2426" i="42"/>
  <c r="L2426" i="42"/>
  <c r="K2426" i="42"/>
  <c r="J2426" i="42"/>
  <c r="H2426" i="42"/>
  <c r="I2426" i="42" s="1"/>
  <c r="M2425" i="42"/>
  <c r="L2425" i="42"/>
  <c r="K2425" i="42"/>
  <c r="J2425" i="42"/>
  <c r="H2425" i="42"/>
  <c r="I2425" i="42"/>
  <c r="M2424" i="42"/>
  <c r="L2424" i="42"/>
  <c r="K2424" i="42"/>
  <c r="J2424" i="42"/>
  <c r="H2424" i="42"/>
  <c r="I2424" i="42" s="1"/>
  <c r="M2423" i="42"/>
  <c r="L2423" i="42"/>
  <c r="K2423" i="42"/>
  <c r="J2423" i="42"/>
  <c r="H2423" i="42"/>
  <c r="I2423" i="42" s="1"/>
  <c r="M2422" i="42"/>
  <c r="L2422" i="42"/>
  <c r="K2422" i="42"/>
  <c r="J2422" i="42"/>
  <c r="H2422" i="42"/>
  <c r="I2422" i="42" s="1"/>
  <c r="M2421" i="42"/>
  <c r="L2421" i="42"/>
  <c r="K2421" i="42"/>
  <c r="J2421" i="42"/>
  <c r="H2421" i="42"/>
  <c r="I2421" i="42"/>
  <c r="M2420" i="42"/>
  <c r="L2420" i="42"/>
  <c r="K2420" i="42"/>
  <c r="J2420" i="42"/>
  <c r="H2420" i="42"/>
  <c r="I2420" i="42" s="1"/>
  <c r="M2419" i="42"/>
  <c r="L2419" i="42"/>
  <c r="K2419" i="42"/>
  <c r="J2419" i="42"/>
  <c r="H2419" i="42"/>
  <c r="I2419" i="42" s="1"/>
  <c r="M2418" i="42"/>
  <c r="L2418" i="42"/>
  <c r="K2418" i="42"/>
  <c r="J2418" i="42"/>
  <c r="H2418" i="42"/>
  <c r="I2418" i="42" s="1"/>
  <c r="M2417" i="42"/>
  <c r="L2417" i="42"/>
  <c r="K2417" i="42"/>
  <c r="J2417" i="42"/>
  <c r="H2417" i="42"/>
  <c r="I2417" i="42"/>
  <c r="M2416" i="42"/>
  <c r="L2416" i="42"/>
  <c r="K2416" i="42"/>
  <c r="J2416" i="42"/>
  <c r="H2416" i="42"/>
  <c r="I2416" i="42" s="1"/>
  <c r="M2415" i="42"/>
  <c r="L2415" i="42"/>
  <c r="K2415" i="42"/>
  <c r="J2415" i="42"/>
  <c r="H2415" i="42"/>
  <c r="I2415" i="42" s="1"/>
  <c r="M2414" i="42"/>
  <c r="L2414" i="42"/>
  <c r="K2414" i="42"/>
  <c r="J2414" i="42"/>
  <c r="H2414" i="42"/>
  <c r="I2414" i="42" s="1"/>
  <c r="M2413" i="42"/>
  <c r="L2413" i="42"/>
  <c r="K2413" i="42"/>
  <c r="J2413" i="42"/>
  <c r="H2413" i="42"/>
  <c r="I2413" i="42"/>
  <c r="M2412" i="42"/>
  <c r="L2412" i="42"/>
  <c r="K2412" i="42"/>
  <c r="J2412" i="42"/>
  <c r="H2412" i="42"/>
  <c r="I2412" i="42" s="1"/>
  <c r="M2411" i="42"/>
  <c r="L2411" i="42"/>
  <c r="K2411" i="42"/>
  <c r="J2411" i="42"/>
  <c r="H2411" i="42"/>
  <c r="I2411" i="42"/>
  <c r="M2410" i="42"/>
  <c r="L2410" i="42"/>
  <c r="K2410" i="42"/>
  <c r="J2410" i="42"/>
  <c r="H2410" i="42"/>
  <c r="I2410" i="42" s="1"/>
  <c r="M2409" i="42"/>
  <c r="L2409" i="42"/>
  <c r="K2409" i="42"/>
  <c r="J2409" i="42"/>
  <c r="H2409" i="42"/>
  <c r="I2409" i="42"/>
  <c r="M2408" i="42"/>
  <c r="L2408" i="42"/>
  <c r="K2408" i="42"/>
  <c r="J2408" i="42"/>
  <c r="H2408" i="42"/>
  <c r="I2408" i="42" s="1"/>
  <c r="M2407" i="42"/>
  <c r="L2407" i="42"/>
  <c r="K2407" i="42"/>
  <c r="J2407" i="42"/>
  <c r="H2407" i="42"/>
  <c r="I2407" i="42"/>
  <c r="M2406" i="42"/>
  <c r="L2406" i="42"/>
  <c r="K2406" i="42"/>
  <c r="J2406" i="42"/>
  <c r="H2406" i="42"/>
  <c r="I2406" i="42" s="1"/>
  <c r="M2405" i="42"/>
  <c r="L2405" i="42"/>
  <c r="K2405" i="42"/>
  <c r="J2405" i="42"/>
  <c r="H2405" i="42"/>
  <c r="I2405" i="42"/>
  <c r="M2404" i="42"/>
  <c r="L2404" i="42"/>
  <c r="K2404" i="42"/>
  <c r="J2404" i="42"/>
  <c r="H2404" i="42"/>
  <c r="I2404" i="42" s="1"/>
  <c r="M2403" i="42"/>
  <c r="L2403" i="42"/>
  <c r="K2403" i="42"/>
  <c r="J2403" i="42"/>
  <c r="H2403" i="42"/>
  <c r="I2403" i="42"/>
  <c r="M2402" i="42"/>
  <c r="L2402" i="42"/>
  <c r="K2402" i="42"/>
  <c r="J2402" i="42"/>
  <c r="H2402" i="42"/>
  <c r="I2402" i="42" s="1"/>
  <c r="M2401" i="42"/>
  <c r="L2401" i="42"/>
  <c r="K2401" i="42"/>
  <c r="J2401" i="42"/>
  <c r="H2401" i="42"/>
  <c r="I2401" i="42"/>
  <c r="M2400" i="42"/>
  <c r="L2400" i="42"/>
  <c r="K2400" i="42"/>
  <c r="J2400" i="42"/>
  <c r="H2400" i="42"/>
  <c r="I2400" i="42" s="1"/>
  <c r="M2399" i="42"/>
  <c r="L2399" i="42"/>
  <c r="K2399" i="42"/>
  <c r="J2399" i="42"/>
  <c r="H2399" i="42"/>
  <c r="I2399" i="42" s="1"/>
  <c r="M2398" i="42"/>
  <c r="L2398" i="42"/>
  <c r="K2398" i="42"/>
  <c r="J2398" i="42"/>
  <c r="H2398" i="42"/>
  <c r="I2398" i="42" s="1"/>
  <c r="M2397" i="42"/>
  <c r="L2397" i="42"/>
  <c r="K2397" i="42"/>
  <c r="J2397" i="42"/>
  <c r="H2397" i="42"/>
  <c r="I2397" i="42"/>
  <c r="M2396" i="42"/>
  <c r="L2396" i="42"/>
  <c r="K2396" i="42"/>
  <c r="J2396" i="42"/>
  <c r="H2396" i="42"/>
  <c r="I2396" i="42" s="1"/>
  <c r="M2395" i="42"/>
  <c r="L2395" i="42"/>
  <c r="K2395" i="42"/>
  <c r="J2395" i="42"/>
  <c r="H2395" i="42"/>
  <c r="I2395" i="42" s="1"/>
  <c r="M2394" i="42"/>
  <c r="L2394" i="42"/>
  <c r="K2394" i="42"/>
  <c r="J2394" i="42"/>
  <c r="H2394" i="42"/>
  <c r="I2394" i="42" s="1"/>
  <c r="M2393" i="42"/>
  <c r="L2393" i="42"/>
  <c r="K2393" i="42"/>
  <c r="J2393" i="42"/>
  <c r="H2393" i="42"/>
  <c r="I2393" i="42"/>
  <c r="M2392" i="42"/>
  <c r="L2392" i="42"/>
  <c r="K2392" i="42"/>
  <c r="J2392" i="42"/>
  <c r="H2392" i="42"/>
  <c r="I2392" i="42" s="1"/>
  <c r="M2391" i="42"/>
  <c r="L2391" i="42"/>
  <c r="K2391" i="42"/>
  <c r="J2391" i="42"/>
  <c r="H2391" i="42"/>
  <c r="I2391" i="42" s="1"/>
  <c r="M2390" i="42"/>
  <c r="L2390" i="42"/>
  <c r="K2390" i="42"/>
  <c r="J2390" i="42"/>
  <c r="H2390" i="42"/>
  <c r="I2390" i="42" s="1"/>
  <c r="M2389" i="42"/>
  <c r="L2389" i="42"/>
  <c r="K2389" i="42"/>
  <c r="J2389" i="42"/>
  <c r="H2389" i="42"/>
  <c r="I2389" i="42"/>
  <c r="M2388" i="42"/>
  <c r="L2388" i="42"/>
  <c r="K2388" i="42"/>
  <c r="J2388" i="42"/>
  <c r="H2388" i="42"/>
  <c r="I2388" i="42" s="1"/>
  <c r="M2387" i="42"/>
  <c r="L2387" i="42"/>
  <c r="K2387" i="42"/>
  <c r="J2387" i="42"/>
  <c r="H2387" i="42"/>
  <c r="I2387" i="42"/>
  <c r="M2386" i="42"/>
  <c r="L2386" i="42"/>
  <c r="K2386" i="42"/>
  <c r="J2386" i="42"/>
  <c r="H2386" i="42"/>
  <c r="I2386" i="42" s="1"/>
  <c r="M2385" i="42"/>
  <c r="L2385" i="42"/>
  <c r="K2385" i="42"/>
  <c r="J2385" i="42"/>
  <c r="H2385" i="42"/>
  <c r="I2385" i="42"/>
  <c r="M2384" i="42"/>
  <c r="L2384" i="42"/>
  <c r="K2384" i="42"/>
  <c r="J2384" i="42"/>
  <c r="H2384" i="42"/>
  <c r="I2384" i="42" s="1"/>
  <c r="M2383" i="42"/>
  <c r="L2383" i="42"/>
  <c r="K2383" i="42"/>
  <c r="J2383" i="42"/>
  <c r="H2383" i="42"/>
  <c r="I2383" i="42"/>
  <c r="M2382" i="42"/>
  <c r="L2382" i="42"/>
  <c r="K2382" i="42"/>
  <c r="J2382" i="42"/>
  <c r="H2382" i="42"/>
  <c r="I2382" i="42" s="1"/>
  <c r="M2381" i="42"/>
  <c r="L2381" i="42"/>
  <c r="K2381" i="42"/>
  <c r="J2381" i="42"/>
  <c r="H2381" i="42"/>
  <c r="I2381" i="42"/>
  <c r="M2380" i="42"/>
  <c r="L2380" i="42"/>
  <c r="K2380" i="42"/>
  <c r="J2380" i="42"/>
  <c r="H2380" i="42"/>
  <c r="I2380" i="42" s="1"/>
  <c r="M2379" i="42"/>
  <c r="L2379" i="42"/>
  <c r="K2379" i="42"/>
  <c r="J2379" i="42"/>
  <c r="H2379" i="42"/>
  <c r="I2379" i="42"/>
  <c r="M2378" i="42"/>
  <c r="L2378" i="42"/>
  <c r="K2378" i="42"/>
  <c r="J2378" i="42"/>
  <c r="H2378" i="42"/>
  <c r="I2378" i="42" s="1"/>
  <c r="M2377" i="42"/>
  <c r="L2377" i="42"/>
  <c r="K2377" i="42"/>
  <c r="J2377" i="42"/>
  <c r="H2377" i="42"/>
  <c r="I2377" i="42"/>
  <c r="M2376" i="42"/>
  <c r="L2376" i="42"/>
  <c r="K2376" i="42"/>
  <c r="J2376" i="42"/>
  <c r="H2376" i="42"/>
  <c r="I2376" i="42" s="1"/>
  <c r="M2375" i="42"/>
  <c r="L2375" i="42"/>
  <c r="K2375" i="42"/>
  <c r="J2375" i="42"/>
  <c r="H2375" i="42"/>
  <c r="I2375" i="42" s="1"/>
  <c r="M2374" i="42"/>
  <c r="L2374" i="42"/>
  <c r="K2374" i="42"/>
  <c r="J2374" i="42"/>
  <c r="H2374" i="42"/>
  <c r="I2374" i="42" s="1"/>
  <c r="M2373" i="42"/>
  <c r="L2373" i="42"/>
  <c r="K2373" i="42"/>
  <c r="J2373" i="42"/>
  <c r="H2373" i="42"/>
  <c r="I2373" i="42"/>
  <c r="M2372" i="42"/>
  <c r="L2372" i="42"/>
  <c r="K2372" i="42"/>
  <c r="J2372" i="42"/>
  <c r="H2372" i="42"/>
  <c r="I2372" i="42" s="1"/>
  <c r="M2371" i="42"/>
  <c r="L2371" i="42"/>
  <c r="K2371" i="42"/>
  <c r="J2371" i="42"/>
  <c r="H2371" i="42"/>
  <c r="I2371" i="42" s="1"/>
  <c r="M2370" i="42"/>
  <c r="L2370" i="42"/>
  <c r="K2370" i="42"/>
  <c r="J2370" i="42"/>
  <c r="H2370" i="42"/>
  <c r="I2370" i="42" s="1"/>
  <c r="M2369" i="42"/>
  <c r="L2369" i="42"/>
  <c r="K2369" i="42"/>
  <c r="J2369" i="42"/>
  <c r="H2369" i="42"/>
  <c r="I2369" i="42"/>
  <c r="M2368" i="42"/>
  <c r="L2368" i="42"/>
  <c r="K2368" i="42"/>
  <c r="J2368" i="42"/>
  <c r="H2368" i="42"/>
  <c r="I2368" i="42" s="1"/>
  <c r="M2367" i="42"/>
  <c r="L2367" i="42"/>
  <c r="K2367" i="42"/>
  <c r="J2367" i="42"/>
  <c r="H2367" i="42"/>
  <c r="I2367" i="42" s="1"/>
  <c r="M2366" i="42"/>
  <c r="L2366" i="42"/>
  <c r="K2366" i="42"/>
  <c r="J2366" i="42"/>
  <c r="H2366" i="42"/>
  <c r="I2366" i="42" s="1"/>
  <c r="M2365" i="42"/>
  <c r="L2365" i="42"/>
  <c r="K2365" i="42"/>
  <c r="J2365" i="42"/>
  <c r="H2365" i="42"/>
  <c r="I2365" i="42"/>
  <c r="M2364" i="42"/>
  <c r="L2364" i="42"/>
  <c r="K2364" i="42"/>
  <c r="J2364" i="42"/>
  <c r="H2364" i="42"/>
  <c r="I2364" i="42" s="1"/>
  <c r="M2363" i="42"/>
  <c r="L2363" i="42"/>
  <c r="K2363" i="42"/>
  <c r="J2363" i="42"/>
  <c r="H2363" i="42"/>
  <c r="I2363" i="42"/>
  <c r="M2362" i="42"/>
  <c r="L2362" i="42"/>
  <c r="K2362" i="42"/>
  <c r="J2362" i="42"/>
  <c r="H2362" i="42"/>
  <c r="I2362" i="42" s="1"/>
  <c r="M2361" i="42"/>
  <c r="L2361" i="42"/>
  <c r="K2361" i="42"/>
  <c r="J2361" i="42"/>
  <c r="H2361" i="42"/>
  <c r="I2361" i="42"/>
  <c r="M2360" i="42"/>
  <c r="L2360" i="42"/>
  <c r="K2360" i="42"/>
  <c r="J2360" i="42"/>
  <c r="H2360" i="42"/>
  <c r="I2360" i="42" s="1"/>
  <c r="M2359" i="42"/>
  <c r="L2359" i="42"/>
  <c r="K2359" i="42"/>
  <c r="J2359" i="42"/>
  <c r="H2359" i="42"/>
  <c r="I2359" i="42"/>
  <c r="M2358" i="42"/>
  <c r="L2358" i="42"/>
  <c r="K2358" i="42"/>
  <c r="J2358" i="42"/>
  <c r="H2358" i="42"/>
  <c r="I2358" i="42" s="1"/>
  <c r="M2357" i="42"/>
  <c r="L2357" i="42"/>
  <c r="K2357" i="42"/>
  <c r="J2357" i="42"/>
  <c r="H2357" i="42"/>
  <c r="I2357" i="42"/>
  <c r="M2356" i="42"/>
  <c r="L2356" i="42"/>
  <c r="K2356" i="42"/>
  <c r="J2356" i="42"/>
  <c r="H2356" i="42"/>
  <c r="I2356" i="42" s="1"/>
  <c r="M2355" i="42"/>
  <c r="L2355" i="42"/>
  <c r="K2355" i="42"/>
  <c r="J2355" i="42"/>
  <c r="H2355" i="42"/>
  <c r="I2355" i="42"/>
  <c r="M2354" i="42"/>
  <c r="L2354" i="42"/>
  <c r="K2354" i="42"/>
  <c r="J2354" i="42"/>
  <c r="H2354" i="42"/>
  <c r="I2354" i="42" s="1"/>
  <c r="M2353" i="42"/>
  <c r="L2353" i="42"/>
  <c r="K2353" i="42"/>
  <c r="J2353" i="42"/>
  <c r="H2353" i="42"/>
  <c r="I2353" i="42"/>
  <c r="M2352" i="42"/>
  <c r="L2352" i="42"/>
  <c r="K2352" i="42"/>
  <c r="J2352" i="42"/>
  <c r="H2352" i="42"/>
  <c r="I2352" i="42" s="1"/>
  <c r="M2351" i="42"/>
  <c r="L2351" i="42"/>
  <c r="K2351" i="42"/>
  <c r="J2351" i="42"/>
  <c r="H2351" i="42"/>
  <c r="I2351" i="42" s="1"/>
  <c r="M2350" i="42"/>
  <c r="L2350" i="42"/>
  <c r="K2350" i="42"/>
  <c r="J2350" i="42"/>
  <c r="H2350" i="42"/>
  <c r="I2350" i="42" s="1"/>
  <c r="M2349" i="42"/>
  <c r="L2349" i="42"/>
  <c r="K2349" i="42"/>
  <c r="J2349" i="42"/>
  <c r="H2349" i="42"/>
  <c r="I2349" i="42"/>
  <c r="M2348" i="42"/>
  <c r="L2348" i="42"/>
  <c r="K2348" i="42"/>
  <c r="J2348" i="42"/>
  <c r="H2348" i="42"/>
  <c r="I2348" i="42" s="1"/>
  <c r="M2347" i="42"/>
  <c r="L2347" i="42"/>
  <c r="K2347" i="42"/>
  <c r="J2347" i="42"/>
  <c r="H2347" i="42"/>
  <c r="I2347" i="42" s="1"/>
  <c r="M2346" i="42"/>
  <c r="L2346" i="42"/>
  <c r="K2346" i="42"/>
  <c r="J2346" i="42"/>
  <c r="H2346" i="42"/>
  <c r="I2346" i="42" s="1"/>
  <c r="M2345" i="42"/>
  <c r="L2345" i="42"/>
  <c r="K2345" i="42"/>
  <c r="J2345" i="42"/>
  <c r="H2345" i="42"/>
  <c r="I2345" i="42"/>
  <c r="M2344" i="42"/>
  <c r="L2344" i="42"/>
  <c r="K2344" i="42"/>
  <c r="J2344" i="42"/>
  <c r="H2344" i="42"/>
  <c r="I2344" i="42" s="1"/>
  <c r="M2343" i="42"/>
  <c r="L2343" i="42"/>
  <c r="K2343" i="42"/>
  <c r="J2343" i="42"/>
  <c r="H2343" i="42"/>
  <c r="I2343" i="42" s="1"/>
  <c r="M2342" i="42"/>
  <c r="L2342" i="42"/>
  <c r="K2342" i="42"/>
  <c r="J2342" i="42"/>
  <c r="H2342" i="42"/>
  <c r="I2342" i="42" s="1"/>
  <c r="M2341" i="42"/>
  <c r="L2341" i="42"/>
  <c r="K2341" i="42"/>
  <c r="J2341" i="42"/>
  <c r="H2341" i="42"/>
  <c r="I2341" i="42"/>
  <c r="M2340" i="42"/>
  <c r="L2340" i="42"/>
  <c r="K2340" i="42"/>
  <c r="J2340" i="42"/>
  <c r="H2340" i="42"/>
  <c r="I2340" i="42" s="1"/>
  <c r="M2339" i="42"/>
  <c r="L2339" i="42"/>
  <c r="K2339" i="42"/>
  <c r="J2339" i="42"/>
  <c r="H2339" i="42"/>
  <c r="I2339" i="42"/>
  <c r="M2338" i="42"/>
  <c r="L2338" i="42"/>
  <c r="K2338" i="42"/>
  <c r="J2338" i="42"/>
  <c r="H2338" i="42"/>
  <c r="I2338" i="42" s="1"/>
  <c r="M2337" i="42"/>
  <c r="L2337" i="42"/>
  <c r="K2337" i="42"/>
  <c r="J2337" i="42"/>
  <c r="H2337" i="42"/>
  <c r="I2337" i="42"/>
  <c r="M2336" i="42"/>
  <c r="L2336" i="42"/>
  <c r="K2336" i="42"/>
  <c r="J2336" i="42"/>
  <c r="H2336" i="42"/>
  <c r="I2336" i="42" s="1"/>
  <c r="M2335" i="42"/>
  <c r="L2335" i="42"/>
  <c r="K2335" i="42"/>
  <c r="J2335" i="42"/>
  <c r="H2335" i="42"/>
  <c r="I2335" i="42"/>
  <c r="M2334" i="42"/>
  <c r="L2334" i="42"/>
  <c r="K2334" i="42"/>
  <c r="J2334" i="42"/>
  <c r="H2334" i="42"/>
  <c r="I2334" i="42" s="1"/>
  <c r="M2333" i="42"/>
  <c r="L2333" i="42"/>
  <c r="K2333" i="42"/>
  <c r="J2333" i="42"/>
  <c r="H2333" i="42"/>
  <c r="I2333" i="42"/>
  <c r="M2332" i="42"/>
  <c r="L2332" i="42"/>
  <c r="K2332" i="42"/>
  <c r="J2332" i="42"/>
  <c r="H2332" i="42"/>
  <c r="I2332" i="42" s="1"/>
  <c r="M2331" i="42"/>
  <c r="L2331" i="42"/>
  <c r="K2331" i="42"/>
  <c r="J2331" i="42"/>
  <c r="H2331" i="42"/>
  <c r="I2331" i="42"/>
  <c r="M2330" i="42"/>
  <c r="L2330" i="42"/>
  <c r="K2330" i="42"/>
  <c r="J2330" i="42"/>
  <c r="H2330" i="42"/>
  <c r="I2330" i="42" s="1"/>
  <c r="M2329" i="42"/>
  <c r="L2329" i="42"/>
  <c r="K2329" i="42"/>
  <c r="J2329" i="42"/>
  <c r="H2329" i="42"/>
  <c r="I2329" i="42"/>
  <c r="M2328" i="42"/>
  <c r="L2328" i="42"/>
  <c r="K2328" i="42"/>
  <c r="J2328" i="42"/>
  <c r="H2328" i="42"/>
  <c r="I2328" i="42" s="1"/>
  <c r="M2327" i="42"/>
  <c r="L2327" i="42"/>
  <c r="K2327" i="42"/>
  <c r="J2327" i="42"/>
  <c r="H2327" i="42"/>
  <c r="I2327" i="42" s="1"/>
  <c r="M2326" i="42"/>
  <c r="L2326" i="42"/>
  <c r="K2326" i="42"/>
  <c r="J2326" i="42"/>
  <c r="H2326" i="42"/>
  <c r="I2326" i="42" s="1"/>
  <c r="M2325" i="42"/>
  <c r="L2325" i="42"/>
  <c r="K2325" i="42"/>
  <c r="J2325" i="42"/>
  <c r="H2325" i="42"/>
  <c r="I2325" i="42"/>
  <c r="M2324" i="42"/>
  <c r="L2324" i="42"/>
  <c r="K2324" i="42"/>
  <c r="J2324" i="42"/>
  <c r="H2324" i="42"/>
  <c r="I2324" i="42" s="1"/>
  <c r="M2323" i="42"/>
  <c r="L2323" i="42"/>
  <c r="K2323" i="42"/>
  <c r="J2323" i="42"/>
  <c r="H2323" i="42"/>
  <c r="I2323" i="42" s="1"/>
  <c r="M2322" i="42"/>
  <c r="L2322" i="42"/>
  <c r="K2322" i="42"/>
  <c r="J2322" i="42"/>
  <c r="H2322" i="42"/>
  <c r="I2322" i="42" s="1"/>
  <c r="M2321" i="42"/>
  <c r="L2321" i="42"/>
  <c r="K2321" i="42"/>
  <c r="J2321" i="42"/>
  <c r="H2321" i="42"/>
  <c r="I2321" i="42"/>
  <c r="M2320" i="42"/>
  <c r="L2320" i="42"/>
  <c r="K2320" i="42"/>
  <c r="J2320" i="42"/>
  <c r="H2320" i="42"/>
  <c r="I2320" i="42" s="1"/>
  <c r="M2319" i="42"/>
  <c r="L2319" i="42"/>
  <c r="K2319" i="42"/>
  <c r="J2319" i="42"/>
  <c r="H2319" i="42"/>
  <c r="I2319" i="42" s="1"/>
  <c r="M2318" i="42"/>
  <c r="L2318" i="42"/>
  <c r="K2318" i="42"/>
  <c r="J2318" i="42"/>
  <c r="H2318" i="42"/>
  <c r="I2318" i="42" s="1"/>
  <c r="M2317" i="42"/>
  <c r="L2317" i="42"/>
  <c r="K2317" i="42"/>
  <c r="J2317" i="42"/>
  <c r="H2317" i="42"/>
  <c r="I2317" i="42"/>
  <c r="M2316" i="42"/>
  <c r="L2316" i="42"/>
  <c r="K2316" i="42"/>
  <c r="J2316" i="42"/>
  <c r="H2316" i="42"/>
  <c r="I2316" i="42" s="1"/>
  <c r="M2315" i="42"/>
  <c r="L2315" i="42"/>
  <c r="K2315" i="42"/>
  <c r="J2315" i="42"/>
  <c r="H2315" i="42"/>
  <c r="I2315" i="42"/>
  <c r="M2314" i="42"/>
  <c r="L2314" i="42"/>
  <c r="K2314" i="42"/>
  <c r="J2314" i="42"/>
  <c r="H2314" i="42"/>
  <c r="I2314" i="42" s="1"/>
  <c r="M2313" i="42"/>
  <c r="L2313" i="42"/>
  <c r="K2313" i="42"/>
  <c r="J2313" i="42"/>
  <c r="H2313" i="42"/>
  <c r="I2313" i="42"/>
  <c r="M2312" i="42"/>
  <c r="L2312" i="42"/>
  <c r="K2312" i="42"/>
  <c r="J2312" i="42"/>
  <c r="H2312" i="42"/>
  <c r="I2312" i="42" s="1"/>
  <c r="M2311" i="42"/>
  <c r="L2311" i="42"/>
  <c r="K2311" i="42"/>
  <c r="J2311" i="42"/>
  <c r="H2311" i="42"/>
  <c r="I2311" i="42"/>
  <c r="M2310" i="42"/>
  <c r="L2310" i="42"/>
  <c r="K2310" i="42"/>
  <c r="J2310" i="42"/>
  <c r="H2310" i="42"/>
  <c r="I2310" i="42" s="1"/>
  <c r="M2309" i="42"/>
  <c r="L2309" i="42"/>
  <c r="K2309" i="42"/>
  <c r="J2309" i="42"/>
  <c r="H2309" i="42"/>
  <c r="I2309" i="42"/>
  <c r="M2308" i="42"/>
  <c r="L2308" i="42"/>
  <c r="K2308" i="42"/>
  <c r="J2308" i="42"/>
  <c r="H2308" i="42"/>
  <c r="I2308" i="42" s="1"/>
  <c r="M2307" i="42"/>
  <c r="L2307" i="42"/>
  <c r="K2307" i="42"/>
  <c r="J2307" i="42"/>
  <c r="H2307" i="42"/>
  <c r="I2307" i="42"/>
  <c r="M2306" i="42"/>
  <c r="L2306" i="42"/>
  <c r="K2306" i="42"/>
  <c r="J2306" i="42"/>
  <c r="H2306" i="42"/>
  <c r="I2306" i="42" s="1"/>
  <c r="M2305" i="42"/>
  <c r="L2305" i="42"/>
  <c r="K2305" i="42"/>
  <c r="J2305" i="42"/>
  <c r="H2305" i="42"/>
  <c r="I2305" i="42"/>
  <c r="M2304" i="42"/>
  <c r="L2304" i="42"/>
  <c r="K2304" i="42"/>
  <c r="J2304" i="42"/>
  <c r="H2304" i="42"/>
  <c r="I2304" i="42" s="1"/>
  <c r="M2303" i="42"/>
  <c r="L2303" i="42"/>
  <c r="K2303" i="42"/>
  <c r="J2303" i="42"/>
  <c r="H2303" i="42"/>
  <c r="I2303" i="42" s="1"/>
  <c r="M2302" i="42"/>
  <c r="L2302" i="42"/>
  <c r="K2302" i="42"/>
  <c r="J2302" i="42"/>
  <c r="H2302" i="42"/>
  <c r="I2302" i="42" s="1"/>
  <c r="M2301" i="42"/>
  <c r="L2301" i="42"/>
  <c r="K2301" i="42"/>
  <c r="J2301" i="42"/>
  <c r="H2301" i="42"/>
  <c r="I2301" i="42"/>
  <c r="M2300" i="42"/>
  <c r="L2300" i="42"/>
  <c r="K2300" i="42"/>
  <c r="J2300" i="42"/>
  <c r="H2300" i="42"/>
  <c r="I2300" i="42" s="1"/>
  <c r="M2299" i="42"/>
  <c r="L2299" i="42"/>
  <c r="K2299" i="42"/>
  <c r="J2299" i="42"/>
  <c r="H2299" i="42"/>
  <c r="I2299" i="42" s="1"/>
  <c r="M2298" i="42"/>
  <c r="L2298" i="42"/>
  <c r="K2298" i="42"/>
  <c r="J2298" i="42"/>
  <c r="H2298" i="42"/>
  <c r="I2298" i="42" s="1"/>
  <c r="M2297" i="42"/>
  <c r="L2297" i="42"/>
  <c r="K2297" i="42"/>
  <c r="J2297" i="42"/>
  <c r="H2297" i="42"/>
  <c r="I2297" i="42"/>
  <c r="M2296" i="42"/>
  <c r="L2296" i="42"/>
  <c r="K2296" i="42"/>
  <c r="J2296" i="42"/>
  <c r="H2296" i="42"/>
  <c r="I2296" i="42" s="1"/>
  <c r="M2295" i="42"/>
  <c r="L2295" i="42"/>
  <c r="K2295" i="42"/>
  <c r="J2295" i="42"/>
  <c r="H2295" i="42"/>
  <c r="I2295" i="42" s="1"/>
  <c r="M2294" i="42"/>
  <c r="L2294" i="42"/>
  <c r="K2294" i="42"/>
  <c r="J2294" i="42"/>
  <c r="H2294" i="42"/>
  <c r="I2294" i="42" s="1"/>
  <c r="M2293" i="42"/>
  <c r="L2293" i="42"/>
  <c r="K2293" i="42"/>
  <c r="J2293" i="42"/>
  <c r="H2293" i="42"/>
  <c r="I2293" i="42"/>
  <c r="M2292" i="42"/>
  <c r="L2292" i="42"/>
  <c r="K2292" i="42"/>
  <c r="J2292" i="42"/>
  <c r="H2292" i="42"/>
  <c r="I2292" i="42" s="1"/>
  <c r="M2291" i="42"/>
  <c r="L2291" i="42"/>
  <c r="K2291" i="42"/>
  <c r="J2291" i="42"/>
  <c r="H2291" i="42"/>
  <c r="I2291" i="42"/>
  <c r="M2290" i="42"/>
  <c r="L2290" i="42"/>
  <c r="K2290" i="42"/>
  <c r="J2290" i="42"/>
  <c r="H2290" i="42"/>
  <c r="I2290" i="42" s="1"/>
  <c r="M2289" i="42"/>
  <c r="L2289" i="42"/>
  <c r="K2289" i="42"/>
  <c r="J2289" i="42"/>
  <c r="H2289" i="42"/>
  <c r="I2289" i="42"/>
  <c r="M2288" i="42"/>
  <c r="L2288" i="42"/>
  <c r="K2288" i="42"/>
  <c r="J2288" i="42"/>
  <c r="H2288" i="42"/>
  <c r="I2288" i="42" s="1"/>
  <c r="M2287" i="42"/>
  <c r="L2287" i="42"/>
  <c r="K2287" i="42"/>
  <c r="J2287" i="42"/>
  <c r="H2287" i="42"/>
  <c r="I2287" i="42"/>
  <c r="M2286" i="42"/>
  <c r="L2286" i="42"/>
  <c r="K2286" i="42"/>
  <c r="J2286" i="42"/>
  <c r="H2286" i="42"/>
  <c r="I2286" i="42" s="1"/>
  <c r="M2285" i="42"/>
  <c r="L2285" i="42"/>
  <c r="K2285" i="42"/>
  <c r="J2285" i="42"/>
  <c r="H2285" i="42"/>
  <c r="I2285" i="42"/>
  <c r="M2284" i="42"/>
  <c r="L2284" i="42"/>
  <c r="K2284" i="42"/>
  <c r="J2284" i="42"/>
  <c r="H2284" i="42"/>
  <c r="I2284" i="42" s="1"/>
  <c r="M2283" i="42"/>
  <c r="L2283" i="42"/>
  <c r="K2283" i="42"/>
  <c r="J2283" i="42"/>
  <c r="H2283" i="42"/>
  <c r="I2283" i="42"/>
  <c r="M2282" i="42"/>
  <c r="L2282" i="42"/>
  <c r="K2282" i="42"/>
  <c r="J2282" i="42"/>
  <c r="H2282" i="42"/>
  <c r="I2282" i="42" s="1"/>
  <c r="M2281" i="42"/>
  <c r="L2281" i="42"/>
  <c r="K2281" i="42"/>
  <c r="J2281" i="42"/>
  <c r="H2281" i="42"/>
  <c r="I2281" i="42"/>
  <c r="M2280" i="42"/>
  <c r="L2280" i="42"/>
  <c r="K2280" i="42"/>
  <c r="J2280" i="42"/>
  <c r="H2280" i="42"/>
  <c r="I2280" i="42" s="1"/>
  <c r="M2279" i="42"/>
  <c r="L2279" i="42"/>
  <c r="K2279" i="42"/>
  <c r="J2279" i="42"/>
  <c r="H2279" i="42"/>
  <c r="I2279" i="42" s="1"/>
  <c r="M2278" i="42"/>
  <c r="L2278" i="42"/>
  <c r="K2278" i="42"/>
  <c r="J2278" i="42"/>
  <c r="H2278" i="42"/>
  <c r="I2278" i="42" s="1"/>
  <c r="M2277" i="42"/>
  <c r="L2277" i="42"/>
  <c r="K2277" i="42"/>
  <c r="J2277" i="42"/>
  <c r="H2277" i="42"/>
  <c r="I2277" i="42"/>
  <c r="M2276" i="42"/>
  <c r="L2276" i="42"/>
  <c r="K2276" i="42"/>
  <c r="J2276" i="42"/>
  <c r="H2276" i="42"/>
  <c r="I2276" i="42" s="1"/>
  <c r="M2275" i="42"/>
  <c r="L2275" i="42"/>
  <c r="K2275" i="42"/>
  <c r="J2275" i="42"/>
  <c r="H2275" i="42"/>
  <c r="I2275" i="42" s="1"/>
  <c r="M2274" i="42"/>
  <c r="L2274" i="42"/>
  <c r="K2274" i="42"/>
  <c r="J2274" i="42"/>
  <c r="H2274" i="42"/>
  <c r="I2274" i="42" s="1"/>
  <c r="M2273" i="42"/>
  <c r="L2273" i="42"/>
  <c r="K2273" i="42"/>
  <c r="J2273" i="42"/>
  <c r="H2273" i="42"/>
  <c r="I2273" i="42"/>
  <c r="M2272" i="42"/>
  <c r="L2272" i="42"/>
  <c r="K2272" i="42"/>
  <c r="J2272" i="42"/>
  <c r="H2272" i="42"/>
  <c r="I2272" i="42" s="1"/>
  <c r="M2271" i="42"/>
  <c r="L2271" i="42"/>
  <c r="K2271" i="42"/>
  <c r="J2271" i="42"/>
  <c r="H2271" i="42"/>
  <c r="I2271" i="42" s="1"/>
  <c r="M2270" i="42"/>
  <c r="L2270" i="42"/>
  <c r="K2270" i="42"/>
  <c r="J2270" i="42"/>
  <c r="H2270" i="42"/>
  <c r="I2270" i="42" s="1"/>
  <c r="M2269" i="42"/>
  <c r="L2269" i="42"/>
  <c r="K2269" i="42"/>
  <c r="J2269" i="42"/>
  <c r="H2269" i="42"/>
  <c r="I2269" i="42"/>
  <c r="M2268" i="42"/>
  <c r="L2268" i="42"/>
  <c r="K2268" i="42"/>
  <c r="J2268" i="42"/>
  <c r="H2268" i="42"/>
  <c r="I2268" i="42" s="1"/>
  <c r="M2267" i="42"/>
  <c r="L2267" i="42"/>
  <c r="K2267" i="42"/>
  <c r="J2267" i="42"/>
  <c r="H2267" i="42"/>
  <c r="I2267" i="42"/>
  <c r="M2266" i="42"/>
  <c r="L2266" i="42"/>
  <c r="K2266" i="42"/>
  <c r="J2266" i="42"/>
  <c r="H2266" i="42"/>
  <c r="I2266" i="42" s="1"/>
  <c r="M2265" i="42"/>
  <c r="L2265" i="42"/>
  <c r="K2265" i="42"/>
  <c r="J2265" i="42"/>
  <c r="H2265" i="42"/>
  <c r="I2265" i="42"/>
  <c r="M2264" i="42"/>
  <c r="L2264" i="42"/>
  <c r="K2264" i="42"/>
  <c r="J2264" i="42"/>
  <c r="H2264" i="42"/>
  <c r="I2264" i="42" s="1"/>
  <c r="M2263" i="42"/>
  <c r="L2263" i="42"/>
  <c r="K2263" i="42"/>
  <c r="J2263" i="42"/>
  <c r="H2263" i="42"/>
  <c r="I2263" i="42"/>
  <c r="M2262" i="42"/>
  <c r="L2262" i="42"/>
  <c r="K2262" i="42"/>
  <c r="J2262" i="42"/>
  <c r="H2262" i="42"/>
  <c r="I2262" i="42" s="1"/>
  <c r="M2261" i="42"/>
  <c r="L2261" i="42"/>
  <c r="K2261" i="42"/>
  <c r="J2261" i="42"/>
  <c r="H2261" i="42"/>
  <c r="I2261" i="42"/>
  <c r="M2260" i="42"/>
  <c r="L2260" i="42"/>
  <c r="K2260" i="42"/>
  <c r="J2260" i="42"/>
  <c r="H2260" i="42"/>
  <c r="I2260" i="42" s="1"/>
  <c r="M2259" i="42"/>
  <c r="L2259" i="42"/>
  <c r="K2259" i="42"/>
  <c r="J2259" i="42"/>
  <c r="H2259" i="42"/>
  <c r="I2259" i="42"/>
  <c r="M2258" i="42"/>
  <c r="L2258" i="42"/>
  <c r="K2258" i="42"/>
  <c r="J2258" i="42"/>
  <c r="H2258" i="42"/>
  <c r="I2258" i="42" s="1"/>
  <c r="M2257" i="42"/>
  <c r="L2257" i="42"/>
  <c r="K2257" i="42"/>
  <c r="J2257" i="42"/>
  <c r="H2257" i="42"/>
  <c r="I2257" i="42"/>
  <c r="M2256" i="42"/>
  <c r="L2256" i="42"/>
  <c r="K2256" i="42"/>
  <c r="J2256" i="42"/>
  <c r="H2256" i="42"/>
  <c r="I2256" i="42" s="1"/>
  <c r="M2255" i="42"/>
  <c r="L2255" i="42"/>
  <c r="K2255" i="42"/>
  <c r="J2255" i="42"/>
  <c r="H2255" i="42"/>
  <c r="I2255" i="42" s="1"/>
  <c r="M2254" i="42"/>
  <c r="L2254" i="42"/>
  <c r="K2254" i="42"/>
  <c r="J2254" i="42"/>
  <c r="H2254" i="42"/>
  <c r="I2254" i="42" s="1"/>
  <c r="M2253" i="42"/>
  <c r="L2253" i="42"/>
  <c r="K2253" i="42"/>
  <c r="J2253" i="42"/>
  <c r="H2253" i="42"/>
  <c r="I2253" i="42"/>
  <c r="M2252" i="42"/>
  <c r="L2252" i="42"/>
  <c r="K2252" i="42"/>
  <c r="J2252" i="42"/>
  <c r="H2252" i="42"/>
  <c r="I2252" i="42" s="1"/>
  <c r="M2251" i="42"/>
  <c r="L2251" i="42"/>
  <c r="K2251" i="42"/>
  <c r="J2251" i="42"/>
  <c r="H2251" i="42"/>
  <c r="I2251" i="42" s="1"/>
  <c r="M2250" i="42"/>
  <c r="L2250" i="42"/>
  <c r="K2250" i="42"/>
  <c r="J2250" i="42"/>
  <c r="H2250" i="42"/>
  <c r="I2250" i="42" s="1"/>
  <c r="M2249" i="42"/>
  <c r="L2249" i="42"/>
  <c r="K2249" i="42"/>
  <c r="J2249" i="42"/>
  <c r="H2249" i="42"/>
  <c r="I2249" i="42"/>
  <c r="M2248" i="42"/>
  <c r="L2248" i="42"/>
  <c r="K2248" i="42"/>
  <c r="J2248" i="42"/>
  <c r="H2248" i="42"/>
  <c r="I2248" i="42" s="1"/>
  <c r="M2247" i="42"/>
  <c r="L2247" i="42"/>
  <c r="K2247" i="42"/>
  <c r="J2247" i="42"/>
  <c r="H2247" i="42"/>
  <c r="I2247" i="42" s="1"/>
  <c r="M2246" i="42"/>
  <c r="L2246" i="42"/>
  <c r="K2246" i="42"/>
  <c r="J2246" i="42"/>
  <c r="H2246" i="42"/>
  <c r="I2246" i="42" s="1"/>
  <c r="M2245" i="42"/>
  <c r="L2245" i="42"/>
  <c r="K2245" i="42"/>
  <c r="J2245" i="42"/>
  <c r="H2245" i="42"/>
  <c r="I2245" i="42"/>
  <c r="M2244" i="42"/>
  <c r="L2244" i="42"/>
  <c r="K2244" i="42"/>
  <c r="J2244" i="42"/>
  <c r="H2244" i="42"/>
  <c r="I2244" i="42" s="1"/>
  <c r="M2243" i="42"/>
  <c r="L2243" i="42"/>
  <c r="K2243" i="42"/>
  <c r="J2243" i="42"/>
  <c r="H2243" i="42"/>
  <c r="I2243" i="42"/>
  <c r="M2242" i="42"/>
  <c r="L2242" i="42"/>
  <c r="K2242" i="42"/>
  <c r="J2242" i="42"/>
  <c r="H2242" i="42"/>
  <c r="I2242" i="42" s="1"/>
  <c r="M2241" i="42"/>
  <c r="L2241" i="42"/>
  <c r="K2241" i="42"/>
  <c r="J2241" i="42"/>
  <c r="H2241" i="42"/>
  <c r="I2241" i="42"/>
  <c r="M2240" i="42"/>
  <c r="L2240" i="42"/>
  <c r="K2240" i="42"/>
  <c r="J2240" i="42"/>
  <c r="H2240" i="42"/>
  <c r="I2240" i="42" s="1"/>
  <c r="M2239" i="42"/>
  <c r="L2239" i="42"/>
  <c r="K2239" i="42"/>
  <c r="J2239" i="42"/>
  <c r="H2239" i="42"/>
  <c r="I2239" i="42"/>
  <c r="M2238" i="42"/>
  <c r="L2238" i="42"/>
  <c r="K2238" i="42"/>
  <c r="J2238" i="42"/>
  <c r="H2238" i="42"/>
  <c r="I2238" i="42" s="1"/>
  <c r="M2237" i="42"/>
  <c r="L2237" i="42"/>
  <c r="K2237" i="42"/>
  <c r="J2237" i="42"/>
  <c r="H2237" i="42"/>
  <c r="I2237" i="42"/>
  <c r="M2236" i="42"/>
  <c r="L2236" i="42"/>
  <c r="K2236" i="42"/>
  <c r="J2236" i="42"/>
  <c r="H2236" i="42"/>
  <c r="I2236" i="42" s="1"/>
  <c r="M2235" i="42"/>
  <c r="L2235" i="42"/>
  <c r="K2235" i="42"/>
  <c r="J2235" i="42"/>
  <c r="H2235" i="42"/>
  <c r="I2235" i="42"/>
  <c r="M2234" i="42"/>
  <c r="L2234" i="42"/>
  <c r="K2234" i="42"/>
  <c r="J2234" i="42"/>
  <c r="H2234" i="42"/>
  <c r="I2234" i="42" s="1"/>
  <c r="M2233" i="42"/>
  <c r="L2233" i="42"/>
  <c r="K2233" i="42"/>
  <c r="J2233" i="42"/>
  <c r="H2233" i="42"/>
  <c r="I2233" i="42"/>
  <c r="M2232" i="42"/>
  <c r="L2232" i="42"/>
  <c r="K2232" i="42"/>
  <c r="J2232" i="42"/>
  <c r="H2232" i="42"/>
  <c r="I2232" i="42" s="1"/>
  <c r="M2231" i="42"/>
  <c r="L2231" i="42"/>
  <c r="K2231" i="42"/>
  <c r="J2231" i="42"/>
  <c r="H2231" i="42"/>
  <c r="I2231" i="42" s="1"/>
  <c r="M2230" i="42"/>
  <c r="L2230" i="42"/>
  <c r="K2230" i="42"/>
  <c r="J2230" i="42"/>
  <c r="H2230" i="42"/>
  <c r="I2230" i="42" s="1"/>
  <c r="M2229" i="42"/>
  <c r="L2229" i="42"/>
  <c r="K2229" i="42"/>
  <c r="J2229" i="42"/>
  <c r="H2229" i="42"/>
  <c r="I2229" i="42"/>
  <c r="M2228" i="42"/>
  <c r="L2228" i="42"/>
  <c r="K2228" i="42"/>
  <c r="J2228" i="42"/>
  <c r="H2228" i="42"/>
  <c r="I2228" i="42" s="1"/>
  <c r="M2227" i="42"/>
  <c r="L2227" i="42"/>
  <c r="K2227" i="42"/>
  <c r="J2227" i="42"/>
  <c r="H2227" i="42"/>
  <c r="I2227" i="42" s="1"/>
  <c r="M2226" i="42"/>
  <c r="L2226" i="42"/>
  <c r="K2226" i="42"/>
  <c r="J2226" i="42"/>
  <c r="H2226" i="42"/>
  <c r="I2226" i="42" s="1"/>
  <c r="M2225" i="42"/>
  <c r="L2225" i="42"/>
  <c r="K2225" i="42"/>
  <c r="J2225" i="42"/>
  <c r="H2225" i="42"/>
  <c r="I2225" i="42"/>
  <c r="M2224" i="42"/>
  <c r="L2224" i="42"/>
  <c r="K2224" i="42"/>
  <c r="J2224" i="42"/>
  <c r="H2224" i="42"/>
  <c r="I2224" i="42" s="1"/>
  <c r="M2223" i="42"/>
  <c r="L2223" i="42"/>
  <c r="K2223" i="42"/>
  <c r="J2223" i="42"/>
  <c r="H2223" i="42"/>
  <c r="I2223" i="42" s="1"/>
  <c r="M2222" i="42"/>
  <c r="L2222" i="42"/>
  <c r="K2222" i="42"/>
  <c r="J2222" i="42"/>
  <c r="H2222" i="42"/>
  <c r="I2222" i="42" s="1"/>
  <c r="M2221" i="42"/>
  <c r="L2221" i="42"/>
  <c r="K2221" i="42"/>
  <c r="J2221" i="42"/>
  <c r="H2221" i="42"/>
  <c r="I2221" i="42"/>
  <c r="M2220" i="42"/>
  <c r="L2220" i="42"/>
  <c r="K2220" i="42"/>
  <c r="J2220" i="42"/>
  <c r="H2220" i="42"/>
  <c r="I2220" i="42" s="1"/>
  <c r="M2219" i="42"/>
  <c r="L2219" i="42"/>
  <c r="K2219" i="42"/>
  <c r="J2219" i="42"/>
  <c r="H2219" i="42"/>
  <c r="I2219" i="42"/>
  <c r="M2218" i="42"/>
  <c r="L2218" i="42"/>
  <c r="K2218" i="42"/>
  <c r="J2218" i="42"/>
  <c r="H2218" i="42"/>
  <c r="I2218" i="42" s="1"/>
  <c r="M2217" i="42"/>
  <c r="L2217" i="42"/>
  <c r="K2217" i="42"/>
  <c r="J2217" i="42"/>
  <c r="H2217" i="42"/>
  <c r="I2217" i="42"/>
  <c r="M2216" i="42"/>
  <c r="L2216" i="42"/>
  <c r="K2216" i="42"/>
  <c r="J2216" i="42"/>
  <c r="H2216" i="42"/>
  <c r="I2216" i="42" s="1"/>
  <c r="M2215" i="42"/>
  <c r="L2215" i="42"/>
  <c r="K2215" i="42"/>
  <c r="J2215" i="42"/>
  <c r="H2215" i="42"/>
  <c r="I2215" i="42"/>
  <c r="M2214" i="42"/>
  <c r="L2214" i="42"/>
  <c r="K2214" i="42"/>
  <c r="J2214" i="42"/>
  <c r="H2214" i="42"/>
  <c r="I2214" i="42" s="1"/>
  <c r="M2213" i="42"/>
  <c r="L2213" i="42"/>
  <c r="K2213" i="42"/>
  <c r="J2213" i="42"/>
  <c r="H2213" i="42"/>
  <c r="I2213" i="42"/>
  <c r="M2212" i="42"/>
  <c r="L2212" i="42"/>
  <c r="K2212" i="42"/>
  <c r="J2212" i="42"/>
  <c r="H2212" i="42"/>
  <c r="I2212" i="42" s="1"/>
  <c r="M2211" i="42"/>
  <c r="L2211" i="42"/>
  <c r="K2211" i="42"/>
  <c r="J2211" i="42"/>
  <c r="H2211" i="42"/>
  <c r="I2211" i="42"/>
  <c r="M2210" i="42"/>
  <c r="L2210" i="42"/>
  <c r="K2210" i="42"/>
  <c r="J2210" i="42"/>
  <c r="H2210" i="42"/>
  <c r="I2210" i="42" s="1"/>
  <c r="M2209" i="42"/>
  <c r="L2209" i="42"/>
  <c r="K2209" i="42"/>
  <c r="J2209" i="42"/>
  <c r="H2209" i="42"/>
  <c r="I2209" i="42"/>
  <c r="M2208" i="42"/>
  <c r="L2208" i="42"/>
  <c r="K2208" i="42"/>
  <c r="J2208" i="42"/>
  <c r="H2208" i="42"/>
  <c r="I2208" i="42" s="1"/>
  <c r="M2207" i="42"/>
  <c r="L2207" i="42"/>
  <c r="K2207" i="42"/>
  <c r="J2207" i="42"/>
  <c r="H2207" i="42"/>
  <c r="I2207" i="42" s="1"/>
  <c r="M2206" i="42"/>
  <c r="L2206" i="42"/>
  <c r="K2206" i="42"/>
  <c r="J2206" i="42"/>
  <c r="H2206" i="42"/>
  <c r="I2206" i="42" s="1"/>
  <c r="M2205" i="42"/>
  <c r="L2205" i="42"/>
  <c r="K2205" i="42"/>
  <c r="J2205" i="42"/>
  <c r="H2205" i="42"/>
  <c r="I2205" i="42"/>
  <c r="M2204" i="42"/>
  <c r="L2204" i="42"/>
  <c r="K2204" i="42"/>
  <c r="J2204" i="42"/>
  <c r="H2204" i="42"/>
  <c r="I2204" i="42" s="1"/>
  <c r="M2203" i="42"/>
  <c r="L2203" i="42"/>
  <c r="K2203" i="42"/>
  <c r="J2203" i="42"/>
  <c r="H2203" i="42"/>
  <c r="I2203" i="42" s="1"/>
  <c r="M2202" i="42"/>
  <c r="L2202" i="42"/>
  <c r="K2202" i="42"/>
  <c r="J2202" i="42"/>
  <c r="H2202" i="42"/>
  <c r="I2202" i="42" s="1"/>
  <c r="M2201" i="42"/>
  <c r="L2201" i="42"/>
  <c r="K2201" i="42"/>
  <c r="J2201" i="42"/>
  <c r="H2201" i="42"/>
  <c r="I2201" i="42"/>
  <c r="M2200" i="42"/>
  <c r="L2200" i="42"/>
  <c r="K2200" i="42"/>
  <c r="J2200" i="42"/>
  <c r="H2200" i="42"/>
  <c r="I2200" i="42" s="1"/>
  <c r="M2199" i="42"/>
  <c r="L2199" i="42"/>
  <c r="K2199" i="42"/>
  <c r="J2199" i="42"/>
  <c r="H2199" i="42"/>
  <c r="I2199" i="42" s="1"/>
  <c r="M2198" i="42"/>
  <c r="L2198" i="42"/>
  <c r="K2198" i="42"/>
  <c r="J2198" i="42"/>
  <c r="H2198" i="42"/>
  <c r="I2198" i="42" s="1"/>
  <c r="M2197" i="42"/>
  <c r="L2197" i="42"/>
  <c r="K2197" i="42"/>
  <c r="J2197" i="42"/>
  <c r="H2197" i="42"/>
  <c r="I2197" i="42"/>
  <c r="M2196" i="42"/>
  <c r="L2196" i="42"/>
  <c r="K2196" i="42"/>
  <c r="J2196" i="42"/>
  <c r="H2196" i="42"/>
  <c r="I2196" i="42" s="1"/>
  <c r="M2195" i="42"/>
  <c r="L2195" i="42"/>
  <c r="K2195" i="42"/>
  <c r="J2195" i="42"/>
  <c r="H2195" i="42"/>
  <c r="I2195" i="42"/>
  <c r="M2194" i="42"/>
  <c r="L2194" i="42"/>
  <c r="K2194" i="42"/>
  <c r="J2194" i="42"/>
  <c r="H2194" i="42"/>
  <c r="I2194" i="42" s="1"/>
  <c r="M2193" i="42"/>
  <c r="L2193" i="42"/>
  <c r="K2193" i="42"/>
  <c r="J2193" i="42"/>
  <c r="H2193" i="42"/>
  <c r="I2193" i="42"/>
  <c r="M2192" i="42"/>
  <c r="L2192" i="42"/>
  <c r="K2192" i="42"/>
  <c r="J2192" i="42"/>
  <c r="H2192" i="42"/>
  <c r="I2192" i="42" s="1"/>
  <c r="M2191" i="42"/>
  <c r="L2191" i="42"/>
  <c r="K2191" i="42"/>
  <c r="J2191" i="42"/>
  <c r="H2191" i="42"/>
  <c r="I2191" i="42"/>
  <c r="M2190" i="42"/>
  <c r="L2190" i="42"/>
  <c r="K2190" i="42"/>
  <c r="J2190" i="42"/>
  <c r="H2190" i="42"/>
  <c r="I2190" i="42" s="1"/>
  <c r="M2189" i="42"/>
  <c r="L2189" i="42"/>
  <c r="K2189" i="42"/>
  <c r="J2189" i="42"/>
  <c r="H2189" i="42"/>
  <c r="I2189" i="42"/>
  <c r="M2188" i="42"/>
  <c r="L2188" i="42"/>
  <c r="K2188" i="42"/>
  <c r="J2188" i="42"/>
  <c r="H2188" i="42"/>
  <c r="I2188" i="42" s="1"/>
  <c r="M2187" i="42"/>
  <c r="L2187" i="42"/>
  <c r="K2187" i="42"/>
  <c r="J2187" i="42"/>
  <c r="H2187" i="42"/>
  <c r="I2187" i="42"/>
  <c r="M2186" i="42"/>
  <c r="L2186" i="42"/>
  <c r="K2186" i="42"/>
  <c r="J2186" i="42"/>
  <c r="H2186" i="42"/>
  <c r="I2186" i="42" s="1"/>
  <c r="M2185" i="42"/>
  <c r="L2185" i="42"/>
  <c r="K2185" i="42"/>
  <c r="J2185" i="42"/>
  <c r="H2185" i="42"/>
  <c r="I2185" i="42"/>
  <c r="M2184" i="42"/>
  <c r="L2184" i="42"/>
  <c r="K2184" i="42"/>
  <c r="J2184" i="42"/>
  <c r="H2184" i="42"/>
  <c r="I2184" i="42" s="1"/>
  <c r="M2183" i="42"/>
  <c r="L2183" i="42"/>
  <c r="K2183" i="42"/>
  <c r="J2183" i="42"/>
  <c r="H2183" i="42"/>
  <c r="I2183" i="42" s="1"/>
  <c r="M2182" i="42"/>
  <c r="L2182" i="42"/>
  <c r="K2182" i="42"/>
  <c r="J2182" i="42"/>
  <c r="H2182" i="42"/>
  <c r="I2182" i="42" s="1"/>
  <c r="M2181" i="42"/>
  <c r="L2181" i="42"/>
  <c r="K2181" i="42"/>
  <c r="J2181" i="42"/>
  <c r="H2181" i="42"/>
  <c r="I2181" i="42"/>
  <c r="M2180" i="42"/>
  <c r="L2180" i="42"/>
  <c r="K2180" i="42"/>
  <c r="J2180" i="42"/>
  <c r="H2180" i="42"/>
  <c r="I2180" i="42" s="1"/>
  <c r="M2179" i="42"/>
  <c r="L2179" i="42"/>
  <c r="K2179" i="42"/>
  <c r="J2179" i="42"/>
  <c r="H2179" i="42"/>
  <c r="I2179" i="42" s="1"/>
  <c r="M2178" i="42"/>
  <c r="L2178" i="42"/>
  <c r="K2178" i="42"/>
  <c r="J2178" i="42"/>
  <c r="H2178" i="42"/>
  <c r="I2178" i="42" s="1"/>
  <c r="M2177" i="42"/>
  <c r="L2177" i="42"/>
  <c r="K2177" i="42"/>
  <c r="J2177" i="42"/>
  <c r="H2177" i="42"/>
  <c r="I2177" i="42"/>
  <c r="M2176" i="42"/>
  <c r="L2176" i="42"/>
  <c r="K2176" i="42"/>
  <c r="J2176" i="42"/>
  <c r="H2176" i="42"/>
  <c r="I2176" i="42" s="1"/>
  <c r="M2175" i="42"/>
  <c r="L2175" i="42"/>
  <c r="K2175" i="42"/>
  <c r="J2175" i="42"/>
  <c r="H2175" i="42"/>
  <c r="I2175" i="42" s="1"/>
  <c r="M2174" i="42"/>
  <c r="L2174" i="42"/>
  <c r="K2174" i="42"/>
  <c r="J2174" i="42"/>
  <c r="H2174" i="42"/>
  <c r="I2174" i="42" s="1"/>
  <c r="M2173" i="42"/>
  <c r="L2173" i="42"/>
  <c r="K2173" i="42"/>
  <c r="J2173" i="42"/>
  <c r="H2173" i="42"/>
  <c r="I2173" i="42"/>
  <c r="M2172" i="42"/>
  <c r="L2172" i="42"/>
  <c r="K2172" i="42"/>
  <c r="J2172" i="42"/>
  <c r="H2172" i="42"/>
  <c r="I2172" i="42" s="1"/>
  <c r="M2171" i="42"/>
  <c r="L2171" i="42"/>
  <c r="K2171" i="42"/>
  <c r="J2171" i="42"/>
  <c r="H2171" i="42"/>
  <c r="I2171" i="42"/>
  <c r="M2170" i="42"/>
  <c r="L2170" i="42"/>
  <c r="K2170" i="42"/>
  <c r="J2170" i="42"/>
  <c r="H2170" i="42"/>
  <c r="I2170" i="42" s="1"/>
  <c r="M2169" i="42"/>
  <c r="L2169" i="42"/>
  <c r="K2169" i="42"/>
  <c r="J2169" i="42"/>
  <c r="H2169" i="42"/>
  <c r="I2169" i="42"/>
  <c r="M2168" i="42"/>
  <c r="L2168" i="42"/>
  <c r="K2168" i="42"/>
  <c r="J2168" i="42"/>
  <c r="H2168" i="42"/>
  <c r="I2168" i="42" s="1"/>
  <c r="M2167" i="42"/>
  <c r="L2167" i="42"/>
  <c r="K2167" i="42"/>
  <c r="J2167" i="42"/>
  <c r="H2167" i="42"/>
  <c r="I2167" i="42"/>
  <c r="M2166" i="42"/>
  <c r="L2166" i="42"/>
  <c r="K2166" i="42"/>
  <c r="J2166" i="42"/>
  <c r="H2166" i="42"/>
  <c r="I2166" i="42" s="1"/>
  <c r="M2165" i="42"/>
  <c r="L2165" i="42"/>
  <c r="K2165" i="42"/>
  <c r="J2165" i="42"/>
  <c r="H2165" i="42"/>
  <c r="I2165" i="42"/>
  <c r="M2164" i="42"/>
  <c r="L2164" i="42"/>
  <c r="K2164" i="42"/>
  <c r="J2164" i="42"/>
  <c r="H2164" i="42"/>
  <c r="I2164" i="42" s="1"/>
  <c r="M2163" i="42"/>
  <c r="L2163" i="42"/>
  <c r="K2163" i="42"/>
  <c r="J2163" i="42"/>
  <c r="H2163" i="42"/>
  <c r="I2163" i="42"/>
  <c r="M2162" i="42"/>
  <c r="L2162" i="42"/>
  <c r="K2162" i="42"/>
  <c r="J2162" i="42"/>
  <c r="H2162" i="42"/>
  <c r="I2162" i="42" s="1"/>
  <c r="M2161" i="42"/>
  <c r="L2161" i="42"/>
  <c r="K2161" i="42"/>
  <c r="J2161" i="42"/>
  <c r="H2161" i="42"/>
  <c r="I2161" i="42"/>
  <c r="M2160" i="42"/>
  <c r="L2160" i="42"/>
  <c r="K2160" i="42"/>
  <c r="J2160" i="42"/>
  <c r="H2160" i="42"/>
  <c r="I2160" i="42" s="1"/>
  <c r="M2159" i="42"/>
  <c r="L2159" i="42"/>
  <c r="K2159" i="42"/>
  <c r="J2159" i="42"/>
  <c r="H2159" i="42"/>
  <c r="I2159" i="42"/>
  <c r="M2158" i="42"/>
  <c r="L2158" i="42"/>
  <c r="K2158" i="42"/>
  <c r="J2158" i="42"/>
  <c r="H2158" i="42"/>
  <c r="I2158" i="42" s="1"/>
  <c r="M2157" i="42"/>
  <c r="L2157" i="42"/>
  <c r="K2157" i="42"/>
  <c r="J2157" i="42"/>
  <c r="H2157" i="42"/>
  <c r="I2157" i="42"/>
  <c r="M2156" i="42"/>
  <c r="L2156" i="42"/>
  <c r="K2156" i="42"/>
  <c r="J2156" i="42"/>
  <c r="H2156" i="42"/>
  <c r="I2156" i="42" s="1"/>
  <c r="M2155" i="42"/>
  <c r="L2155" i="42"/>
  <c r="K2155" i="42"/>
  <c r="J2155" i="42"/>
  <c r="H2155" i="42"/>
  <c r="I2155" i="42"/>
  <c r="M2154" i="42"/>
  <c r="L2154" i="42"/>
  <c r="K2154" i="42"/>
  <c r="J2154" i="42"/>
  <c r="H2154" i="42"/>
  <c r="I2154" i="42" s="1"/>
  <c r="M2153" i="42"/>
  <c r="L2153" i="42"/>
  <c r="K2153" i="42"/>
  <c r="J2153" i="42"/>
  <c r="H2153" i="42"/>
  <c r="I2153" i="42"/>
  <c r="M2152" i="42"/>
  <c r="L2152" i="42"/>
  <c r="K2152" i="42"/>
  <c r="J2152" i="42"/>
  <c r="H2152" i="42"/>
  <c r="I2152" i="42" s="1"/>
  <c r="M2151" i="42"/>
  <c r="L2151" i="42"/>
  <c r="K2151" i="42"/>
  <c r="J2151" i="42"/>
  <c r="H2151" i="42"/>
  <c r="I2151" i="42"/>
  <c r="M2150" i="42"/>
  <c r="L2150" i="42"/>
  <c r="K2150" i="42"/>
  <c r="J2150" i="42"/>
  <c r="H2150" i="42"/>
  <c r="I2150" i="42" s="1"/>
  <c r="M2149" i="42"/>
  <c r="L2149" i="42"/>
  <c r="K2149" i="42"/>
  <c r="J2149" i="42"/>
  <c r="H2149" i="42"/>
  <c r="I2149" i="42"/>
  <c r="M2148" i="42"/>
  <c r="L2148" i="42"/>
  <c r="K2148" i="42"/>
  <c r="J2148" i="42"/>
  <c r="H2148" i="42"/>
  <c r="I2148" i="42" s="1"/>
  <c r="M2147" i="42"/>
  <c r="L2147" i="42"/>
  <c r="K2147" i="42"/>
  <c r="J2147" i="42"/>
  <c r="H2147" i="42"/>
  <c r="I2147" i="42"/>
  <c r="M2146" i="42"/>
  <c r="L2146" i="42"/>
  <c r="K2146" i="42"/>
  <c r="J2146" i="42"/>
  <c r="H2146" i="42"/>
  <c r="I2146" i="42" s="1"/>
  <c r="M2145" i="42"/>
  <c r="L2145" i="42"/>
  <c r="K2145" i="42"/>
  <c r="J2145" i="42"/>
  <c r="H2145" i="42"/>
  <c r="I2145" i="42"/>
  <c r="M2144" i="42"/>
  <c r="L2144" i="42"/>
  <c r="K2144" i="42"/>
  <c r="J2144" i="42"/>
  <c r="H2144" i="42"/>
  <c r="I2144" i="42" s="1"/>
  <c r="M2143" i="42"/>
  <c r="L2143" i="42"/>
  <c r="K2143" i="42"/>
  <c r="J2143" i="42"/>
  <c r="H2143" i="42"/>
  <c r="I2143" i="42"/>
  <c r="M2142" i="42"/>
  <c r="L2142" i="42"/>
  <c r="K2142" i="42"/>
  <c r="J2142" i="42"/>
  <c r="H2142" i="42"/>
  <c r="I2142" i="42" s="1"/>
  <c r="M2141" i="42"/>
  <c r="L2141" i="42"/>
  <c r="K2141" i="42"/>
  <c r="J2141" i="42"/>
  <c r="H2141" i="42"/>
  <c r="I2141" i="42"/>
  <c r="M2140" i="42"/>
  <c r="L2140" i="42"/>
  <c r="K2140" i="42"/>
  <c r="J2140" i="42"/>
  <c r="H2140" i="42"/>
  <c r="I2140" i="42" s="1"/>
  <c r="M2139" i="42"/>
  <c r="L2139" i="42"/>
  <c r="K2139" i="42"/>
  <c r="J2139" i="42"/>
  <c r="H2139" i="42"/>
  <c r="I2139" i="42"/>
  <c r="M2138" i="42"/>
  <c r="L2138" i="42"/>
  <c r="K2138" i="42"/>
  <c r="J2138" i="42"/>
  <c r="H2138" i="42"/>
  <c r="I2138" i="42" s="1"/>
  <c r="M2137" i="42"/>
  <c r="L2137" i="42"/>
  <c r="K2137" i="42"/>
  <c r="J2137" i="42"/>
  <c r="H2137" i="42"/>
  <c r="I2137" i="42"/>
  <c r="M2136" i="42"/>
  <c r="L2136" i="42"/>
  <c r="K2136" i="42"/>
  <c r="J2136" i="42"/>
  <c r="H2136" i="42"/>
  <c r="I2136" i="42" s="1"/>
  <c r="M2135" i="42"/>
  <c r="L2135" i="42"/>
  <c r="K2135" i="42"/>
  <c r="J2135" i="42"/>
  <c r="H2135" i="42"/>
  <c r="I2135" i="42"/>
  <c r="M2134" i="42"/>
  <c r="L2134" i="42"/>
  <c r="K2134" i="42"/>
  <c r="J2134" i="42"/>
  <c r="H2134" i="42"/>
  <c r="I2134" i="42" s="1"/>
  <c r="M2133" i="42"/>
  <c r="L2133" i="42"/>
  <c r="K2133" i="42"/>
  <c r="J2133" i="42"/>
  <c r="H2133" i="42"/>
  <c r="I2133" i="42"/>
  <c r="M2132" i="42"/>
  <c r="L2132" i="42"/>
  <c r="K2132" i="42"/>
  <c r="J2132" i="42"/>
  <c r="H2132" i="42"/>
  <c r="I2132" i="42" s="1"/>
  <c r="M2131" i="42"/>
  <c r="L2131" i="42"/>
  <c r="K2131" i="42"/>
  <c r="J2131" i="42"/>
  <c r="H2131" i="42"/>
  <c r="I2131" i="42"/>
  <c r="M2130" i="42"/>
  <c r="L2130" i="42"/>
  <c r="K2130" i="42"/>
  <c r="J2130" i="42"/>
  <c r="H2130" i="42"/>
  <c r="I2130" i="42" s="1"/>
  <c r="M2129" i="42"/>
  <c r="L2129" i="42"/>
  <c r="K2129" i="42"/>
  <c r="J2129" i="42"/>
  <c r="H2129" i="42"/>
  <c r="I2129" i="42"/>
  <c r="M2128" i="42"/>
  <c r="L2128" i="42"/>
  <c r="K2128" i="42"/>
  <c r="J2128" i="42"/>
  <c r="H2128" i="42"/>
  <c r="I2128" i="42" s="1"/>
  <c r="M2127" i="42"/>
  <c r="L2127" i="42"/>
  <c r="K2127" i="42"/>
  <c r="J2127" i="42"/>
  <c r="H2127" i="42"/>
  <c r="I2127" i="42"/>
  <c r="M2126" i="42"/>
  <c r="L2126" i="42"/>
  <c r="K2126" i="42"/>
  <c r="J2126" i="42"/>
  <c r="H2126" i="42"/>
  <c r="I2126" i="42" s="1"/>
  <c r="M2125" i="42"/>
  <c r="L2125" i="42"/>
  <c r="K2125" i="42"/>
  <c r="J2125" i="42"/>
  <c r="H2125" i="42"/>
  <c r="I2125" i="42"/>
  <c r="M2124" i="42"/>
  <c r="L2124" i="42"/>
  <c r="K2124" i="42"/>
  <c r="J2124" i="42"/>
  <c r="H2124" i="42"/>
  <c r="I2124" i="42" s="1"/>
  <c r="M2123" i="42"/>
  <c r="L2123" i="42"/>
  <c r="K2123" i="42"/>
  <c r="J2123" i="42"/>
  <c r="H2123" i="42"/>
  <c r="I2123" i="42"/>
  <c r="M2122" i="42"/>
  <c r="L2122" i="42"/>
  <c r="K2122" i="42"/>
  <c r="J2122" i="42"/>
  <c r="H2122" i="42"/>
  <c r="I2122" i="42" s="1"/>
  <c r="M2121" i="42"/>
  <c r="L2121" i="42"/>
  <c r="K2121" i="42"/>
  <c r="J2121" i="42"/>
  <c r="H2121" i="42"/>
  <c r="I2121" i="42"/>
  <c r="M2120" i="42"/>
  <c r="L2120" i="42"/>
  <c r="K2120" i="42"/>
  <c r="J2120" i="42"/>
  <c r="H2120" i="42"/>
  <c r="I2120" i="42" s="1"/>
  <c r="M2119" i="42"/>
  <c r="L2119" i="42"/>
  <c r="K2119" i="42"/>
  <c r="J2119" i="42"/>
  <c r="H2119" i="42"/>
  <c r="I2119" i="42"/>
  <c r="M2118" i="42"/>
  <c r="L2118" i="42"/>
  <c r="K2118" i="42"/>
  <c r="J2118" i="42"/>
  <c r="H2118" i="42"/>
  <c r="I2118" i="42" s="1"/>
  <c r="M2117" i="42"/>
  <c r="L2117" i="42"/>
  <c r="K2117" i="42"/>
  <c r="J2117" i="42"/>
  <c r="H2117" i="42"/>
  <c r="I2117" i="42"/>
  <c r="M2116" i="42"/>
  <c r="L2116" i="42"/>
  <c r="K2116" i="42"/>
  <c r="J2116" i="42"/>
  <c r="H2116" i="42"/>
  <c r="I2116" i="42" s="1"/>
  <c r="M2115" i="42"/>
  <c r="L2115" i="42"/>
  <c r="K2115" i="42"/>
  <c r="J2115" i="42"/>
  <c r="H2115" i="42"/>
  <c r="I2115" i="42"/>
  <c r="M2114" i="42"/>
  <c r="L2114" i="42"/>
  <c r="K2114" i="42"/>
  <c r="J2114" i="42"/>
  <c r="H2114" i="42"/>
  <c r="I2114" i="42" s="1"/>
  <c r="M2113" i="42"/>
  <c r="L2113" i="42"/>
  <c r="K2113" i="42"/>
  <c r="J2113" i="42"/>
  <c r="H2113" i="42"/>
  <c r="I2113" i="42"/>
  <c r="M2112" i="42"/>
  <c r="L2112" i="42"/>
  <c r="K2112" i="42"/>
  <c r="J2112" i="42"/>
  <c r="H2112" i="42"/>
  <c r="I2112" i="42" s="1"/>
  <c r="M2111" i="42"/>
  <c r="L2111" i="42"/>
  <c r="K2111" i="42"/>
  <c r="J2111" i="42"/>
  <c r="H2111" i="42"/>
  <c r="I2111" i="42"/>
  <c r="M2110" i="42"/>
  <c r="L2110" i="42"/>
  <c r="K2110" i="42"/>
  <c r="J2110" i="42"/>
  <c r="H2110" i="42"/>
  <c r="I2110" i="42" s="1"/>
  <c r="M2109" i="42"/>
  <c r="L2109" i="42"/>
  <c r="K2109" i="42"/>
  <c r="J2109" i="42"/>
  <c r="H2109" i="42"/>
  <c r="I2109" i="42"/>
  <c r="M2108" i="42"/>
  <c r="L2108" i="42"/>
  <c r="K2108" i="42"/>
  <c r="J2108" i="42"/>
  <c r="H2108" i="42"/>
  <c r="I2108" i="42" s="1"/>
  <c r="M2107" i="42"/>
  <c r="L2107" i="42"/>
  <c r="K2107" i="42"/>
  <c r="J2107" i="42"/>
  <c r="H2107" i="42"/>
  <c r="I2107" i="42"/>
  <c r="M2106" i="42"/>
  <c r="L2106" i="42"/>
  <c r="K2106" i="42"/>
  <c r="J2106" i="42"/>
  <c r="H2106" i="42"/>
  <c r="I2106" i="42" s="1"/>
  <c r="M2105" i="42"/>
  <c r="L2105" i="42"/>
  <c r="K2105" i="42"/>
  <c r="J2105" i="42"/>
  <c r="H2105" i="42"/>
  <c r="I2105" i="42"/>
  <c r="M2104" i="42"/>
  <c r="L2104" i="42"/>
  <c r="K2104" i="42"/>
  <c r="J2104" i="42"/>
  <c r="H2104" i="42"/>
  <c r="I2104" i="42" s="1"/>
  <c r="M2103" i="42"/>
  <c r="L2103" i="42"/>
  <c r="K2103" i="42"/>
  <c r="J2103" i="42"/>
  <c r="H2103" i="42"/>
  <c r="I2103" i="42"/>
  <c r="M2102" i="42"/>
  <c r="L2102" i="42"/>
  <c r="K2102" i="42"/>
  <c r="J2102" i="42"/>
  <c r="H2102" i="42"/>
  <c r="I2102" i="42" s="1"/>
  <c r="M2101" i="42"/>
  <c r="L2101" i="42"/>
  <c r="K2101" i="42"/>
  <c r="J2101" i="42"/>
  <c r="H2101" i="42"/>
  <c r="I2101" i="42"/>
  <c r="M2100" i="42"/>
  <c r="L2100" i="42"/>
  <c r="K2100" i="42"/>
  <c r="J2100" i="42"/>
  <c r="H2100" i="42"/>
  <c r="I2100" i="42" s="1"/>
  <c r="M2099" i="42"/>
  <c r="L2099" i="42"/>
  <c r="K2099" i="42"/>
  <c r="J2099" i="42"/>
  <c r="H2099" i="42"/>
  <c r="I2099" i="42"/>
  <c r="M2098" i="42"/>
  <c r="L2098" i="42"/>
  <c r="K2098" i="42"/>
  <c r="J2098" i="42"/>
  <c r="H2098" i="42"/>
  <c r="I2098" i="42" s="1"/>
  <c r="M2097" i="42"/>
  <c r="L2097" i="42"/>
  <c r="K2097" i="42"/>
  <c r="J2097" i="42"/>
  <c r="H2097" i="42"/>
  <c r="I2097" i="42"/>
  <c r="M2096" i="42"/>
  <c r="L2096" i="42"/>
  <c r="K2096" i="42"/>
  <c r="J2096" i="42"/>
  <c r="H2096" i="42"/>
  <c r="I2096" i="42" s="1"/>
  <c r="M2095" i="42"/>
  <c r="L2095" i="42"/>
  <c r="K2095" i="42"/>
  <c r="J2095" i="42"/>
  <c r="H2095" i="42"/>
  <c r="I2095" i="42"/>
  <c r="M2094" i="42"/>
  <c r="L2094" i="42"/>
  <c r="K2094" i="42"/>
  <c r="J2094" i="42"/>
  <c r="H2094" i="42"/>
  <c r="I2094" i="42" s="1"/>
  <c r="M2093" i="42"/>
  <c r="L2093" i="42"/>
  <c r="K2093" i="42"/>
  <c r="J2093" i="42"/>
  <c r="H2093" i="42"/>
  <c r="I2093" i="42"/>
  <c r="M2092" i="42"/>
  <c r="L2092" i="42"/>
  <c r="K2092" i="42"/>
  <c r="J2092" i="42"/>
  <c r="H2092" i="42"/>
  <c r="I2092" i="42" s="1"/>
  <c r="M2091" i="42"/>
  <c r="L2091" i="42"/>
  <c r="K2091" i="42"/>
  <c r="J2091" i="42"/>
  <c r="H2091" i="42"/>
  <c r="I2091" i="42"/>
  <c r="M2090" i="42"/>
  <c r="L2090" i="42"/>
  <c r="K2090" i="42"/>
  <c r="J2090" i="42"/>
  <c r="H2090" i="42"/>
  <c r="I2090" i="42" s="1"/>
  <c r="M2089" i="42"/>
  <c r="L2089" i="42"/>
  <c r="K2089" i="42"/>
  <c r="J2089" i="42"/>
  <c r="H2089" i="42"/>
  <c r="I2089" i="42"/>
  <c r="M2088" i="42"/>
  <c r="L2088" i="42"/>
  <c r="K2088" i="42"/>
  <c r="J2088" i="42"/>
  <c r="H2088" i="42"/>
  <c r="I2088" i="42" s="1"/>
  <c r="M2087" i="42"/>
  <c r="L2087" i="42"/>
  <c r="K2087" i="42"/>
  <c r="J2087" i="42"/>
  <c r="H2087" i="42"/>
  <c r="I2087" i="42"/>
  <c r="M2086" i="42"/>
  <c r="L2086" i="42"/>
  <c r="K2086" i="42"/>
  <c r="J2086" i="42"/>
  <c r="H2086" i="42"/>
  <c r="I2086" i="42" s="1"/>
  <c r="M2085" i="42"/>
  <c r="L2085" i="42"/>
  <c r="K2085" i="42"/>
  <c r="J2085" i="42"/>
  <c r="H2085" i="42"/>
  <c r="I2085" i="42"/>
  <c r="M2084" i="42"/>
  <c r="L2084" i="42"/>
  <c r="K2084" i="42"/>
  <c r="J2084" i="42"/>
  <c r="H2084" i="42"/>
  <c r="I2084" i="42" s="1"/>
  <c r="M2083" i="42"/>
  <c r="L2083" i="42"/>
  <c r="K2083" i="42"/>
  <c r="J2083" i="42"/>
  <c r="H2083" i="42"/>
  <c r="I2083" i="42"/>
  <c r="M2082" i="42"/>
  <c r="L2082" i="42"/>
  <c r="K2082" i="42"/>
  <c r="J2082" i="42"/>
  <c r="H2082" i="42"/>
  <c r="I2082" i="42" s="1"/>
  <c r="M2081" i="42"/>
  <c r="L2081" i="42"/>
  <c r="K2081" i="42"/>
  <c r="J2081" i="42"/>
  <c r="H2081" i="42"/>
  <c r="I2081" i="42"/>
  <c r="M2080" i="42"/>
  <c r="L2080" i="42"/>
  <c r="K2080" i="42"/>
  <c r="J2080" i="42"/>
  <c r="H2080" i="42"/>
  <c r="I2080" i="42" s="1"/>
  <c r="M2079" i="42"/>
  <c r="L2079" i="42"/>
  <c r="K2079" i="42"/>
  <c r="J2079" i="42"/>
  <c r="H2079" i="42"/>
  <c r="I2079" i="42"/>
  <c r="M2078" i="42"/>
  <c r="L2078" i="42"/>
  <c r="K2078" i="42"/>
  <c r="J2078" i="42"/>
  <c r="H2078" i="42"/>
  <c r="I2078" i="42" s="1"/>
  <c r="M2077" i="42"/>
  <c r="L2077" i="42"/>
  <c r="K2077" i="42"/>
  <c r="J2077" i="42"/>
  <c r="H2077" i="42"/>
  <c r="I2077" i="42"/>
  <c r="M2076" i="42"/>
  <c r="L2076" i="42"/>
  <c r="K2076" i="42"/>
  <c r="J2076" i="42"/>
  <c r="H2076" i="42"/>
  <c r="I2076" i="42" s="1"/>
  <c r="M2075" i="42"/>
  <c r="L2075" i="42"/>
  <c r="K2075" i="42"/>
  <c r="J2075" i="42"/>
  <c r="H2075" i="42"/>
  <c r="I2075" i="42"/>
  <c r="M2074" i="42"/>
  <c r="L2074" i="42"/>
  <c r="K2074" i="42"/>
  <c r="J2074" i="42"/>
  <c r="H2074" i="42"/>
  <c r="I2074" i="42" s="1"/>
  <c r="M2073" i="42"/>
  <c r="L2073" i="42"/>
  <c r="K2073" i="42"/>
  <c r="J2073" i="42"/>
  <c r="H2073" i="42"/>
  <c r="I2073" i="42"/>
  <c r="M2072" i="42"/>
  <c r="L2072" i="42"/>
  <c r="K2072" i="42"/>
  <c r="J2072" i="42"/>
  <c r="H2072" i="42"/>
  <c r="I2072" i="42" s="1"/>
  <c r="M2071" i="42"/>
  <c r="L2071" i="42"/>
  <c r="K2071" i="42"/>
  <c r="J2071" i="42"/>
  <c r="H2071" i="42"/>
  <c r="I2071" i="42"/>
  <c r="M2070" i="42"/>
  <c r="L2070" i="42"/>
  <c r="K2070" i="42"/>
  <c r="J2070" i="42"/>
  <c r="H2070" i="42"/>
  <c r="I2070" i="42" s="1"/>
  <c r="M2069" i="42"/>
  <c r="L2069" i="42"/>
  <c r="K2069" i="42"/>
  <c r="J2069" i="42"/>
  <c r="H2069" i="42"/>
  <c r="I2069" i="42"/>
  <c r="M2068" i="42"/>
  <c r="L2068" i="42"/>
  <c r="K2068" i="42"/>
  <c r="J2068" i="42"/>
  <c r="H2068" i="42"/>
  <c r="I2068" i="42" s="1"/>
  <c r="M2067" i="42"/>
  <c r="L2067" i="42"/>
  <c r="K2067" i="42"/>
  <c r="J2067" i="42"/>
  <c r="H2067" i="42"/>
  <c r="I2067" i="42"/>
  <c r="M2066" i="42"/>
  <c r="L2066" i="42"/>
  <c r="K2066" i="42"/>
  <c r="J2066" i="42"/>
  <c r="H2066" i="42"/>
  <c r="I2066" i="42" s="1"/>
  <c r="M2065" i="42"/>
  <c r="L2065" i="42"/>
  <c r="K2065" i="42"/>
  <c r="J2065" i="42"/>
  <c r="H2065" i="42"/>
  <c r="I2065" i="42"/>
  <c r="M2064" i="42"/>
  <c r="L2064" i="42"/>
  <c r="K2064" i="42"/>
  <c r="J2064" i="42"/>
  <c r="H2064" i="42"/>
  <c r="I2064" i="42" s="1"/>
  <c r="M2063" i="42"/>
  <c r="L2063" i="42"/>
  <c r="K2063" i="42"/>
  <c r="J2063" i="42"/>
  <c r="H2063" i="42"/>
  <c r="I2063" i="42"/>
  <c r="M2062" i="42"/>
  <c r="L2062" i="42"/>
  <c r="K2062" i="42"/>
  <c r="J2062" i="42"/>
  <c r="H2062" i="42"/>
  <c r="I2062" i="42" s="1"/>
  <c r="M2061" i="42"/>
  <c r="L2061" i="42"/>
  <c r="K2061" i="42"/>
  <c r="J2061" i="42"/>
  <c r="H2061" i="42"/>
  <c r="I2061" i="42"/>
  <c r="M2060" i="42"/>
  <c r="L2060" i="42"/>
  <c r="K2060" i="42"/>
  <c r="J2060" i="42"/>
  <c r="H2060" i="42"/>
  <c r="I2060" i="42" s="1"/>
  <c r="M2059" i="42"/>
  <c r="L2059" i="42"/>
  <c r="K2059" i="42"/>
  <c r="J2059" i="42"/>
  <c r="H2059" i="42"/>
  <c r="I2059" i="42"/>
  <c r="M2058" i="42"/>
  <c r="L2058" i="42"/>
  <c r="K2058" i="42"/>
  <c r="J2058" i="42"/>
  <c r="H2058" i="42"/>
  <c r="I2058" i="42" s="1"/>
  <c r="M2057" i="42"/>
  <c r="L2057" i="42"/>
  <c r="K2057" i="42"/>
  <c r="J2057" i="42"/>
  <c r="H2057" i="42"/>
  <c r="I2057" i="42"/>
  <c r="M2056" i="42"/>
  <c r="L2056" i="42"/>
  <c r="K2056" i="42"/>
  <c r="J2056" i="42"/>
  <c r="H2056" i="42"/>
  <c r="I2056" i="42" s="1"/>
  <c r="M2055" i="42"/>
  <c r="L2055" i="42"/>
  <c r="K2055" i="42"/>
  <c r="J2055" i="42"/>
  <c r="H2055" i="42"/>
  <c r="I2055" i="42"/>
  <c r="M2054" i="42"/>
  <c r="L2054" i="42"/>
  <c r="K2054" i="42"/>
  <c r="J2054" i="42"/>
  <c r="H2054" i="42"/>
  <c r="I2054" i="42" s="1"/>
  <c r="M2053" i="42"/>
  <c r="L2053" i="42"/>
  <c r="K2053" i="42"/>
  <c r="J2053" i="42"/>
  <c r="H2053" i="42"/>
  <c r="I2053" i="42"/>
  <c r="M2052" i="42"/>
  <c r="L2052" i="42"/>
  <c r="K2052" i="42"/>
  <c r="J2052" i="42"/>
  <c r="H2052" i="42"/>
  <c r="I2052" i="42" s="1"/>
  <c r="M2051" i="42"/>
  <c r="L2051" i="42"/>
  <c r="K2051" i="42"/>
  <c r="J2051" i="42"/>
  <c r="H2051" i="42"/>
  <c r="I2051" i="42"/>
  <c r="M2050" i="42"/>
  <c r="L2050" i="42"/>
  <c r="K2050" i="42"/>
  <c r="J2050" i="42"/>
  <c r="H2050" i="42"/>
  <c r="I2050" i="42" s="1"/>
  <c r="M2049" i="42"/>
  <c r="L2049" i="42"/>
  <c r="K2049" i="42"/>
  <c r="J2049" i="42"/>
  <c r="H2049" i="42"/>
  <c r="I2049" i="42"/>
  <c r="M2048" i="42"/>
  <c r="L2048" i="42"/>
  <c r="K2048" i="42"/>
  <c r="J2048" i="42"/>
  <c r="H2048" i="42"/>
  <c r="I2048" i="42" s="1"/>
  <c r="M2047" i="42"/>
  <c r="L2047" i="42"/>
  <c r="K2047" i="42"/>
  <c r="J2047" i="42"/>
  <c r="H2047" i="42"/>
  <c r="I2047" i="42"/>
  <c r="M2046" i="42"/>
  <c r="L2046" i="42"/>
  <c r="K2046" i="42"/>
  <c r="J2046" i="42"/>
  <c r="H2046" i="42"/>
  <c r="I2046" i="42" s="1"/>
  <c r="M2045" i="42"/>
  <c r="L2045" i="42"/>
  <c r="K2045" i="42"/>
  <c r="J2045" i="42"/>
  <c r="H2045" i="42"/>
  <c r="I2045" i="42"/>
  <c r="M2044" i="42"/>
  <c r="L2044" i="42"/>
  <c r="K2044" i="42"/>
  <c r="J2044" i="42"/>
  <c r="H2044" i="42"/>
  <c r="I2044" i="42" s="1"/>
  <c r="M2043" i="42"/>
  <c r="L2043" i="42"/>
  <c r="K2043" i="42"/>
  <c r="J2043" i="42"/>
  <c r="H2043" i="42"/>
  <c r="I2043" i="42"/>
  <c r="M2042" i="42"/>
  <c r="L2042" i="42"/>
  <c r="K2042" i="42"/>
  <c r="J2042" i="42"/>
  <c r="H2042" i="42"/>
  <c r="I2042" i="42" s="1"/>
  <c r="M2041" i="42"/>
  <c r="L2041" i="42"/>
  <c r="K2041" i="42"/>
  <c r="J2041" i="42"/>
  <c r="H2041" i="42"/>
  <c r="I2041" i="42"/>
  <c r="M2040" i="42"/>
  <c r="L2040" i="42"/>
  <c r="K2040" i="42"/>
  <c r="J2040" i="42"/>
  <c r="H2040" i="42"/>
  <c r="I2040" i="42" s="1"/>
  <c r="M2039" i="42"/>
  <c r="L2039" i="42"/>
  <c r="K2039" i="42"/>
  <c r="J2039" i="42"/>
  <c r="H2039" i="42"/>
  <c r="I2039" i="42"/>
  <c r="M2038" i="42"/>
  <c r="L2038" i="42"/>
  <c r="K2038" i="42"/>
  <c r="J2038" i="42"/>
  <c r="H2038" i="42"/>
  <c r="I2038" i="42" s="1"/>
  <c r="M2037" i="42"/>
  <c r="L2037" i="42"/>
  <c r="K2037" i="42"/>
  <c r="J2037" i="42"/>
  <c r="H2037" i="42"/>
  <c r="I2037" i="42"/>
  <c r="M2036" i="42"/>
  <c r="L2036" i="42"/>
  <c r="K2036" i="42"/>
  <c r="J2036" i="42"/>
  <c r="H2036" i="42"/>
  <c r="I2036" i="42" s="1"/>
  <c r="M2035" i="42"/>
  <c r="L2035" i="42"/>
  <c r="K2035" i="42"/>
  <c r="J2035" i="42"/>
  <c r="H2035" i="42"/>
  <c r="I2035" i="42"/>
  <c r="M2034" i="42"/>
  <c r="L2034" i="42"/>
  <c r="K2034" i="42"/>
  <c r="J2034" i="42"/>
  <c r="H2034" i="42"/>
  <c r="I2034" i="42" s="1"/>
  <c r="M2033" i="42"/>
  <c r="L2033" i="42"/>
  <c r="K2033" i="42"/>
  <c r="J2033" i="42"/>
  <c r="H2033" i="42"/>
  <c r="I2033" i="42"/>
  <c r="M2032" i="42"/>
  <c r="L2032" i="42"/>
  <c r="K2032" i="42"/>
  <c r="J2032" i="42"/>
  <c r="H2032" i="42"/>
  <c r="I2032" i="42" s="1"/>
  <c r="M2031" i="42"/>
  <c r="L2031" i="42"/>
  <c r="K2031" i="42"/>
  <c r="J2031" i="42"/>
  <c r="H2031" i="42"/>
  <c r="I2031" i="42"/>
  <c r="M2030" i="42"/>
  <c r="L2030" i="42"/>
  <c r="K2030" i="42"/>
  <c r="J2030" i="42"/>
  <c r="H2030" i="42"/>
  <c r="I2030" i="42" s="1"/>
  <c r="M2029" i="42"/>
  <c r="L2029" i="42"/>
  <c r="K2029" i="42"/>
  <c r="J2029" i="42"/>
  <c r="H2029" i="42"/>
  <c r="I2029" i="42"/>
  <c r="M2028" i="42"/>
  <c r="L2028" i="42"/>
  <c r="K2028" i="42"/>
  <c r="J2028" i="42"/>
  <c r="H2028" i="42"/>
  <c r="I2028" i="42" s="1"/>
  <c r="M2027" i="42"/>
  <c r="L2027" i="42"/>
  <c r="K2027" i="42"/>
  <c r="J2027" i="42"/>
  <c r="H2027" i="42"/>
  <c r="I2027" i="42"/>
  <c r="M2026" i="42"/>
  <c r="L2026" i="42"/>
  <c r="K2026" i="42"/>
  <c r="J2026" i="42"/>
  <c r="H2026" i="42"/>
  <c r="I2026" i="42" s="1"/>
  <c r="M2025" i="42"/>
  <c r="L2025" i="42"/>
  <c r="K2025" i="42"/>
  <c r="J2025" i="42"/>
  <c r="H2025" i="42"/>
  <c r="I2025" i="42"/>
  <c r="M2024" i="42"/>
  <c r="L2024" i="42"/>
  <c r="K2024" i="42"/>
  <c r="J2024" i="42"/>
  <c r="H2024" i="42"/>
  <c r="I2024" i="42" s="1"/>
  <c r="M2023" i="42"/>
  <c r="L2023" i="42"/>
  <c r="K2023" i="42"/>
  <c r="J2023" i="42"/>
  <c r="H2023" i="42"/>
  <c r="I2023" i="42"/>
  <c r="M2022" i="42"/>
  <c r="L2022" i="42"/>
  <c r="K2022" i="42"/>
  <c r="J2022" i="42"/>
  <c r="H2022" i="42"/>
  <c r="I2022" i="42" s="1"/>
  <c r="M2021" i="42"/>
  <c r="L2021" i="42"/>
  <c r="K2021" i="42"/>
  <c r="J2021" i="42"/>
  <c r="H2021" i="42"/>
  <c r="I2021" i="42"/>
  <c r="M2020" i="42"/>
  <c r="L2020" i="42"/>
  <c r="K2020" i="42"/>
  <c r="J2020" i="42"/>
  <c r="H2020" i="42"/>
  <c r="I2020" i="42" s="1"/>
  <c r="M2019" i="42"/>
  <c r="L2019" i="42"/>
  <c r="K2019" i="42"/>
  <c r="J2019" i="42"/>
  <c r="H2019" i="42"/>
  <c r="I2019" i="42"/>
  <c r="M2018" i="42"/>
  <c r="L2018" i="42"/>
  <c r="K2018" i="42"/>
  <c r="J2018" i="42"/>
  <c r="H2018" i="42"/>
  <c r="I2018" i="42" s="1"/>
  <c r="M2017" i="42"/>
  <c r="L2017" i="42"/>
  <c r="K2017" i="42"/>
  <c r="J2017" i="42"/>
  <c r="H2017" i="42"/>
  <c r="I2017" i="42"/>
  <c r="M2016" i="42"/>
  <c r="L2016" i="42"/>
  <c r="K2016" i="42"/>
  <c r="J2016" i="42"/>
  <c r="H2016" i="42"/>
  <c r="I2016" i="42" s="1"/>
  <c r="M2015" i="42"/>
  <c r="L2015" i="42"/>
  <c r="K2015" i="42"/>
  <c r="J2015" i="42"/>
  <c r="H2015" i="42"/>
  <c r="I2015" i="42"/>
  <c r="M2014" i="42"/>
  <c r="L2014" i="42"/>
  <c r="K2014" i="42"/>
  <c r="J2014" i="42"/>
  <c r="H2014" i="42"/>
  <c r="I2014" i="42" s="1"/>
  <c r="M2013" i="42"/>
  <c r="L2013" i="42"/>
  <c r="K2013" i="42"/>
  <c r="J2013" i="42"/>
  <c r="H2013" i="42"/>
  <c r="I2013" i="42"/>
  <c r="M2012" i="42"/>
  <c r="L2012" i="42"/>
  <c r="K2012" i="42"/>
  <c r="J2012" i="42"/>
  <c r="H2012" i="42"/>
  <c r="I2012" i="42" s="1"/>
  <c r="M2011" i="42"/>
  <c r="L2011" i="42"/>
  <c r="K2011" i="42"/>
  <c r="J2011" i="42"/>
  <c r="H2011" i="42"/>
  <c r="I2011" i="42"/>
  <c r="M2010" i="42"/>
  <c r="L2010" i="42"/>
  <c r="K2010" i="42"/>
  <c r="J2010" i="42"/>
  <c r="H2010" i="42"/>
  <c r="I2010" i="42" s="1"/>
  <c r="M2009" i="42"/>
  <c r="L2009" i="42"/>
  <c r="K2009" i="42"/>
  <c r="J2009" i="42"/>
  <c r="H2009" i="42"/>
  <c r="I2009" i="42"/>
  <c r="M2008" i="42"/>
  <c r="L2008" i="42"/>
  <c r="K2008" i="42"/>
  <c r="J2008" i="42"/>
  <c r="H2008" i="42"/>
  <c r="I2008" i="42" s="1"/>
  <c r="M2007" i="42"/>
  <c r="L2007" i="42"/>
  <c r="K2007" i="42"/>
  <c r="J2007" i="42"/>
  <c r="H2007" i="42"/>
  <c r="I2007" i="42"/>
  <c r="M2006" i="42"/>
  <c r="L2006" i="42"/>
  <c r="K2006" i="42"/>
  <c r="J2006" i="42"/>
  <c r="H2006" i="42"/>
  <c r="I2006" i="42" s="1"/>
  <c r="M2005" i="42"/>
  <c r="L2005" i="42"/>
  <c r="K2005" i="42"/>
  <c r="J2005" i="42"/>
  <c r="H2005" i="42"/>
  <c r="I2005" i="42"/>
  <c r="M2004" i="42"/>
  <c r="L2004" i="42"/>
  <c r="K2004" i="42"/>
  <c r="J2004" i="42"/>
  <c r="H2004" i="42"/>
  <c r="I2004" i="42" s="1"/>
  <c r="M2003" i="42"/>
  <c r="L2003" i="42"/>
  <c r="K2003" i="42"/>
  <c r="J2003" i="42"/>
  <c r="H2003" i="42"/>
  <c r="I2003" i="42"/>
  <c r="M2002" i="42"/>
  <c r="L2002" i="42"/>
  <c r="K2002" i="42"/>
  <c r="J2002" i="42"/>
  <c r="H2002" i="42"/>
  <c r="I2002" i="42" s="1"/>
  <c r="M2001" i="42"/>
  <c r="L2001" i="42"/>
  <c r="K2001" i="42"/>
  <c r="J2001" i="42"/>
  <c r="H2001" i="42"/>
  <c r="I2001" i="42"/>
  <c r="M2000" i="42"/>
  <c r="L2000" i="42"/>
  <c r="K2000" i="42"/>
  <c r="J2000" i="42"/>
  <c r="H2000" i="42"/>
  <c r="I2000" i="42" s="1"/>
  <c r="M1999" i="42"/>
  <c r="L1999" i="42"/>
  <c r="K1999" i="42"/>
  <c r="J1999" i="42"/>
  <c r="H1999" i="42"/>
  <c r="I1999" i="42"/>
  <c r="M1998" i="42"/>
  <c r="L1998" i="42"/>
  <c r="K1998" i="42"/>
  <c r="J1998" i="42"/>
  <c r="H1998" i="42"/>
  <c r="I1998" i="42" s="1"/>
  <c r="M1997" i="42"/>
  <c r="L1997" i="42"/>
  <c r="K1997" i="42"/>
  <c r="J1997" i="42"/>
  <c r="H1997" i="42"/>
  <c r="I1997" i="42"/>
  <c r="M1996" i="42"/>
  <c r="L1996" i="42"/>
  <c r="K1996" i="42"/>
  <c r="J1996" i="42"/>
  <c r="H1996" i="42"/>
  <c r="I1996" i="42" s="1"/>
  <c r="M1995" i="42"/>
  <c r="L1995" i="42"/>
  <c r="K1995" i="42"/>
  <c r="J1995" i="42"/>
  <c r="H1995" i="42"/>
  <c r="I1995" i="42"/>
  <c r="M1994" i="42"/>
  <c r="L1994" i="42"/>
  <c r="K1994" i="42"/>
  <c r="J1994" i="42"/>
  <c r="H1994" i="42"/>
  <c r="I1994" i="42" s="1"/>
  <c r="M1993" i="42"/>
  <c r="L1993" i="42"/>
  <c r="K1993" i="42"/>
  <c r="J1993" i="42"/>
  <c r="H1993" i="42"/>
  <c r="I1993" i="42"/>
  <c r="M1992" i="42"/>
  <c r="L1992" i="42"/>
  <c r="K1992" i="42"/>
  <c r="J1992" i="42"/>
  <c r="H1992" i="42"/>
  <c r="I1992" i="42" s="1"/>
  <c r="M1991" i="42"/>
  <c r="L1991" i="42"/>
  <c r="K1991" i="42"/>
  <c r="J1991" i="42"/>
  <c r="H1991" i="42"/>
  <c r="I1991" i="42"/>
  <c r="M1990" i="42"/>
  <c r="L1990" i="42"/>
  <c r="K1990" i="42"/>
  <c r="J1990" i="42"/>
  <c r="H1990" i="42"/>
  <c r="I1990" i="42" s="1"/>
  <c r="M1989" i="42"/>
  <c r="L1989" i="42"/>
  <c r="K1989" i="42"/>
  <c r="J1989" i="42"/>
  <c r="H1989" i="42"/>
  <c r="I1989" i="42"/>
  <c r="M1988" i="42"/>
  <c r="L1988" i="42"/>
  <c r="K1988" i="42"/>
  <c r="J1988" i="42"/>
  <c r="H1988" i="42"/>
  <c r="I1988" i="42" s="1"/>
  <c r="M1987" i="42"/>
  <c r="L1987" i="42"/>
  <c r="K1987" i="42"/>
  <c r="J1987" i="42"/>
  <c r="H1987" i="42"/>
  <c r="I1987" i="42"/>
  <c r="M1986" i="42"/>
  <c r="L1986" i="42"/>
  <c r="K1986" i="42"/>
  <c r="J1986" i="42"/>
  <c r="H1986" i="42"/>
  <c r="I1986" i="42" s="1"/>
  <c r="M1985" i="42"/>
  <c r="L1985" i="42"/>
  <c r="K1985" i="42"/>
  <c r="J1985" i="42"/>
  <c r="H1985" i="42"/>
  <c r="I1985" i="42"/>
  <c r="M1984" i="42"/>
  <c r="L1984" i="42"/>
  <c r="K1984" i="42"/>
  <c r="J1984" i="42"/>
  <c r="H1984" i="42"/>
  <c r="I1984" i="42" s="1"/>
  <c r="M1983" i="42"/>
  <c r="L1983" i="42"/>
  <c r="K1983" i="42"/>
  <c r="J1983" i="42"/>
  <c r="H1983" i="42"/>
  <c r="I1983" i="42"/>
  <c r="M1982" i="42"/>
  <c r="L1982" i="42"/>
  <c r="K1982" i="42"/>
  <c r="J1982" i="42"/>
  <c r="H1982" i="42"/>
  <c r="I1982" i="42" s="1"/>
  <c r="M1981" i="42"/>
  <c r="L1981" i="42"/>
  <c r="K1981" i="42"/>
  <c r="J1981" i="42"/>
  <c r="H1981" i="42"/>
  <c r="I1981" i="42"/>
  <c r="M1980" i="42"/>
  <c r="L1980" i="42"/>
  <c r="K1980" i="42"/>
  <c r="J1980" i="42"/>
  <c r="H1980" i="42"/>
  <c r="I1980" i="42" s="1"/>
  <c r="M1979" i="42"/>
  <c r="L1979" i="42"/>
  <c r="K1979" i="42"/>
  <c r="J1979" i="42"/>
  <c r="H1979" i="42"/>
  <c r="I1979" i="42"/>
  <c r="M1978" i="42"/>
  <c r="L1978" i="42"/>
  <c r="K1978" i="42"/>
  <c r="J1978" i="42"/>
  <c r="H1978" i="42"/>
  <c r="I1978" i="42" s="1"/>
  <c r="M1977" i="42"/>
  <c r="L1977" i="42"/>
  <c r="K1977" i="42"/>
  <c r="J1977" i="42"/>
  <c r="H1977" i="42"/>
  <c r="I1977" i="42"/>
  <c r="M1976" i="42"/>
  <c r="L1976" i="42"/>
  <c r="K1976" i="42"/>
  <c r="J1976" i="42"/>
  <c r="H1976" i="42"/>
  <c r="I1976" i="42" s="1"/>
  <c r="M1975" i="42"/>
  <c r="L1975" i="42"/>
  <c r="K1975" i="42"/>
  <c r="J1975" i="42"/>
  <c r="H1975" i="42"/>
  <c r="I1975" i="42"/>
  <c r="M1974" i="42"/>
  <c r="L1974" i="42"/>
  <c r="K1974" i="42"/>
  <c r="J1974" i="42"/>
  <c r="H1974" i="42"/>
  <c r="I1974" i="42" s="1"/>
  <c r="M1973" i="42"/>
  <c r="L1973" i="42"/>
  <c r="K1973" i="42"/>
  <c r="J1973" i="42"/>
  <c r="H1973" i="42"/>
  <c r="I1973" i="42"/>
  <c r="M1972" i="42"/>
  <c r="L1972" i="42"/>
  <c r="K1972" i="42"/>
  <c r="J1972" i="42"/>
  <c r="H1972" i="42"/>
  <c r="I1972" i="42" s="1"/>
  <c r="M1971" i="42"/>
  <c r="L1971" i="42"/>
  <c r="K1971" i="42"/>
  <c r="J1971" i="42"/>
  <c r="H1971" i="42"/>
  <c r="I1971" i="42"/>
  <c r="M1970" i="42"/>
  <c r="L1970" i="42"/>
  <c r="K1970" i="42"/>
  <c r="J1970" i="42"/>
  <c r="H1970" i="42"/>
  <c r="I1970" i="42" s="1"/>
  <c r="M1969" i="42"/>
  <c r="L1969" i="42"/>
  <c r="K1969" i="42"/>
  <c r="J1969" i="42"/>
  <c r="H1969" i="42"/>
  <c r="I1969" i="42"/>
  <c r="M1968" i="42"/>
  <c r="L1968" i="42"/>
  <c r="K1968" i="42"/>
  <c r="J1968" i="42"/>
  <c r="H1968" i="42"/>
  <c r="I1968" i="42" s="1"/>
  <c r="M1967" i="42"/>
  <c r="L1967" i="42"/>
  <c r="K1967" i="42"/>
  <c r="J1967" i="42"/>
  <c r="H1967" i="42"/>
  <c r="I1967" i="42"/>
  <c r="M1966" i="42"/>
  <c r="L1966" i="42"/>
  <c r="K1966" i="42"/>
  <c r="J1966" i="42"/>
  <c r="H1966" i="42"/>
  <c r="I1966" i="42" s="1"/>
  <c r="M1965" i="42"/>
  <c r="L1965" i="42"/>
  <c r="K1965" i="42"/>
  <c r="J1965" i="42"/>
  <c r="H1965" i="42"/>
  <c r="I1965" i="42"/>
  <c r="M1964" i="42"/>
  <c r="L1964" i="42"/>
  <c r="K1964" i="42"/>
  <c r="J1964" i="42"/>
  <c r="H1964" i="42"/>
  <c r="I1964" i="42" s="1"/>
  <c r="M1963" i="42"/>
  <c r="L1963" i="42"/>
  <c r="K1963" i="42"/>
  <c r="J1963" i="42"/>
  <c r="H1963" i="42"/>
  <c r="I1963" i="42"/>
  <c r="M1962" i="42"/>
  <c r="L1962" i="42"/>
  <c r="K1962" i="42"/>
  <c r="J1962" i="42"/>
  <c r="H1962" i="42"/>
  <c r="I1962" i="42" s="1"/>
  <c r="M1961" i="42"/>
  <c r="L1961" i="42"/>
  <c r="K1961" i="42"/>
  <c r="J1961" i="42"/>
  <c r="H1961" i="42"/>
  <c r="I1961" i="42"/>
  <c r="M1960" i="42"/>
  <c r="L1960" i="42"/>
  <c r="K1960" i="42"/>
  <c r="J1960" i="42"/>
  <c r="H1960" i="42"/>
  <c r="I1960" i="42" s="1"/>
  <c r="M1959" i="42"/>
  <c r="L1959" i="42"/>
  <c r="K1959" i="42"/>
  <c r="J1959" i="42"/>
  <c r="H1959" i="42"/>
  <c r="I1959" i="42"/>
  <c r="M1958" i="42"/>
  <c r="L1958" i="42"/>
  <c r="K1958" i="42"/>
  <c r="J1958" i="42"/>
  <c r="H1958" i="42"/>
  <c r="I1958" i="42" s="1"/>
  <c r="M1957" i="42"/>
  <c r="L1957" i="42"/>
  <c r="K1957" i="42"/>
  <c r="J1957" i="42"/>
  <c r="H1957" i="42"/>
  <c r="I1957" i="42"/>
  <c r="M1956" i="42"/>
  <c r="L1956" i="42"/>
  <c r="K1956" i="42"/>
  <c r="J1956" i="42"/>
  <c r="H1956" i="42"/>
  <c r="I1956" i="42" s="1"/>
  <c r="M1955" i="42"/>
  <c r="L1955" i="42"/>
  <c r="K1955" i="42"/>
  <c r="J1955" i="42"/>
  <c r="H1955" i="42"/>
  <c r="I1955" i="42"/>
  <c r="M1954" i="42"/>
  <c r="L1954" i="42"/>
  <c r="K1954" i="42"/>
  <c r="J1954" i="42"/>
  <c r="H1954" i="42"/>
  <c r="I1954" i="42" s="1"/>
  <c r="M1953" i="42"/>
  <c r="L1953" i="42"/>
  <c r="K1953" i="42"/>
  <c r="J1953" i="42"/>
  <c r="H1953" i="42"/>
  <c r="I1953" i="42"/>
  <c r="M1952" i="42"/>
  <c r="L1952" i="42"/>
  <c r="K1952" i="42"/>
  <c r="J1952" i="42"/>
  <c r="H1952" i="42"/>
  <c r="I1952" i="42" s="1"/>
  <c r="M1951" i="42"/>
  <c r="L1951" i="42"/>
  <c r="K1951" i="42"/>
  <c r="J1951" i="42"/>
  <c r="H1951" i="42"/>
  <c r="I1951" i="42"/>
  <c r="M1950" i="42"/>
  <c r="L1950" i="42"/>
  <c r="K1950" i="42"/>
  <c r="J1950" i="42"/>
  <c r="H1950" i="42"/>
  <c r="I1950" i="42" s="1"/>
  <c r="M1949" i="42"/>
  <c r="L1949" i="42"/>
  <c r="K1949" i="42"/>
  <c r="J1949" i="42"/>
  <c r="H1949" i="42"/>
  <c r="I1949" i="42"/>
  <c r="M1948" i="42"/>
  <c r="L1948" i="42"/>
  <c r="K1948" i="42"/>
  <c r="J1948" i="42"/>
  <c r="H1948" i="42"/>
  <c r="I1948" i="42" s="1"/>
  <c r="M1947" i="42"/>
  <c r="L1947" i="42"/>
  <c r="K1947" i="42"/>
  <c r="J1947" i="42"/>
  <c r="H1947" i="42"/>
  <c r="I1947" i="42"/>
  <c r="M1946" i="42"/>
  <c r="L1946" i="42"/>
  <c r="K1946" i="42"/>
  <c r="J1946" i="42"/>
  <c r="H1946" i="42"/>
  <c r="I1946" i="42" s="1"/>
  <c r="M1945" i="42"/>
  <c r="L1945" i="42"/>
  <c r="K1945" i="42"/>
  <c r="J1945" i="42"/>
  <c r="H1945" i="42"/>
  <c r="I1945" i="42"/>
  <c r="M1944" i="42"/>
  <c r="L1944" i="42"/>
  <c r="K1944" i="42"/>
  <c r="J1944" i="42"/>
  <c r="H1944" i="42"/>
  <c r="I1944" i="42" s="1"/>
  <c r="M1943" i="42"/>
  <c r="L1943" i="42"/>
  <c r="K1943" i="42"/>
  <c r="J1943" i="42"/>
  <c r="H1943" i="42"/>
  <c r="I1943" i="42"/>
  <c r="M1942" i="42"/>
  <c r="L1942" i="42"/>
  <c r="K1942" i="42"/>
  <c r="J1942" i="42"/>
  <c r="H1942" i="42"/>
  <c r="I1942" i="42" s="1"/>
  <c r="M1941" i="42"/>
  <c r="L1941" i="42"/>
  <c r="K1941" i="42"/>
  <c r="J1941" i="42"/>
  <c r="H1941" i="42"/>
  <c r="I1941" i="42"/>
  <c r="M1940" i="42"/>
  <c r="L1940" i="42"/>
  <c r="K1940" i="42"/>
  <c r="J1940" i="42"/>
  <c r="H1940" i="42"/>
  <c r="I1940" i="42" s="1"/>
  <c r="M1939" i="42"/>
  <c r="L1939" i="42"/>
  <c r="K1939" i="42"/>
  <c r="J1939" i="42"/>
  <c r="H1939" i="42"/>
  <c r="I1939" i="42"/>
  <c r="M1938" i="42"/>
  <c r="L1938" i="42"/>
  <c r="K1938" i="42"/>
  <c r="J1938" i="42"/>
  <c r="H1938" i="42"/>
  <c r="I1938" i="42" s="1"/>
  <c r="M1937" i="42"/>
  <c r="L1937" i="42"/>
  <c r="K1937" i="42"/>
  <c r="J1937" i="42"/>
  <c r="H1937" i="42"/>
  <c r="I1937" i="42"/>
  <c r="M1936" i="42"/>
  <c r="L1936" i="42"/>
  <c r="K1936" i="42"/>
  <c r="J1936" i="42"/>
  <c r="H1936" i="42"/>
  <c r="I1936" i="42" s="1"/>
  <c r="M1935" i="42"/>
  <c r="L1935" i="42"/>
  <c r="K1935" i="42"/>
  <c r="J1935" i="42"/>
  <c r="H1935" i="42"/>
  <c r="I1935" i="42"/>
  <c r="M1934" i="42"/>
  <c r="L1934" i="42"/>
  <c r="K1934" i="42"/>
  <c r="J1934" i="42"/>
  <c r="H1934" i="42"/>
  <c r="I1934" i="42" s="1"/>
  <c r="M1933" i="42"/>
  <c r="L1933" i="42"/>
  <c r="K1933" i="42"/>
  <c r="J1933" i="42"/>
  <c r="H1933" i="42"/>
  <c r="I1933" i="42"/>
  <c r="M1932" i="42"/>
  <c r="L1932" i="42"/>
  <c r="K1932" i="42"/>
  <c r="J1932" i="42"/>
  <c r="H1932" i="42"/>
  <c r="I1932" i="42" s="1"/>
  <c r="M1931" i="42"/>
  <c r="L1931" i="42"/>
  <c r="K1931" i="42"/>
  <c r="J1931" i="42"/>
  <c r="H1931" i="42"/>
  <c r="I1931" i="42"/>
  <c r="M1930" i="42"/>
  <c r="L1930" i="42"/>
  <c r="K1930" i="42"/>
  <c r="J1930" i="42"/>
  <c r="H1930" i="42"/>
  <c r="I1930" i="42" s="1"/>
  <c r="M1929" i="42"/>
  <c r="L1929" i="42"/>
  <c r="K1929" i="42"/>
  <c r="J1929" i="42"/>
  <c r="H1929" i="42"/>
  <c r="I1929" i="42"/>
  <c r="M1928" i="42"/>
  <c r="L1928" i="42"/>
  <c r="K1928" i="42"/>
  <c r="J1928" i="42"/>
  <c r="H1928" i="42"/>
  <c r="I1928" i="42" s="1"/>
  <c r="M1927" i="42"/>
  <c r="L1927" i="42"/>
  <c r="K1927" i="42"/>
  <c r="J1927" i="42"/>
  <c r="H1927" i="42"/>
  <c r="I1927" i="42"/>
  <c r="M1926" i="42"/>
  <c r="L1926" i="42"/>
  <c r="K1926" i="42"/>
  <c r="J1926" i="42"/>
  <c r="H1926" i="42"/>
  <c r="I1926" i="42" s="1"/>
  <c r="M1925" i="42"/>
  <c r="L1925" i="42"/>
  <c r="K1925" i="42"/>
  <c r="J1925" i="42"/>
  <c r="H1925" i="42"/>
  <c r="I1925" i="42"/>
  <c r="M1924" i="42"/>
  <c r="L1924" i="42"/>
  <c r="K1924" i="42"/>
  <c r="J1924" i="42"/>
  <c r="H1924" i="42"/>
  <c r="I1924" i="42" s="1"/>
  <c r="M1923" i="42"/>
  <c r="L1923" i="42"/>
  <c r="K1923" i="42"/>
  <c r="J1923" i="42"/>
  <c r="H1923" i="42"/>
  <c r="I1923" i="42"/>
  <c r="M1922" i="42"/>
  <c r="L1922" i="42"/>
  <c r="K1922" i="42"/>
  <c r="J1922" i="42"/>
  <c r="H1922" i="42"/>
  <c r="I1922" i="42" s="1"/>
  <c r="M1921" i="42"/>
  <c r="L1921" i="42"/>
  <c r="K1921" i="42"/>
  <c r="J1921" i="42"/>
  <c r="H1921" i="42"/>
  <c r="I1921" i="42"/>
  <c r="M1920" i="42"/>
  <c r="L1920" i="42"/>
  <c r="K1920" i="42"/>
  <c r="J1920" i="42"/>
  <c r="H1920" i="42"/>
  <c r="I1920" i="42" s="1"/>
  <c r="M1919" i="42"/>
  <c r="L1919" i="42"/>
  <c r="K1919" i="42"/>
  <c r="J1919" i="42"/>
  <c r="H1919" i="42"/>
  <c r="I1919" i="42"/>
  <c r="M1918" i="42"/>
  <c r="L1918" i="42"/>
  <c r="K1918" i="42"/>
  <c r="J1918" i="42"/>
  <c r="H1918" i="42"/>
  <c r="I1918" i="42" s="1"/>
  <c r="M1917" i="42"/>
  <c r="L1917" i="42"/>
  <c r="K1917" i="42"/>
  <c r="J1917" i="42"/>
  <c r="H1917" i="42"/>
  <c r="I1917" i="42"/>
  <c r="M1916" i="42"/>
  <c r="L1916" i="42"/>
  <c r="K1916" i="42"/>
  <c r="J1916" i="42"/>
  <c r="H1916" i="42"/>
  <c r="I1916" i="42" s="1"/>
  <c r="M1915" i="42"/>
  <c r="L1915" i="42"/>
  <c r="K1915" i="42"/>
  <c r="J1915" i="42"/>
  <c r="H1915" i="42"/>
  <c r="I1915" i="42"/>
  <c r="M1914" i="42"/>
  <c r="L1914" i="42"/>
  <c r="K1914" i="42"/>
  <c r="J1914" i="42"/>
  <c r="H1914" i="42"/>
  <c r="I1914" i="42" s="1"/>
  <c r="M1913" i="42"/>
  <c r="L1913" i="42"/>
  <c r="K1913" i="42"/>
  <c r="J1913" i="42"/>
  <c r="H1913" i="42"/>
  <c r="I1913" i="42"/>
  <c r="M1912" i="42"/>
  <c r="L1912" i="42"/>
  <c r="K1912" i="42"/>
  <c r="J1912" i="42"/>
  <c r="H1912" i="42"/>
  <c r="I1912" i="42" s="1"/>
  <c r="M1911" i="42"/>
  <c r="L1911" i="42"/>
  <c r="K1911" i="42"/>
  <c r="J1911" i="42"/>
  <c r="H1911" i="42"/>
  <c r="I1911" i="42"/>
  <c r="M1910" i="42"/>
  <c r="L1910" i="42"/>
  <c r="K1910" i="42"/>
  <c r="J1910" i="42"/>
  <c r="H1910" i="42"/>
  <c r="I1910" i="42" s="1"/>
  <c r="M1909" i="42"/>
  <c r="L1909" i="42"/>
  <c r="K1909" i="42"/>
  <c r="J1909" i="42"/>
  <c r="H1909" i="42"/>
  <c r="I1909" i="42"/>
  <c r="M1908" i="42"/>
  <c r="L1908" i="42"/>
  <c r="K1908" i="42"/>
  <c r="J1908" i="42"/>
  <c r="H1908" i="42"/>
  <c r="I1908" i="42" s="1"/>
  <c r="M1907" i="42"/>
  <c r="L1907" i="42"/>
  <c r="K1907" i="42"/>
  <c r="J1907" i="42"/>
  <c r="H1907" i="42"/>
  <c r="I1907" i="42"/>
  <c r="M1906" i="42"/>
  <c r="L1906" i="42"/>
  <c r="K1906" i="42"/>
  <c r="J1906" i="42"/>
  <c r="H1906" i="42"/>
  <c r="I1906" i="42" s="1"/>
  <c r="M1905" i="42"/>
  <c r="L1905" i="42"/>
  <c r="K1905" i="42"/>
  <c r="J1905" i="42"/>
  <c r="H1905" i="42"/>
  <c r="I1905" i="42"/>
  <c r="M1904" i="42"/>
  <c r="L1904" i="42"/>
  <c r="K1904" i="42"/>
  <c r="J1904" i="42"/>
  <c r="H1904" i="42"/>
  <c r="I1904" i="42" s="1"/>
  <c r="M1903" i="42"/>
  <c r="L1903" i="42"/>
  <c r="K1903" i="42"/>
  <c r="J1903" i="42"/>
  <c r="H1903" i="42"/>
  <c r="I1903" i="42"/>
  <c r="M1902" i="42"/>
  <c r="L1902" i="42"/>
  <c r="K1902" i="42"/>
  <c r="J1902" i="42"/>
  <c r="H1902" i="42"/>
  <c r="I1902" i="42" s="1"/>
  <c r="M1901" i="42"/>
  <c r="L1901" i="42"/>
  <c r="K1901" i="42"/>
  <c r="J1901" i="42"/>
  <c r="H1901" i="42"/>
  <c r="I1901" i="42"/>
  <c r="M1900" i="42"/>
  <c r="L1900" i="42"/>
  <c r="K1900" i="42"/>
  <c r="J1900" i="42"/>
  <c r="H1900" i="42"/>
  <c r="I1900" i="42" s="1"/>
  <c r="M1899" i="42"/>
  <c r="L1899" i="42"/>
  <c r="K1899" i="42"/>
  <c r="J1899" i="42"/>
  <c r="H1899" i="42"/>
  <c r="I1899" i="42"/>
  <c r="M1898" i="42"/>
  <c r="L1898" i="42"/>
  <c r="K1898" i="42"/>
  <c r="J1898" i="42"/>
  <c r="H1898" i="42"/>
  <c r="I1898" i="42" s="1"/>
  <c r="M1897" i="42"/>
  <c r="L1897" i="42"/>
  <c r="K1897" i="42"/>
  <c r="J1897" i="42"/>
  <c r="H1897" i="42"/>
  <c r="I1897" i="42"/>
  <c r="M1896" i="42"/>
  <c r="L1896" i="42"/>
  <c r="K1896" i="42"/>
  <c r="J1896" i="42"/>
  <c r="H1896" i="42"/>
  <c r="I1896" i="42" s="1"/>
  <c r="M1895" i="42"/>
  <c r="L1895" i="42"/>
  <c r="K1895" i="42"/>
  <c r="J1895" i="42"/>
  <c r="H1895" i="42"/>
  <c r="I1895" i="42"/>
  <c r="M1894" i="42"/>
  <c r="L1894" i="42"/>
  <c r="K1894" i="42"/>
  <c r="J1894" i="42"/>
  <c r="H1894" i="42"/>
  <c r="I1894" i="42" s="1"/>
  <c r="M1893" i="42"/>
  <c r="L1893" i="42"/>
  <c r="K1893" i="42"/>
  <c r="J1893" i="42"/>
  <c r="H1893" i="42"/>
  <c r="I1893" i="42"/>
  <c r="M1892" i="42"/>
  <c r="L1892" i="42"/>
  <c r="K1892" i="42"/>
  <c r="J1892" i="42"/>
  <c r="H1892" i="42"/>
  <c r="I1892" i="42" s="1"/>
  <c r="M1891" i="42"/>
  <c r="L1891" i="42"/>
  <c r="K1891" i="42"/>
  <c r="J1891" i="42"/>
  <c r="H1891" i="42"/>
  <c r="I1891" i="42"/>
  <c r="M1890" i="42"/>
  <c r="L1890" i="42"/>
  <c r="K1890" i="42"/>
  <c r="J1890" i="42"/>
  <c r="H1890" i="42"/>
  <c r="I1890" i="42" s="1"/>
  <c r="M1889" i="42"/>
  <c r="L1889" i="42"/>
  <c r="K1889" i="42"/>
  <c r="J1889" i="42"/>
  <c r="H1889" i="42"/>
  <c r="I1889" i="42"/>
  <c r="M1888" i="42"/>
  <c r="L1888" i="42"/>
  <c r="K1888" i="42"/>
  <c r="J1888" i="42"/>
  <c r="H1888" i="42"/>
  <c r="I1888" i="42" s="1"/>
  <c r="M1887" i="42"/>
  <c r="L1887" i="42"/>
  <c r="K1887" i="42"/>
  <c r="J1887" i="42"/>
  <c r="H1887" i="42"/>
  <c r="I1887" i="42"/>
  <c r="M1886" i="42"/>
  <c r="L1886" i="42"/>
  <c r="K1886" i="42"/>
  <c r="J1886" i="42"/>
  <c r="H1886" i="42"/>
  <c r="I1886" i="42" s="1"/>
  <c r="M1885" i="42"/>
  <c r="L1885" i="42"/>
  <c r="K1885" i="42"/>
  <c r="J1885" i="42"/>
  <c r="H1885" i="42"/>
  <c r="I1885" i="42"/>
  <c r="M1884" i="42"/>
  <c r="L1884" i="42"/>
  <c r="K1884" i="42"/>
  <c r="J1884" i="42"/>
  <c r="H1884" i="42"/>
  <c r="I1884" i="42" s="1"/>
  <c r="M1883" i="42"/>
  <c r="L1883" i="42"/>
  <c r="K1883" i="42"/>
  <c r="J1883" i="42"/>
  <c r="H1883" i="42"/>
  <c r="I1883" i="42"/>
  <c r="M1882" i="42"/>
  <c r="L1882" i="42"/>
  <c r="K1882" i="42"/>
  <c r="J1882" i="42"/>
  <c r="H1882" i="42"/>
  <c r="I1882" i="42" s="1"/>
  <c r="M1881" i="42"/>
  <c r="L1881" i="42"/>
  <c r="K1881" i="42"/>
  <c r="J1881" i="42"/>
  <c r="H1881" i="42"/>
  <c r="I1881" i="42"/>
  <c r="M1880" i="42"/>
  <c r="L1880" i="42"/>
  <c r="K1880" i="42"/>
  <c r="J1880" i="42"/>
  <c r="H1880" i="42"/>
  <c r="I1880" i="42" s="1"/>
  <c r="M1879" i="42"/>
  <c r="L1879" i="42"/>
  <c r="K1879" i="42"/>
  <c r="J1879" i="42"/>
  <c r="H1879" i="42"/>
  <c r="I1879" i="42"/>
  <c r="M1878" i="42"/>
  <c r="L1878" i="42"/>
  <c r="K1878" i="42"/>
  <c r="J1878" i="42"/>
  <c r="H1878" i="42"/>
  <c r="I1878" i="42" s="1"/>
  <c r="M1877" i="42"/>
  <c r="L1877" i="42"/>
  <c r="K1877" i="42"/>
  <c r="J1877" i="42"/>
  <c r="H1877" i="42"/>
  <c r="I1877" i="42"/>
  <c r="M1876" i="42"/>
  <c r="L1876" i="42"/>
  <c r="K1876" i="42"/>
  <c r="J1876" i="42"/>
  <c r="H1876" i="42"/>
  <c r="I1876" i="42" s="1"/>
  <c r="M1875" i="42"/>
  <c r="L1875" i="42"/>
  <c r="K1875" i="42"/>
  <c r="J1875" i="42"/>
  <c r="H1875" i="42"/>
  <c r="I1875" i="42"/>
  <c r="M1874" i="42"/>
  <c r="L1874" i="42"/>
  <c r="K1874" i="42"/>
  <c r="J1874" i="42"/>
  <c r="H1874" i="42"/>
  <c r="I1874" i="42" s="1"/>
  <c r="M1873" i="42"/>
  <c r="L1873" i="42"/>
  <c r="K1873" i="42"/>
  <c r="J1873" i="42"/>
  <c r="H1873" i="42"/>
  <c r="I1873" i="42"/>
  <c r="M1872" i="42"/>
  <c r="L1872" i="42"/>
  <c r="K1872" i="42"/>
  <c r="J1872" i="42"/>
  <c r="H1872" i="42"/>
  <c r="I1872" i="42" s="1"/>
  <c r="M1871" i="42"/>
  <c r="L1871" i="42"/>
  <c r="K1871" i="42"/>
  <c r="J1871" i="42"/>
  <c r="H1871" i="42"/>
  <c r="I1871" i="42"/>
  <c r="M1870" i="42"/>
  <c r="L1870" i="42"/>
  <c r="K1870" i="42"/>
  <c r="J1870" i="42"/>
  <c r="H1870" i="42"/>
  <c r="I1870" i="42" s="1"/>
  <c r="M1869" i="42"/>
  <c r="L1869" i="42"/>
  <c r="K1869" i="42"/>
  <c r="J1869" i="42"/>
  <c r="H1869" i="42"/>
  <c r="I1869" i="42"/>
  <c r="M1868" i="42"/>
  <c r="L1868" i="42"/>
  <c r="K1868" i="42"/>
  <c r="J1868" i="42"/>
  <c r="H1868" i="42"/>
  <c r="I1868" i="42" s="1"/>
  <c r="M1867" i="42"/>
  <c r="L1867" i="42"/>
  <c r="K1867" i="42"/>
  <c r="J1867" i="42"/>
  <c r="H1867" i="42"/>
  <c r="I1867" i="42"/>
  <c r="M1866" i="42"/>
  <c r="L1866" i="42"/>
  <c r="K1866" i="42"/>
  <c r="J1866" i="42"/>
  <c r="H1866" i="42"/>
  <c r="I1866" i="42" s="1"/>
  <c r="M1865" i="42"/>
  <c r="L1865" i="42"/>
  <c r="K1865" i="42"/>
  <c r="J1865" i="42"/>
  <c r="H1865" i="42"/>
  <c r="I1865" i="42"/>
  <c r="M1864" i="42"/>
  <c r="L1864" i="42"/>
  <c r="K1864" i="42"/>
  <c r="J1864" i="42"/>
  <c r="H1864" i="42"/>
  <c r="I1864" i="42" s="1"/>
  <c r="M1863" i="42"/>
  <c r="L1863" i="42"/>
  <c r="K1863" i="42"/>
  <c r="J1863" i="42"/>
  <c r="H1863" i="42"/>
  <c r="I1863" i="42"/>
  <c r="M1862" i="42"/>
  <c r="L1862" i="42"/>
  <c r="K1862" i="42"/>
  <c r="J1862" i="42"/>
  <c r="H1862" i="42"/>
  <c r="I1862" i="42" s="1"/>
  <c r="M1861" i="42"/>
  <c r="L1861" i="42"/>
  <c r="K1861" i="42"/>
  <c r="J1861" i="42"/>
  <c r="H1861" i="42"/>
  <c r="I1861" i="42"/>
  <c r="M1860" i="42"/>
  <c r="L1860" i="42"/>
  <c r="K1860" i="42"/>
  <c r="J1860" i="42"/>
  <c r="H1860" i="42"/>
  <c r="I1860" i="42" s="1"/>
  <c r="M1859" i="42"/>
  <c r="L1859" i="42"/>
  <c r="K1859" i="42"/>
  <c r="J1859" i="42"/>
  <c r="H1859" i="42"/>
  <c r="I1859" i="42"/>
  <c r="M1858" i="42"/>
  <c r="L1858" i="42"/>
  <c r="K1858" i="42"/>
  <c r="J1858" i="42"/>
  <c r="H1858" i="42"/>
  <c r="I1858" i="42" s="1"/>
  <c r="M1857" i="42"/>
  <c r="L1857" i="42"/>
  <c r="K1857" i="42"/>
  <c r="J1857" i="42"/>
  <c r="H1857" i="42"/>
  <c r="I1857" i="42"/>
  <c r="M1856" i="42"/>
  <c r="L1856" i="42"/>
  <c r="K1856" i="42"/>
  <c r="J1856" i="42"/>
  <c r="H1856" i="42"/>
  <c r="I1856" i="42" s="1"/>
  <c r="M1855" i="42"/>
  <c r="L1855" i="42"/>
  <c r="K1855" i="42"/>
  <c r="J1855" i="42"/>
  <c r="H1855" i="42"/>
  <c r="I1855" i="42"/>
  <c r="M1854" i="42"/>
  <c r="L1854" i="42"/>
  <c r="K1854" i="42"/>
  <c r="J1854" i="42"/>
  <c r="H1854" i="42"/>
  <c r="I1854" i="42" s="1"/>
  <c r="M1853" i="42"/>
  <c r="L1853" i="42"/>
  <c r="K1853" i="42"/>
  <c r="J1853" i="42"/>
  <c r="H1853" i="42"/>
  <c r="I1853" i="42"/>
  <c r="M1852" i="42"/>
  <c r="L1852" i="42"/>
  <c r="K1852" i="42"/>
  <c r="J1852" i="42"/>
  <c r="H1852" i="42"/>
  <c r="I1852" i="42" s="1"/>
  <c r="M1851" i="42"/>
  <c r="L1851" i="42"/>
  <c r="K1851" i="42"/>
  <c r="J1851" i="42"/>
  <c r="H1851" i="42"/>
  <c r="I1851" i="42"/>
  <c r="M1850" i="42"/>
  <c r="L1850" i="42"/>
  <c r="K1850" i="42"/>
  <c r="J1850" i="42"/>
  <c r="H1850" i="42"/>
  <c r="I1850" i="42" s="1"/>
  <c r="M1849" i="42"/>
  <c r="L1849" i="42"/>
  <c r="K1849" i="42"/>
  <c r="J1849" i="42"/>
  <c r="H1849" i="42"/>
  <c r="I1849" i="42"/>
  <c r="M1848" i="42"/>
  <c r="L1848" i="42"/>
  <c r="K1848" i="42"/>
  <c r="J1848" i="42"/>
  <c r="H1848" i="42"/>
  <c r="I1848" i="42" s="1"/>
  <c r="M1847" i="42"/>
  <c r="L1847" i="42"/>
  <c r="K1847" i="42"/>
  <c r="J1847" i="42"/>
  <c r="H1847" i="42"/>
  <c r="I1847" i="42"/>
  <c r="M1846" i="42"/>
  <c r="L1846" i="42"/>
  <c r="K1846" i="42"/>
  <c r="J1846" i="42"/>
  <c r="H1846" i="42"/>
  <c r="I1846" i="42" s="1"/>
  <c r="M1845" i="42"/>
  <c r="L1845" i="42"/>
  <c r="K1845" i="42"/>
  <c r="J1845" i="42"/>
  <c r="H1845" i="42"/>
  <c r="I1845" i="42"/>
  <c r="M1844" i="42"/>
  <c r="L1844" i="42"/>
  <c r="K1844" i="42"/>
  <c r="J1844" i="42"/>
  <c r="H1844" i="42"/>
  <c r="I1844" i="42" s="1"/>
  <c r="M1843" i="42"/>
  <c r="L1843" i="42"/>
  <c r="K1843" i="42"/>
  <c r="J1843" i="42"/>
  <c r="H1843" i="42"/>
  <c r="I1843" i="42"/>
  <c r="M1842" i="42"/>
  <c r="L1842" i="42"/>
  <c r="K1842" i="42"/>
  <c r="J1842" i="42"/>
  <c r="H1842" i="42"/>
  <c r="I1842" i="42" s="1"/>
  <c r="M1841" i="42"/>
  <c r="L1841" i="42"/>
  <c r="K1841" i="42"/>
  <c r="J1841" i="42"/>
  <c r="H1841" i="42"/>
  <c r="I1841" i="42"/>
  <c r="M1840" i="42"/>
  <c r="L1840" i="42"/>
  <c r="K1840" i="42"/>
  <c r="J1840" i="42"/>
  <c r="H1840" i="42"/>
  <c r="I1840" i="42" s="1"/>
  <c r="M1839" i="42"/>
  <c r="L1839" i="42"/>
  <c r="K1839" i="42"/>
  <c r="J1839" i="42"/>
  <c r="H1839" i="42"/>
  <c r="I1839" i="42"/>
  <c r="M1838" i="42"/>
  <c r="L1838" i="42"/>
  <c r="K1838" i="42"/>
  <c r="J1838" i="42"/>
  <c r="H1838" i="42"/>
  <c r="I1838" i="42" s="1"/>
  <c r="M1837" i="42"/>
  <c r="L1837" i="42"/>
  <c r="K1837" i="42"/>
  <c r="J1837" i="42"/>
  <c r="H1837" i="42"/>
  <c r="I1837" i="42"/>
  <c r="M1836" i="42"/>
  <c r="L1836" i="42"/>
  <c r="K1836" i="42"/>
  <c r="J1836" i="42"/>
  <c r="H1836" i="42"/>
  <c r="I1836" i="42" s="1"/>
  <c r="M1835" i="42"/>
  <c r="L1835" i="42"/>
  <c r="K1835" i="42"/>
  <c r="J1835" i="42"/>
  <c r="H1835" i="42"/>
  <c r="I1835" i="42"/>
  <c r="M1834" i="42"/>
  <c r="L1834" i="42"/>
  <c r="K1834" i="42"/>
  <c r="J1834" i="42"/>
  <c r="H1834" i="42"/>
  <c r="I1834" i="42" s="1"/>
  <c r="M1833" i="42"/>
  <c r="L1833" i="42"/>
  <c r="K1833" i="42"/>
  <c r="J1833" i="42"/>
  <c r="H1833" i="42"/>
  <c r="I1833" i="42"/>
  <c r="M1832" i="42"/>
  <c r="L1832" i="42"/>
  <c r="K1832" i="42"/>
  <c r="J1832" i="42"/>
  <c r="H1832" i="42"/>
  <c r="I1832" i="42" s="1"/>
  <c r="M1831" i="42"/>
  <c r="L1831" i="42"/>
  <c r="K1831" i="42"/>
  <c r="J1831" i="42"/>
  <c r="H1831" i="42"/>
  <c r="I1831" i="42"/>
  <c r="M1830" i="42"/>
  <c r="L1830" i="42"/>
  <c r="K1830" i="42"/>
  <c r="J1830" i="42"/>
  <c r="H1830" i="42"/>
  <c r="I1830" i="42" s="1"/>
  <c r="M1829" i="42"/>
  <c r="L1829" i="42"/>
  <c r="K1829" i="42"/>
  <c r="J1829" i="42"/>
  <c r="H1829" i="42"/>
  <c r="I1829" i="42"/>
  <c r="M1828" i="42"/>
  <c r="L1828" i="42"/>
  <c r="K1828" i="42"/>
  <c r="J1828" i="42"/>
  <c r="H1828" i="42"/>
  <c r="I1828" i="42" s="1"/>
  <c r="M1827" i="42"/>
  <c r="L1827" i="42"/>
  <c r="K1827" i="42"/>
  <c r="J1827" i="42"/>
  <c r="H1827" i="42"/>
  <c r="I1827" i="42"/>
  <c r="M1826" i="42"/>
  <c r="L1826" i="42"/>
  <c r="K1826" i="42"/>
  <c r="J1826" i="42"/>
  <c r="H1826" i="42"/>
  <c r="I1826" i="42" s="1"/>
  <c r="M1825" i="42"/>
  <c r="L1825" i="42"/>
  <c r="K1825" i="42"/>
  <c r="J1825" i="42"/>
  <c r="H1825" i="42"/>
  <c r="I1825" i="42"/>
  <c r="M1824" i="42"/>
  <c r="L1824" i="42"/>
  <c r="K1824" i="42"/>
  <c r="J1824" i="42"/>
  <c r="H1824" i="42"/>
  <c r="I1824" i="42" s="1"/>
  <c r="M1823" i="42"/>
  <c r="L1823" i="42"/>
  <c r="K1823" i="42"/>
  <c r="J1823" i="42"/>
  <c r="H1823" i="42"/>
  <c r="I1823" i="42"/>
  <c r="M1822" i="42"/>
  <c r="L1822" i="42"/>
  <c r="K1822" i="42"/>
  <c r="J1822" i="42"/>
  <c r="H1822" i="42"/>
  <c r="I1822" i="42" s="1"/>
  <c r="M1821" i="42"/>
  <c r="L1821" i="42"/>
  <c r="K1821" i="42"/>
  <c r="J1821" i="42"/>
  <c r="H1821" i="42"/>
  <c r="I1821" i="42"/>
  <c r="M1820" i="42"/>
  <c r="L1820" i="42"/>
  <c r="K1820" i="42"/>
  <c r="J1820" i="42"/>
  <c r="H1820" i="42"/>
  <c r="I1820" i="42" s="1"/>
  <c r="M1819" i="42"/>
  <c r="L1819" i="42"/>
  <c r="K1819" i="42"/>
  <c r="J1819" i="42"/>
  <c r="H1819" i="42"/>
  <c r="I1819" i="42"/>
  <c r="M1818" i="42"/>
  <c r="L1818" i="42"/>
  <c r="K1818" i="42"/>
  <c r="J1818" i="42"/>
  <c r="H1818" i="42"/>
  <c r="I1818" i="42" s="1"/>
  <c r="M1817" i="42"/>
  <c r="L1817" i="42"/>
  <c r="K1817" i="42"/>
  <c r="J1817" i="42"/>
  <c r="H1817" i="42"/>
  <c r="I1817" i="42"/>
  <c r="M1816" i="42"/>
  <c r="L1816" i="42"/>
  <c r="K1816" i="42"/>
  <c r="J1816" i="42"/>
  <c r="H1816" i="42"/>
  <c r="I1816" i="42" s="1"/>
  <c r="M1815" i="42"/>
  <c r="L1815" i="42"/>
  <c r="K1815" i="42"/>
  <c r="J1815" i="42"/>
  <c r="H1815" i="42"/>
  <c r="I1815" i="42"/>
  <c r="M1814" i="42"/>
  <c r="L1814" i="42"/>
  <c r="K1814" i="42"/>
  <c r="J1814" i="42"/>
  <c r="H1814" i="42"/>
  <c r="I1814" i="42" s="1"/>
  <c r="M1813" i="42"/>
  <c r="L1813" i="42"/>
  <c r="K1813" i="42"/>
  <c r="J1813" i="42"/>
  <c r="H1813" i="42"/>
  <c r="I1813" i="42"/>
  <c r="M1812" i="42"/>
  <c r="L1812" i="42"/>
  <c r="K1812" i="42"/>
  <c r="J1812" i="42"/>
  <c r="H1812" i="42"/>
  <c r="I1812" i="42" s="1"/>
  <c r="M1811" i="42"/>
  <c r="L1811" i="42"/>
  <c r="K1811" i="42"/>
  <c r="J1811" i="42"/>
  <c r="H1811" i="42"/>
  <c r="I1811" i="42"/>
  <c r="M1810" i="42"/>
  <c r="L1810" i="42"/>
  <c r="K1810" i="42"/>
  <c r="J1810" i="42"/>
  <c r="H1810" i="42"/>
  <c r="I1810" i="42" s="1"/>
  <c r="M1809" i="42"/>
  <c r="L1809" i="42"/>
  <c r="K1809" i="42"/>
  <c r="J1809" i="42"/>
  <c r="H1809" i="42"/>
  <c r="I1809" i="42"/>
  <c r="M1808" i="42"/>
  <c r="L1808" i="42"/>
  <c r="K1808" i="42"/>
  <c r="J1808" i="42"/>
  <c r="H1808" i="42"/>
  <c r="I1808" i="42" s="1"/>
  <c r="M1807" i="42"/>
  <c r="L1807" i="42"/>
  <c r="K1807" i="42"/>
  <c r="J1807" i="42"/>
  <c r="H1807" i="42"/>
  <c r="I1807" i="42"/>
  <c r="M1806" i="42"/>
  <c r="L1806" i="42"/>
  <c r="K1806" i="42"/>
  <c r="J1806" i="42"/>
  <c r="H1806" i="42"/>
  <c r="I1806" i="42" s="1"/>
  <c r="M1805" i="42"/>
  <c r="L1805" i="42"/>
  <c r="K1805" i="42"/>
  <c r="J1805" i="42"/>
  <c r="H1805" i="42"/>
  <c r="I1805" i="42"/>
  <c r="M1804" i="42"/>
  <c r="L1804" i="42"/>
  <c r="K1804" i="42"/>
  <c r="J1804" i="42"/>
  <c r="H1804" i="42"/>
  <c r="I1804" i="42" s="1"/>
  <c r="M1803" i="42"/>
  <c r="L1803" i="42"/>
  <c r="K1803" i="42"/>
  <c r="J1803" i="42"/>
  <c r="H1803" i="42"/>
  <c r="I1803" i="42"/>
  <c r="M1802" i="42"/>
  <c r="L1802" i="42"/>
  <c r="K1802" i="42"/>
  <c r="J1802" i="42"/>
  <c r="H1802" i="42"/>
  <c r="I1802" i="42" s="1"/>
  <c r="M1801" i="42"/>
  <c r="L1801" i="42"/>
  <c r="K1801" i="42"/>
  <c r="J1801" i="42"/>
  <c r="H1801" i="42"/>
  <c r="I1801" i="42"/>
  <c r="M1800" i="42"/>
  <c r="L1800" i="42"/>
  <c r="K1800" i="42"/>
  <c r="J1800" i="42"/>
  <c r="H1800" i="42"/>
  <c r="I1800" i="42" s="1"/>
  <c r="M1799" i="42"/>
  <c r="L1799" i="42"/>
  <c r="K1799" i="42"/>
  <c r="J1799" i="42"/>
  <c r="H1799" i="42"/>
  <c r="I1799" i="42"/>
  <c r="M1798" i="42"/>
  <c r="L1798" i="42"/>
  <c r="K1798" i="42"/>
  <c r="J1798" i="42"/>
  <c r="H1798" i="42"/>
  <c r="I1798" i="42" s="1"/>
  <c r="M1797" i="42"/>
  <c r="L1797" i="42"/>
  <c r="K1797" i="42"/>
  <c r="J1797" i="42"/>
  <c r="H1797" i="42"/>
  <c r="I1797" i="42"/>
  <c r="M1796" i="42"/>
  <c r="L1796" i="42"/>
  <c r="K1796" i="42"/>
  <c r="J1796" i="42"/>
  <c r="H1796" i="42"/>
  <c r="I1796" i="42" s="1"/>
  <c r="M1795" i="42"/>
  <c r="L1795" i="42"/>
  <c r="K1795" i="42"/>
  <c r="J1795" i="42"/>
  <c r="H1795" i="42"/>
  <c r="I1795" i="42"/>
  <c r="M1794" i="42"/>
  <c r="L1794" i="42"/>
  <c r="K1794" i="42"/>
  <c r="J1794" i="42"/>
  <c r="H1794" i="42"/>
  <c r="I1794" i="42" s="1"/>
  <c r="M1793" i="42"/>
  <c r="L1793" i="42"/>
  <c r="K1793" i="42"/>
  <c r="J1793" i="42"/>
  <c r="H1793" i="42"/>
  <c r="I1793" i="42"/>
  <c r="M1792" i="42"/>
  <c r="L1792" i="42"/>
  <c r="K1792" i="42"/>
  <c r="J1792" i="42"/>
  <c r="H1792" i="42"/>
  <c r="I1792" i="42" s="1"/>
  <c r="M1791" i="42"/>
  <c r="L1791" i="42"/>
  <c r="K1791" i="42"/>
  <c r="J1791" i="42"/>
  <c r="H1791" i="42"/>
  <c r="I1791" i="42"/>
  <c r="M1790" i="42"/>
  <c r="L1790" i="42"/>
  <c r="K1790" i="42"/>
  <c r="J1790" i="42"/>
  <c r="H1790" i="42"/>
  <c r="I1790" i="42" s="1"/>
  <c r="M1789" i="42"/>
  <c r="L1789" i="42"/>
  <c r="K1789" i="42"/>
  <c r="J1789" i="42"/>
  <c r="H1789" i="42"/>
  <c r="I1789" i="42"/>
  <c r="M1788" i="42"/>
  <c r="L1788" i="42"/>
  <c r="K1788" i="42"/>
  <c r="J1788" i="42"/>
  <c r="H1788" i="42"/>
  <c r="I1788" i="42" s="1"/>
  <c r="M1787" i="42"/>
  <c r="L1787" i="42"/>
  <c r="K1787" i="42"/>
  <c r="J1787" i="42"/>
  <c r="H1787" i="42"/>
  <c r="I1787" i="42"/>
  <c r="M1786" i="42"/>
  <c r="L1786" i="42"/>
  <c r="K1786" i="42"/>
  <c r="J1786" i="42"/>
  <c r="H1786" i="42"/>
  <c r="I1786" i="42" s="1"/>
  <c r="M1785" i="42"/>
  <c r="L1785" i="42"/>
  <c r="K1785" i="42"/>
  <c r="J1785" i="42"/>
  <c r="H1785" i="42"/>
  <c r="I1785" i="42"/>
  <c r="M1784" i="42"/>
  <c r="L1784" i="42"/>
  <c r="K1784" i="42"/>
  <c r="J1784" i="42"/>
  <c r="H1784" i="42"/>
  <c r="I1784" i="42" s="1"/>
  <c r="M1783" i="42"/>
  <c r="L1783" i="42"/>
  <c r="K1783" i="42"/>
  <c r="J1783" i="42"/>
  <c r="H1783" i="42"/>
  <c r="I1783" i="42"/>
  <c r="M1782" i="42"/>
  <c r="L1782" i="42"/>
  <c r="K1782" i="42"/>
  <c r="J1782" i="42"/>
  <c r="H1782" i="42"/>
  <c r="I1782" i="42" s="1"/>
  <c r="M1781" i="42"/>
  <c r="L1781" i="42"/>
  <c r="K1781" i="42"/>
  <c r="J1781" i="42"/>
  <c r="H1781" i="42"/>
  <c r="I1781" i="42"/>
  <c r="M1780" i="42"/>
  <c r="L1780" i="42"/>
  <c r="K1780" i="42"/>
  <c r="J1780" i="42"/>
  <c r="H1780" i="42"/>
  <c r="I1780" i="42" s="1"/>
  <c r="M1779" i="42"/>
  <c r="L1779" i="42"/>
  <c r="K1779" i="42"/>
  <c r="J1779" i="42"/>
  <c r="H1779" i="42"/>
  <c r="I1779" i="42"/>
  <c r="M1778" i="42"/>
  <c r="L1778" i="42"/>
  <c r="K1778" i="42"/>
  <c r="J1778" i="42"/>
  <c r="H1778" i="42"/>
  <c r="I1778" i="42" s="1"/>
  <c r="M1777" i="42"/>
  <c r="L1777" i="42"/>
  <c r="K1777" i="42"/>
  <c r="J1777" i="42"/>
  <c r="H1777" i="42"/>
  <c r="I1777" i="42"/>
  <c r="M1776" i="42"/>
  <c r="L1776" i="42"/>
  <c r="K1776" i="42"/>
  <c r="J1776" i="42"/>
  <c r="H1776" i="42"/>
  <c r="I1776" i="42" s="1"/>
  <c r="M1775" i="42"/>
  <c r="L1775" i="42"/>
  <c r="K1775" i="42"/>
  <c r="J1775" i="42"/>
  <c r="H1775" i="42"/>
  <c r="I1775" i="42"/>
  <c r="M1774" i="42"/>
  <c r="L1774" i="42"/>
  <c r="K1774" i="42"/>
  <c r="J1774" i="42"/>
  <c r="H1774" i="42"/>
  <c r="I1774" i="42" s="1"/>
  <c r="M1773" i="42"/>
  <c r="L1773" i="42"/>
  <c r="K1773" i="42"/>
  <c r="J1773" i="42"/>
  <c r="H1773" i="42"/>
  <c r="I1773" i="42"/>
  <c r="M1772" i="42"/>
  <c r="L1772" i="42"/>
  <c r="K1772" i="42"/>
  <c r="J1772" i="42"/>
  <c r="H1772" i="42"/>
  <c r="I1772" i="42" s="1"/>
  <c r="M1771" i="42"/>
  <c r="L1771" i="42"/>
  <c r="K1771" i="42"/>
  <c r="J1771" i="42"/>
  <c r="H1771" i="42"/>
  <c r="I1771" i="42"/>
  <c r="M1770" i="42"/>
  <c r="L1770" i="42"/>
  <c r="K1770" i="42"/>
  <c r="J1770" i="42"/>
  <c r="H1770" i="42"/>
  <c r="I1770" i="42" s="1"/>
  <c r="M1769" i="42"/>
  <c r="L1769" i="42"/>
  <c r="K1769" i="42"/>
  <c r="J1769" i="42"/>
  <c r="H1769" i="42"/>
  <c r="I1769" i="42"/>
  <c r="M1768" i="42"/>
  <c r="L1768" i="42"/>
  <c r="K1768" i="42"/>
  <c r="J1768" i="42"/>
  <c r="H1768" i="42"/>
  <c r="I1768" i="42" s="1"/>
  <c r="M1767" i="42"/>
  <c r="L1767" i="42"/>
  <c r="K1767" i="42"/>
  <c r="J1767" i="42"/>
  <c r="H1767" i="42"/>
  <c r="I1767" i="42"/>
  <c r="M1766" i="42"/>
  <c r="L1766" i="42"/>
  <c r="K1766" i="42"/>
  <c r="J1766" i="42"/>
  <c r="H1766" i="42"/>
  <c r="I1766" i="42" s="1"/>
  <c r="M1765" i="42"/>
  <c r="L1765" i="42"/>
  <c r="K1765" i="42"/>
  <c r="J1765" i="42"/>
  <c r="H1765" i="42"/>
  <c r="I1765" i="42"/>
  <c r="M1764" i="42"/>
  <c r="L1764" i="42"/>
  <c r="K1764" i="42"/>
  <c r="J1764" i="42"/>
  <c r="H1764" i="42"/>
  <c r="I1764" i="42" s="1"/>
  <c r="M1763" i="42"/>
  <c r="L1763" i="42"/>
  <c r="K1763" i="42"/>
  <c r="J1763" i="42"/>
  <c r="H1763" i="42"/>
  <c r="I1763" i="42"/>
  <c r="M1762" i="42"/>
  <c r="L1762" i="42"/>
  <c r="K1762" i="42"/>
  <c r="J1762" i="42"/>
  <c r="H1762" i="42"/>
  <c r="I1762" i="42" s="1"/>
  <c r="M1761" i="42"/>
  <c r="L1761" i="42"/>
  <c r="K1761" i="42"/>
  <c r="J1761" i="42"/>
  <c r="H1761" i="42"/>
  <c r="I1761" i="42"/>
  <c r="M1760" i="42"/>
  <c r="L1760" i="42"/>
  <c r="K1760" i="42"/>
  <c r="J1760" i="42"/>
  <c r="H1760" i="42"/>
  <c r="I1760" i="42" s="1"/>
  <c r="M1759" i="42"/>
  <c r="L1759" i="42"/>
  <c r="K1759" i="42"/>
  <c r="J1759" i="42"/>
  <c r="H1759" i="42"/>
  <c r="I1759" i="42"/>
  <c r="M1758" i="42"/>
  <c r="L1758" i="42"/>
  <c r="K1758" i="42"/>
  <c r="J1758" i="42"/>
  <c r="H1758" i="42"/>
  <c r="I1758" i="42" s="1"/>
  <c r="M1757" i="42"/>
  <c r="L1757" i="42"/>
  <c r="K1757" i="42"/>
  <c r="J1757" i="42"/>
  <c r="H1757" i="42"/>
  <c r="I1757" i="42"/>
  <c r="M1756" i="42"/>
  <c r="L1756" i="42"/>
  <c r="K1756" i="42"/>
  <c r="J1756" i="42"/>
  <c r="H1756" i="42"/>
  <c r="I1756" i="42" s="1"/>
  <c r="M1755" i="42"/>
  <c r="L1755" i="42"/>
  <c r="K1755" i="42"/>
  <c r="J1755" i="42"/>
  <c r="H1755" i="42"/>
  <c r="I1755" i="42"/>
  <c r="M1754" i="42"/>
  <c r="L1754" i="42"/>
  <c r="K1754" i="42"/>
  <c r="J1754" i="42"/>
  <c r="H1754" i="42"/>
  <c r="I1754" i="42" s="1"/>
  <c r="M1753" i="42"/>
  <c r="L1753" i="42"/>
  <c r="K1753" i="42"/>
  <c r="J1753" i="42"/>
  <c r="H1753" i="42"/>
  <c r="I1753" i="42"/>
  <c r="M1752" i="42"/>
  <c r="L1752" i="42"/>
  <c r="K1752" i="42"/>
  <c r="J1752" i="42"/>
  <c r="H1752" i="42"/>
  <c r="I1752" i="42" s="1"/>
  <c r="M1751" i="42"/>
  <c r="L1751" i="42"/>
  <c r="K1751" i="42"/>
  <c r="J1751" i="42"/>
  <c r="H1751" i="42"/>
  <c r="I1751" i="42"/>
  <c r="M1750" i="42"/>
  <c r="L1750" i="42"/>
  <c r="K1750" i="42"/>
  <c r="J1750" i="42"/>
  <c r="H1750" i="42"/>
  <c r="I1750" i="42" s="1"/>
  <c r="M1749" i="42"/>
  <c r="L1749" i="42"/>
  <c r="K1749" i="42"/>
  <c r="J1749" i="42"/>
  <c r="H1749" i="42"/>
  <c r="I1749" i="42"/>
  <c r="M1748" i="42"/>
  <c r="L1748" i="42"/>
  <c r="K1748" i="42"/>
  <c r="J1748" i="42"/>
  <c r="H1748" i="42"/>
  <c r="I1748" i="42" s="1"/>
  <c r="M1747" i="42"/>
  <c r="L1747" i="42"/>
  <c r="K1747" i="42"/>
  <c r="J1747" i="42"/>
  <c r="H1747" i="42"/>
  <c r="I1747" i="42"/>
  <c r="M1746" i="42"/>
  <c r="L1746" i="42"/>
  <c r="K1746" i="42"/>
  <c r="J1746" i="42"/>
  <c r="H1746" i="42"/>
  <c r="I1746" i="42" s="1"/>
  <c r="M1745" i="42"/>
  <c r="L1745" i="42"/>
  <c r="K1745" i="42"/>
  <c r="J1745" i="42"/>
  <c r="H1745" i="42"/>
  <c r="I1745" i="42"/>
  <c r="M1744" i="42"/>
  <c r="L1744" i="42"/>
  <c r="K1744" i="42"/>
  <c r="J1744" i="42"/>
  <c r="H1744" i="42"/>
  <c r="I1744" i="42" s="1"/>
  <c r="M1743" i="42"/>
  <c r="L1743" i="42"/>
  <c r="K1743" i="42"/>
  <c r="J1743" i="42"/>
  <c r="H1743" i="42"/>
  <c r="I1743" i="42"/>
  <c r="M1742" i="42"/>
  <c r="L1742" i="42"/>
  <c r="K1742" i="42"/>
  <c r="J1742" i="42"/>
  <c r="H1742" i="42"/>
  <c r="I1742" i="42" s="1"/>
  <c r="M1741" i="42"/>
  <c r="L1741" i="42"/>
  <c r="K1741" i="42"/>
  <c r="J1741" i="42"/>
  <c r="H1741" i="42"/>
  <c r="I1741" i="42"/>
  <c r="M1740" i="42"/>
  <c r="L1740" i="42"/>
  <c r="K1740" i="42"/>
  <c r="J1740" i="42"/>
  <c r="H1740" i="42"/>
  <c r="I1740" i="42" s="1"/>
  <c r="M1739" i="42"/>
  <c r="L1739" i="42"/>
  <c r="K1739" i="42"/>
  <c r="J1739" i="42"/>
  <c r="H1739" i="42"/>
  <c r="I1739" i="42"/>
  <c r="M1738" i="42"/>
  <c r="L1738" i="42"/>
  <c r="K1738" i="42"/>
  <c r="J1738" i="42"/>
  <c r="H1738" i="42"/>
  <c r="I1738" i="42" s="1"/>
  <c r="M1737" i="42"/>
  <c r="L1737" i="42"/>
  <c r="K1737" i="42"/>
  <c r="J1737" i="42"/>
  <c r="H1737" i="42"/>
  <c r="I1737" i="42"/>
  <c r="M1736" i="42"/>
  <c r="L1736" i="42"/>
  <c r="K1736" i="42"/>
  <c r="J1736" i="42"/>
  <c r="H1736" i="42"/>
  <c r="I1736" i="42" s="1"/>
  <c r="M1735" i="42"/>
  <c r="L1735" i="42"/>
  <c r="K1735" i="42"/>
  <c r="J1735" i="42"/>
  <c r="H1735" i="42"/>
  <c r="I1735" i="42"/>
  <c r="M1734" i="42"/>
  <c r="L1734" i="42"/>
  <c r="K1734" i="42"/>
  <c r="J1734" i="42"/>
  <c r="H1734" i="42"/>
  <c r="I1734" i="42" s="1"/>
  <c r="M1733" i="42"/>
  <c r="L1733" i="42"/>
  <c r="K1733" i="42"/>
  <c r="J1733" i="42"/>
  <c r="H1733" i="42"/>
  <c r="I1733" i="42"/>
  <c r="M1732" i="42"/>
  <c r="L1732" i="42"/>
  <c r="K1732" i="42"/>
  <c r="J1732" i="42"/>
  <c r="H1732" i="42"/>
  <c r="I1732" i="42" s="1"/>
  <c r="M1731" i="42"/>
  <c r="L1731" i="42"/>
  <c r="K1731" i="42"/>
  <c r="J1731" i="42"/>
  <c r="H1731" i="42"/>
  <c r="I1731" i="42"/>
  <c r="M1730" i="42"/>
  <c r="L1730" i="42"/>
  <c r="K1730" i="42"/>
  <c r="J1730" i="42"/>
  <c r="H1730" i="42"/>
  <c r="I1730" i="42" s="1"/>
  <c r="M1729" i="42"/>
  <c r="L1729" i="42"/>
  <c r="K1729" i="42"/>
  <c r="J1729" i="42"/>
  <c r="H1729" i="42"/>
  <c r="I1729" i="42"/>
  <c r="M1728" i="42"/>
  <c r="L1728" i="42"/>
  <c r="K1728" i="42"/>
  <c r="J1728" i="42"/>
  <c r="H1728" i="42"/>
  <c r="I1728" i="42" s="1"/>
  <c r="M1727" i="42"/>
  <c r="L1727" i="42"/>
  <c r="K1727" i="42"/>
  <c r="J1727" i="42"/>
  <c r="H1727" i="42"/>
  <c r="I1727" i="42"/>
  <c r="M1726" i="42"/>
  <c r="L1726" i="42"/>
  <c r="K1726" i="42"/>
  <c r="J1726" i="42"/>
  <c r="H1726" i="42"/>
  <c r="I1726" i="42" s="1"/>
  <c r="M1725" i="42"/>
  <c r="L1725" i="42"/>
  <c r="K1725" i="42"/>
  <c r="J1725" i="42"/>
  <c r="H1725" i="42"/>
  <c r="I1725" i="42"/>
  <c r="M1724" i="42"/>
  <c r="L1724" i="42"/>
  <c r="K1724" i="42"/>
  <c r="J1724" i="42"/>
  <c r="H1724" i="42"/>
  <c r="I1724" i="42" s="1"/>
  <c r="M1723" i="42"/>
  <c r="L1723" i="42"/>
  <c r="K1723" i="42"/>
  <c r="J1723" i="42"/>
  <c r="H1723" i="42"/>
  <c r="I1723" i="42"/>
  <c r="M1722" i="42"/>
  <c r="L1722" i="42"/>
  <c r="K1722" i="42"/>
  <c r="J1722" i="42"/>
  <c r="H1722" i="42"/>
  <c r="I1722" i="42" s="1"/>
  <c r="M1721" i="42"/>
  <c r="L1721" i="42"/>
  <c r="K1721" i="42"/>
  <c r="J1721" i="42"/>
  <c r="H1721" i="42"/>
  <c r="I1721" i="42"/>
  <c r="M1720" i="42"/>
  <c r="L1720" i="42"/>
  <c r="K1720" i="42"/>
  <c r="J1720" i="42"/>
  <c r="H1720" i="42"/>
  <c r="I1720" i="42" s="1"/>
  <c r="M1719" i="42"/>
  <c r="L1719" i="42"/>
  <c r="K1719" i="42"/>
  <c r="J1719" i="42"/>
  <c r="H1719" i="42"/>
  <c r="I1719" i="42"/>
  <c r="M1718" i="42"/>
  <c r="L1718" i="42"/>
  <c r="K1718" i="42"/>
  <c r="J1718" i="42"/>
  <c r="H1718" i="42"/>
  <c r="I1718" i="42" s="1"/>
  <c r="M1717" i="42"/>
  <c r="L1717" i="42"/>
  <c r="K1717" i="42"/>
  <c r="J1717" i="42"/>
  <c r="H1717" i="42"/>
  <c r="I1717" i="42"/>
  <c r="M1716" i="42"/>
  <c r="L1716" i="42"/>
  <c r="K1716" i="42"/>
  <c r="J1716" i="42"/>
  <c r="H1716" i="42"/>
  <c r="I1716" i="42" s="1"/>
  <c r="M1715" i="42"/>
  <c r="L1715" i="42"/>
  <c r="K1715" i="42"/>
  <c r="J1715" i="42"/>
  <c r="H1715" i="42"/>
  <c r="I1715" i="42"/>
  <c r="M1714" i="42"/>
  <c r="L1714" i="42"/>
  <c r="K1714" i="42"/>
  <c r="J1714" i="42"/>
  <c r="H1714" i="42"/>
  <c r="I1714" i="42" s="1"/>
  <c r="M1713" i="42"/>
  <c r="L1713" i="42"/>
  <c r="K1713" i="42"/>
  <c r="J1713" i="42"/>
  <c r="H1713" i="42"/>
  <c r="I1713" i="42"/>
  <c r="M1712" i="42"/>
  <c r="L1712" i="42"/>
  <c r="K1712" i="42"/>
  <c r="J1712" i="42"/>
  <c r="H1712" i="42"/>
  <c r="I1712" i="42" s="1"/>
  <c r="M1711" i="42"/>
  <c r="L1711" i="42"/>
  <c r="K1711" i="42"/>
  <c r="J1711" i="42"/>
  <c r="H1711" i="42"/>
  <c r="I1711" i="42"/>
  <c r="M1710" i="42"/>
  <c r="L1710" i="42"/>
  <c r="K1710" i="42"/>
  <c r="J1710" i="42"/>
  <c r="H1710" i="42"/>
  <c r="I1710" i="42" s="1"/>
  <c r="M1709" i="42"/>
  <c r="L1709" i="42"/>
  <c r="K1709" i="42"/>
  <c r="J1709" i="42"/>
  <c r="H1709" i="42"/>
  <c r="I1709" i="42"/>
  <c r="M1708" i="42"/>
  <c r="L1708" i="42"/>
  <c r="K1708" i="42"/>
  <c r="J1708" i="42"/>
  <c r="H1708" i="42"/>
  <c r="I1708" i="42" s="1"/>
  <c r="M1707" i="42"/>
  <c r="L1707" i="42"/>
  <c r="K1707" i="42"/>
  <c r="J1707" i="42"/>
  <c r="H1707" i="42"/>
  <c r="I1707" i="42"/>
  <c r="M1706" i="42"/>
  <c r="L1706" i="42"/>
  <c r="K1706" i="42"/>
  <c r="J1706" i="42"/>
  <c r="H1706" i="42"/>
  <c r="I1706" i="42" s="1"/>
  <c r="M1705" i="42"/>
  <c r="L1705" i="42"/>
  <c r="K1705" i="42"/>
  <c r="J1705" i="42"/>
  <c r="H1705" i="42"/>
  <c r="I1705" i="42"/>
  <c r="M1704" i="42"/>
  <c r="L1704" i="42"/>
  <c r="K1704" i="42"/>
  <c r="J1704" i="42"/>
  <c r="M1703" i="42"/>
  <c r="L1703" i="42"/>
  <c r="K1703" i="42"/>
  <c r="J1703" i="42"/>
  <c r="M1702" i="42"/>
  <c r="L1702" i="42"/>
  <c r="K1702" i="42"/>
  <c r="J1702" i="42"/>
  <c r="H1702" i="42"/>
  <c r="I1702" i="42" s="1"/>
  <c r="M1701" i="42"/>
  <c r="L1701" i="42"/>
  <c r="K1701" i="42"/>
  <c r="J1701" i="42"/>
  <c r="H1701" i="42"/>
  <c r="I1701" i="42" s="1"/>
  <c r="M1700" i="42"/>
  <c r="L1700" i="42"/>
  <c r="K1700" i="42"/>
  <c r="J1700" i="42"/>
  <c r="H1700" i="42"/>
  <c r="I1700" i="42"/>
  <c r="M1699" i="42"/>
  <c r="L1699" i="42"/>
  <c r="K1699" i="42"/>
  <c r="J1699" i="42"/>
  <c r="H1699" i="42"/>
  <c r="I1699" i="42" s="1"/>
  <c r="M1698" i="42"/>
  <c r="L1698" i="42"/>
  <c r="K1698" i="42"/>
  <c r="J1698" i="42"/>
  <c r="H1698" i="42"/>
  <c r="I1698" i="42"/>
  <c r="M1697" i="42"/>
  <c r="L1697" i="42"/>
  <c r="K1697" i="42"/>
  <c r="J1697" i="42"/>
  <c r="H1697" i="42"/>
  <c r="I1697" i="42" s="1"/>
  <c r="M1696" i="42"/>
  <c r="L1696" i="42"/>
  <c r="K1696" i="42"/>
  <c r="J1696" i="42"/>
  <c r="H1696" i="42"/>
  <c r="I1696" i="42" s="1"/>
  <c r="M1695" i="42"/>
  <c r="L1695" i="42"/>
  <c r="K1695" i="42"/>
  <c r="J1695" i="42"/>
  <c r="H1695" i="42"/>
  <c r="I1695" i="42" s="1"/>
  <c r="M1694" i="42"/>
  <c r="L1694" i="42"/>
  <c r="K1694" i="42"/>
  <c r="J1694" i="42"/>
  <c r="H1694" i="42"/>
  <c r="I1694" i="42" s="1"/>
  <c r="M1693" i="42"/>
  <c r="L1693" i="42"/>
  <c r="K1693" i="42"/>
  <c r="J1693" i="42"/>
  <c r="H1693" i="42"/>
  <c r="I1693" i="42" s="1"/>
  <c r="M1692" i="42"/>
  <c r="L1692" i="42"/>
  <c r="K1692" i="42"/>
  <c r="J1692" i="42"/>
  <c r="H1692" i="42"/>
  <c r="I1692" i="42" s="1"/>
  <c r="M1691" i="42"/>
  <c r="L1691" i="42"/>
  <c r="K1691" i="42"/>
  <c r="J1691" i="42"/>
  <c r="H1691" i="42"/>
  <c r="I1691" i="42" s="1"/>
  <c r="M1690" i="42"/>
  <c r="L1690" i="42"/>
  <c r="K1690" i="42"/>
  <c r="J1690" i="42"/>
  <c r="H1690" i="42"/>
  <c r="I1690" i="42" s="1"/>
  <c r="M1689" i="42"/>
  <c r="L1689" i="42"/>
  <c r="K1689" i="42"/>
  <c r="J1689" i="42"/>
  <c r="H1689" i="42"/>
  <c r="I1689" i="42" s="1"/>
  <c r="M1688" i="42"/>
  <c r="L1688" i="42"/>
  <c r="K1688" i="42"/>
  <c r="J1688" i="42"/>
  <c r="H1688" i="42"/>
  <c r="I1688" i="42" s="1"/>
  <c r="M1687" i="42"/>
  <c r="L1687" i="42"/>
  <c r="K1687" i="42"/>
  <c r="J1687" i="42"/>
  <c r="H1687" i="42"/>
  <c r="I1687" i="42" s="1"/>
  <c r="M1686" i="42"/>
  <c r="L1686" i="42"/>
  <c r="K1686" i="42"/>
  <c r="J1686" i="42"/>
  <c r="H1686" i="42"/>
  <c r="I1686" i="42"/>
  <c r="M1685" i="42"/>
  <c r="L1685" i="42"/>
  <c r="K1685" i="42"/>
  <c r="J1685" i="42"/>
  <c r="H1685" i="42"/>
  <c r="I1685" i="42" s="1"/>
  <c r="M1684" i="42"/>
  <c r="L1684" i="42"/>
  <c r="K1684" i="42"/>
  <c r="J1684" i="42"/>
  <c r="H1684" i="42"/>
  <c r="I1684" i="42"/>
  <c r="M1683" i="42"/>
  <c r="L1683" i="42"/>
  <c r="K1683" i="42"/>
  <c r="J1683" i="42"/>
  <c r="H1683" i="42"/>
  <c r="I1683" i="42" s="1"/>
  <c r="M1682" i="42"/>
  <c r="L1682" i="42"/>
  <c r="K1682" i="42"/>
  <c r="J1682" i="42"/>
  <c r="H1682" i="42"/>
  <c r="I1682" i="42" s="1"/>
  <c r="M1681" i="42"/>
  <c r="L1681" i="42"/>
  <c r="K1681" i="42"/>
  <c r="J1681" i="42"/>
  <c r="H1681" i="42"/>
  <c r="I1681" i="42" s="1"/>
  <c r="M1680" i="42"/>
  <c r="L1680" i="42"/>
  <c r="K1680" i="42"/>
  <c r="J1680" i="42"/>
  <c r="H1680" i="42"/>
  <c r="I1680" i="42"/>
  <c r="M1679" i="42"/>
  <c r="L1679" i="42"/>
  <c r="K1679" i="42"/>
  <c r="J1679" i="42"/>
  <c r="H1679" i="42"/>
  <c r="I1679" i="42" s="1"/>
  <c r="M1678" i="42"/>
  <c r="L1678" i="42"/>
  <c r="K1678" i="42"/>
  <c r="J1678" i="42"/>
  <c r="H1678" i="42"/>
  <c r="I1678" i="42" s="1"/>
  <c r="M1677" i="42"/>
  <c r="L1677" i="42"/>
  <c r="K1677" i="42"/>
  <c r="J1677" i="42"/>
  <c r="H1677" i="42"/>
  <c r="I1677" i="42" s="1"/>
  <c r="M1676" i="42"/>
  <c r="L1676" i="42"/>
  <c r="K1676" i="42"/>
  <c r="J1676" i="42"/>
  <c r="H1676" i="42"/>
  <c r="I1676" i="42" s="1"/>
  <c r="M1675" i="42"/>
  <c r="L1675" i="42"/>
  <c r="K1675" i="42"/>
  <c r="J1675" i="42"/>
  <c r="H1675" i="42"/>
  <c r="I1675" i="42" s="1"/>
  <c r="M1674" i="42"/>
  <c r="L1674" i="42"/>
  <c r="K1674" i="42"/>
  <c r="J1674" i="42"/>
  <c r="H1674" i="42"/>
  <c r="I1674" i="42"/>
  <c r="M1673" i="42"/>
  <c r="L1673" i="42"/>
  <c r="K1673" i="42"/>
  <c r="J1673" i="42"/>
  <c r="H1673" i="42"/>
  <c r="I1673" i="42" s="1"/>
  <c r="M1672" i="42"/>
  <c r="L1672" i="42"/>
  <c r="K1672" i="42"/>
  <c r="J1672" i="42"/>
  <c r="H1672" i="42"/>
  <c r="I1672" i="42" s="1"/>
  <c r="M1671" i="42"/>
  <c r="L1671" i="42"/>
  <c r="K1671" i="42"/>
  <c r="J1671" i="42"/>
  <c r="H1671" i="42"/>
  <c r="I1671" i="42" s="1"/>
  <c r="M1670" i="42"/>
  <c r="L1670" i="42"/>
  <c r="K1670" i="42"/>
  <c r="J1670" i="42"/>
  <c r="H1670" i="42"/>
  <c r="I1670" i="42" s="1"/>
  <c r="M1669" i="42"/>
  <c r="L1669" i="42"/>
  <c r="K1669" i="42"/>
  <c r="J1669" i="42"/>
  <c r="H1669" i="42"/>
  <c r="I1669" i="42" s="1"/>
  <c r="M1668" i="42"/>
  <c r="L1668" i="42"/>
  <c r="K1668" i="42"/>
  <c r="J1668" i="42"/>
  <c r="H1668" i="42"/>
  <c r="I1668" i="42" s="1"/>
  <c r="M1667" i="42"/>
  <c r="L1667" i="42"/>
  <c r="K1667" i="42"/>
  <c r="J1667" i="42"/>
  <c r="H1667" i="42"/>
  <c r="I1667" i="42" s="1"/>
  <c r="M1666" i="42"/>
  <c r="L1666" i="42"/>
  <c r="K1666" i="42"/>
  <c r="J1666" i="42"/>
  <c r="H1666" i="42"/>
  <c r="I1666" i="42" s="1"/>
  <c r="M1665" i="42"/>
  <c r="L1665" i="42"/>
  <c r="K1665" i="42"/>
  <c r="J1665" i="42"/>
  <c r="H1665" i="42"/>
  <c r="I1665" i="42" s="1"/>
  <c r="M1664" i="42"/>
  <c r="L1664" i="42"/>
  <c r="K1664" i="42"/>
  <c r="J1664" i="42"/>
  <c r="H1664" i="42"/>
  <c r="I1664" i="42" s="1"/>
  <c r="M1663" i="42"/>
  <c r="L1663" i="42"/>
  <c r="K1663" i="42"/>
  <c r="J1663" i="42"/>
  <c r="H1663" i="42"/>
  <c r="I1663" i="42" s="1"/>
  <c r="M1662" i="42"/>
  <c r="L1662" i="42"/>
  <c r="K1662" i="42"/>
  <c r="J1662" i="42"/>
  <c r="H1662" i="42"/>
  <c r="I1662" i="42" s="1"/>
  <c r="M1661" i="42"/>
  <c r="L1661" i="42"/>
  <c r="K1661" i="42"/>
  <c r="J1661" i="42"/>
  <c r="H1661" i="42"/>
  <c r="I1661" i="42" s="1"/>
  <c r="M1660" i="42"/>
  <c r="L1660" i="42"/>
  <c r="K1660" i="42"/>
  <c r="J1660" i="42"/>
  <c r="H1660" i="42"/>
  <c r="I1660" i="42" s="1"/>
  <c r="M1659" i="42"/>
  <c r="L1659" i="42"/>
  <c r="K1659" i="42"/>
  <c r="J1659" i="42"/>
  <c r="H1659" i="42"/>
  <c r="I1659" i="42" s="1"/>
  <c r="M1658" i="42"/>
  <c r="L1658" i="42"/>
  <c r="K1658" i="42"/>
  <c r="J1658" i="42"/>
  <c r="H1658" i="42"/>
  <c r="I1658" i="42" s="1"/>
  <c r="M1657" i="42"/>
  <c r="L1657" i="42"/>
  <c r="K1657" i="42"/>
  <c r="J1657" i="42"/>
  <c r="H1657" i="42"/>
  <c r="I1657" i="42" s="1"/>
  <c r="M1656" i="42"/>
  <c r="L1656" i="42"/>
  <c r="K1656" i="42"/>
  <c r="J1656" i="42"/>
  <c r="H1656" i="42"/>
  <c r="I1656" i="42"/>
  <c r="M1655" i="42"/>
  <c r="L1655" i="42"/>
  <c r="K1655" i="42"/>
  <c r="J1655" i="42"/>
  <c r="H1655" i="42"/>
  <c r="I1655" i="42" s="1"/>
  <c r="M1654" i="42"/>
  <c r="L1654" i="42"/>
  <c r="K1654" i="42"/>
  <c r="J1654" i="42"/>
  <c r="H1654" i="42"/>
  <c r="I1654" i="42" s="1"/>
  <c r="M1653" i="42"/>
  <c r="L1653" i="42"/>
  <c r="K1653" i="42"/>
  <c r="J1653" i="42"/>
  <c r="H1653" i="42"/>
  <c r="I1653" i="42" s="1"/>
  <c r="M1652" i="42"/>
  <c r="L1652" i="42"/>
  <c r="K1652" i="42"/>
  <c r="J1652" i="42"/>
  <c r="H1652" i="42"/>
  <c r="I1652" i="42" s="1"/>
  <c r="M1651" i="42"/>
  <c r="L1651" i="42"/>
  <c r="K1651" i="42"/>
  <c r="J1651" i="42"/>
  <c r="H1651" i="42"/>
  <c r="I1651" i="42" s="1"/>
  <c r="M1650" i="42"/>
  <c r="L1650" i="42"/>
  <c r="K1650" i="42"/>
  <c r="J1650" i="42"/>
  <c r="H1650" i="42"/>
  <c r="I1650" i="42" s="1"/>
  <c r="M1649" i="42"/>
  <c r="L1649" i="42"/>
  <c r="K1649" i="42"/>
  <c r="J1649" i="42"/>
  <c r="H1649" i="42"/>
  <c r="I1649" i="42" s="1"/>
  <c r="M1648" i="42"/>
  <c r="L1648" i="42"/>
  <c r="K1648" i="42"/>
  <c r="J1648" i="42"/>
  <c r="H1648" i="42"/>
  <c r="I1648" i="42" s="1"/>
  <c r="M1647" i="42"/>
  <c r="L1647" i="42"/>
  <c r="K1647" i="42"/>
  <c r="J1647" i="42"/>
  <c r="H1647" i="42"/>
  <c r="I1647" i="42" s="1"/>
  <c r="M1646" i="42"/>
  <c r="L1646" i="42"/>
  <c r="K1646" i="42"/>
  <c r="J1646" i="42"/>
  <c r="H1646" i="42"/>
  <c r="I1646" i="42" s="1"/>
  <c r="M1645" i="42"/>
  <c r="L1645" i="42"/>
  <c r="K1645" i="42"/>
  <c r="J1645" i="42"/>
  <c r="H1645" i="42"/>
  <c r="I1645" i="42" s="1"/>
  <c r="M1644" i="42"/>
  <c r="L1644" i="42"/>
  <c r="K1644" i="42"/>
  <c r="J1644" i="42"/>
  <c r="H1644" i="42"/>
  <c r="I1644" i="42" s="1"/>
  <c r="M1643" i="42"/>
  <c r="L1643" i="42"/>
  <c r="K1643" i="42"/>
  <c r="J1643" i="42"/>
  <c r="H1643" i="42"/>
  <c r="I1643" i="42" s="1"/>
  <c r="M1642" i="42"/>
  <c r="L1642" i="42"/>
  <c r="K1642" i="42"/>
  <c r="J1642" i="42"/>
  <c r="H1642" i="42"/>
  <c r="I1642" i="42" s="1"/>
  <c r="M1641" i="42"/>
  <c r="L1641" i="42"/>
  <c r="K1641" i="42"/>
  <c r="J1641" i="42"/>
  <c r="H1641" i="42"/>
  <c r="I1641" i="42" s="1"/>
  <c r="M1640" i="42"/>
  <c r="L1640" i="42"/>
  <c r="K1640" i="42"/>
  <c r="J1640" i="42"/>
  <c r="H1640" i="42"/>
  <c r="I1640" i="42" s="1"/>
  <c r="M1639" i="42"/>
  <c r="L1639" i="42"/>
  <c r="K1639" i="42"/>
  <c r="J1639" i="42"/>
  <c r="H1639" i="42"/>
  <c r="I1639" i="42" s="1"/>
  <c r="M1638" i="42"/>
  <c r="L1638" i="42"/>
  <c r="K1638" i="42"/>
  <c r="J1638" i="42"/>
  <c r="H1638" i="42"/>
  <c r="I1638" i="42" s="1"/>
  <c r="M1637" i="42"/>
  <c r="L1637" i="42"/>
  <c r="K1637" i="42"/>
  <c r="J1637" i="42"/>
  <c r="H1637" i="42"/>
  <c r="I1637" i="42" s="1"/>
  <c r="M1636" i="42"/>
  <c r="L1636" i="42"/>
  <c r="K1636" i="42"/>
  <c r="J1636" i="42"/>
  <c r="H1636" i="42"/>
  <c r="I1636" i="42" s="1"/>
  <c r="M1635" i="42"/>
  <c r="L1635" i="42"/>
  <c r="K1635" i="42"/>
  <c r="J1635" i="42"/>
  <c r="H1635" i="42"/>
  <c r="I1635" i="42" s="1"/>
  <c r="M1634" i="42"/>
  <c r="L1634" i="42"/>
  <c r="K1634" i="42"/>
  <c r="J1634" i="42"/>
  <c r="H1634" i="42"/>
  <c r="I1634" i="42" s="1"/>
  <c r="M1633" i="42"/>
  <c r="L1633" i="42"/>
  <c r="K1633" i="42"/>
  <c r="J1633" i="42"/>
  <c r="H1633" i="42"/>
  <c r="I1633" i="42" s="1"/>
  <c r="M1632" i="42"/>
  <c r="L1632" i="42"/>
  <c r="K1632" i="42"/>
  <c r="J1632" i="42"/>
  <c r="H1632" i="42"/>
  <c r="I1632" i="42" s="1"/>
  <c r="M1631" i="42"/>
  <c r="L1631" i="42"/>
  <c r="K1631" i="42"/>
  <c r="J1631" i="42"/>
  <c r="H1631" i="42"/>
  <c r="I1631" i="42" s="1"/>
  <c r="M1630" i="42"/>
  <c r="L1630" i="42"/>
  <c r="K1630" i="42"/>
  <c r="J1630" i="42"/>
  <c r="H1630" i="42"/>
  <c r="I1630" i="42" s="1"/>
  <c r="M1629" i="42"/>
  <c r="L1629" i="42"/>
  <c r="K1629" i="42"/>
  <c r="J1629" i="42"/>
  <c r="H1629" i="42"/>
  <c r="I1629" i="42"/>
  <c r="M1628" i="42"/>
  <c r="L1628" i="42"/>
  <c r="K1628" i="42"/>
  <c r="J1628" i="42"/>
  <c r="H1628" i="42"/>
  <c r="I1628" i="42" s="1"/>
  <c r="M1627" i="42"/>
  <c r="L1627" i="42"/>
  <c r="K1627" i="42"/>
  <c r="J1627" i="42"/>
  <c r="H1627" i="42"/>
  <c r="I1627" i="42" s="1"/>
  <c r="M1626" i="42"/>
  <c r="L1626" i="42"/>
  <c r="K1626" i="42"/>
  <c r="J1626" i="42"/>
  <c r="H1626" i="42"/>
  <c r="I1626" i="42" s="1"/>
  <c r="M1625" i="42"/>
  <c r="L1625" i="42"/>
  <c r="K1625" i="42"/>
  <c r="J1625" i="42"/>
  <c r="H1625" i="42"/>
  <c r="I1625" i="42"/>
  <c r="M1624" i="42"/>
  <c r="L1624" i="42"/>
  <c r="K1624" i="42"/>
  <c r="J1624" i="42"/>
  <c r="H1624" i="42"/>
  <c r="I1624" i="42" s="1"/>
  <c r="M1623" i="42"/>
  <c r="L1623" i="42"/>
  <c r="K1623" i="42"/>
  <c r="J1623" i="42"/>
  <c r="H1623" i="42"/>
  <c r="I1623" i="42" s="1"/>
  <c r="M1622" i="42"/>
  <c r="L1622" i="42"/>
  <c r="K1622" i="42"/>
  <c r="J1622" i="42"/>
  <c r="H1622" i="42"/>
  <c r="I1622" i="42" s="1"/>
  <c r="M1621" i="42"/>
  <c r="L1621" i="42"/>
  <c r="K1621" i="42"/>
  <c r="J1621" i="42"/>
  <c r="H1621" i="42"/>
  <c r="I1621" i="42"/>
  <c r="M1620" i="42"/>
  <c r="L1620" i="42"/>
  <c r="K1620" i="42"/>
  <c r="J1620" i="42"/>
  <c r="H1620" i="42"/>
  <c r="I1620" i="42" s="1"/>
  <c r="M1619" i="42"/>
  <c r="L1619" i="42"/>
  <c r="K1619" i="42"/>
  <c r="J1619" i="42"/>
  <c r="H1619" i="42"/>
  <c r="I1619" i="42" s="1"/>
  <c r="M1618" i="42"/>
  <c r="L1618" i="42"/>
  <c r="K1618" i="42"/>
  <c r="J1618" i="42"/>
  <c r="H1618" i="42"/>
  <c r="I1618" i="42" s="1"/>
  <c r="M1617" i="42"/>
  <c r="L1617" i="42"/>
  <c r="K1617" i="42"/>
  <c r="J1617" i="42"/>
  <c r="H1617" i="42"/>
  <c r="I1617" i="42" s="1"/>
  <c r="M1616" i="42"/>
  <c r="L1616" i="42"/>
  <c r="K1616" i="42"/>
  <c r="J1616" i="42"/>
  <c r="H1616" i="42"/>
  <c r="I1616" i="42" s="1"/>
  <c r="M1615" i="42"/>
  <c r="L1615" i="42"/>
  <c r="K1615" i="42"/>
  <c r="J1615" i="42"/>
  <c r="H1615" i="42"/>
  <c r="I1615" i="42" s="1"/>
  <c r="M1614" i="42"/>
  <c r="L1614" i="42"/>
  <c r="K1614" i="42"/>
  <c r="J1614" i="42"/>
  <c r="H1614" i="42"/>
  <c r="I1614" i="42" s="1"/>
  <c r="M1613" i="42"/>
  <c r="L1613" i="42"/>
  <c r="K1613" i="42"/>
  <c r="J1613" i="42"/>
  <c r="H1613" i="42"/>
  <c r="I1613" i="42" s="1"/>
  <c r="M1612" i="42"/>
  <c r="L1612" i="42"/>
  <c r="K1612" i="42"/>
  <c r="J1612" i="42"/>
  <c r="H1612" i="42"/>
  <c r="I1612" i="42" s="1"/>
  <c r="M1611" i="42"/>
  <c r="L1611" i="42"/>
  <c r="K1611" i="42"/>
  <c r="J1611" i="42"/>
  <c r="H1611" i="42"/>
  <c r="I1611" i="42" s="1"/>
  <c r="M1610" i="42"/>
  <c r="L1610" i="42"/>
  <c r="K1610" i="42"/>
  <c r="J1610" i="42"/>
  <c r="H1610" i="42"/>
  <c r="I1610" i="42" s="1"/>
  <c r="M1609" i="42"/>
  <c r="L1609" i="42"/>
  <c r="K1609" i="42"/>
  <c r="J1609" i="42"/>
  <c r="H1609" i="42"/>
  <c r="I1609" i="42"/>
  <c r="M1608" i="42"/>
  <c r="L1608" i="42"/>
  <c r="K1608" i="42"/>
  <c r="J1608" i="42"/>
  <c r="H1608" i="42"/>
  <c r="I1608" i="42" s="1"/>
  <c r="M1607" i="42"/>
  <c r="L1607" i="42"/>
  <c r="K1607" i="42"/>
  <c r="J1607" i="42"/>
  <c r="H1607" i="42"/>
  <c r="I1607" i="42" s="1"/>
  <c r="M1606" i="42"/>
  <c r="L1606" i="42"/>
  <c r="K1606" i="42"/>
  <c r="J1606" i="42"/>
  <c r="H1606" i="42"/>
  <c r="I1606" i="42" s="1"/>
  <c r="M1605" i="42"/>
  <c r="L1605" i="42"/>
  <c r="K1605" i="42"/>
  <c r="J1605" i="42"/>
  <c r="H1605" i="42"/>
  <c r="I1605" i="42" s="1"/>
  <c r="M1604" i="42"/>
  <c r="L1604" i="42"/>
  <c r="K1604" i="42"/>
  <c r="J1604" i="42"/>
  <c r="H1604" i="42"/>
  <c r="I1604" i="42" s="1"/>
  <c r="M1603" i="42"/>
  <c r="L1603" i="42"/>
  <c r="K1603" i="42"/>
  <c r="J1603" i="42"/>
  <c r="H1603" i="42"/>
  <c r="I1603" i="42" s="1"/>
  <c r="M1602" i="42"/>
  <c r="L1602" i="42"/>
  <c r="K1602" i="42"/>
  <c r="J1602" i="42"/>
  <c r="H1602" i="42"/>
  <c r="I1602" i="42" s="1"/>
  <c r="M1601" i="42"/>
  <c r="L1601" i="42"/>
  <c r="K1601" i="42"/>
  <c r="J1601" i="42"/>
  <c r="H1601" i="42"/>
  <c r="I1601" i="42" s="1"/>
  <c r="M1600" i="42"/>
  <c r="L1600" i="42"/>
  <c r="K1600" i="42"/>
  <c r="J1600" i="42"/>
  <c r="H1600" i="42"/>
  <c r="I1600" i="42" s="1"/>
  <c r="M1599" i="42"/>
  <c r="L1599" i="42"/>
  <c r="K1599" i="42"/>
  <c r="J1599" i="42"/>
  <c r="H1599" i="42"/>
  <c r="I1599" i="42" s="1"/>
  <c r="M1598" i="42"/>
  <c r="L1598" i="42"/>
  <c r="K1598" i="42"/>
  <c r="J1598" i="42"/>
  <c r="H1598" i="42"/>
  <c r="I1598" i="42" s="1"/>
  <c r="M1597" i="42"/>
  <c r="L1597" i="42"/>
  <c r="K1597" i="42"/>
  <c r="J1597" i="42"/>
  <c r="H1597" i="42"/>
  <c r="I1597" i="42" s="1"/>
  <c r="M1596" i="42"/>
  <c r="L1596" i="42"/>
  <c r="K1596" i="42"/>
  <c r="J1596" i="42"/>
  <c r="H1596" i="42"/>
  <c r="I1596" i="42" s="1"/>
  <c r="M1595" i="42"/>
  <c r="L1595" i="42"/>
  <c r="K1595" i="42"/>
  <c r="J1595" i="42"/>
  <c r="H1595" i="42"/>
  <c r="I1595" i="42"/>
  <c r="M1594" i="42"/>
  <c r="L1594" i="42"/>
  <c r="K1594" i="42"/>
  <c r="J1594" i="42"/>
  <c r="H1594" i="42"/>
  <c r="I1594" i="42" s="1"/>
  <c r="M1593" i="42"/>
  <c r="L1593" i="42"/>
  <c r="K1593" i="42"/>
  <c r="J1593" i="42"/>
  <c r="H1593" i="42"/>
  <c r="I1593" i="42"/>
  <c r="M1592" i="42"/>
  <c r="L1592" i="42"/>
  <c r="K1592" i="42"/>
  <c r="J1592" i="42"/>
  <c r="H1592" i="42"/>
  <c r="I1592" i="42" s="1"/>
  <c r="M1591" i="42"/>
  <c r="L1591" i="42"/>
  <c r="K1591" i="42"/>
  <c r="J1591" i="42"/>
  <c r="H1591" i="42"/>
  <c r="I1591" i="42" s="1"/>
  <c r="M1590" i="42"/>
  <c r="L1590" i="42"/>
  <c r="K1590" i="42"/>
  <c r="J1590" i="42"/>
  <c r="H1590" i="42"/>
  <c r="I1590" i="42" s="1"/>
  <c r="M1589" i="42"/>
  <c r="L1589" i="42"/>
  <c r="K1589" i="42"/>
  <c r="J1589" i="42"/>
  <c r="H1589" i="42"/>
  <c r="I1589" i="42" s="1"/>
  <c r="M1588" i="42"/>
  <c r="L1588" i="42"/>
  <c r="K1588" i="42"/>
  <c r="J1588" i="42"/>
  <c r="H1588" i="42"/>
  <c r="I1588" i="42" s="1"/>
  <c r="M1587" i="42"/>
  <c r="L1587" i="42"/>
  <c r="K1587" i="42"/>
  <c r="J1587" i="42"/>
  <c r="H1587" i="42"/>
  <c r="I1587" i="42" s="1"/>
  <c r="M1586" i="42"/>
  <c r="L1586" i="42"/>
  <c r="K1586" i="42"/>
  <c r="J1586" i="42"/>
  <c r="H1586" i="42"/>
  <c r="I1586" i="42" s="1"/>
  <c r="M1585" i="42"/>
  <c r="L1585" i="42"/>
  <c r="K1585" i="42"/>
  <c r="J1585" i="42"/>
  <c r="H1585" i="42"/>
  <c r="I1585" i="42" s="1"/>
  <c r="M1584" i="42"/>
  <c r="L1584" i="42"/>
  <c r="K1584" i="42"/>
  <c r="J1584" i="42"/>
  <c r="H1584" i="42"/>
  <c r="I1584" i="42" s="1"/>
  <c r="M1583" i="42"/>
  <c r="L1583" i="42"/>
  <c r="K1583" i="42"/>
  <c r="J1583" i="42"/>
  <c r="H1583" i="42"/>
  <c r="I1583" i="42" s="1"/>
  <c r="M1582" i="42"/>
  <c r="L1582" i="42"/>
  <c r="K1582" i="42"/>
  <c r="J1582" i="42"/>
  <c r="H1582" i="42"/>
  <c r="I1582" i="42" s="1"/>
  <c r="M1581" i="42"/>
  <c r="L1581" i="42"/>
  <c r="K1581" i="42"/>
  <c r="J1581" i="42"/>
  <c r="H1581" i="42"/>
  <c r="I1581" i="42" s="1"/>
  <c r="M1580" i="42"/>
  <c r="L1580" i="42"/>
  <c r="K1580" i="42"/>
  <c r="J1580" i="42"/>
  <c r="H1580" i="42"/>
  <c r="I1580" i="42" s="1"/>
  <c r="M1579" i="42"/>
  <c r="L1579" i="42"/>
  <c r="K1579" i="42"/>
  <c r="J1579" i="42"/>
  <c r="H1579" i="42"/>
  <c r="I1579" i="42"/>
  <c r="M1578" i="42"/>
  <c r="L1578" i="42"/>
  <c r="K1578" i="42"/>
  <c r="J1578" i="42"/>
  <c r="H1578" i="42"/>
  <c r="I1578" i="42" s="1"/>
  <c r="M1577" i="42"/>
  <c r="L1577" i="42"/>
  <c r="K1577" i="42"/>
  <c r="J1577" i="42"/>
  <c r="H1577" i="42"/>
  <c r="I1577" i="42" s="1"/>
  <c r="M1576" i="42"/>
  <c r="L1576" i="42"/>
  <c r="K1576" i="42"/>
  <c r="J1576" i="42"/>
  <c r="H1576" i="42"/>
  <c r="I1576" i="42" s="1"/>
  <c r="M1575" i="42"/>
  <c r="L1575" i="42"/>
  <c r="K1575" i="42"/>
  <c r="J1575" i="42"/>
  <c r="H1575" i="42"/>
  <c r="I1575" i="42" s="1"/>
  <c r="M1574" i="42"/>
  <c r="L1574" i="42"/>
  <c r="K1574" i="42"/>
  <c r="J1574" i="42"/>
  <c r="H1574" i="42"/>
  <c r="I1574" i="42" s="1"/>
  <c r="M1573" i="42"/>
  <c r="L1573" i="42"/>
  <c r="K1573" i="42"/>
  <c r="J1573" i="42"/>
  <c r="H1573" i="42"/>
  <c r="I1573" i="42" s="1"/>
  <c r="M1572" i="42"/>
  <c r="L1572" i="42"/>
  <c r="K1572" i="42"/>
  <c r="J1572" i="42"/>
  <c r="H1572" i="42"/>
  <c r="I1572" i="42" s="1"/>
  <c r="M1571" i="42"/>
  <c r="L1571" i="42"/>
  <c r="K1571" i="42"/>
  <c r="J1571" i="42"/>
  <c r="H1571" i="42"/>
  <c r="I1571" i="42" s="1"/>
  <c r="M1570" i="42"/>
  <c r="L1570" i="42"/>
  <c r="K1570" i="42"/>
  <c r="J1570" i="42"/>
  <c r="H1570" i="42"/>
  <c r="I1570" i="42" s="1"/>
  <c r="M1569" i="42"/>
  <c r="L1569" i="42"/>
  <c r="K1569" i="42"/>
  <c r="J1569" i="42"/>
  <c r="H1569" i="42"/>
  <c r="I1569" i="42" s="1"/>
  <c r="M1568" i="42"/>
  <c r="L1568" i="42"/>
  <c r="K1568" i="42"/>
  <c r="J1568" i="42"/>
  <c r="H1568" i="42"/>
  <c r="I1568" i="42" s="1"/>
  <c r="M1567" i="42"/>
  <c r="L1567" i="42"/>
  <c r="K1567" i="42"/>
  <c r="J1567" i="42"/>
  <c r="H1567" i="42"/>
  <c r="I1567" i="42" s="1"/>
  <c r="M1566" i="42"/>
  <c r="L1566" i="42"/>
  <c r="K1566" i="42"/>
  <c r="J1566" i="42"/>
  <c r="H1566" i="42"/>
  <c r="I1566" i="42" s="1"/>
  <c r="M1565" i="42"/>
  <c r="L1565" i="42"/>
  <c r="K1565" i="42"/>
  <c r="J1565" i="42"/>
  <c r="H1565" i="42"/>
  <c r="I1565" i="42" s="1"/>
  <c r="M1564" i="42"/>
  <c r="L1564" i="42"/>
  <c r="K1564" i="42"/>
  <c r="J1564" i="42"/>
  <c r="H1564" i="42"/>
  <c r="I1564" i="42" s="1"/>
  <c r="M1563" i="42"/>
  <c r="L1563" i="42"/>
  <c r="K1563" i="42"/>
  <c r="J1563" i="42"/>
  <c r="H1563" i="42"/>
  <c r="I1563" i="42" s="1"/>
  <c r="M1562" i="42"/>
  <c r="L1562" i="42"/>
  <c r="K1562" i="42"/>
  <c r="J1562" i="42"/>
  <c r="H1562" i="42"/>
  <c r="I1562" i="42" s="1"/>
  <c r="M1561" i="42"/>
  <c r="L1561" i="42"/>
  <c r="K1561" i="42"/>
  <c r="J1561" i="42"/>
  <c r="H1561" i="42"/>
  <c r="I1561" i="42" s="1"/>
  <c r="M1560" i="42"/>
  <c r="L1560" i="42"/>
  <c r="K1560" i="42"/>
  <c r="J1560" i="42"/>
  <c r="H1560" i="42"/>
  <c r="I1560" i="42" s="1"/>
  <c r="M1559" i="42"/>
  <c r="L1559" i="42"/>
  <c r="K1559" i="42"/>
  <c r="J1559" i="42"/>
  <c r="H1559" i="42"/>
  <c r="I1559" i="42" s="1"/>
  <c r="M1558" i="42"/>
  <c r="L1558" i="42"/>
  <c r="K1558" i="42"/>
  <c r="J1558" i="42"/>
  <c r="H1558" i="42"/>
  <c r="I1558" i="42" s="1"/>
  <c r="M1557" i="42"/>
  <c r="L1557" i="42"/>
  <c r="K1557" i="42"/>
  <c r="J1557" i="42"/>
  <c r="H1557" i="42"/>
  <c r="I1557" i="42"/>
  <c r="M1556" i="42"/>
  <c r="L1556" i="42"/>
  <c r="K1556" i="42"/>
  <c r="J1556" i="42"/>
  <c r="H1556" i="42"/>
  <c r="I1556" i="42" s="1"/>
  <c r="M1555" i="42"/>
  <c r="L1555" i="42"/>
  <c r="K1555" i="42"/>
  <c r="J1555" i="42"/>
  <c r="H1555" i="42"/>
  <c r="I1555" i="42" s="1"/>
  <c r="M1554" i="42"/>
  <c r="L1554" i="42"/>
  <c r="K1554" i="42"/>
  <c r="J1554" i="42"/>
  <c r="H1554" i="42"/>
  <c r="I1554" i="42" s="1"/>
  <c r="M1553" i="42"/>
  <c r="L1553" i="42"/>
  <c r="K1553" i="42"/>
  <c r="J1553" i="42"/>
  <c r="H1553" i="42"/>
  <c r="I1553" i="42"/>
  <c r="M1552" i="42"/>
  <c r="L1552" i="42"/>
  <c r="K1552" i="42"/>
  <c r="J1552" i="42"/>
  <c r="H1552" i="42"/>
  <c r="I1552" i="42" s="1"/>
  <c r="M1551" i="42"/>
  <c r="L1551" i="42"/>
  <c r="K1551" i="42"/>
  <c r="J1551" i="42"/>
  <c r="H1551" i="42"/>
  <c r="I1551" i="42" s="1"/>
  <c r="M1550" i="42"/>
  <c r="L1550" i="42"/>
  <c r="K1550" i="42"/>
  <c r="J1550" i="42"/>
  <c r="H1550" i="42"/>
  <c r="I1550" i="42" s="1"/>
  <c r="M1549" i="42"/>
  <c r="L1549" i="42"/>
  <c r="K1549" i="42"/>
  <c r="J1549" i="42"/>
  <c r="H1549" i="42"/>
  <c r="I1549" i="42" s="1"/>
  <c r="M1548" i="42"/>
  <c r="L1548" i="42"/>
  <c r="K1548" i="42"/>
  <c r="J1548" i="42"/>
  <c r="H1548" i="42"/>
  <c r="I1548" i="42" s="1"/>
  <c r="M1547" i="42"/>
  <c r="L1547" i="42"/>
  <c r="K1547" i="42"/>
  <c r="J1547" i="42"/>
  <c r="H1547" i="42"/>
  <c r="I1547" i="42" s="1"/>
  <c r="M1546" i="42"/>
  <c r="L1546" i="42"/>
  <c r="K1546" i="42"/>
  <c r="J1546" i="42"/>
  <c r="H1546" i="42"/>
  <c r="I1546" i="42" s="1"/>
  <c r="M1545" i="42"/>
  <c r="L1545" i="42"/>
  <c r="K1545" i="42"/>
  <c r="J1545" i="42"/>
  <c r="H1545" i="42"/>
  <c r="I1545" i="42" s="1"/>
  <c r="M1544" i="42"/>
  <c r="L1544" i="42"/>
  <c r="K1544" i="42"/>
  <c r="J1544" i="42"/>
  <c r="H1544" i="42"/>
  <c r="I1544" i="42" s="1"/>
  <c r="M1543" i="42"/>
  <c r="L1543" i="42"/>
  <c r="K1543" i="42"/>
  <c r="J1543" i="42"/>
  <c r="H1543" i="42"/>
  <c r="I1543" i="42" s="1"/>
  <c r="M1542" i="42"/>
  <c r="L1542" i="42"/>
  <c r="K1542" i="42"/>
  <c r="J1542" i="42"/>
  <c r="H1542" i="42"/>
  <c r="I1542" i="42" s="1"/>
  <c r="M1541" i="42"/>
  <c r="L1541" i="42"/>
  <c r="K1541" i="42"/>
  <c r="J1541" i="42"/>
  <c r="H1541" i="42"/>
  <c r="I1541" i="42" s="1"/>
  <c r="M1540" i="42"/>
  <c r="L1540" i="42"/>
  <c r="K1540" i="42"/>
  <c r="J1540" i="42"/>
  <c r="H1540" i="42"/>
  <c r="I1540" i="42" s="1"/>
  <c r="M1539" i="42"/>
  <c r="L1539" i="42"/>
  <c r="K1539" i="42"/>
  <c r="J1539" i="42"/>
  <c r="H1539" i="42"/>
  <c r="I1539" i="42" s="1"/>
  <c r="M1538" i="42"/>
  <c r="L1538" i="42"/>
  <c r="K1538" i="42"/>
  <c r="J1538" i="42"/>
  <c r="H1538" i="42"/>
  <c r="I1538" i="42" s="1"/>
  <c r="M1537" i="42"/>
  <c r="L1537" i="42"/>
  <c r="K1537" i="42"/>
  <c r="J1537" i="42"/>
  <c r="H1537" i="42"/>
  <c r="I1537" i="42"/>
  <c r="M1536" i="42"/>
  <c r="L1536" i="42"/>
  <c r="K1536" i="42"/>
  <c r="J1536" i="42"/>
  <c r="H1536" i="42"/>
  <c r="I1536" i="42" s="1"/>
  <c r="M1535" i="42"/>
  <c r="L1535" i="42"/>
  <c r="K1535" i="42"/>
  <c r="J1535" i="42"/>
  <c r="H1535" i="42"/>
  <c r="I1535" i="42" s="1"/>
  <c r="M1534" i="42"/>
  <c r="L1534" i="42"/>
  <c r="K1534" i="42"/>
  <c r="J1534" i="42"/>
  <c r="H1534" i="42"/>
  <c r="I1534" i="42" s="1"/>
  <c r="M1533" i="42"/>
  <c r="L1533" i="42"/>
  <c r="K1533" i="42"/>
  <c r="J1533" i="42"/>
  <c r="H1533" i="42"/>
  <c r="I1533" i="42" s="1"/>
  <c r="M1532" i="42"/>
  <c r="L1532" i="42"/>
  <c r="K1532" i="42"/>
  <c r="J1532" i="42"/>
  <c r="H1532" i="42"/>
  <c r="I1532" i="42" s="1"/>
  <c r="M1531" i="42"/>
  <c r="L1531" i="42"/>
  <c r="K1531" i="42"/>
  <c r="J1531" i="42"/>
  <c r="H1531" i="42"/>
  <c r="I1531" i="42" s="1"/>
  <c r="M1530" i="42"/>
  <c r="L1530" i="42"/>
  <c r="K1530" i="42"/>
  <c r="J1530" i="42"/>
  <c r="H1530" i="42"/>
  <c r="I1530" i="42" s="1"/>
  <c r="M1529" i="42"/>
  <c r="L1529" i="42"/>
  <c r="K1529" i="42"/>
  <c r="J1529" i="42"/>
  <c r="H1529" i="42"/>
  <c r="I1529" i="42" s="1"/>
  <c r="M1528" i="42"/>
  <c r="L1528" i="42"/>
  <c r="K1528" i="42"/>
  <c r="J1528" i="42"/>
  <c r="H1528" i="42"/>
  <c r="I1528" i="42" s="1"/>
  <c r="M1527" i="42"/>
  <c r="L1527" i="42"/>
  <c r="K1527" i="42"/>
  <c r="J1527" i="42"/>
  <c r="H1527" i="42"/>
  <c r="I1527" i="42" s="1"/>
  <c r="M1526" i="42"/>
  <c r="L1526" i="42"/>
  <c r="K1526" i="42"/>
  <c r="J1526" i="42"/>
  <c r="H1526" i="42"/>
  <c r="I1526" i="42" s="1"/>
  <c r="M1525" i="42"/>
  <c r="L1525" i="42"/>
  <c r="K1525" i="42"/>
  <c r="J1525" i="42"/>
  <c r="H1525" i="42"/>
  <c r="I1525" i="42" s="1"/>
  <c r="M1524" i="42"/>
  <c r="L1524" i="42"/>
  <c r="K1524" i="42"/>
  <c r="J1524" i="42"/>
  <c r="H1524" i="42"/>
  <c r="I1524" i="42" s="1"/>
  <c r="M1523" i="42"/>
  <c r="L1523" i="42"/>
  <c r="K1523" i="42"/>
  <c r="J1523" i="42"/>
  <c r="H1523" i="42"/>
  <c r="I1523" i="42" s="1"/>
  <c r="M1522" i="42"/>
  <c r="L1522" i="42"/>
  <c r="K1522" i="42"/>
  <c r="J1522" i="42"/>
  <c r="H1522" i="42"/>
  <c r="I1522" i="42" s="1"/>
  <c r="M1521" i="42"/>
  <c r="L1521" i="42"/>
  <c r="K1521" i="42"/>
  <c r="J1521" i="42"/>
  <c r="H1521" i="42"/>
  <c r="I1521" i="42" s="1"/>
  <c r="M1520" i="42"/>
  <c r="L1520" i="42"/>
  <c r="K1520" i="42"/>
  <c r="J1520" i="42"/>
  <c r="H1520" i="42"/>
  <c r="I1520" i="42" s="1"/>
  <c r="M1519" i="42"/>
  <c r="L1519" i="42"/>
  <c r="K1519" i="42"/>
  <c r="J1519" i="42"/>
  <c r="H1519" i="42"/>
  <c r="I1519" i="42" s="1"/>
  <c r="M1518" i="42"/>
  <c r="L1518" i="42"/>
  <c r="K1518" i="42"/>
  <c r="J1518" i="42"/>
  <c r="H1518" i="42"/>
  <c r="I1518" i="42" s="1"/>
  <c r="M1517" i="42"/>
  <c r="L1517" i="42"/>
  <c r="K1517" i="42"/>
  <c r="J1517" i="42"/>
  <c r="H1517" i="42"/>
  <c r="I1517" i="42" s="1"/>
  <c r="M1516" i="42"/>
  <c r="L1516" i="42"/>
  <c r="K1516" i="42"/>
  <c r="J1516" i="42"/>
  <c r="H1516" i="42"/>
  <c r="I1516" i="42" s="1"/>
  <c r="M1515" i="42"/>
  <c r="L1515" i="42"/>
  <c r="K1515" i="42"/>
  <c r="J1515" i="42"/>
  <c r="H1515" i="42"/>
  <c r="I1515" i="42" s="1"/>
  <c r="M1514" i="42"/>
  <c r="L1514" i="42"/>
  <c r="K1514" i="42"/>
  <c r="J1514" i="42"/>
  <c r="H1514" i="42"/>
  <c r="I1514" i="42" s="1"/>
  <c r="M1513" i="42"/>
  <c r="L1513" i="42"/>
  <c r="K1513" i="42"/>
  <c r="J1513" i="42"/>
  <c r="H1513" i="42"/>
  <c r="I1513" i="42" s="1"/>
  <c r="M1512" i="42"/>
  <c r="L1512" i="42"/>
  <c r="K1512" i="42"/>
  <c r="J1512" i="42"/>
  <c r="H1512" i="42"/>
  <c r="I1512" i="42" s="1"/>
  <c r="M1511" i="42"/>
  <c r="L1511" i="42"/>
  <c r="K1511" i="42"/>
  <c r="J1511" i="42"/>
  <c r="H1511" i="42"/>
  <c r="I1511" i="42" s="1"/>
  <c r="M1510" i="42"/>
  <c r="L1510" i="42"/>
  <c r="K1510" i="42"/>
  <c r="J1510" i="42"/>
  <c r="H1510" i="42"/>
  <c r="I1510" i="42" s="1"/>
  <c r="M1509" i="42"/>
  <c r="L1509" i="42"/>
  <c r="K1509" i="42"/>
  <c r="J1509" i="42"/>
  <c r="H1509" i="42"/>
  <c r="I1509" i="42" s="1"/>
  <c r="M1508" i="42"/>
  <c r="L1508" i="42"/>
  <c r="K1508" i="42"/>
  <c r="J1508" i="42"/>
  <c r="H1508" i="42"/>
  <c r="I1508" i="42" s="1"/>
  <c r="M1507" i="42"/>
  <c r="L1507" i="42"/>
  <c r="K1507" i="42"/>
  <c r="J1507" i="42"/>
  <c r="H1507" i="42"/>
  <c r="I1507" i="42" s="1"/>
  <c r="M1506" i="42"/>
  <c r="L1506" i="42"/>
  <c r="K1506" i="42"/>
  <c r="J1506" i="42"/>
  <c r="H1506" i="42"/>
  <c r="I1506" i="42" s="1"/>
  <c r="M1505" i="42"/>
  <c r="L1505" i="42"/>
  <c r="K1505" i="42"/>
  <c r="J1505" i="42"/>
  <c r="H1505" i="42"/>
  <c r="I1505" i="42" s="1"/>
  <c r="M1504" i="42"/>
  <c r="L1504" i="42"/>
  <c r="K1504" i="42"/>
  <c r="J1504" i="42"/>
  <c r="H1504" i="42"/>
  <c r="I1504" i="42" s="1"/>
  <c r="M1503" i="42"/>
  <c r="L1503" i="42"/>
  <c r="K1503" i="42"/>
  <c r="J1503" i="42"/>
  <c r="H1503" i="42"/>
  <c r="I1503" i="42" s="1"/>
  <c r="M1502" i="42"/>
  <c r="L1502" i="42"/>
  <c r="K1502" i="42"/>
  <c r="J1502" i="42"/>
  <c r="H1502" i="42"/>
  <c r="I1502" i="42" s="1"/>
  <c r="M1501" i="42"/>
  <c r="L1501" i="42"/>
  <c r="K1501" i="42"/>
  <c r="J1501" i="42"/>
  <c r="H1501" i="42"/>
  <c r="I1501" i="42" s="1"/>
  <c r="M1500" i="42"/>
  <c r="L1500" i="42"/>
  <c r="K1500" i="42"/>
  <c r="J1500" i="42"/>
  <c r="H1500" i="42"/>
  <c r="I1500" i="42" s="1"/>
  <c r="M1499" i="42"/>
  <c r="L1499" i="42"/>
  <c r="K1499" i="42"/>
  <c r="J1499" i="42"/>
  <c r="H1499" i="42"/>
  <c r="I1499" i="42"/>
  <c r="M1498" i="42"/>
  <c r="L1498" i="42"/>
  <c r="K1498" i="42"/>
  <c r="J1498" i="42"/>
  <c r="H1498" i="42"/>
  <c r="I1498" i="42" s="1"/>
  <c r="M1497" i="42"/>
  <c r="L1497" i="42"/>
  <c r="K1497" i="42"/>
  <c r="J1497" i="42"/>
  <c r="H1497" i="42"/>
  <c r="I1497" i="42" s="1"/>
  <c r="M1496" i="42"/>
  <c r="L1496" i="42"/>
  <c r="K1496" i="42"/>
  <c r="J1496" i="42"/>
  <c r="H1496" i="42"/>
  <c r="I1496" i="42" s="1"/>
  <c r="M1495" i="42"/>
  <c r="L1495" i="42"/>
  <c r="K1495" i="42"/>
  <c r="J1495" i="42"/>
  <c r="H1495" i="42"/>
  <c r="I1495" i="42" s="1"/>
  <c r="M1494" i="42"/>
  <c r="L1494" i="42"/>
  <c r="K1494" i="42"/>
  <c r="J1494" i="42"/>
  <c r="H1494" i="42"/>
  <c r="I1494" i="42" s="1"/>
  <c r="M1493" i="42"/>
  <c r="L1493" i="42"/>
  <c r="K1493" i="42"/>
  <c r="J1493" i="42"/>
  <c r="H1493" i="42"/>
  <c r="I1493" i="42"/>
  <c r="M1492" i="42"/>
  <c r="L1492" i="42"/>
  <c r="K1492" i="42"/>
  <c r="J1492" i="42"/>
  <c r="H1492" i="42"/>
  <c r="I1492" i="42" s="1"/>
  <c r="M1491" i="42"/>
  <c r="L1491" i="42"/>
  <c r="K1491" i="42"/>
  <c r="J1491" i="42"/>
  <c r="H1491" i="42"/>
  <c r="I1491" i="42" s="1"/>
  <c r="M1490" i="42"/>
  <c r="L1490" i="42"/>
  <c r="K1490" i="42"/>
  <c r="J1490" i="42"/>
  <c r="H1490" i="42"/>
  <c r="I1490" i="42" s="1"/>
  <c r="M1489" i="42"/>
  <c r="L1489" i="42"/>
  <c r="K1489" i="42"/>
  <c r="J1489" i="42"/>
  <c r="H1489" i="42"/>
  <c r="I1489" i="42" s="1"/>
  <c r="M1488" i="42"/>
  <c r="L1488" i="42"/>
  <c r="K1488" i="42"/>
  <c r="J1488" i="42"/>
  <c r="H1488" i="42"/>
  <c r="I1488" i="42" s="1"/>
  <c r="M1487" i="42"/>
  <c r="L1487" i="42"/>
  <c r="K1487" i="42"/>
  <c r="J1487" i="42"/>
  <c r="H1487" i="42"/>
  <c r="I1487" i="42" s="1"/>
  <c r="M1486" i="42"/>
  <c r="L1486" i="42"/>
  <c r="K1486" i="42"/>
  <c r="J1486" i="42"/>
  <c r="H1486" i="42"/>
  <c r="I1486" i="42" s="1"/>
  <c r="M1485" i="42"/>
  <c r="L1485" i="42"/>
  <c r="K1485" i="42"/>
  <c r="J1485" i="42"/>
  <c r="H1485" i="42"/>
  <c r="I1485" i="42" s="1"/>
  <c r="M1484" i="42"/>
  <c r="L1484" i="42"/>
  <c r="K1484" i="42"/>
  <c r="J1484" i="42"/>
  <c r="H1484" i="42"/>
  <c r="I1484" i="42" s="1"/>
  <c r="M1483" i="42"/>
  <c r="L1483" i="42"/>
  <c r="K1483" i="42"/>
  <c r="J1483" i="42"/>
  <c r="H1483" i="42"/>
  <c r="I1483" i="42" s="1"/>
  <c r="M1482" i="42"/>
  <c r="L1482" i="42"/>
  <c r="K1482" i="42"/>
  <c r="J1482" i="42"/>
  <c r="H1482" i="42"/>
  <c r="I1482" i="42" s="1"/>
  <c r="M1481" i="42"/>
  <c r="L1481" i="42"/>
  <c r="K1481" i="42"/>
  <c r="J1481" i="42"/>
  <c r="H1481" i="42"/>
  <c r="I1481" i="42"/>
  <c r="M1480" i="42"/>
  <c r="L1480" i="42"/>
  <c r="K1480" i="42"/>
  <c r="J1480" i="42"/>
  <c r="H1480" i="42"/>
  <c r="I1480" i="42" s="1"/>
  <c r="M1479" i="42"/>
  <c r="L1479" i="42"/>
  <c r="K1479" i="42"/>
  <c r="J1479" i="42"/>
  <c r="H1479" i="42"/>
  <c r="I1479" i="42" s="1"/>
  <c r="M1478" i="42"/>
  <c r="L1478" i="42"/>
  <c r="K1478" i="42"/>
  <c r="J1478" i="42"/>
  <c r="H1478" i="42"/>
  <c r="I1478" i="42" s="1"/>
  <c r="M1477" i="42"/>
  <c r="L1477" i="42"/>
  <c r="K1477" i="42"/>
  <c r="J1477" i="42"/>
  <c r="H1477" i="42"/>
  <c r="I1477" i="42"/>
  <c r="M1476" i="42"/>
  <c r="L1476" i="42"/>
  <c r="K1476" i="42"/>
  <c r="J1476" i="42"/>
  <c r="H1476" i="42"/>
  <c r="I1476" i="42" s="1"/>
  <c r="M1475" i="42"/>
  <c r="L1475" i="42"/>
  <c r="K1475" i="42"/>
  <c r="J1475" i="42"/>
  <c r="H1475" i="42"/>
  <c r="I1475" i="42" s="1"/>
  <c r="M1474" i="42"/>
  <c r="L1474" i="42"/>
  <c r="K1474" i="42"/>
  <c r="J1474" i="42"/>
  <c r="H1474" i="42"/>
  <c r="I1474" i="42" s="1"/>
  <c r="M1473" i="42"/>
  <c r="L1473" i="42"/>
  <c r="K1473" i="42"/>
  <c r="J1473" i="42"/>
  <c r="H1473" i="42"/>
  <c r="I1473" i="42" s="1"/>
  <c r="M1472" i="42"/>
  <c r="L1472" i="42"/>
  <c r="K1472" i="42"/>
  <c r="J1472" i="42"/>
  <c r="H1472" i="42"/>
  <c r="I1472" i="42" s="1"/>
  <c r="M1471" i="42"/>
  <c r="L1471" i="42"/>
  <c r="K1471" i="42"/>
  <c r="J1471" i="42"/>
  <c r="H1471" i="42"/>
  <c r="I1471" i="42" s="1"/>
  <c r="M1470" i="42"/>
  <c r="L1470" i="42"/>
  <c r="K1470" i="42"/>
  <c r="J1470" i="42"/>
  <c r="H1470" i="42"/>
  <c r="I1470" i="42" s="1"/>
  <c r="M1469" i="42"/>
  <c r="L1469" i="42"/>
  <c r="K1469" i="42"/>
  <c r="J1469" i="42"/>
  <c r="H1469" i="42"/>
  <c r="I1469" i="42" s="1"/>
  <c r="M1468" i="42"/>
  <c r="L1468" i="42"/>
  <c r="K1468" i="42"/>
  <c r="J1468" i="42"/>
  <c r="H1468" i="42"/>
  <c r="I1468" i="42" s="1"/>
  <c r="M1467" i="42"/>
  <c r="L1467" i="42"/>
  <c r="K1467" i="42"/>
  <c r="J1467" i="42"/>
  <c r="H1467" i="42"/>
  <c r="I1467" i="42" s="1"/>
  <c r="M1466" i="42"/>
  <c r="L1466" i="42"/>
  <c r="K1466" i="42"/>
  <c r="J1466" i="42"/>
  <c r="H1466" i="42"/>
  <c r="I1466" i="42" s="1"/>
  <c r="M1465" i="42"/>
  <c r="L1465" i="42"/>
  <c r="K1465" i="42"/>
  <c r="J1465" i="42"/>
  <c r="H1465" i="42"/>
  <c r="I1465" i="42" s="1"/>
  <c r="M1464" i="42"/>
  <c r="L1464" i="42"/>
  <c r="K1464" i="42"/>
  <c r="J1464" i="42"/>
  <c r="H1464" i="42"/>
  <c r="I1464" i="42" s="1"/>
  <c r="M1463" i="42"/>
  <c r="L1463" i="42"/>
  <c r="K1463" i="42"/>
  <c r="J1463" i="42"/>
  <c r="H1463" i="42"/>
  <c r="I1463" i="42" s="1"/>
  <c r="M1462" i="42"/>
  <c r="L1462" i="42"/>
  <c r="K1462" i="42"/>
  <c r="J1462" i="42"/>
  <c r="H1462" i="42"/>
  <c r="I1462" i="42" s="1"/>
  <c r="M1461" i="42"/>
  <c r="L1461" i="42"/>
  <c r="K1461" i="42"/>
  <c r="J1461" i="42"/>
  <c r="H1461" i="42"/>
  <c r="I1461" i="42"/>
  <c r="M1460" i="42"/>
  <c r="L1460" i="42"/>
  <c r="K1460" i="42"/>
  <c r="J1460" i="42"/>
  <c r="H1460" i="42"/>
  <c r="I1460" i="42" s="1"/>
  <c r="M1459" i="42"/>
  <c r="L1459" i="42"/>
  <c r="K1459" i="42"/>
  <c r="J1459" i="42"/>
  <c r="H1459" i="42"/>
  <c r="I1459" i="42" s="1"/>
  <c r="M1458" i="42"/>
  <c r="L1458" i="42"/>
  <c r="K1458" i="42"/>
  <c r="J1458" i="42"/>
  <c r="H1458" i="42"/>
  <c r="I1458" i="42" s="1"/>
  <c r="M1457" i="42"/>
  <c r="L1457" i="42"/>
  <c r="K1457" i="42"/>
  <c r="J1457" i="42"/>
  <c r="H1457" i="42"/>
  <c r="I1457" i="42" s="1"/>
  <c r="M1456" i="42"/>
  <c r="L1456" i="42"/>
  <c r="K1456" i="42"/>
  <c r="J1456" i="42"/>
  <c r="H1456" i="42"/>
  <c r="I1456" i="42" s="1"/>
  <c r="M1455" i="42"/>
  <c r="L1455" i="42"/>
  <c r="K1455" i="42"/>
  <c r="J1455" i="42"/>
  <c r="H1455" i="42"/>
  <c r="I1455" i="42" s="1"/>
  <c r="M1454" i="42"/>
  <c r="L1454" i="42"/>
  <c r="K1454" i="42"/>
  <c r="J1454" i="42"/>
  <c r="H1454" i="42"/>
  <c r="I1454" i="42" s="1"/>
  <c r="M1453" i="42"/>
  <c r="L1453" i="42"/>
  <c r="K1453" i="42"/>
  <c r="J1453" i="42"/>
  <c r="H1453" i="42"/>
  <c r="I1453" i="42" s="1"/>
  <c r="M1452" i="42"/>
  <c r="L1452" i="42"/>
  <c r="K1452" i="42"/>
  <c r="J1452" i="42"/>
  <c r="H1452" i="42"/>
  <c r="I1452" i="42" s="1"/>
  <c r="M1451" i="42"/>
  <c r="L1451" i="42"/>
  <c r="K1451" i="42"/>
  <c r="J1451" i="42"/>
  <c r="H1451" i="42"/>
  <c r="I1451" i="42" s="1"/>
  <c r="M1450" i="42"/>
  <c r="L1450" i="42"/>
  <c r="K1450" i="42"/>
  <c r="J1450" i="42"/>
  <c r="H1450" i="42"/>
  <c r="I1450" i="42" s="1"/>
  <c r="M1449" i="42"/>
  <c r="L1449" i="42"/>
  <c r="K1449" i="42"/>
  <c r="J1449" i="42"/>
  <c r="H1449" i="42"/>
  <c r="I1449" i="42" s="1"/>
  <c r="M1448" i="42"/>
  <c r="L1448" i="42"/>
  <c r="K1448" i="42"/>
  <c r="J1448" i="42"/>
  <c r="H1448" i="42"/>
  <c r="I1448" i="42" s="1"/>
  <c r="M1447" i="42"/>
  <c r="L1447" i="42"/>
  <c r="K1447" i="42"/>
  <c r="J1447" i="42"/>
  <c r="H1447" i="42"/>
  <c r="I1447" i="42" s="1"/>
  <c r="M1446" i="42"/>
  <c r="L1446" i="42"/>
  <c r="K1446" i="42"/>
  <c r="J1446" i="42"/>
  <c r="H1446" i="42"/>
  <c r="I1446" i="42" s="1"/>
  <c r="M1445" i="42"/>
  <c r="L1445" i="42"/>
  <c r="K1445" i="42"/>
  <c r="J1445" i="42"/>
  <c r="H1445" i="42"/>
  <c r="I1445" i="42" s="1"/>
  <c r="M1444" i="42"/>
  <c r="L1444" i="42"/>
  <c r="K1444" i="42"/>
  <c r="J1444" i="42"/>
  <c r="H1444" i="42"/>
  <c r="I1444" i="42" s="1"/>
  <c r="M1443" i="42"/>
  <c r="L1443" i="42"/>
  <c r="K1443" i="42"/>
  <c r="J1443" i="42"/>
  <c r="H1443" i="42"/>
  <c r="I1443" i="42" s="1"/>
  <c r="M1442" i="42"/>
  <c r="L1442" i="42"/>
  <c r="K1442" i="42"/>
  <c r="J1442" i="42"/>
  <c r="H1442" i="42"/>
  <c r="I1442" i="42" s="1"/>
  <c r="M1441" i="42"/>
  <c r="L1441" i="42"/>
  <c r="K1441" i="42"/>
  <c r="J1441" i="42"/>
  <c r="H1441" i="42"/>
  <c r="I1441" i="42" s="1"/>
  <c r="M1440" i="42"/>
  <c r="L1440" i="42"/>
  <c r="K1440" i="42"/>
  <c r="J1440" i="42"/>
  <c r="H1440" i="42"/>
  <c r="I1440" i="42" s="1"/>
  <c r="M1439" i="42"/>
  <c r="L1439" i="42"/>
  <c r="K1439" i="42"/>
  <c r="J1439" i="42"/>
  <c r="H1439" i="42"/>
  <c r="I1439" i="42" s="1"/>
  <c r="M1438" i="42"/>
  <c r="L1438" i="42"/>
  <c r="K1438" i="42"/>
  <c r="J1438" i="42"/>
  <c r="H1438" i="42"/>
  <c r="I1438" i="42" s="1"/>
  <c r="M1437" i="42"/>
  <c r="L1437" i="42"/>
  <c r="K1437" i="42"/>
  <c r="J1437" i="42"/>
  <c r="H1437" i="42"/>
  <c r="I1437" i="42" s="1"/>
  <c r="M1436" i="42"/>
  <c r="L1436" i="42"/>
  <c r="K1436" i="42"/>
  <c r="J1436" i="42"/>
  <c r="H1436" i="42"/>
  <c r="I1436" i="42" s="1"/>
  <c r="M1435" i="42"/>
  <c r="L1435" i="42"/>
  <c r="K1435" i="42"/>
  <c r="J1435" i="42"/>
  <c r="H1435" i="42"/>
  <c r="I1435" i="42" s="1"/>
  <c r="M1434" i="42"/>
  <c r="L1434" i="42"/>
  <c r="K1434" i="42"/>
  <c r="J1434" i="42"/>
  <c r="H1434" i="42"/>
  <c r="I1434" i="42" s="1"/>
  <c r="M1433" i="42"/>
  <c r="L1433" i="42"/>
  <c r="K1433" i="42"/>
  <c r="J1433" i="42"/>
  <c r="H1433" i="42"/>
  <c r="I1433" i="42" s="1"/>
  <c r="M1432" i="42"/>
  <c r="L1432" i="42"/>
  <c r="K1432" i="42"/>
  <c r="J1432" i="42"/>
  <c r="H1432" i="42"/>
  <c r="I1432" i="42" s="1"/>
  <c r="M1431" i="42"/>
  <c r="L1431" i="42"/>
  <c r="K1431" i="42"/>
  <c r="J1431" i="42"/>
  <c r="H1431" i="42"/>
  <c r="I1431" i="42" s="1"/>
  <c r="M1430" i="42"/>
  <c r="L1430" i="42"/>
  <c r="K1430" i="42"/>
  <c r="J1430" i="42"/>
  <c r="H1430" i="42"/>
  <c r="I1430" i="42" s="1"/>
  <c r="M1429" i="42"/>
  <c r="L1429" i="42"/>
  <c r="K1429" i="42"/>
  <c r="J1429" i="42"/>
  <c r="H1429" i="42"/>
  <c r="I1429" i="42" s="1"/>
  <c r="M1428" i="42"/>
  <c r="L1428" i="42"/>
  <c r="K1428" i="42"/>
  <c r="J1428" i="42"/>
  <c r="H1428" i="42"/>
  <c r="I1428" i="42" s="1"/>
  <c r="M1427" i="42"/>
  <c r="L1427" i="42"/>
  <c r="K1427" i="42"/>
  <c r="J1427" i="42"/>
  <c r="H1427" i="42"/>
  <c r="I1427" i="42"/>
  <c r="M1426" i="42"/>
  <c r="L1426" i="42"/>
  <c r="K1426" i="42"/>
  <c r="J1426" i="42"/>
  <c r="H1426" i="42"/>
  <c r="I1426" i="42" s="1"/>
  <c r="M1425" i="42"/>
  <c r="L1425" i="42"/>
  <c r="K1425" i="42"/>
  <c r="J1425" i="42"/>
  <c r="H1425" i="42"/>
  <c r="I1425" i="42" s="1"/>
  <c r="M1424" i="42"/>
  <c r="L1424" i="42"/>
  <c r="K1424" i="42"/>
  <c r="J1424" i="42"/>
  <c r="H1424" i="42"/>
  <c r="I1424" i="42" s="1"/>
  <c r="M1423" i="42"/>
  <c r="L1423" i="42"/>
  <c r="K1423" i="42"/>
  <c r="J1423" i="42"/>
  <c r="H1423" i="42"/>
  <c r="I1423" i="42"/>
  <c r="M1422" i="42"/>
  <c r="L1422" i="42"/>
  <c r="K1422" i="42"/>
  <c r="J1422" i="42"/>
  <c r="H1422" i="42"/>
  <c r="I1422" i="42" s="1"/>
  <c r="M1421" i="42"/>
  <c r="L1421" i="42"/>
  <c r="K1421" i="42"/>
  <c r="J1421" i="42"/>
  <c r="H1421" i="42"/>
  <c r="I1421" i="42" s="1"/>
  <c r="M1420" i="42"/>
  <c r="L1420" i="42"/>
  <c r="K1420" i="42"/>
  <c r="J1420" i="42"/>
  <c r="H1420" i="42"/>
  <c r="I1420" i="42" s="1"/>
  <c r="M1419" i="42"/>
  <c r="L1419" i="42"/>
  <c r="K1419" i="42"/>
  <c r="J1419" i="42"/>
  <c r="H1419" i="42"/>
  <c r="I1419" i="42" s="1"/>
  <c r="M1418" i="42"/>
  <c r="L1418" i="42"/>
  <c r="K1418" i="42"/>
  <c r="J1418" i="42"/>
  <c r="H1418" i="42"/>
  <c r="I1418" i="42" s="1"/>
  <c r="M1417" i="42"/>
  <c r="L1417" i="42"/>
  <c r="K1417" i="42"/>
  <c r="J1417" i="42"/>
  <c r="H1417" i="42"/>
  <c r="I1417" i="42"/>
  <c r="M1416" i="42"/>
  <c r="L1416" i="42"/>
  <c r="K1416" i="42"/>
  <c r="J1416" i="42"/>
  <c r="H1416" i="42"/>
  <c r="I1416" i="42" s="1"/>
  <c r="M1415" i="42"/>
  <c r="L1415" i="42"/>
  <c r="K1415" i="42"/>
  <c r="J1415" i="42"/>
  <c r="H1415" i="42"/>
  <c r="I1415" i="42" s="1"/>
  <c r="M1414" i="42"/>
  <c r="L1414" i="42"/>
  <c r="K1414" i="42"/>
  <c r="J1414" i="42"/>
  <c r="H1414" i="42"/>
  <c r="I1414" i="42" s="1"/>
  <c r="M1413" i="42"/>
  <c r="L1413" i="42"/>
  <c r="K1413" i="42"/>
  <c r="J1413" i="42"/>
  <c r="H1413" i="42"/>
  <c r="I1413" i="42" s="1"/>
  <c r="M1412" i="42"/>
  <c r="L1412" i="42"/>
  <c r="K1412" i="42"/>
  <c r="J1412" i="42"/>
  <c r="H1412" i="42"/>
  <c r="I1412" i="42" s="1"/>
  <c r="M1411" i="42"/>
  <c r="L1411" i="42"/>
  <c r="K1411" i="42"/>
  <c r="J1411" i="42"/>
  <c r="H1411" i="42"/>
  <c r="I1411" i="42" s="1"/>
  <c r="M1410" i="42"/>
  <c r="L1410" i="42"/>
  <c r="K1410" i="42"/>
  <c r="J1410" i="42"/>
  <c r="H1410" i="42"/>
  <c r="I1410" i="42" s="1"/>
  <c r="M1409" i="42"/>
  <c r="L1409" i="42"/>
  <c r="K1409" i="42"/>
  <c r="J1409" i="42"/>
  <c r="H1409" i="42"/>
  <c r="I1409" i="42" s="1"/>
  <c r="M1408" i="42"/>
  <c r="L1408" i="42"/>
  <c r="K1408" i="42"/>
  <c r="J1408" i="42"/>
  <c r="H1408" i="42"/>
  <c r="I1408" i="42" s="1"/>
  <c r="M1407" i="42"/>
  <c r="L1407" i="42"/>
  <c r="K1407" i="42"/>
  <c r="J1407" i="42"/>
  <c r="H1407" i="42"/>
  <c r="I1407" i="42" s="1"/>
  <c r="M1406" i="42"/>
  <c r="L1406" i="42"/>
  <c r="K1406" i="42"/>
  <c r="J1406" i="42"/>
  <c r="H1406" i="42"/>
  <c r="I1406" i="42" s="1"/>
  <c r="M1405" i="42"/>
  <c r="L1405" i="42"/>
  <c r="K1405" i="42"/>
  <c r="J1405" i="42"/>
  <c r="H1405" i="42"/>
  <c r="I1405" i="42" s="1"/>
  <c r="M1404" i="42"/>
  <c r="L1404" i="42"/>
  <c r="K1404" i="42"/>
  <c r="J1404" i="42"/>
  <c r="H1404" i="42"/>
  <c r="I1404" i="42" s="1"/>
  <c r="M1403" i="42"/>
  <c r="L1403" i="42"/>
  <c r="K1403" i="42"/>
  <c r="J1403" i="42"/>
  <c r="H1403" i="42"/>
  <c r="I1403" i="42" s="1"/>
  <c r="M1402" i="42"/>
  <c r="L1402" i="42"/>
  <c r="K1402" i="42"/>
  <c r="J1402" i="42"/>
  <c r="H1402" i="42"/>
  <c r="I1402" i="42" s="1"/>
  <c r="M1401" i="42"/>
  <c r="L1401" i="42"/>
  <c r="K1401" i="42"/>
  <c r="J1401" i="42"/>
  <c r="H1401" i="42"/>
  <c r="I1401" i="42"/>
  <c r="M1400" i="42"/>
  <c r="L1400" i="42"/>
  <c r="K1400" i="42"/>
  <c r="J1400" i="42"/>
  <c r="H1400" i="42"/>
  <c r="I1400" i="42" s="1"/>
  <c r="M1399" i="42"/>
  <c r="L1399" i="42"/>
  <c r="K1399" i="42"/>
  <c r="J1399" i="42"/>
  <c r="H1399" i="42"/>
  <c r="I1399" i="42" s="1"/>
  <c r="M1398" i="42"/>
  <c r="L1398" i="42"/>
  <c r="K1398" i="42"/>
  <c r="J1398" i="42"/>
  <c r="H1398" i="42"/>
  <c r="I1398" i="42" s="1"/>
  <c r="M1397" i="42"/>
  <c r="L1397" i="42"/>
  <c r="K1397" i="42"/>
  <c r="J1397" i="42"/>
  <c r="H1397" i="42"/>
  <c r="I1397" i="42"/>
  <c r="M1396" i="42"/>
  <c r="L1396" i="42"/>
  <c r="K1396" i="42"/>
  <c r="J1396" i="42"/>
  <c r="H1396" i="42"/>
  <c r="I1396" i="42" s="1"/>
  <c r="M1395" i="42"/>
  <c r="L1395" i="42"/>
  <c r="K1395" i="42"/>
  <c r="J1395" i="42"/>
  <c r="H1395" i="42"/>
  <c r="I1395" i="42" s="1"/>
  <c r="M1394" i="42"/>
  <c r="L1394" i="42"/>
  <c r="K1394" i="42"/>
  <c r="J1394" i="42"/>
  <c r="H1394" i="42"/>
  <c r="I1394" i="42" s="1"/>
  <c r="M1393" i="42"/>
  <c r="L1393" i="42"/>
  <c r="K1393" i="42"/>
  <c r="J1393" i="42"/>
  <c r="H1393" i="42"/>
  <c r="I1393" i="42" s="1"/>
  <c r="M1392" i="42"/>
  <c r="L1392" i="42"/>
  <c r="K1392" i="42"/>
  <c r="J1392" i="42"/>
  <c r="H1392" i="42"/>
  <c r="I1392" i="42" s="1"/>
  <c r="M1391" i="42"/>
  <c r="L1391" i="42"/>
  <c r="K1391" i="42"/>
  <c r="J1391" i="42"/>
  <c r="H1391" i="42"/>
  <c r="I1391" i="42" s="1"/>
  <c r="M1390" i="42"/>
  <c r="L1390" i="42"/>
  <c r="K1390" i="42"/>
  <c r="J1390" i="42"/>
  <c r="H1390" i="42"/>
  <c r="I1390" i="42" s="1"/>
  <c r="M1389" i="42"/>
  <c r="L1389" i="42"/>
  <c r="K1389" i="42"/>
  <c r="J1389" i="42"/>
  <c r="H1389" i="42"/>
  <c r="I1389" i="42"/>
  <c r="M1388" i="42"/>
  <c r="L1388" i="42"/>
  <c r="K1388" i="42"/>
  <c r="J1388" i="42"/>
  <c r="H1388" i="42"/>
  <c r="I1388" i="42" s="1"/>
  <c r="M1387" i="42"/>
  <c r="L1387" i="42"/>
  <c r="K1387" i="42"/>
  <c r="J1387" i="42"/>
  <c r="H1387" i="42"/>
  <c r="I1387" i="42" s="1"/>
  <c r="M1386" i="42"/>
  <c r="L1386" i="42"/>
  <c r="K1386" i="42"/>
  <c r="J1386" i="42"/>
  <c r="H1386" i="42"/>
  <c r="I1386" i="42" s="1"/>
  <c r="M1385" i="42"/>
  <c r="L1385" i="42"/>
  <c r="K1385" i="42"/>
  <c r="J1385" i="42"/>
  <c r="H1385" i="42"/>
  <c r="I1385" i="42"/>
  <c r="M1384" i="42"/>
  <c r="L1384" i="42"/>
  <c r="K1384" i="42"/>
  <c r="J1384" i="42"/>
  <c r="H1384" i="42"/>
  <c r="I1384" i="42" s="1"/>
  <c r="M1383" i="42"/>
  <c r="L1383" i="42"/>
  <c r="K1383" i="42"/>
  <c r="J1383" i="42"/>
  <c r="H1383" i="42"/>
  <c r="I1383" i="42" s="1"/>
  <c r="M1382" i="42"/>
  <c r="L1382" i="42"/>
  <c r="K1382" i="42"/>
  <c r="J1382" i="42"/>
  <c r="H1382" i="42"/>
  <c r="I1382" i="42" s="1"/>
  <c r="M1381" i="42"/>
  <c r="L1381" i="42"/>
  <c r="K1381" i="42"/>
  <c r="J1381" i="42"/>
  <c r="H1381" i="42"/>
  <c r="I1381" i="42" s="1"/>
  <c r="M1380" i="42"/>
  <c r="L1380" i="42"/>
  <c r="K1380" i="42"/>
  <c r="J1380" i="42"/>
  <c r="H1380" i="42"/>
  <c r="I1380" i="42" s="1"/>
  <c r="M1379" i="42"/>
  <c r="L1379" i="42"/>
  <c r="K1379" i="42"/>
  <c r="J1379" i="42"/>
  <c r="H1379" i="42"/>
  <c r="I1379" i="42" s="1"/>
  <c r="M1378" i="42"/>
  <c r="L1378" i="42"/>
  <c r="K1378" i="42"/>
  <c r="J1378" i="42"/>
  <c r="H1378" i="42"/>
  <c r="I1378" i="42" s="1"/>
  <c r="M1377" i="42"/>
  <c r="L1377" i="42"/>
  <c r="K1377" i="42"/>
  <c r="J1377" i="42"/>
  <c r="H1377" i="42"/>
  <c r="I1377" i="42" s="1"/>
  <c r="M1376" i="42"/>
  <c r="L1376" i="42"/>
  <c r="K1376" i="42"/>
  <c r="J1376" i="42"/>
  <c r="H1376" i="42"/>
  <c r="I1376" i="42" s="1"/>
  <c r="M1375" i="42"/>
  <c r="L1375" i="42"/>
  <c r="K1375" i="42"/>
  <c r="J1375" i="42"/>
  <c r="H1375" i="42"/>
  <c r="I1375" i="42" s="1"/>
  <c r="M1374" i="42"/>
  <c r="L1374" i="42"/>
  <c r="K1374" i="42"/>
  <c r="J1374" i="42"/>
  <c r="H1374" i="42"/>
  <c r="I1374" i="42" s="1"/>
  <c r="M1373" i="42"/>
  <c r="L1373" i="42"/>
  <c r="K1373" i="42"/>
  <c r="J1373" i="42"/>
  <c r="H1373" i="42"/>
  <c r="I1373" i="42" s="1"/>
  <c r="M1372" i="42"/>
  <c r="L1372" i="42"/>
  <c r="K1372" i="42"/>
  <c r="J1372" i="42"/>
  <c r="H1372" i="42"/>
  <c r="I1372" i="42" s="1"/>
  <c r="M1371" i="42"/>
  <c r="L1371" i="42"/>
  <c r="K1371" i="42"/>
  <c r="J1371" i="42"/>
  <c r="H1371" i="42"/>
  <c r="I1371" i="42" s="1"/>
  <c r="M1370" i="42"/>
  <c r="L1370" i="42"/>
  <c r="K1370" i="42"/>
  <c r="J1370" i="42"/>
  <c r="H1370" i="42"/>
  <c r="I1370" i="42" s="1"/>
  <c r="M1369" i="42"/>
  <c r="L1369" i="42"/>
  <c r="K1369" i="42"/>
  <c r="J1369" i="42"/>
  <c r="H1369" i="42"/>
  <c r="I1369" i="42" s="1"/>
  <c r="M1368" i="42"/>
  <c r="L1368" i="42"/>
  <c r="K1368" i="42"/>
  <c r="J1368" i="42"/>
  <c r="H1368" i="42"/>
  <c r="I1368" i="42" s="1"/>
  <c r="M1367" i="42"/>
  <c r="L1367" i="42"/>
  <c r="K1367" i="42"/>
  <c r="J1367" i="42"/>
  <c r="H1367" i="42"/>
  <c r="I1367" i="42" s="1"/>
  <c r="M1366" i="42"/>
  <c r="L1366" i="42"/>
  <c r="K1366" i="42"/>
  <c r="J1366" i="42"/>
  <c r="H1366" i="42"/>
  <c r="I1366" i="42" s="1"/>
  <c r="M1365" i="42"/>
  <c r="L1365" i="42"/>
  <c r="K1365" i="42"/>
  <c r="J1365" i="42"/>
  <c r="H1365" i="42"/>
  <c r="I1365" i="42"/>
  <c r="M1364" i="42"/>
  <c r="L1364" i="42"/>
  <c r="K1364" i="42"/>
  <c r="J1364" i="42"/>
  <c r="H1364" i="42"/>
  <c r="I1364" i="42" s="1"/>
  <c r="M1363" i="42"/>
  <c r="L1363" i="42"/>
  <c r="K1363" i="42"/>
  <c r="J1363" i="42"/>
  <c r="H1363" i="42"/>
  <c r="I1363" i="42" s="1"/>
  <c r="M1362" i="42"/>
  <c r="L1362" i="42"/>
  <c r="K1362" i="42"/>
  <c r="J1362" i="42"/>
  <c r="H1362" i="42"/>
  <c r="I1362" i="42" s="1"/>
  <c r="M1361" i="42"/>
  <c r="L1361" i="42"/>
  <c r="K1361" i="42"/>
  <c r="J1361" i="42"/>
  <c r="H1361" i="42"/>
  <c r="I1361" i="42" s="1"/>
  <c r="M1360" i="42"/>
  <c r="L1360" i="42"/>
  <c r="K1360" i="42"/>
  <c r="J1360" i="42"/>
  <c r="H1360" i="42"/>
  <c r="I1360" i="42" s="1"/>
  <c r="M1359" i="42"/>
  <c r="L1359" i="42"/>
  <c r="K1359" i="42"/>
  <c r="J1359" i="42"/>
  <c r="H1359" i="42"/>
  <c r="I1359" i="42" s="1"/>
  <c r="M1358" i="42"/>
  <c r="L1358" i="42"/>
  <c r="K1358" i="42"/>
  <c r="J1358" i="42"/>
  <c r="H1358" i="42"/>
  <c r="I1358" i="42" s="1"/>
  <c r="M1357" i="42"/>
  <c r="L1357" i="42"/>
  <c r="K1357" i="42"/>
  <c r="J1357" i="42"/>
  <c r="H1357" i="42"/>
  <c r="I1357" i="42" s="1"/>
  <c r="M1356" i="42"/>
  <c r="L1356" i="42"/>
  <c r="K1356" i="42"/>
  <c r="J1356" i="42"/>
  <c r="H1356" i="42"/>
  <c r="I1356" i="42" s="1"/>
  <c r="M1355" i="42"/>
  <c r="L1355" i="42"/>
  <c r="K1355" i="42"/>
  <c r="J1355" i="42"/>
  <c r="H1355" i="42"/>
  <c r="I1355" i="42" s="1"/>
  <c r="M1354" i="42"/>
  <c r="L1354" i="42"/>
  <c r="K1354" i="42"/>
  <c r="J1354" i="42"/>
  <c r="H1354" i="42"/>
  <c r="I1354" i="42" s="1"/>
  <c r="M1353" i="42"/>
  <c r="L1353" i="42"/>
  <c r="K1353" i="42"/>
  <c r="J1353" i="42"/>
  <c r="H1353" i="42"/>
  <c r="I1353" i="42" s="1"/>
  <c r="M1352" i="42"/>
  <c r="L1352" i="42"/>
  <c r="K1352" i="42"/>
  <c r="J1352" i="42"/>
  <c r="H1352" i="42"/>
  <c r="I1352" i="42" s="1"/>
  <c r="M1351" i="42"/>
  <c r="L1351" i="42"/>
  <c r="K1351" i="42"/>
  <c r="J1351" i="42"/>
  <c r="H1351" i="42"/>
  <c r="I1351" i="42" s="1"/>
  <c r="M1350" i="42"/>
  <c r="L1350" i="42"/>
  <c r="K1350" i="42"/>
  <c r="J1350" i="42"/>
  <c r="H1350" i="42"/>
  <c r="I1350" i="42" s="1"/>
  <c r="M1349" i="42"/>
  <c r="L1349" i="42"/>
  <c r="K1349" i="42"/>
  <c r="J1349" i="42"/>
  <c r="H1349" i="42"/>
  <c r="I1349" i="42" s="1"/>
  <c r="M1348" i="42"/>
  <c r="L1348" i="42"/>
  <c r="K1348" i="42"/>
  <c r="J1348" i="42"/>
  <c r="H1348" i="42"/>
  <c r="I1348" i="42" s="1"/>
  <c r="M1347" i="42"/>
  <c r="L1347" i="42"/>
  <c r="K1347" i="42"/>
  <c r="J1347" i="42"/>
  <c r="H1347" i="42"/>
  <c r="I1347" i="42" s="1"/>
  <c r="M1346" i="42"/>
  <c r="L1346" i="42"/>
  <c r="K1346" i="42"/>
  <c r="J1346" i="42"/>
  <c r="H1346" i="42"/>
  <c r="I1346" i="42" s="1"/>
  <c r="M1345" i="42"/>
  <c r="L1345" i="42"/>
  <c r="K1345" i="42"/>
  <c r="J1345" i="42"/>
  <c r="H1345" i="42"/>
  <c r="I1345" i="42" s="1"/>
  <c r="M1344" i="42"/>
  <c r="L1344" i="42"/>
  <c r="K1344" i="42"/>
  <c r="J1344" i="42"/>
  <c r="H1344" i="42"/>
  <c r="I1344" i="42" s="1"/>
  <c r="M1343" i="42"/>
  <c r="L1343" i="42"/>
  <c r="K1343" i="42"/>
  <c r="J1343" i="42"/>
  <c r="H1343" i="42"/>
  <c r="I1343" i="42" s="1"/>
  <c r="M1342" i="42"/>
  <c r="L1342" i="42"/>
  <c r="K1342" i="42"/>
  <c r="J1342" i="42"/>
  <c r="H1342" i="42"/>
  <c r="I1342" i="42" s="1"/>
  <c r="M1341" i="42"/>
  <c r="L1341" i="42"/>
  <c r="K1341" i="42"/>
  <c r="J1341" i="42"/>
  <c r="H1341" i="42"/>
  <c r="I1341" i="42" s="1"/>
  <c r="M1340" i="42"/>
  <c r="L1340" i="42"/>
  <c r="K1340" i="42"/>
  <c r="J1340" i="42"/>
  <c r="H1340" i="42"/>
  <c r="I1340" i="42" s="1"/>
  <c r="M1339" i="42"/>
  <c r="L1339" i="42"/>
  <c r="K1339" i="42"/>
  <c r="J1339" i="42"/>
  <c r="H1339" i="42"/>
  <c r="I1339" i="42" s="1"/>
  <c r="M1338" i="42"/>
  <c r="L1338" i="42"/>
  <c r="K1338" i="42"/>
  <c r="J1338" i="42"/>
  <c r="H1338" i="42"/>
  <c r="I1338" i="42" s="1"/>
  <c r="M1337" i="42"/>
  <c r="L1337" i="42"/>
  <c r="K1337" i="42"/>
  <c r="J1337" i="42"/>
  <c r="H1337" i="42"/>
  <c r="I1337" i="42" s="1"/>
  <c r="M1336" i="42"/>
  <c r="L1336" i="42"/>
  <c r="K1336" i="42"/>
  <c r="J1336" i="42"/>
  <c r="H1336" i="42"/>
  <c r="I1336" i="42" s="1"/>
  <c r="M1335" i="42"/>
  <c r="L1335" i="42"/>
  <c r="K1335" i="42"/>
  <c r="J1335" i="42"/>
  <c r="H1335" i="42"/>
  <c r="I1335" i="42" s="1"/>
  <c r="M1334" i="42"/>
  <c r="L1334" i="42"/>
  <c r="K1334" i="42"/>
  <c r="J1334" i="42"/>
  <c r="H1334" i="42"/>
  <c r="I1334" i="42" s="1"/>
  <c r="M1333" i="42"/>
  <c r="L1333" i="42"/>
  <c r="K1333" i="42"/>
  <c r="J1333" i="42"/>
  <c r="H1333" i="42"/>
  <c r="I1333" i="42" s="1"/>
  <c r="M1332" i="42"/>
  <c r="L1332" i="42"/>
  <c r="K1332" i="42"/>
  <c r="J1332" i="42"/>
  <c r="H1332" i="42"/>
  <c r="I1332" i="42" s="1"/>
  <c r="M1331" i="42"/>
  <c r="L1331" i="42"/>
  <c r="K1331" i="42"/>
  <c r="J1331" i="42"/>
  <c r="H1331" i="42"/>
  <c r="I1331" i="42"/>
  <c r="M1330" i="42"/>
  <c r="L1330" i="42"/>
  <c r="K1330" i="42"/>
  <c r="J1330" i="42"/>
  <c r="H1330" i="42"/>
  <c r="I1330" i="42" s="1"/>
  <c r="M1329" i="42"/>
  <c r="L1329" i="42"/>
  <c r="K1329" i="42"/>
  <c r="J1329" i="42"/>
  <c r="H1329" i="42"/>
  <c r="I1329" i="42" s="1"/>
  <c r="M1328" i="42"/>
  <c r="L1328" i="42"/>
  <c r="K1328" i="42"/>
  <c r="J1328" i="42"/>
  <c r="H1328" i="42"/>
  <c r="I1328" i="42" s="1"/>
  <c r="M1327" i="42"/>
  <c r="L1327" i="42"/>
  <c r="K1327" i="42"/>
  <c r="J1327" i="42"/>
  <c r="H1327" i="42"/>
  <c r="I1327" i="42" s="1"/>
  <c r="M1326" i="42"/>
  <c r="L1326" i="42"/>
  <c r="K1326" i="42"/>
  <c r="J1326" i="42"/>
  <c r="H1326" i="42"/>
  <c r="I1326" i="42" s="1"/>
  <c r="M1325" i="42"/>
  <c r="L1325" i="42"/>
  <c r="K1325" i="42"/>
  <c r="J1325" i="42"/>
  <c r="H1325" i="42"/>
  <c r="I1325" i="42" s="1"/>
  <c r="M1324" i="42"/>
  <c r="L1324" i="42"/>
  <c r="K1324" i="42"/>
  <c r="J1324" i="42"/>
  <c r="H1324" i="42"/>
  <c r="I1324" i="42" s="1"/>
  <c r="M1323" i="42"/>
  <c r="L1323" i="42"/>
  <c r="K1323" i="42"/>
  <c r="J1323" i="42"/>
  <c r="H1323" i="42"/>
  <c r="I1323" i="42" s="1"/>
  <c r="M1322" i="42"/>
  <c r="L1322" i="42"/>
  <c r="K1322" i="42"/>
  <c r="J1322" i="42"/>
  <c r="H1322" i="42"/>
  <c r="I1322" i="42" s="1"/>
  <c r="M1321" i="42"/>
  <c r="L1321" i="42"/>
  <c r="K1321" i="42"/>
  <c r="J1321" i="42"/>
  <c r="H1321" i="42"/>
  <c r="I1321" i="42"/>
  <c r="M1320" i="42"/>
  <c r="L1320" i="42"/>
  <c r="K1320" i="42"/>
  <c r="J1320" i="42"/>
  <c r="H1320" i="42"/>
  <c r="I1320" i="42" s="1"/>
  <c r="M1319" i="42"/>
  <c r="L1319" i="42"/>
  <c r="K1319" i="42"/>
  <c r="J1319" i="42"/>
  <c r="H1319" i="42"/>
  <c r="I1319" i="42" s="1"/>
  <c r="M1318" i="42"/>
  <c r="L1318" i="42"/>
  <c r="K1318" i="42"/>
  <c r="J1318" i="42"/>
  <c r="H1318" i="42"/>
  <c r="I1318" i="42" s="1"/>
  <c r="M1317" i="42"/>
  <c r="L1317" i="42"/>
  <c r="K1317" i="42"/>
  <c r="J1317" i="42"/>
  <c r="H1317" i="42"/>
  <c r="I1317" i="42"/>
  <c r="M1316" i="42"/>
  <c r="L1316" i="42"/>
  <c r="K1316" i="42"/>
  <c r="J1316" i="42"/>
  <c r="H1316" i="42"/>
  <c r="I1316" i="42" s="1"/>
  <c r="M1315" i="42"/>
  <c r="L1315" i="42"/>
  <c r="K1315" i="42"/>
  <c r="J1315" i="42"/>
  <c r="H1315" i="42"/>
  <c r="I1315" i="42" s="1"/>
  <c r="M1314" i="42"/>
  <c r="L1314" i="42"/>
  <c r="K1314" i="42"/>
  <c r="J1314" i="42"/>
  <c r="H1314" i="42"/>
  <c r="I1314" i="42" s="1"/>
  <c r="M1313" i="42"/>
  <c r="L1313" i="42"/>
  <c r="K1313" i="42"/>
  <c r="J1313" i="42"/>
  <c r="H1313" i="42"/>
  <c r="I1313" i="42" s="1"/>
  <c r="M1312" i="42"/>
  <c r="L1312" i="42"/>
  <c r="K1312" i="42"/>
  <c r="J1312" i="42"/>
  <c r="H1312" i="42"/>
  <c r="I1312" i="42" s="1"/>
  <c r="M1311" i="42"/>
  <c r="L1311" i="42"/>
  <c r="K1311" i="42"/>
  <c r="J1311" i="42"/>
  <c r="H1311" i="42"/>
  <c r="I1311" i="42" s="1"/>
  <c r="M1310" i="42"/>
  <c r="L1310" i="42"/>
  <c r="K1310" i="42"/>
  <c r="J1310" i="42"/>
  <c r="H1310" i="42"/>
  <c r="I1310" i="42" s="1"/>
  <c r="M1309" i="42"/>
  <c r="L1309" i="42"/>
  <c r="K1309" i="42"/>
  <c r="J1309" i="42"/>
  <c r="H1309" i="42"/>
  <c r="I1309" i="42" s="1"/>
  <c r="M1308" i="42"/>
  <c r="L1308" i="42"/>
  <c r="K1308" i="42"/>
  <c r="J1308" i="42"/>
  <c r="H1308" i="42"/>
  <c r="I1308" i="42" s="1"/>
  <c r="M1307" i="42"/>
  <c r="L1307" i="42"/>
  <c r="K1307" i="42"/>
  <c r="J1307" i="42"/>
  <c r="H1307" i="42"/>
  <c r="I1307" i="42" s="1"/>
  <c r="M1306" i="42"/>
  <c r="L1306" i="42"/>
  <c r="K1306" i="42"/>
  <c r="J1306" i="42"/>
  <c r="H1306" i="42"/>
  <c r="I1306" i="42" s="1"/>
  <c r="M1305" i="42"/>
  <c r="L1305" i="42"/>
  <c r="K1305" i="42"/>
  <c r="J1305" i="42"/>
  <c r="H1305" i="42"/>
  <c r="I1305" i="42" s="1"/>
  <c r="M1304" i="42"/>
  <c r="L1304" i="42"/>
  <c r="K1304" i="42"/>
  <c r="J1304" i="42"/>
  <c r="H1304" i="42"/>
  <c r="I1304" i="42" s="1"/>
  <c r="M1303" i="42"/>
  <c r="L1303" i="42"/>
  <c r="K1303" i="42"/>
  <c r="J1303" i="42"/>
  <c r="H1303" i="42"/>
  <c r="I1303" i="42" s="1"/>
  <c r="M1302" i="42"/>
  <c r="L1302" i="42"/>
  <c r="K1302" i="42"/>
  <c r="J1302" i="42"/>
  <c r="H1302" i="42"/>
  <c r="I1302" i="42" s="1"/>
  <c r="M1301" i="42"/>
  <c r="L1301" i="42"/>
  <c r="K1301" i="42"/>
  <c r="J1301" i="42"/>
  <c r="H1301" i="42"/>
  <c r="I1301" i="42" s="1"/>
  <c r="M1300" i="42"/>
  <c r="L1300" i="42"/>
  <c r="K1300" i="42"/>
  <c r="J1300" i="42"/>
  <c r="H1300" i="42"/>
  <c r="I1300" i="42" s="1"/>
  <c r="M1299" i="42"/>
  <c r="L1299" i="42"/>
  <c r="K1299" i="42"/>
  <c r="J1299" i="42"/>
  <c r="H1299" i="42"/>
  <c r="I1299" i="42" s="1"/>
  <c r="M1298" i="42"/>
  <c r="L1298" i="42"/>
  <c r="K1298" i="42"/>
  <c r="J1298" i="42"/>
  <c r="H1298" i="42"/>
  <c r="I1298" i="42" s="1"/>
  <c r="M1297" i="42"/>
  <c r="L1297" i="42"/>
  <c r="K1297" i="42"/>
  <c r="J1297" i="42"/>
  <c r="H1297" i="42"/>
  <c r="I1297" i="42" s="1"/>
  <c r="M1296" i="42"/>
  <c r="L1296" i="42"/>
  <c r="K1296" i="42"/>
  <c r="J1296" i="42"/>
  <c r="H1296" i="42"/>
  <c r="I1296" i="42" s="1"/>
  <c r="M1295" i="42"/>
  <c r="L1295" i="42"/>
  <c r="K1295" i="42"/>
  <c r="J1295" i="42"/>
  <c r="H1295" i="42"/>
  <c r="I1295" i="42" s="1"/>
  <c r="M1294" i="42"/>
  <c r="L1294" i="42"/>
  <c r="K1294" i="42"/>
  <c r="J1294" i="42"/>
  <c r="H1294" i="42"/>
  <c r="I1294" i="42" s="1"/>
  <c r="M1293" i="42"/>
  <c r="L1293" i="42"/>
  <c r="K1293" i="42"/>
  <c r="J1293" i="42"/>
  <c r="H1293" i="42"/>
  <c r="I1293" i="42" s="1"/>
  <c r="M1292" i="42"/>
  <c r="L1292" i="42"/>
  <c r="K1292" i="42"/>
  <c r="J1292" i="42"/>
  <c r="H1292" i="42"/>
  <c r="I1292" i="42" s="1"/>
  <c r="M1291" i="42"/>
  <c r="L1291" i="42"/>
  <c r="K1291" i="42"/>
  <c r="J1291" i="42"/>
  <c r="H1291" i="42"/>
  <c r="I1291" i="42" s="1"/>
  <c r="M1290" i="42"/>
  <c r="L1290" i="42"/>
  <c r="K1290" i="42"/>
  <c r="J1290" i="42"/>
  <c r="H1290" i="42"/>
  <c r="I1290" i="42" s="1"/>
  <c r="M1289" i="42"/>
  <c r="L1289" i="42"/>
  <c r="K1289" i="42"/>
  <c r="J1289" i="42"/>
  <c r="H1289" i="42"/>
  <c r="I1289" i="42" s="1"/>
  <c r="M1288" i="42"/>
  <c r="L1288" i="42"/>
  <c r="K1288" i="42"/>
  <c r="J1288" i="42"/>
  <c r="H1288" i="42"/>
  <c r="I1288" i="42" s="1"/>
  <c r="M1287" i="42"/>
  <c r="L1287" i="42"/>
  <c r="K1287" i="42"/>
  <c r="J1287" i="42"/>
  <c r="H1287" i="42"/>
  <c r="I1287" i="42" s="1"/>
  <c r="M1286" i="42"/>
  <c r="L1286" i="42"/>
  <c r="K1286" i="42"/>
  <c r="J1286" i="42"/>
  <c r="H1286" i="42"/>
  <c r="I1286" i="42" s="1"/>
  <c r="M1285" i="42"/>
  <c r="L1285" i="42"/>
  <c r="K1285" i="42"/>
  <c r="J1285" i="42"/>
  <c r="H1285" i="42"/>
  <c r="I1285" i="42" s="1"/>
  <c r="M1284" i="42"/>
  <c r="L1284" i="42"/>
  <c r="K1284" i="42"/>
  <c r="J1284" i="42"/>
  <c r="H1284" i="42"/>
  <c r="I1284" i="42" s="1"/>
  <c r="M1283" i="42"/>
  <c r="L1283" i="42"/>
  <c r="K1283" i="42"/>
  <c r="J1283" i="42"/>
  <c r="H1283" i="42"/>
  <c r="I1283" i="42" s="1"/>
  <c r="M1282" i="42"/>
  <c r="L1282" i="42"/>
  <c r="K1282" i="42"/>
  <c r="J1282" i="42"/>
  <c r="H1282" i="42"/>
  <c r="I1282" i="42"/>
  <c r="M1281" i="42"/>
  <c r="L1281" i="42"/>
  <c r="K1281" i="42"/>
  <c r="J1281" i="42"/>
  <c r="H1281" i="42"/>
  <c r="I1281" i="42" s="1"/>
  <c r="M1280" i="42"/>
  <c r="L1280" i="42"/>
  <c r="K1280" i="42"/>
  <c r="J1280" i="42"/>
  <c r="H1280" i="42"/>
  <c r="I1280" i="42" s="1"/>
  <c r="M1279" i="42"/>
  <c r="L1279" i="42"/>
  <c r="K1279" i="42"/>
  <c r="J1279" i="42"/>
  <c r="H1279" i="42"/>
  <c r="I1279" i="42" s="1"/>
  <c r="M1278" i="42"/>
  <c r="L1278" i="42"/>
  <c r="K1278" i="42"/>
  <c r="J1278" i="42"/>
  <c r="H1278" i="42"/>
  <c r="I1278" i="42" s="1"/>
  <c r="M1277" i="42"/>
  <c r="L1277" i="42"/>
  <c r="K1277" i="42"/>
  <c r="J1277" i="42"/>
  <c r="H1277" i="42"/>
  <c r="I1277" i="42" s="1"/>
  <c r="M1276" i="42"/>
  <c r="L1276" i="42"/>
  <c r="K1276" i="42"/>
  <c r="J1276" i="42"/>
  <c r="H1276" i="42"/>
  <c r="I1276" i="42" s="1"/>
  <c r="M1275" i="42"/>
  <c r="L1275" i="42"/>
  <c r="K1275" i="42"/>
  <c r="J1275" i="42"/>
  <c r="H1275" i="42"/>
  <c r="I1275" i="42" s="1"/>
  <c r="M1274" i="42"/>
  <c r="L1274" i="42"/>
  <c r="K1274" i="42"/>
  <c r="J1274" i="42"/>
  <c r="H1274" i="42"/>
  <c r="I1274" i="42" s="1"/>
  <c r="M1273" i="42"/>
  <c r="L1273" i="42"/>
  <c r="K1273" i="42"/>
  <c r="J1273" i="42"/>
  <c r="H1273" i="42"/>
  <c r="I1273" i="42" s="1"/>
  <c r="M1272" i="42"/>
  <c r="L1272" i="42"/>
  <c r="K1272" i="42"/>
  <c r="J1272" i="42"/>
  <c r="H1272" i="42"/>
  <c r="I1272" i="42" s="1"/>
  <c r="M1271" i="42"/>
  <c r="L1271" i="42"/>
  <c r="K1271" i="42"/>
  <c r="J1271" i="42"/>
  <c r="H1271" i="42"/>
  <c r="I1271" i="42" s="1"/>
  <c r="M1270" i="42"/>
  <c r="L1270" i="42"/>
  <c r="K1270" i="42"/>
  <c r="J1270" i="42"/>
  <c r="H1270" i="42"/>
  <c r="I1270" i="42" s="1"/>
  <c r="M1269" i="42"/>
  <c r="L1269" i="42"/>
  <c r="K1269" i="42"/>
  <c r="J1269" i="42"/>
  <c r="H1269" i="42"/>
  <c r="I1269" i="42" s="1"/>
  <c r="M1268" i="42"/>
  <c r="L1268" i="42"/>
  <c r="K1268" i="42"/>
  <c r="J1268" i="42"/>
  <c r="H1268" i="42"/>
  <c r="I1268" i="42"/>
  <c r="M1267" i="42"/>
  <c r="L1267" i="42"/>
  <c r="K1267" i="42"/>
  <c r="J1267" i="42"/>
  <c r="H1267" i="42"/>
  <c r="I1267" i="42" s="1"/>
  <c r="M1266" i="42"/>
  <c r="L1266" i="42"/>
  <c r="K1266" i="42"/>
  <c r="J1266" i="42"/>
  <c r="H1266" i="42"/>
  <c r="I1266" i="42" s="1"/>
  <c r="M1265" i="42"/>
  <c r="L1265" i="42"/>
  <c r="K1265" i="42"/>
  <c r="J1265" i="42"/>
  <c r="H1265" i="42"/>
  <c r="I1265" i="42" s="1"/>
  <c r="M1264" i="42"/>
  <c r="L1264" i="42"/>
  <c r="K1264" i="42"/>
  <c r="J1264" i="42"/>
  <c r="H1264" i="42"/>
  <c r="I1264" i="42" s="1"/>
  <c r="M1263" i="42"/>
  <c r="L1263" i="42"/>
  <c r="K1263" i="42"/>
  <c r="J1263" i="42"/>
  <c r="H1263" i="42"/>
  <c r="I1263" i="42" s="1"/>
  <c r="M1262" i="42"/>
  <c r="L1262" i="42"/>
  <c r="K1262" i="42"/>
  <c r="J1262" i="42"/>
  <c r="H1262" i="42"/>
  <c r="I1262" i="42" s="1"/>
  <c r="M1261" i="42"/>
  <c r="L1261" i="42"/>
  <c r="K1261" i="42"/>
  <c r="J1261" i="42"/>
  <c r="H1261" i="42"/>
  <c r="I1261" i="42" s="1"/>
  <c r="M1260" i="42"/>
  <c r="L1260" i="42"/>
  <c r="K1260" i="42"/>
  <c r="J1260" i="42"/>
  <c r="H1260" i="42"/>
  <c r="I1260" i="42" s="1"/>
  <c r="M1259" i="42"/>
  <c r="L1259" i="42"/>
  <c r="K1259" i="42"/>
  <c r="J1259" i="42"/>
  <c r="H1259" i="42"/>
  <c r="I1259" i="42" s="1"/>
  <c r="M1258" i="42"/>
  <c r="L1258" i="42"/>
  <c r="K1258" i="42"/>
  <c r="J1258" i="42"/>
  <c r="H1258" i="42"/>
  <c r="I1258" i="42"/>
  <c r="M1257" i="42"/>
  <c r="L1257" i="42"/>
  <c r="K1257" i="42"/>
  <c r="J1257" i="42"/>
  <c r="H1257" i="42"/>
  <c r="I1257" i="42" s="1"/>
  <c r="M1256" i="42"/>
  <c r="L1256" i="42"/>
  <c r="K1256" i="42"/>
  <c r="J1256" i="42"/>
  <c r="H1256" i="42"/>
  <c r="I1256" i="42" s="1"/>
  <c r="M1255" i="42"/>
  <c r="L1255" i="42"/>
  <c r="K1255" i="42"/>
  <c r="J1255" i="42"/>
  <c r="H1255" i="42"/>
  <c r="I1255" i="42" s="1"/>
  <c r="M1254" i="42"/>
  <c r="L1254" i="42"/>
  <c r="K1254" i="42"/>
  <c r="J1254" i="42"/>
  <c r="H1254" i="42"/>
  <c r="I1254" i="42" s="1"/>
  <c r="M1253" i="42"/>
  <c r="L1253" i="42"/>
  <c r="K1253" i="42"/>
  <c r="J1253" i="42"/>
  <c r="H1253" i="42"/>
  <c r="I1253" i="42" s="1"/>
  <c r="M1252" i="42"/>
  <c r="L1252" i="42"/>
  <c r="K1252" i="42"/>
  <c r="J1252" i="42"/>
  <c r="H1252" i="42"/>
  <c r="I1252" i="42" s="1"/>
  <c r="M1251" i="42"/>
  <c r="L1251" i="42"/>
  <c r="K1251" i="42"/>
  <c r="J1251" i="42"/>
  <c r="H1251" i="42"/>
  <c r="I1251" i="42" s="1"/>
  <c r="M1250" i="42"/>
  <c r="L1250" i="42"/>
  <c r="K1250" i="42"/>
  <c r="J1250" i="42"/>
  <c r="H1250" i="42"/>
  <c r="I1250" i="42" s="1"/>
  <c r="M1249" i="42"/>
  <c r="L1249" i="42"/>
  <c r="K1249" i="42"/>
  <c r="J1249" i="42"/>
  <c r="H1249" i="42"/>
  <c r="I1249" i="42" s="1"/>
  <c r="M1248" i="42"/>
  <c r="L1248" i="42"/>
  <c r="K1248" i="42"/>
  <c r="J1248" i="42"/>
  <c r="H1248" i="42"/>
  <c r="I1248" i="42" s="1"/>
  <c r="M1247" i="42"/>
  <c r="L1247" i="42"/>
  <c r="K1247" i="42"/>
  <c r="J1247" i="42"/>
  <c r="H1247" i="42"/>
  <c r="I1247" i="42" s="1"/>
  <c r="M1246" i="42"/>
  <c r="L1246" i="42"/>
  <c r="K1246" i="42"/>
  <c r="J1246" i="42"/>
  <c r="H1246" i="42"/>
  <c r="I1246" i="42"/>
  <c r="M1245" i="42"/>
  <c r="L1245" i="42"/>
  <c r="K1245" i="42"/>
  <c r="J1245" i="42"/>
  <c r="H1245" i="42"/>
  <c r="I1245" i="42" s="1"/>
  <c r="M1244" i="42"/>
  <c r="L1244" i="42"/>
  <c r="K1244" i="42"/>
  <c r="J1244" i="42"/>
  <c r="H1244" i="42"/>
  <c r="I1244" i="42" s="1"/>
  <c r="M1243" i="42"/>
  <c r="L1243" i="42"/>
  <c r="K1243" i="42"/>
  <c r="J1243" i="42"/>
  <c r="H1243" i="42"/>
  <c r="I1243" i="42" s="1"/>
  <c r="M1242" i="42"/>
  <c r="L1242" i="42"/>
  <c r="K1242" i="42"/>
  <c r="J1242" i="42"/>
  <c r="H1242" i="42"/>
  <c r="I1242" i="42"/>
  <c r="M1241" i="42"/>
  <c r="L1241" i="42"/>
  <c r="K1241" i="42"/>
  <c r="J1241" i="42"/>
  <c r="H1241" i="42"/>
  <c r="I1241" i="42" s="1"/>
  <c r="M1240" i="42"/>
  <c r="L1240" i="42"/>
  <c r="K1240" i="42"/>
  <c r="J1240" i="42"/>
  <c r="H1240" i="42"/>
  <c r="I1240" i="42" s="1"/>
  <c r="M1239" i="42"/>
  <c r="L1239" i="42"/>
  <c r="K1239" i="42"/>
  <c r="J1239" i="42"/>
  <c r="H1239" i="42"/>
  <c r="I1239" i="42" s="1"/>
  <c r="M1238" i="42"/>
  <c r="L1238" i="42"/>
  <c r="K1238" i="42"/>
  <c r="J1238" i="42"/>
  <c r="H1238" i="42"/>
  <c r="I1238" i="42" s="1"/>
  <c r="M1237" i="42"/>
  <c r="L1237" i="42"/>
  <c r="K1237" i="42"/>
  <c r="J1237" i="42"/>
  <c r="H1237" i="42"/>
  <c r="I1237" i="42" s="1"/>
  <c r="M1236" i="42"/>
  <c r="L1236" i="42"/>
  <c r="K1236" i="42"/>
  <c r="J1236" i="42"/>
  <c r="H1236" i="42"/>
  <c r="I1236" i="42" s="1"/>
  <c r="M1235" i="42"/>
  <c r="L1235" i="42"/>
  <c r="K1235" i="42"/>
  <c r="J1235" i="42"/>
  <c r="H1235" i="42"/>
  <c r="I1235" i="42" s="1"/>
  <c r="M1234" i="42"/>
  <c r="L1234" i="42"/>
  <c r="K1234" i="42"/>
  <c r="J1234" i="42"/>
  <c r="H1234" i="42"/>
  <c r="I1234" i="42" s="1"/>
  <c r="M1233" i="42"/>
  <c r="L1233" i="42"/>
  <c r="K1233" i="42"/>
  <c r="J1233" i="42"/>
  <c r="H1233" i="42"/>
  <c r="I1233" i="42" s="1"/>
  <c r="M1232" i="42"/>
  <c r="L1232" i="42"/>
  <c r="K1232" i="42"/>
  <c r="J1232" i="42"/>
  <c r="H1232" i="42"/>
  <c r="I1232" i="42" s="1"/>
  <c r="M1231" i="42"/>
  <c r="L1231" i="42"/>
  <c r="K1231" i="42"/>
  <c r="J1231" i="42"/>
  <c r="H1231" i="42"/>
  <c r="I1231" i="42" s="1"/>
  <c r="M1230" i="42"/>
  <c r="L1230" i="42"/>
  <c r="K1230" i="42"/>
  <c r="J1230" i="42"/>
  <c r="H1230" i="42"/>
  <c r="I1230" i="42" s="1"/>
  <c r="M1229" i="42"/>
  <c r="L1229" i="42"/>
  <c r="K1229" i="42"/>
  <c r="J1229" i="42"/>
  <c r="H1229" i="42"/>
  <c r="I1229" i="42" s="1"/>
  <c r="M1228" i="42"/>
  <c r="L1228" i="42"/>
  <c r="K1228" i="42"/>
  <c r="J1228" i="42"/>
  <c r="H1228" i="42"/>
  <c r="I1228" i="42" s="1"/>
  <c r="M1227" i="42"/>
  <c r="L1227" i="42"/>
  <c r="K1227" i="42"/>
  <c r="J1227" i="42"/>
  <c r="H1227" i="42"/>
  <c r="I1227" i="42" s="1"/>
  <c r="M1226" i="42"/>
  <c r="L1226" i="42"/>
  <c r="K1226" i="42"/>
  <c r="J1226" i="42"/>
  <c r="H1226" i="42"/>
  <c r="I1226" i="42"/>
  <c r="M1225" i="42"/>
  <c r="L1225" i="42"/>
  <c r="K1225" i="42"/>
  <c r="J1225" i="42"/>
  <c r="H1225" i="42"/>
  <c r="I1225" i="42" s="1"/>
  <c r="M1224" i="42"/>
  <c r="L1224" i="42"/>
  <c r="K1224" i="42"/>
  <c r="J1224" i="42"/>
  <c r="H1224" i="42"/>
  <c r="I1224" i="42" s="1"/>
  <c r="M1223" i="42"/>
  <c r="L1223" i="42"/>
  <c r="K1223" i="42"/>
  <c r="J1223" i="42"/>
  <c r="H1223" i="42"/>
  <c r="I1223" i="42" s="1"/>
  <c r="M1222" i="42"/>
  <c r="L1222" i="42"/>
  <c r="K1222" i="42"/>
  <c r="J1222" i="42"/>
  <c r="H1222" i="42"/>
  <c r="I1222" i="42" s="1"/>
  <c r="M1221" i="42"/>
  <c r="L1221" i="42"/>
  <c r="K1221" i="42"/>
  <c r="J1221" i="42"/>
  <c r="H1221" i="42"/>
  <c r="I1221" i="42" s="1"/>
  <c r="M1220" i="42"/>
  <c r="L1220" i="42"/>
  <c r="K1220" i="42"/>
  <c r="J1220" i="42"/>
  <c r="H1220" i="42"/>
  <c r="I1220" i="42" s="1"/>
  <c r="M1219" i="42"/>
  <c r="L1219" i="42"/>
  <c r="K1219" i="42"/>
  <c r="J1219" i="42"/>
  <c r="H1219" i="42"/>
  <c r="I1219" i="42" s="1"/>
  <c r="M1218" i="42"/>
  <c r="L1218" i="42"/>
  <c r="K1218" i="42"/>
  <c r="J1218" i="42"/>
  <c r="H1218" i="42"/>
  <c r="I1218" i="42" s="1"/>
  <c r="M1217" i="42"/>
  <c r="L1217" i="42"/>
  <c r="K1217" i="42"/>
  <c r="J1217" i="42"/>
  <c r="H1217" i="42"/>
  <c r="I1217" i="42" s="1"/>
  <c r="M1216" i="42"/>
  <c r="L1216" i="42"/>
  <c r="K1216" i="42"/>
  <c r="J1216" i="42"/>
  <c r="H1216" i="42"/>
  <c r="I1216" i="42" s="1"/>
  <c r="M1215" i="42"/>
  <c r="L1215" i="42"/>
  <c r="K1215" i="42"/>
  <c r="J1215" i="42"/>
  <c r="H1215" i="42"/>
  <c r="I1215" i="42" s="1"/>
  <c r="M1214" i="42"/>
  <c r="L1214" i="42"/>
  <c r="K1214" i="42"/>
  <c r="J1214" i="42"/>
  <c r="H1214" i="42"/>
  <c r="I1214" i="42" s="1"/>
  <c r="M1213" i="42"/>
  <c r="L1213" i="42"/>
  <c r="K1213" i="42"/>
  <c r="J1213" i="42"/>
  <c r="H1213" i="42"/>
  <c r="I1213" i="42" s="1"/>
  <c r="M1212" i="42"/>
  <c r="L1212" i="42"/>
  <c r="K1212" i="42"/>
  <c r="J1212" i="42"/>
  <c r="H1212" i="42"/>
  <c r="I1212" i="42" s="1"/>
  <c r="M1211" i="42"/>
  <c r="L1211" i="42"/>
  <c r="K1211" i="42"/>
  <c r="J1211" i="42"/>
  <c r="H1211" i="42"/>
  <c r="I1211" i="42" s="1"/>
  <c r="M1210" i="42"/>
  <c r="L1210" i="42"/>
  <c r="K1210" i="42"/>
  <c r="J1210" i="42"/>
  <c r="H1210" i="42"/>
  <c r="I1210" i="42" s="1"/>
  <c r="M1209" i="42"/>
  <c r="L1209" i="42"/>
  <c r="K1209" i="42"/>
  <c r="J1209" i="42"/>
  <c r="H1209" i="42"/>
  <c r="I1209" i="42" s="1"/>
  <c r="M1208" i="42"/>
  <c r="L1208" i="42"/>
  <c r="K1208" i="42"/>
  <c r="J1208" i="42"/>
  <c r="H1208" i="42"/>
  <c r="I1208" i="42" s="1"/>
  <c r="M1207" i="42"/>
  <c r="L1207" i="42"/>
  <c r="K1207" i="42"/>
  <c r="J1207" i="42"/>
  <c r="H1207" i="42"/>
  <c r="I1207" i="42" s="1"/>
  <c r="M1206" i="42"/>
  <c r="L1206" i="42"/>
  <c r="K1206" i="42"/>
  <c r="J1206" i="42"/>
  <c r="H1206" i="42"/>
  <c r="I1206" i="42"/>
  <c r="M1205" i="42"/>
  <c r="L1205" i="42"/>
  <c r="K1205" i="42"/>
  <c r="J1205" i="42"/>
  <c r="H1205" i="42"/>
  <c r="I1205" i="42" s="1"/>
  <c r="M1204" i="42"/>
  <c r="L1204" i="42"/>
  <c r="K1204" i="42"/>
  <c r="J1204" i="42"/>
  <c r="H1204" i="42"/>
  <c r="I1204" i="42" s="1"/>
  <c r="M1203" i="42"/>
  <c r="L1203" i="42"/>
  <c r="K1203" i="42"/>
  <c r="J1203" i="42"/>
  <c r="H1203" i="42"/>
  <c r="I1203" i="42" s="1"/>
  <c r="M1202" i="42"/>
  <c r="L1202" i="42"/>
  <c r="K1202" i="42"/>
  <c r="J1202" i="42"/>
  <c r="H1202" i="42"/>
  <c r="I1202" i="42" s="1"/>
  <c r="M1201" i="42"/>
  <c r="L1201" i="42"/>
  <c r="K1201" i="42"/>
  <c r="J1201" i="42"/>
  <c r="H1201" i="42"/>
  <c r="I1201" i="42" s="1"/>
  <c r="M1200" i="42"/>
  <c r="L1200" i="42"/>
  <c r="K1200" i="42"/>
  <c r="J1200" i="42"/>
  <c r="H1200" i="42"/>
  <c r="I1200" i="42"/>
  <c r="M1199" i="42"/>
  <c r="L1199" i="42"/>
  <c r="K1199" i="42"/>
  <c r="J1199" i="42"/>
  <c r="H1199" i="42"/>
  <c r="I1199" i="42" s="1"/>
  <c r="M1198" i="42"/>
  <c r="L1198" i="42"/>
  <c r="K1198" i="42"/>
  <c r="J1198" i="42"/>
  <c r="H1198" i="42"/>
  <c r="I1198" i="42" s="1"/>
  <c r="M1197" i="42"/>
  <c r="L1197" i="42"/>
  <c r="K1197" i="42"/>
  <c r="J1197" i="42"/>
  <c r="H1197" i="42"/>
  <c r="I1197" i="42" s="1"/>
  <c r="M1196" i="42"/>
  <c r="L1196" i="42"/>
  <c r="K1196" i="42"/>
  <c r="J1196" i="42"/>
  <c r="H1196" i="42"/>
  <c r="I1196" i="42" s="1"/>
  <c r="M1195" i="42"/>
  <c r="L1195" i="42"/>
  <c r="K1195" i="42"/>
  <c r="J1195" i="42"/>
  <c r="H1195" i="42"/>
  <c r="I1195" i="42" s="1"/>
  <c r="M1194" i="42"/>
  <c r="L1194" i="42"/>
  <c r="K1194" i="42"/>
  <c r="J1194" i="42"/>
  <c r="H1194" i="42"/>
  <c r="I1194" i="42" s="1"/>
  <c r="M1193" i="42"/>
  <c r="L1193" i="42"/>
  <c r="K1193" i="42"/>
  <c r="J1193" i="42"/>
  <c r="H1193" i="42"/>
  <c r="I1193" i="42" s="1"/>
  <c r="M1192" i="42"/>
  <c r="L1192" i="42"/>
  <c r="K1192" i="42"/>
  <c r="J1192" i="42"/>
  <c r="H1192" i="42"/>
  <c r="I1192" i="42" s="1"/>
  <c r="M1191" i="42"/>
  <c r="L1191" i="42"/>
  <c r="K1191" i="42"/>
  <c r="J1191" i="42"/>
  <c r="H1191" i="42"/>
  <c r="I1191" i="42" s="1"/>
  <c r="M1190" i="42"/>
  <c r="L1190" i="42"/>
  <c r="K1190" i="42"/>
  <c r="J1190" i="42"/>
  <c r="H1190" i="42"/>
  <c r="I1190" i="42" s="1"/>
  <c r="M1189" i="42"/>
  <c r="L1189" i="42"/>
  <c r="K1189" i="42"/>
  <c r="J1189" i="42"/>
  <c r="H1189" i="42"/>
  <c r="I1189" i="42" s="1"/>
  <c r="M1188" i="42"/>
  <c r="L1188" i="42"/>
  <c r="K1188" i="42"/>
  <c r="J1188" i="42"/>
  <c r="H1188" i="42"/>
  <c r="I1188" i="42" s="1"/>
  <c r="M1187" i="42"/>
  <c r="L1187" i="42"/>
  <c r="K1187" i="42"/>
  <c r="J1187" i="42"/>
  <c r="H1187" i="42"/>
  <c r="I1187" i="42" s="1"/>
  <c r="M1186" i="42"/>
  <c r="L1186" i="42"/>
  <c r="K1186" i="42"/>
  <c r="J1186" i="42"/>
  <c r="H1186" i="42"/>
  <c r="I1186" i="42" s="1"/>
  <c r="M1185" i="42"/>
  <c r="L1185" i="42"/>
  <c r="K1185" i="42"/>
  <c r="J1185" i="42"/>
  <c r="H1185" i="42"/>
  <c r="I1185" i="42" s="1"/>
  <c r="M1184" i="42"/>
  <c r="L1184" i="42"/>
  <c r="K1184" i="42"/>
  <c r="J1184" i="42"/>
  <c r="H1184" i="42"/>
  <c r="I1184" i="42" s="1"/>
  <c r="M1183" i="42"/>
  <c r="L1183" i="42"/>
  <c r="K1183" i="42"/>
  <c r="J1183" i="42"/>
  <c r="H1183" i="42"/>
  <c r="I1183" i="42" s="1"/>
  <c r="M1182" i="42"/>
  <c r="L1182" i="42"/>
  <c r="K1182" i="42"/>
  <c r="J1182" i="42"/>
  <c r="H1182" i="42"/>
  <c r="I1182" i="42" s="1"/>
  <c r="M1181" i="42"/>
  <c r="L1181" i="42"/>
  <c r="K1181" i="42"/>
  <c r="J1181" i="42"/>
  <c r="H1181" i="42"/>
  <c r="I1181" i="42" s="1"/>
  <c r="M1180" i="42"/>
  <c r="L1180" i="42"/>
  <c r="K1180" i="42"/>
  <c r="J1180" i="42"/>
  <c r="H1180" i="42"/>
  <c r="I1180" i="42" s="1"/>
  <c r="M1179" i="42"/>
  <c r="L1179" i="42"/>
  <c r="K1179" i="42"/>
  <c r="J1179" i="42"/>
  <c r="H1179" i="42"/>
  <c r="I1179" i="42" s="1"/>
  <c r="M1178" i="42"/>
  <c r="L1178" i="42"/>
  <c r="K1178" i="42"/>
  <c r="J1178" i="42"/>
  <c r="H1178" i="42"/>
  <c r="I1178" i="42" s="1"/>
  <c r="M1177" i="42"/>
  <c r="L1177" i="42"/>
  <c r="K1177" i="42"/>
  <c r="J1177" i="42"/>
  <c r="H1177" i="42"/>
  <c r="I1177" i="42" s="1"/>
  <c r="M1176" i="42"/>
  <c r="L1176" i="42"/>
  <c r="K1176" i="42"/>
  <c r="J1176" i="42"/>
  <c r="H1176" i="42"/>
  <c r="I1176" i="42" s="1"/>
  <c r="M1175" i="42"/>
  <c r="L1175" i="42"/>
  <c r="K1175" i="42"/>
  <c r="J1175" i="42"/>
  <c r="H1175" i="42"/>
  <c r="I1175" i="42" s="1"/>
  <c r="M1174" i="42"/>
  <c r="L1174" i="42"/>
  <c r="K1174" i="42"/>
  <c r="J1174" i="42"/>
  <c r="H1174" i="42"/>
  <c r="I1174" i="42"/>
  <c r="M1173" i="42"/>
  <c r="L1173" i="42"/>
  <c r="K1173" i="42"/>
  <c r="J1173" i="42"/>
  <c r="H1173" i="42"/>
  <c r="I1173" i="42" s="1"/>
  <c r="M1172" i="42"/>
  <c r="L1172" i="42"/>
  <c r="K1172" i="42"/>
  <c r="J1172" i="42"/>
  <c r="H1172" i="42"/>
  <c r="I1172" i="42" s="1"/>
  <c r="M1171" i="42"/>
  <c r="L1171" i="42"/>
  <c r="K1171" i="42"/>
  <c r="J1171" i="42"/>
  <c r="H1171" i="42"/>
  <c r="I1171" i="42" s="1"/>
  <c r="M1170" i="42"/>
  <c r="L1170" i="42"/>
  <c r="K1170" i="42"/>
  <c r="J1170" i="42"/>
  <c r="H1170" i="42"/>
  <c r="I1170" i="42" s="1"/>
  <c r="M1169" i="42"/>
  <c r="L1169" i="42"/>
  <c r="K1169" i="42"/>
  <c r="J1169" i="42"/>
  <c r="H1169" i="42"/>
  <c r="I1169" i="42" s="1"/>
  <c r="M1168" i="42"/>
  <c r="L1168" i="42"/>
  <c r="K1168" i="42"/>
  <c r="J1168" i="42"/>
  <c r="H1168" i="42"/>
  <c r="I1168" i="42" s="1"/>
  <c r="M1167" i="42"/>
  <c r="L1167" i="42"/>
  <c r="K1167" i="42"/>
  <c r="J1167" i="42"/>
  <c r="H1167" i="42"/>
  <c r="I1167" i="42" s="1"/>
  <c r="M1166" i="42"/>
  <c r="L1166" i="42"/>
  <c r="K1166" i="42"/>
  <c r="J1166" i="42"/>
  <c r="H1166" i="42"/>
  <c r="I1166" i="42"/>
  <c r="M1165" i="42"/>
  <c r="L1165" i="42"/>
  <c r="K1165" i="42"/>
  <c r="J1165" i="42"/>
  <c r="H1165" i="42"/>
  <c r="I1165" i="42" s="1"/>
  <c r="M1164" i="42"/>
  <c r="L1164" i="42"/>
  <c r="K1164" i="42"/>
  <c r="J1164" i="42"/>
  <c r="H1164" i="42"/>
  <c r="I1164" i="42" s="1"/>
  <c r="M1163" i="42"/>
  <c r="L1163" i="42"/>
  <c r="K1163" i="42"/>
  <c r="J1163" i="42"/>
  <c r="H1163" i="42"/>
  <c r="I1163" i="42" s="1"/>
  <c r="M1162" i="42"/>
  <c r="L1162" i="42"/>
  <c r="K1162" i="42"/>
  <c r="J1162" i="42"/>
  <c r="H1162" i="42"/>
  <c r="I1162" i="42"/>
  <c r="M1161" i="42"/>
  <c r="L1161" i="42"/>
  <c r="K1161" i="42"/>
  <c r="J1161" i="42"/>
  <c r="H1161" i="42"/>
  <c r="I1161" i="42" s="1"/>
  <c r="M1160" i="42"/>
  <c r="L1160" i="42"/>
  <c r="K1160" i="42"/>
  <c r="J1160" i="42"/>
  <c r="H1160" i="42"/>
  <c r="I1160" i="42" s="1"/>
  <c r="M1159" i="42"/>
  <c r="L1159" i="42"/>
  <c r="K1159" i="42"/>
  <c r="J1159" i="42"/>
  <c r="H1159" i="42"/>
  <c r="I1159" i="42" s="1"/>
  <c r="M1158" i="42"/>
  <c r="L1158" i="42"/>
  <c r="K1158" i="42"/>
  <c r="J1158" i="42"/>
  <c r="H1158" i="42"/>
  <c r="I1158" i="42"/>
  <c r="M1157" i="42"/>
  <c r="L1157" i="42"/>
  <c r="K1157" i="42"/>
  <c r="J1157" i="42"/>
  <c r="H1157" i="42"/>
  <c r="I1157" i="42" s="1"/>
  <c r="M1156" i="42"/>
  <c r="L1156" i="42"/>
  <c r="K1156" i="42"/>
  <c r="J1156" i="42"/>
  <c r="H1156" i="42"/>
  <c r="I1156" i="42" s="1"/>
  <c r="M1155" i="42"/>
  <c r="L1155" i="42"/>
  <c r="K1155" i="42"/>
  <c r="J1155" i="42"/>
  <c r="H1155" i="42"/>
  <c r="I1155" i="42" s="1"/>
  <c r="M1154" i="42"/>
  <c r="L1154" i="42"/>
  <c r="K1154" i="42"/>
  <c r="J1154" i="42"/>
  <c r="H1154" i="42"/>
  <c r="I1154" i="42" s="1"/>
  <c r="M1153" i="42"/>
  <c r="L1153" i="42"/>
  <c r="K1153" i="42"/>
  <c r="J1153" i="42"/>
  <c r="H1153" i="42"/>
  <c r="I1153" i="42" s="1"/>
  <c r="M1152" i="42"/>
  <c r="L1152" i="42"/>
  <c r="K1152" i="42"/>
  <c r="J1152" i="42"/>
  <c r="H1152" i="42"/>
  <c r="I1152" i="42"/>
  <c r="M1151" i="42"/>
  <c r="L1151" i="42"/>
  <c r="K1151" i="42"/>
  <c r="J1151" i="42"/>
  <c r="H1151" i="42"/>
  <c r="I1151" i="42" s="1"/>
  <c r="M1150" i="42"/>
  <c r="L1150" i="42"/>
  <c r="K1150" i="42"/>
  <c r="J1150" i="42"/>
  <c r="H1150" i="42"/>
  <c r="I1150" i="42" s="1"/>
  <c r="M1149" i="42"/>
  <c r="L1149" i="42"/>
  <c r="K1149" i="42"/>
  <c r="J1149" i="42"/>
  <c r="H1149" i="42"/>
  <c r="I1149" i="42" s="1"/>
  <c r="M1148" i="42"/>
  <c r="L1148" i="42"/>
  <c r="K1148" i="42"/>
  <c r="J1148" i="42"/>
  <c r="H1148" i="42"/>
  <c r="I1148" i="42" s="1"/>
  <c r="M1147" i="42"/>
  <c r="L1147" i="42"/>
  <c r="K1147" i="42"/>
  <c r="J1147" i="42"/>
  <c r="H1147" i="42"/>
  <c r="I1147" i="42" s="1"/>
  <c r="M1146" i="42"/>
  <c r="L1146" i="42"/>
  <c r="K1146" i="42"/>
  <c r="J1146" i="42"/>
  <c r="H1146" i="42"/>
  <c r="I1146" i="42"/>
  <c r="M1145" i="42"/>
  <c r="L1145" i="42"/>
  <c r="K1145" i="42"/>
  <c r="J1145" i="42"/>
  <c r="H1145" i="42"/>
  <c r="I1145" i="42" s="1"/>
  <c r="M1144" i="42"/>
  <c r="L1144" i="42"/>
  <c r="K1144" i="42"/>
  <c r="J1144" i="42"/>
  <c r="H1144" i="42"/>
  <c r="I1144" i="42" s="1"/>
  <c r="M1143" i="42"/>
  <c r="L1143" i="42"/>
  <c r="K1143" i="42"/>
  <c r="J1143" i="42"/>
  <c r="H1143" i="42"/>
  <c r="I1143" i="42" s="1"/>
  <c r="M1142" i="42"/>
  <c r="L1142" i="42"/>
  <c r="K1142" i="42"/>
  <c r="J1142" i="42"/>
  <c r="H1142" i="42"/>
  <c r="I1142" i="42"/>
  <c r="M1141" i="42"/>
  <c r="L1141" i="42"/>
  <c r="K1141" i="42"/>
  <c r="J1141" i="42"/>
  <c r="H1141" i="42"/>
  <c r="I1141" i="42" s="1"/>
  <c r="M1140" i="42"/>
  <c r="L1140" i="42"/>
  <c r="K1140" i="42"/>
  <c r="J1140" i="42"/>
  <c r="H1140" i="42"/>
  <c r="I1140" i="42" s="1"/>
  <c r="M1139" i="42"/>
  <c r="L1139" i="42"/>
  <c r="K1139" i="42"/>
  <c r="J1139" i="42"/>
  <c r="H1139" i="42"/>
  <c r="I1139" i="42" s="1"/>
  <c r="M1138" i="42"/>
  <c r="L1138" i="42"/>
  <c r="K1138" i="42"/>
  <c r="J1138" i="42"/>
  <c r="H1138" i="42"/>
  <c r="I1138" i="42" s="1"/>
  <c r="M1137" i="42"/>
  <c r="L1137" i="42"/>
  <c r="K1137" i="42"/>
  <c r="J1137" i="42"/>
  <c r="H1137" i="42"/>
  <c r="I1137" i="42" s="1"/>
  <c r="M1136" i="42"/>
  <c r="L1136" i="42"/>
  <c r="K1136" i="42"/>
  <c r="J1136" i="42"/>
  <c r="H1136" i="42"/>
  <c r="I1136" i="42" s="1"/>
  <c r="M1135" i="42"/>
  <c r="L1135" i="42"/>
  <c r="K1135" i="42"/>
  <c r="J1135" i="42"/>
  <c r="H1135" i="42"/>
  <c r="I1135" i="42" s="1"/>
  <c r="M1134" i="42"/>
  <c r="L1134" i="42"/>
  <c r="K1134" i="42"/>
  <c r="J1134" i="42"/>
  <c r="H1134" i="42"/>
  <c r="I1134" i="42" s="1"/>
  <c r="M1133" i="42"/>
  <c r="L1133" i="42"/>
  <c r="K1133" i="42"/>
  <c r="J1133" i="42"/>
  <c r="H1133" i="42"/>
  <c r="I1133" i="42" s="1"/>
  <c r="M1132" i="42"/>
  <c r="L1132" i="42"/>
  <c r="K1132" i="42"/>
  <c r="J1132" i="42"/>
  <c r="H1132" i="42"/>
  <c r="I1132" i="42" s="1"/>
  <c r="M1131" i="42"/>
  <c r="L1131" i="42"/>
  <c r="K1131" i="42"/>
  <c r="J1131" i="42"/>
  <c r="H1131" i="42"/>
  <c r="I1131" i="42" s="1"/>
  <c r="M1130" i="42"/>
  <c r="L1130" i="42"/>
  <c r="K1130" i="42"/>
  <c r="J1130" i="42"/>
  <c r="H1130" i="42"/>
  <c r="I1130" i="42" s="1"/>
  <c r="M1129" i="42"/>
  <c r="L1129" i="42"/>
  <c r="K1129" i="42"/>
  <c r="J1129" i="42"/>
  <c r="H1129" i="42"/>
  <c r="I1129" i="42" s="1"/>
  <c r="M1128" i="42"/>
  <c r="L1128" i="42"/>
  <c r="K1128" i="42"/>
  <c r="J1128" i="42"/>
  <c r="H1128" i="42"/>
  <c r="I1128" i="42" s="1"/>
  <c r="M1127" i="42"/>
  <c r="L1127" i="42"/>
  <c r="K1127" i="42"/>
  <c r="J1127" i="42"/>
  <c r="H1127" i="42"/>
  <c r="I1127" i="42" s="1"/>
  <c r="M1126" i="42"/>
  <c r="L1126" i="42"/>
  <c r="K1126" i="42"/>
  <c r="J1126" i="42"/>
  <c r="H1126" i="42"/>
  <c r="I1126" i="42"/>
  <c r="M1125" i="42"/>
  <c r="L1125" i="42"/>
  <c r="K1125" i="42"/>
  <c r="J1125" i="42"/>
  <c r="H1125" i="42"/>
  <c r="I1125" i="42" s="1"/>
  <c r="M1124" i="42"/>
  <c r="L1124" i="42"/>
  <c r="K1124" i="42"/>
  <c r="J1124" i="42"/>
  <c r="H1124" i="42"/>
  <c r="I1124" i="42" s="1"/>
  <c r="M1123" i="42"/>
  <c r="L1123" i="42"/>
  <c r="K1123" i="42"/>
  <c r="J1123" i="42"/>
  <c r="H1123" i="42"/>
  <c r="I1123" i="42" s="1"/>
  <c r="M1122" i="42"/>
  <c r="L1122" i="42"/>
  <c r="K1122" i="42"/>
  <c r="J1122" i="42"/>
  <c r="H1122" i="42"/>
  <c r="I1122" i="42" s="1"/>
  <c r="M1121" i="42"/>
  <c r="L1121" i="42"/>
  <c r="K1121" i="42"/>
  <c r="J1121" i="42"/>
  <c r="H1121" i="42"/>
  <c r="I1121" i="42" s="1"/>
  <c r="M1120" i="42"/>
  <c r="L1120" i="42"/>
  <c r="K1120" i="42"/>
  <c r="J1120" i="42"/>
  <c r="H1120" i="42"/>
  <c r="I1120" i="42" s="1"/>
  <c r="M1119" i="42"/>
  <c r="L1119" i="42"/>
  <c r="K1119" i="42"/>
  <c r="J1119" i="42"/>
  <c r="H1119" i="42"/>
  <c r="I1119" i="42" s="1"/>
  <c r="M1118" i="42"/>
  <c r="L1118" i="42"/>
  <c r="K1118" i="42"/>
  <c r="J1118" i="42"/>
  <c r="H1118" i="42"/>
  <c r="I1118" i="42"/>
  <c r="M1117" i="42"/>
  <c r="L1117" i="42"/>
  <c r="K1117" i="42"/>
  <c r="J1117" i="42"/>
  <c r="H1117" i="42"/>
  <c r="I1117" i="42" s="1"/>
  <c r="M1116" i="42"/>
  <c r="L1116" i="42"/>
  <c r="K1116" i="42"/>
  <c r="J1116" i="42"/>
  <c r="H1116" i="42"/>
  <c r="I1116" i="42" s="1"/>
  <c r="M1115" i="42"/>
  <c r="L1115" i="42"/>
  <c r="K1115" i="42"/>
  <c r="J1115" i="42"/>
  <c r="H1115" i="42"/>
  <c r="I1115" i="42" s="1"/>
  <c r="M1114" i="42"/>
  <c r="L1114" i="42"/>
  <c r="K1114" i="42"/>
  <c r="J1114" i="42"/>
  <c r="H1114" i="42"/>
  <c r="I1114" i="42" s="1"/>
  <c r="M1113" i="42"/>
  <c r="L1113" i="42"/>
  <c r="K1113" i="42"/>
  <c r="J1113" i="42"/>
  <c r="H1113" i="42"/>
  <c r="I1113" i="42" s="1"/>
  <c r="M1112" i="42"/>
  <c r="L1112" i="42"/>
  <c r="K1112" i="42"/>
  <c r="J1112" i="42"/>
  <c r="H1112" i="42"/>
  <c r="I1112" i="42" s="1"/>
  <c r="M1111" i="42"/>
  <c r="L1111" i="42"/>
  <c r="K1111" i="42"/>
  <c r="J1111" i="42"/>
  <c r="H1111" i="42"/>
  <c r="I1111" i="42" s="1"/>
  <c r="M1110" i="42"/>
  <c r="L1110" i="42"/>
  <c r="K1110" i="42"/>
  <c r="J1110" i="42"/>
  <c r="H1110" i="42"/>
  <c r="I1110" i="42" s="1"/>
  <c r="M1109" i="42"/>
  <c r="L1109" i="42"/>
  <c r="K1109" i="42"/>
  <c r="J1109" i="42"/>
  <c r="H1109" i="42"/>
  <c r="I1109" i="42" s="1"/>
  <c r="M1108" i="42"/>
  <c r="L1108" i="42"/>
  <c r="K1108" i="42"/>
  <c r="J1108" i="42"/>
  <c r="H1108" i="42"/>
  <c r="I1108" i="42" s="1"/>
  <c r="M1107" i="42"/>
  <c r="L1107" i="42"/>
  <c r="K1107" i="42"/>
  <c r="J1107" i="42"/>
  <c r="H1107" i="42"/>
  <c r="I1107" i="42" s="1"/>
  <c r="M1106" i="42"/>
  <c r="L1106" i="42"/>
  <c r="K1106" i="42"/>
  <c r="J1106" i="42"/>
  <c r="H1106" i="42"/>
  <c r="I1106" i="42" s="1"/>
  <c r="M1105" i="42"/>
  <c r="L1105" i="42"/>
  <c r="K1105" i="42"/>
  <c r="J1105" i="42"/>
  <c r="H1105" i="42"/>
  <c r="I1105" i="42" s="1"/>
  <c r="M1104" i="42"/>
  <c r="L1104" i="42"/>
  <c r="K1104" i="42"/>
  <c r="J1104" i="42"/>
  <c r="H1104" i="42"/>
  <c r="I1104" i="42" s="1"/>
  <c r="M1103" i="42"/>
  <c r="L1103" i="42"/>
  <c r="K1103" i="42"/>
  <c r="J1103" i="42"/>
  <c r="H1103" i="42"/>
  <c r="I1103" i="42" s="1"/>
  <c r="M1102" i="42"/>
  <c r="L1102" i="42"/>
  <c r="K1102" i="42"/>
  <c r="J1102" i="42"/>
  <c r="H1102" i="42"/>
  <c r="I1102" i="42"/>
  <c r="M1101" i="42"/>
  <c r="L1101" i="42"/>
  <c r="K1101" i="42"/>
  <c r="J1101" i="42"/>
  <c r="H1101" i="42"/>
  <c r="I1101" i="42" s="1"/>
  <c r="M1100" i="42"/>
  <c r="L1100" i="42"/>
  <c r="K1100" i="42"/>
  <c r="J1100" i="42"/>
  <c r="H1100" i="42"/>
  <c r="I1100" i="42" s="1"/>
  <c r="M1099" i="42"/>
  <c r="L1099" i="42"/>
  <c r="K1099" i="42"/>
  <c r="J1099" i="42"/>
  <c r="H1099" i="42"/>
  <c r="I1099" i="42" s="1"/>
  <c r="M1098" i="42"/>
  <c r="L1098" i="42"/>
  <c r="K1098" i="42"/>
  <c r="J1098" i="42"/>
  <c r="H1098" i="42"/>
  <c r="I1098" i="42" s="1"/>
  <c r="M1097" i="42"/>
  <c r="L1097" i="42"/>
  <c r="K1097" i="42"/>
  <c r="J1097" i="42"/>
  <c r="H1097" i="42"/>
  <c r="I1097" i="42" s="1"/>
  <c r="M1096" i="42"/>
  <c r="L1096" i="42"/>
  <c r="K1096" i="42"/>
  <c r="J1096" i="42"/>
  <c r="H1096" i="42"/>
  <c r="I1096" i="42" s="1"/>
  <c r="M1095" i="42"/>
  <c r="L1095" i="42"/>
  <c r="K1095" i="42"/>
  <c r="J1095" i="42"/>
  <c r="H1095" i="42"/>
  <c r="I1095" i="42" s="1"/>
  <c r="M1094" i="42"/>
  <c r="L1094" i="42"/>
  <c r="K1094" i="42"/>
  <c r="J1094" i="42"/>
  <c r="H1094" i="42"/>
  <c r="I1094" i="42" s="1"/>
  <c r="M1093" i="42"/>
  <c r="L1093" i="42"/>
  <c r="K1093" i="42"/>
  <c r="J1093" i="42"/>
  <c r="H1093" i="42"/>
  <c r="I1093" i="42" s="1"/>
  <c r="M1092" i="42"/>
  <c r="L1092" i="42"/>
  <c r="K1092" i="42"/>
  <c r="J1092" i="42"/>
  <c r="H1092" i="42"/>
  <c r="I1092" i="42" s="1"/>
  <c r="M1091" i="42"/>
  <c r="L1091" i="42"/>
  <c r="K1091" i="42"/>
  <c r="J1091" i="42"/>
  <c r="H1091" i="42"/>
  <c r="I1091" i="42" s="1"/>
  <c r="M1090" i="42"/>
  <c r="L1090" i="42"/>
  <c r="K1090" i="42"/>
  <c r="J1090" i="42"/>
  <c r="H1090" i="42"/>
  <c r="I1090" i="42" s="1"/>
  <c r="M1089" i="42"/>
  <c r="L1089" i="42"/>
  <c r="K1089" i="42"/>
  <c r="J1089" i="42"/>
  <c r="H1089" i="42"/>
  <c r="I1089" i="42" s="1"/>
  <c r="M1088" i="42"/>
  <c r="L1088" i="42"/>
  <c r="K1088" i="42"/>
  <c r="J1088" i="42"/>
  <c r="H1088" i="42"/>
  <c r="I1088" i="42" s="1"/>
  <c r="M1087" i="42"/>
  <c r="L1087" i="42"/>
  <c r="K1087" i="42"/>
  <c r="J1087" i="42"/>
  <c r="H1087" i="42"/>
  <c r="I1087" i="42" s="1"/>
  <c r="M1086" i="42"/>
  <c r="L1086" i="42"/>
  <c r="K1086" i="42"/>
  <c r="J1086" i="42"/>
  <c r="H1086" i="42"/>
  <c r="I1086" i="42" s="1"/>
  <c r="M1085" i="42"/>
  <c r="L1085" i="42"/>
  <c r="K1085" i="42"/>
  <c r="J1085" i="42"/>
  <c r="H1085" i="42"/>
  <c r="I1085" i="42" s="1"/>
  <c r="M1084" i="42"/>
  <c r="L1084" i="42"/>
  <c r="K1084" i="42"/>
  <c r="J1084" i="42"/>
  <c r="H1084" i="42"/>
  <c r="I1084" i="42" s="1"/>
  <c r="M1083" i="42"/>
  <c r="L1083" i="42"/>
  <c r="K1083" i="42"/>
  <c r="J1083" i="42"/>
  <c r="H1083" i="42"/>
  <c r="I1083" i="42" s="1"/>
  <c r="M1082" i="42"/>
  <c r="L1082" i="42"/>
  <c r="K1082" i="42"/>
  <c r="J1082" i="42"/>
  <c r="H1082" i="42"/>
  <c r="I1082" i="42" s="1"/>
  <c r="M1081" i="42"/>
  <c r="L1081" i="42"/>
  <c r="K1081" i="42"/>
  <c r="J1081" i="42"/>
  <c r="H1081" i="42"/>
  <c r="I1081" i="42" s="1"/>
  <c r="M1080" i="42"/>
  <c r="L1080" i="42"/>
  <c r="K1080" i="42"/>
  <c r="J1080" i="42"/>
  <c r="H1080" i="42"/>
  <c r="I1080" i="42"/>
  <c r="M1079" i="42"/>
  <c r="L1079" i="42"/>
  <c r="K1079" i="42"/>
  <c r="J1079" i="42"/>
  <c r="H1079" i="42"/>
  <c r="I1079" i="42" s="1"/>
  <c r="M1078" i="42"/>
  <c r="L1078" i="42"/>
  <c r="K1078" i="42"/>
  <c r="J1078" i="42"/>
  <c r="H1078" i="42"/>
  <c r="I1078" i="42" s="1"/>
  <c r="M1077" i="42"/>
  <c r="L1077" i="42"/>
  <c r="K1077" i="42"/>
  <c r="J1077" i="42"/>
  <c r="H1077" i="42"/>
  <c r="I1077" i="42" s="1"/>
  <c r="M1076" i="42"/>
  <c r="L1076" i="42"/>
  <c r="K1076" i="42"/>
  <c r="J1076" i="42"/>
  <c r="H1076" i="42"/>
  <c r="I1076" i="42" s="1"/>
  <c r="M1075" i="42"/>
  <c r="L1075" i="42"/>
  <c r="K1075" i="42"/>
  <c r="J1075" i="42"/>
  <c r="H1075" i="42"/>
  <c r="I1075" i="42" s="1"/>
  <c r="M1074" i="42"/>
  <c r="L1074" i="42"/>
  <c r="K1074" i="42"/>
  <c r="J1074" i="42"/>
  <c r="H1074" i="42"/>
  <c r="I1074" i="42"/>
  <c r="M1073" i="42"/>
  <c r="L1073" i="42"/>
  <c r="K1073" i="42"/>
  <c r="J1073" i="42"/>
  <c r="H1073" i="42"/>
  <c r="I1073" i="42" s="1"/>
  <c r="M1072" i="42"/>
  <c r="L1072" i="42"/>
  <c r="K1072" i="42"/>
  <c r="J1072" i="42"/>
  <c r="H1072" i="42"/>
  <c r="I1072" i="42" s="1"/>
  <c r="M1071" i="42"/>
  <c r="L1071" i="42"/>
  <c r="K1071" i="42"/>
  <c r="J1071" i="42"/>
  <c r="H1071" i="42"/>
  <c r="I1071" i="42" s="1"/>
  <c r="M1070" i="42"/>
  <c r="L1070" i="42"/>
  <c r="K1070" i="42"/>
  <c r="J1070" i="42"/>
  <c r="H1070" i="42"/>
  <c r="I1070" i="42" s="1"/>
  <c r="M1069" i="42"/>
  <c r="L1069" i="42"/>
  <c r="K1069" i="42"/>
  <c r="J1069" i="42"/>
  <c r="H1069" i="42"/>
  <c r="I1069" i="42" s="1"/>
  <c r="M1068" i="42"/>
  <c r="L1068" i="42"/>
  <c r="K1068" i="42"/>
  <c r="J1068" i="42"/>
  <c r="H1068" i="42"/>
  <c r="I1068" i="42" s="1"/>
  <c r="M1067" i="42"/>
  <c r="L1067" i="42"/>
  <c r="K1067" i="42"/>
  <c r="J1067" i="42"/>
  <c r="H1067" i="42"/>
  <c r="I1067" i="42" s="1"/>
  <c r="M1066" i="42"/>
  <c r="L1066" i="42"/>
  <c r="K1066" i="42"/>
  <c r="J1066" i="42"/>
  <c r="H1066" i="42"/>
  <c r="I1066" i="42" s="1"/>
  <c r="M1065" i="42"/>
  <c r="L1065" i="42"/>
  <c r="K1065" i="42"/>
  <c r="J1065" i="42"/>
  <c r="H1065" i="42"/>
  <c r="I1065" i="42" s="1"/>
  <c r="M1064" i="42"/>
  <c r="L1064" i="42"/>
  <c r="K1064" i="42"/>
  <c r="J1064" i="42"/>
  <c r="H1064" i="42"/>
  <c r="I1064" i="42" s="1"/>
  <c r="M1063" i="42"/>
  <c r="L1063" i="42"/>
  <c r="K1063" i="42"/>
  <c r="J1063" i="42"/>
  <c r="H1063" i="42"/>
  <c r="I1063" i="42" s="1"/>
  <c r="M1062" i="42"/>
  <c r="L1062" i="42"/>
  <c r="K1062" i="42"/>
  <c r="J1062" i="42"/>
  <c r="H1062" i="42"/>
  <c r="I1062" i="42" s="1"/>
  <c r="M1061" i="42"/>
  <c r="L1061" i="42"/>
  <c r="K1061" i="42"/>
  <c r="J1061" i="42"/>
  <c r="H1061" i="42"/>
  <c r="I1061" i="42" s="1"/>
  <c r="M1060" i="42"/>
  <c r="L1060" i="42"/>
  <c r="K1060" i="42"/>
  <c r="J1060" i="42"/>
  <c r="H1060" i="42"/>
  <c r="I1060" i="42"/>
  <c r="M1059" i="42"/>
  <c r="L1059" i="42"/>
  <c r="K1059" i="42"/>
  <c r="J1059" i="42"/>
  <c r="H1059" i="42"/>
  <c r="I1059" i="42" s="1"/>
  <c r="M1058" i="42"/>
  <c r="L1058" i="42"/>
  <c r="K1058" i="42"/>
  <c r="J1058" i="42"/>
  <c r="H1058" i="42"/>
  <c r="I1058" i="42" s="1"/>
  <c r="M1057" i="42"/>
  <c r="L1057" i="42"/>
  <c r="K1057" i="42"/>
  <c r="J1057" i="42"/>
  <c r="H1057" i="42"/>
  <c r="I1057" i="42" s="1"/>
  <c r="M1056" i="42"/>
  <c r="L1056" i="42"/>
  <c r="K1056" i="42"/>
  <c r="J1056" i="42"/>
  <c r="H1056" i="42"/>
  <c r="I1056" i="42" s="1"/>
  <c r="M1055" i="42"/>
  <c r="L1055" i="42"/>
  <c r="K1055" i="42"/>
  <c r="J1055" i="42"/>
  <c r="H1055" i="42"/>
  <c r="I1055" i="42" s="1"/>
  <c r="M1054" i="42"/>
  <c r="L1054" i="42"/>
  <c r="K1054" i="42"/>
  <c r="J1054" i="42"/>
  <c r="H1054" i="42"/>
  <c r="I1054" i="42" s="1"/>
  <c r="M1053" i="42"/>
  <c r="L1053" i="42"/>
  <c r="K1053" i="42"/>
  <c r="J1053" i="42"/>
  <c r="H1053" i="42"/>
  <c r="I1053" i="42" s="1"/>
  <c r="M1052" i="42"/>
  <c r="L1052" i="42"/>
  <c r="K1052" i="42"/>
  <c r="J1052" i="42"/>
  <c r="H1052" i="42"/>
  <c r="I1052" i="42" s="1"/>
  <c r="M1051" i="42"/>
  <c r="L1051" i="42"/>
  <c r="K1051" i="42"/>
  <c r="J1051" i="42"/>
  <c r="H1051" i="42"/>
  <c r="I1051" i="42" s="1"/>
  <c r="M1050" i="42"/>
  <c r="L1050" i="42"/>
  <c r="K1050" i="42"/>
  <c r="J1050" i="42"/>
  <c r="H1050" i="42"/>
  <c r="I1050" i="42" s="1"/>
  <c r="M1049" i="42"/>
  <c r="L1049" i="42"/>
  <c r="K1049" i="42"/>
  <c r="J1049" i="42"/>
  <c r="H1049" i="42"/>
  <c r="I1049" i="42" s="1"/>
  <c r="M1048" i="42"/>
  <c r="L1048" i="42"/>
  <c r="K1048" i="42"/>
  <c r="J1048" i="42"/>
  <c r="H1048" i="42"/>
  <c r="I1048" i="42" s="1"/>
  <c r="M1047" i="42"/>
  <c r="L1047" i="42"/>
  <c r="K1047" i="42"/>
  <c r="J1047" i="42"/>
  <c r="H1047" i="42"/>
  <c r="I1047" i="42" s="1"/>
  <c r="M1046" i="42"/>
  <c r="L1046" i="42"/>
  <c r="K1046" i="42"/>
  <c r="J1046" i="42"/>
  <c r="H1046" i="42"/>
  <c r="I1046" i="42"/>
  <c r="M1045" i="42"/>
  <c r="L1045" i="42"/>
  <c r="K1045" i="42"/>
  <c r="J1045" i="42"/>
  <c r="H1045" i="42"/>
  <c r="I1045" i="42" s="1"/>
  <c r="M1044" i="42"/>
  <c r="L1044" i="42"/>
  <c r="K1044" i="42"/>
  <c r="J1044" i="42"/>
  <c r="H1044" i="42"/>
  <c r="I1044" i="42" s="1"/>
  <c r="M1043" i="42"/>
  <c r="L1043" i="42"/>
  <c r="K1043" i="42"/>
  <c r="J1043" i="42"/>
  <c r="H1043" i="42"/>
  <c r="I1043" i="42" s="1"/>
  <c r="M1042" i="42"/>
  <c r="L1042" i="42"/>
  <c r="K1042" i="42"/>
  <c r="J1042" i="42"/>
  <c r="H1042" i="42"/>
  <c r="I1042" i="42" s="1"/>
  <c r="M1041" i="42"/>
  <c r="L1041" i="42"/>
  <c r="K1041" i="42"/>
  <c r="J1041" i="42"/>
  <c r="H1041" i="42"/>
  <c r="I1041" i="42" s="1"/>
  <c r="M1040" i="42"/>
  <c r="L1040" i="42"/>
  <c r="K1040" i="42"/>
  <c r="J1040" i="42"/>
  <c r="H1040" i="42"/>
  <c r="I1040" i="42" s="1"/>
  <c r="M1039" i="42"/>
  <c r="L1039" i="42"/>
  <c r="K1039" i="42"/>
  <c r="J1039" i="42"/>
  <c r="H1039" i="42"/>
  <c r="I1039" i="42" s="1"/>
  <c r="M1038" i="42"/>
  <c r="L1038" i="42"/>
  <c r="K1038" i="42"/>
  <c r="J1038" i="42"/>
  <c r="H1038" i="42"/>
  <c r="I1038" i="42"/>
  <c r="M1037" i="42"/>
  <c r="L1037" i="42"/>
  <c r="K1037" i="42"/>
  <c r="J1037" i="42"/>
  <c r="H1037" i="42"/>
  <c r="I1037" i="42" s="1"/>
  <c r="M1036" i="42"/>
  <c r="L1036" i="42"/>
  <c r="K1036" i="42"/>
  <c r="J1036" i="42"/>
  <c r="H1036" i="42"/>
  <c r="I1036" i="42" s="1"/>
  <c r="M1035" i="42"/>
  <c r="L1035" i="42"/>
  <c r="K1035" i="42"/>
  <c r="J1035" i="42"/>
  <c r="H1035" i="42"/>
  <c r="I1035" i="42" s="1"/>
  <c r="M1034" i="42"/>
  <c r="L1034" i="42"/>
  <c r="K1034" i="42"/>
  <c r="J1034" i="42"/>
  <c r="H1034" i="42"/>
  <c r="I1034" i="42" s="1"/>
  <c r="M1033" i="42"/>
  <c r="L1033" i="42"/>
  <c r="K1033" i="42"/>
  <c r="J1033" i="42"/>
  <c r="H1033" i="42"/>
  <c r="I1033" i="42" s="1"/>
  <c r="M1032" i="42"/>
  <c r="L1032" i="42"/>
  <c r="K1032" i="42"/>
  <c r="J1032" i="42"/>
  <c r="H1032" i="42"/>
  <c r="I1032" i="42"/>
  <c r="M1031" i="42"/>
  <c r="L1031" i="42"/>
  <c r="K1031" i="42"/>
  <c r="J1031" i="42"/>
  <c r="H1031" i="42"/>
  <c r="I1031" i="42" s="1"/>
  <c r="M1030" i="42"/>
  <c r="L1030" i="42"/>
  <c r="K1030" i="42"/>
  <c r="J1030" i="42"/>
  <c r="H1030" i="42"/>
  <c r="I1030" i="42" s="1"/>
  <c r="M1029" i="42"/>
  <c r="L1029" i="42"/>
  <c r="K1029" i="42"/>
  <c r="J1029" i="42"/>
  <c r="H1029" i="42"/>
  <c r="I1029" i="42" s="1"/>
  <c r="M1028" i="42"/>
  <c r="L1028" i="42"/>
  <c r="K1028" i="42"/>
  <c r="J1028" i="42"/>
  <c r="H1028" i="42"/>
  <c r="I1028" i="42" s="1"/>
  <c r="M1027" i="42"/>
  <c r="L1027" i="42"/>
  <c r="K1027" i="42"/>
  <c r="J1027" i="42"/>
  <c r="H1027" i="42"/>
  <c r="I1027" i="42" s="1"/>
  <c r="M1026" i="42"/>
  <c r="L1026" i="42"/>
  <c r="K1026" i="42"/>
  <c r="J1026" i="42"/>
  <c r="H1026" i="42"/>
  <c r="I1026" i="42" s="1"/>
  <c r="M1025" i="42"/>
  <c r="L1025" i="42"/>
  <c r="K1025" i="42"/>
  <c r="J1025" i="42"/>
  <c r="H1025" i="42"/>
  <c r="I1025" i="42" s="1"/>
  <c r="M1024" i="42"/>
  <c r="L1024" i="42"/>
  <c r="K1024" i="42"/>
  <c r="J1024" i="42"/>
  <c r="H1024" i="42"/>
  <c r="I1024" i="42" s="1"/>
  <c r="M1023" i="42"/>
  <c r="L1023" i="42"/>
  <c r="K1023" i="42"/>
  <c r="J1023" i="42"/>
  <c r="H1023" i="42"/>
  <c r="I1023" i="42" s="1"/>
  <c r="M1022" i="42"/>
  <c r="L1022" i="42"/>
  <c r="K1022" i="42"/>
  <c r="J1022" i="42"/>
  <c r="H1022" i="42"/>
  <c r="I1022" i="42" s="1"/>
  <c r="M1021" i="42"/>
  <c r="L1021" i="42"/>
  <c r="K1021" i="42"/>
  <c r="J1021" i="42"/>
  <c r="H1021" i="42"/>
  <c r="I1021" i="42" s="1"/>
  <c r="M1020" i="42"/>
  <c r="L1020" i="42"/>
  <c r="K1020" i="42"/>
  <c r="J1020" i="42"/>
  <c r="H1020" i="42"/>
  <c r="I1020" i="42" s="1"/>
  <c r="M1019" i="42"/>
  <c r="L1019" i="42"/>
  <c r="K1019" i="42"/>
  <c r="J1019" i="42"/>
  <c r="H1019" i="42"/>
  <c r="I1019" i="42" s="1"/>
  <c r="M1018" i="42"/>
  <c r="L1018" i="42"/>
  <c r="K1018" i="42"/>
  <c r="J1018" i="42"/>
  <c r="H1018" i="42"/>
  <c r="I1018" i="42"/>
  <c r="M1017" i="42"/>
  <c r="L1017" i="42"/>
  <c r="K1017" i="42"/>
  <c r="J1017" i="42"/>
  <c r="H1017" i="42"/>
  <c r="I1017" i="42" s="1"/>
  <c r="M1016" i="42"/>
  <c r="L1016" i="42"/>
  <c r="K1016" i="42"/>
  <c r="J1016" i="42"/>
  <c r="H1016" i="42"/>
  <c r="I1016" i="42" s="1"/>
  <c r="M1015" i="42"/>
  <c r="L1015" i="42"/>
  <c r="K1015" i="42"/>
  <c r="J1015" i="42"/>
  <c r="H1015" i="42"/>
  <c r="I1015" i="42" s="1"/>
  <c r="M1014" i="42"/>
  <c r="L1014" i="42"/>
  <c r="K1014" i="42"/>
  <c r="J1014" i="42"/>
  <c r="H1014" i="42"/>
  <c r="I1014" i="42" s="1"/>
  <c r="M1013" i="42"/>
  <c r="L1013" i="42"/>
  <c r="K1013" i="42"/>
  <c r="J1013" i="42"/>
  <c r="H1013" i="42"/>
  <c r="I1013" i="42" s="1"/>
  <c r="M1012" i="42"/>
  <c r="L1012" i="42"/>
  <c r="K1012" i="42"/>
  <c r="J1012" i="42"/>
  <c r="H1012" i="42"/>
  <c r="I1012" i="42" s="1"/>
  <c r="M1011" i="42"/>
  <c r="L1011" i="42"/>
  <c r="K1011" i="42"/>
  <c r="J1011" i="42"/>
  <c r="H1011" i="42"/>
  <c r="I1011" i="42" s="1"/>
  <c r="M1010" i="42"/>
  <c r="L1010" i="42"/>
  <c r="K1010" i="42"/>
  <c r="J1010" i="42"/>
  <c r="H1010" i="42"/>
  <c r="I1010" i="42" s="1"/>
  <c r="M1009" i="42"/>
  <c r="L1009" i="42"/>
  <c r="K1009" i="42"/>
  <c r="J1009" i="42"/>
  <c r="H1009" i="42"/>
  <c r="I1009" i="42" s="1"/>
  <c r="M1008" i="42"/>
  <c r="L1008" i="42"/>
  <c r="K1008" i="42"/>
  <c r="J1008" i="42"/>
  <c r="H1008" i="42"/>
  <c r="I1008" i="42" s="1"/>
  <c r="M1007" i="42"/>
  <c r="L1007" i="42"/>
  <c r="K1007" i="42"/>
  <c r="J1007" i="42"/>
  <c r="H1007" i="42"/>
  <c r="I1007" i="42" s="1"/>
  <c r="M1006" i="42"/>
  <c r="L1006" i="42"/>
  <c r="K1006" i="42"/>
  <c r="J1006" i="42"/>
  <c r="H1006" i="42"/>
  <c r="I1006" i="42" s="1"/>
  <c r="M1005" i="42"/>
  <c r="L1005" i="42"/>
  <c r="K1005" i="42"/>
  <c r="J1005" i="42"/>
  <c r="H1005" i="42"/>
  <c r="I1005" i="42" s="1"/>
  <c r="M1004" i="42"/>
  <c r="L1004" i="42"/>
  <c r="K1004" i="42"/>
  <c r="J1004" i="42"/>
  <c r="H1004" i="42"/>
  <c r="I1004" i="42" s="1"/>
  <c r="M1003" i="42"/>
  <c r="L1003" i="42"/>
  <c r="K1003" i="42"/>
  <c r="J1003" i="42"/>
  <c r="H1003" i="42"/>
  <c r="I1003" i="42" s="1"/>
  <c r="M1002" i="42"/>
  <c r="L1002" i="42"/>
  <c r="K1002" i="42"/>
  <c r="J1002" i="42"/>
  <c r="H1002" i="42"/>
  <c r="I1002" i="42" s="1"/>
  <c r="M1001" i="42"/>
  <c r="L1001" i="42"/>
  <c r="K1001" i="42"/>
  <c r="J1001" i="42"/>
  <c r="H1001" i="42"/>
  <c r="I1001" i="42" s="1"/>
  <c r="M1000" i="42"/>
  <c r="L1000" i="42"/>
  <c r="K1000" i="42"/>
  <c r="J1000" i="42"/>
  <c r="H1000" i="42"/>
  <c r="I1000" i="42" s="1"/>
  <c r="M999" i="42"/>
  <c r="L999" i="42"/>
  <c r="K999" i="42"/>
  <c r="J999" i="42"/>
  <c r="H999" i="42"/>
  <c r="I999" i="42" s="1"/>
  <c r="M998" i="42"/>
  <c r="L998" i="42"/>
  <c r="K998" i="42"/>
  <c r="J998" i="42"/>
  <c r="H998" i="42"/>
  <c r="I998" i="42"/>
  <c r="M997" i="42"/>
  <c r="L997" i="42"/>
  <c r="K997" i="42"/>
  <c r="J997" i="42"/>
  <c r="H997" i="42"/>
  <c r="I997" i="42" s="1"/>
  <c r="M996" i="42"/>
  <c r="L996" i="42"/>
  <c r="K996" i="42"/>
  <c r="J996" i="42"/>
  <c r="H996" i="42"/>
  <c r="I996" i="42"/>
  <c r="M995" i="42"/>
  <c r="L995" i="42"/>
  <c r="K995" i="42"/>
  <c r="J995" i="42"/>
  <c r="H995" i="42"/>
  <c r="I995" i="42" s="1"/>
  <c r="M994" i="42"/>
  <c r="L994" i="42"/>
  <c r="K994" i="42"/>
  <c r="J994" i="42"/>
  <c r="H994" i="42"/>
  <c r="I994" i="42"/>
  <c r="M993" i="42"/>
  <c r="L993" i="42"/>
  <c r="K993" i="42"/>
  <c r="J993" i="42"/>
  <c r="H993" i="42"/>
  <c r="I993" i="42" s="1"/>
  <c r="M992" i="42"/>
  <c r="L992" i="42"/>
  <c r="K992" i="42"/>
  <c r="J992" i="42"/>
  <c r="H992" i="42"/>
  <c r="I992" i="42"/>
  <c r="M991" i="42"/>
  <c r="L991" i="42"/>
  <c r="K991" i="42"/>
  <c r="J991" i="42"/>
  <c r="H991" i="42"/>
  <c r="I991" i="42" s="1"/>
  <c r="M990" i="42"/>
  <c r="L990" i="42"/>
  <c r="K990" i="42"/>
  <c r="J990" i="42"/>
  <c r="H990" i="42"/>
  <c r="I990" i="42" s="1"/>
  <c r="M989" i="42"/>
  <c r="L989" i="42"/>
  <c r="K989" i="42"/>
  <c r="J989" i="42"/>
  <c r="H989" i="42"/>
  <c r="I989" i="42" s="1"/>
  <c r="M988" i="42"/>
  <c r="L988" i="42"/>
  <c r="K988" i="42"/>
  <c r="J988" i="42"/>
  <c r="H988" i="42"/>
  <c r="I988" i="42"/>
  <c r="M987" i="42"/>
  <c r="L987" i="42"/>
  <c r="K987" i="42"/>
  <c r="J987" i="42"/>
  <c r="H987" i="42"/>
  <c r="I987" i="42" s="1"/>
  <c r="M986" i="42"/>
  <c r="L986" i="42"/>
  <c r="K986" i="42"/>
  <c r="J986" i="42"/>
  <c r="H986" i="42"/>
  <c r="I986" i="42" s="1"/>
  <c r="M985" i="42"/>
  <c r="L985" i="42"/>
  <c r="K985" i="42"/>
  <c r="J985" i="42"/>
  <c r="H985" i="42"/>
  <c r="I985" i="42" s="1"/>
  <c r="M984" i="42"/>
  <c r="L984" i="42"/>
  <c r="K984" i="42"/>
  <c r="J984" i="42"/>
  <c r="H984" i="42"/>
  <c r="I984" i="42" s="1"/>
  <c r="M983" i="42"/>
  <c r="L983" i="42"/>
  <c r="K983" i="42"/>
  <c r="J983" i="42"/>
  <c r="H983" i="42"/>
  <c r="I983" i="42" s="1"/>
  <c r="M982" i="42"/>
  <c r="L982" i="42"/>
  <c r="K982" i="42"/>
  <c r="J982" i="42"/>
  <c r="H982" i="42"/>
  <c r="I982" i="42"/>
  <c r="M981" i="42"/>
  <c r="L981" i="42"/>
  <c r="K981" i="42"/>
  <c r="J981" i="42"/>
  <c r="H981" i="42"/>
  <c r="I981" i="42" s="1"/>
  <c r="M980" i="42"/>
  <c r="L980" i="42"/>
  <c r="K980" i="42"/>
  <c r="J980" i="42"/>
  <c r="H980" i="42"/>
  <c r="I980" i="42" s="1"/>
  <c r="M979" i="42"/>
  <c r="L979" i="42"/>
  <c r="K979" i="42"/>
  <c r="J979" i="42"/>
  <c r="H979" i="42"/>
  <c r="I979" i="42" s="1"/>
  <c r="M978" i="42"/>
  <c r="L978" i="42"/>
  <c r="K978" i="42"/>
  <c r="J978" i="42"/>
  <c r="H978" i="42"/>
  <c r="I978" i="42"/>
  <c r="M977" i="42"/>
  <c r="L977" i="42"/>
  <c r="K977" i="42"/>
  <c r="J977" i="42"/>
  <c r="H977" i="42"/>
  <c r="I977" i="42" s="1"/>
  <c r="M976" i="42"/>
  <c r="L976" i="42"/>
  <c r="K976" i="42"/>
  <c r="J976" i="42"/>
  <c r="H976" i="42"/>
  <c r="I976" i="42"/>
  <c r="M975" i="42"/>
  <c r="L975" i="42"/>
  <c r="K975" i="42"/>
  <c r="J975" i="42"/>
  <c r="H975" i="42"/>
  <c r="I975" i="42" s="1"/>
  <c r="M974" i="42"/>
  <c r="L974" i="42"/>
  <c r="K974" i="42"/>
  <c r="J974" i="42"/>
  <c r="H974" i="42"/>
  <c r="I974" i="42"/>
  <c r="M973" i="42"/>
  <c r="L973" i="42"/>
  <c r="K973" i="42"/>
  <c r="J973" i="42"/>
  <c r="H973" i="42"/>
  <c r="I973" i="42" s="1"/>
  <c r="M972" i="42"/>
  <c r="L972" i="42"/>
  <c r="K972" i="42"/>
  <c r="J972" i="42"/>
  <c r="H972" i="42"/>
  <c r="I972" i="42"/>
  <c r="M971" i="42"/>
  <c r="L971" i="42"/>
  <c r="K971" i="42"/>
  <c r="J971" i="42"/>
  <c r="H971" i="42"/>
  <c r="I971" i="42" s="1"/>
  <c r="M970" i="42"/>
  <c r="L970" i="42"/>
  <c r="K970" i="42"/>
  <c r="J970" i="42"/>
  <c r="H970" i="42"/>
  <c r="I970" i="42"/>
  <c r="M969" i="42"/>
  <c r="L969" i="42"/>
  <c r="K969" i="42"/>
  <c r="J969" i="42"/>
  <c r="H969" i="42"/>
  <c r="I969" i="42" s="1"/>
  <c r="M968" i="42"/>
  <c r="L968" i="42"/>
  <c r="K968" i="42"/>
  <c r="J968" i="42"/>
  <c r="H968" i="42"/>
  <c r="I968" i="42"/>
  <c r="M967" i="42"/>
  <c r="L967" i="42"/>
  <c r="K967" i="42"/>
  <c r="J967" i="42"/>
  <c r="H967" i="42"/>
  <c r="I967" i="42" s="1"/>
  <c r="M966" i="42"/>
  <c r="L966" i="42"/>
  <c r="K966" i="42"/>
  <c r="J966" i="42"/>
  <c r="H966" i="42"/>
  <c r="I966" i="42" s="1"/>
  <c r="M965" i="42"/>
  <c r="L965" i="42"/>
  <c r="K965" i="42"/>
  <c r="J965" i="42"/>
  <c r="H965" i="42"/>
  <c r="I965" i="42" s="1"/>
  <c r="M964" i="42"/>
  <c r="L964" i="42"/>
  <c r="K964" i="42"/>
  <c r="J964" i="42"/>
  <c r="H964" i="42"/>
  <c r="I964" i="42" s="1"/>
  <c r="M963" i="42"/>
  <c r="L963" i="42"/>
  <c r="K963" i="42"/>
  <c r="J963" i="42"/>
  <c r="H963" i="42"/>
  <c r="I963" i="42" s="1"/>
  <c r="M962" i="42"/>
  <c r="L962" i="42"/>
  <c r="K962" i="42"/>
  <c r="J962" i="42"/>
  <c r="H962" i="42"/>
  <c r="I962" i="42" s="1"/>
  <c r="M961" i="42"/>
  <c r="L961" i="42"/>
  <c r="K961" i="42"/>
  <c r="J961" i="42"/>
  <c r="H961" i="42"/>
  <c r="I961" i="42" s="1"/>
  <c r="M960" i="42"/>
  <c r="L960" i="42"/>
  <c r="K960" i="42"/>
  <c r="J960" i="42"/>
  <c r="H960" i="42"/>
  <c r="I960" i="42"/>
  <c r="M959" i="42"/>
  <c r="L959" i="42"/>
  <c r="K959" i="42"/>
  <c r="J959" i="42"/>
  <c r="H959" i="42"/>
  <c r="I959" i="42" s="1"/>
  <c r="M958" i="42"/>
  <c r="L958" i="42"/>
  <c r="K958" i="42"/>
  <c r="J958" i="42"/>
  <c r="H958" i="42"/>
  <c r="I958" i="42"/>
  <c r="M957" i="42"/>
  <c r="L957" i="42"/>
  <c r="K957" i="42"/>
  <c r="J957" i="42"/>
  <c r="H957" i="42"/>
  <c r="I957" i="42" s="1"/>
  <c r="M956" i="42"/>
  <c r="L956" i="42"/>
  <c r="K956" i="42"/>
  <c r="J956" i="42"/>
  <c r="H956" i="42"/>
  <c r="I956" i="42" s="1"/>
  <c r="M955" i="42"/>
  <c r="L955" i="42"/>
  <c r="K955" i="42"/>
  <c r="J955" i="42"/>
  <c r="H955" i="42"/>
  <c r="I955" i="42" s="1"/>
  <c r="M954" i="42"/>
  <c r="L954" i="42"/>
  <c r="K954" i="42"/>
  <c r="J954" i="42"/>
  <c r="H954" i="42"/>
  <c r="I954" i="42"/>
  <c r="M953" i="42"/>
  <c r="L953" i="42"/>
  <c r="K953" i="42"/>
  <c r="J953" i="42"/>
  <c r="H953" i="42"/>
  <c r="I953" i="42" s="1"/>
  <c r="M952" i="42"/>
  <c r="L952" i="42"/>
  <c r="K952" i="42"/>
  <c r="J952" i="42"/>
  <c r="H952" i="42"/>
  <c r="I952" i="42"/>
  <c r="M951" i="42"/>
  <c r="L951" i="42"/>
  <c r="K951" i="42"/>
  <c r="J951" i="42"/>
  <c r="H951" i="42"/>
  <c r="I951" i="42" s="1"/>
  <c r="M950" i="42"/>
  <c r="L950" i="42"/>
  <c r="K950" i="42"/>
  <c r="J950" i="42"/>
  <c r="H950" i="42"/>
  <c r="I950" i="42"/>
  <c r="M949" i="42"/>
  <c r="L949" i="42"/>
  <c r="K949" i="42"/>
  <c r="J949" i="42"/>
  <c r="H949" i="42"/>
  <c r="I949" i="42" s="1"/>
  <c r="M948" i="42"/>
  <c r="L948" i="42"/>
  <c r="K948" i="42"/>
  <c r="J948" i="42"/>
  <c r="H948" i="42"/>
  <c r="I948" i="42" s="1"/>
  <c r="M947" i="42"/>
  <c r="L947" i="42"/>
  <c r="K947" i="42"/>
  <c r="J947" i="42"/>
  <c r="H947" i="42"/>
  <c r="I947" i="42" s="1"/>
  <c r="M946" i="42"/>
  <c r="L946" i="42"/>
  <c r="K946" i="42"/>
  <c r="J946" i="42"/>
  <c r="H946" i="42"/>
  <c r="I946" i="42"/>
  <c r="M945" i="42"/>
  <c r="L945" i="42"/>
  <c r="K945" i="42"/>
  <c r="J945" i="42"/>
  <c r="H945" i="42"/>
  <c r="I945" i="42" s="1"/>
  <c r="M944" i="42"/>
  <c r="L944" i="42"/>
  <c r="K944" i="42"/>
  <c r="J944" i="42"/>
  <c r="H944" i="42"/>
  <c r="I944" i="42" s="1"/>
  <c r="M943" i="42"/>
  <c r="L943" i="42"/>
  <c r="K943" i="42"/>
  <c r="J943" i="42"/>
  <c r="H943" i="42"/>
  <c r="I943" i="42" s="1"/>
  <c r="M942" i="42"/>
  <c r="L942" i="42"/>
  <c r="K942" i="42"/>
  <c r="J942" i="42"/>
  <c r="H942" i="42"/>
  <c r="I942" i="42" s="1"/>
  <c r="M941" i="42"/>
  <c r="L941" i="42"/>
  <c r="K941" i="42"/>
  <c r="J941" i="42"/>
  <c r="H941" i="42"/>
  <c r="I941" i="42" s="1"/>
  <c r="M940" i="42"/>
  <c r="L940" i="42"/>
  <c r="K940" i="42"/>
  <c r="J940" i="42"/>
  <c r="H940" i="42"/>
  <c r="I940" i="42"/>
  <c r="M939" i="42"/>
  <c r="L939" i="42"/>
  <c r="K939" i="42"/>
  <c r="J939" i="42"/>
  <c r="H939" i="42"/>
  <c r="I939" i="42" s="1"/>
  <c r="M938" i="42"/>
  <c r="L938" i="42"/>
  <c r="K938" i="42"/>
  <c r="J938" i="42"/>
  <c r="H938" i="42"/>
  <c r="I938" i="42" s="1"/>
  <c r="M937" i="42"/>
  <c r="L937" i="42"/>
  <c r="K937" i="42"/>
  <c r="J937" i="42"/>
  <c r="H937" i="42"/>
  <c r="I937" i="42" s="1"/>
  <c r="M936" i="42"/>
  <c r="L936" i="42"/>
  <c r="K936" i="42"/>
  <c r="J936" i="42"/>
  <c r="H936" i="42"/>
  <c r="I936" i="42"/>
  <c r="M935" i="42"/>
  <c r="L935" i="42"/>
  <c r="K935" i="42"/>
  <c r="J935" i="42"/>
  <c r="H935" i="42"/>
  <c r="I935" i="42" s="1"/>
  <c r="M934" i="42"/>
  <c r="L934" i="42"/>
  <c r="K934" i="42"/>
  <c r="J934" i="42"/>
  <c r="H934" i="42"/>
  <c r="I934" i="42"/>
  <c r="M933" i="42"/>
  <c r="L933" i="42"/>
  <c r="K933" i="42"/>
  <c r="J933" i="42"/>
  <c r="H933" i="42"/>
  <c r="I933" i="42" s="1"/>
  <c r="M932" i="42"/>
  <c r="L932" i="42"/>
  <c r="K932" i="42"/>
  <c r="J932" i="42"/>
  <c r="H932" i="42"/>
  <c r="I932" i="42" s="1"/>
  <c r="M931" i="42"/>
  <c r="L931" i="42"/>
  <c r="K931" i="42"/>
  <c r="J931" i="42"/>
  <c r="H931" i="42"/>
  <c r="I931" i="42" s="1"/>
  <c r="M930" i="42"/>
  <c r="L930" i="42"/>
  <c r="K930" i="42"/>
  <c r="J930" i="42"/>
  <c r="H930" i="42"/>
  <c r="I930" i="42" s="1"/>
  <c r="M929" i="42"/>
  <c r="L929" i="42"/>
  <c r="K929" i="42"/>
  <c r="J929" i="42"/>
  <c r="H929" i="42"/>
  <c r="I929" i="42" s="1"/>
  <c r="M928" i="42"/>
  <c r="L928" i="42"/>
  <c r="K928" i="42"/>
  <c r="J928" i="42"/>
  <c r="H928" i="42"/>
  <c r="I928" i="42"/>
  <c r="M927" i="42"/>
  <c r="L927" i="42"/>
  <c r="K927" i="42"/>
  <c r="J927" i="42"/>
  <c r="H927" i="42"/>
  <c r="I927" i="42" s="1"/>
  <c r="M926" i="42"/>
  <c r="L926" i="42"/>
  <c r="K926" i="42"/>
  <c r="J926" i="42"/>
  <c r="H926" i="42"/>
  <c r="I926" i="42" s="1"/>
  <c r="M925" i="42"/>
  <c r="L925" i="42"/>
  <c r="K925" i="42"/>
  <c r="J925" i="42"/>
  <c r="H925" i="42"/>
  <c r="I925" i="42" s="1"/>
  <c r="M924" i="42"/>
  <c r="L924" i="42"/>
  <c r="K924" i="42"/>
  <c r="J924" i="42"/>
  <c r="H924" i="42"/>
  <c r="I924" i="42"/>
  <c r="M923" i="42"/>
  <c r="L923" i="42"/>
  <c r="K923" i="42"/>
  <c r="J923" i="42"/>
  <c r="H923" i="42"/>
  <c r="I923" i="42" s="1"/>
  <c r="M922" i="42"/>
  <c r="L922" i="42"/>
  <c r="K922" i="42"/>
  <c r="J922" i="42"/>
  <c r="H922" i="42"/>
  <c r="I922" i="42" s="1"/>
  <c r="M921" i="42"/>
  <c r="L921" i="42"/>
  <c r="K921" i="42"/>
  <c r="J921" i="42"/>
  <c r="H921" i="42"/>
  <c r="I921" i="42" s="1"/>
  <c r="M920" i="42"/>
  <c r="L920" i="42"/>
  <c r="K920" i="42"/>
  <c r="J920" i="42"/>
  <c r="H920" i="42"/>
  <c r="I920" i="42"/>
  <c r="M919" i="42"/>
  <c r="L919" i="42"/>
  <c r="K919" i="42"/>
  <c r="J919" i="42"/>
  <c r="H919" i="42"/>
  <c r="I919" i="42" s="1"/>
  <c r="M918" i="42"/>
  <c r="L918" i="42"/>
  <c r="K918" i="42"/>
  <c r="J918" i="42"/>
  <c r="H918" i="42"/>
  <c r="I918" i="42" s="1"/>
  <c r="M917" i="42"/>
  <c r="L917" i="42"/>
  <c r="K917" i="42"/>
  <c r="J917" i="42"/>
  <c r="H917" i="42"/>
  <c r="I917" i="42" s="1"/>
  <c r="M916" i="42"/>
  <c r="L916" i="42"/>
  <c r="K916" i="42"/>
  <c r="J916" i="42"/>
  <c r="H916" i="42"/>
  <c r="I916" i="42"/>
  <c r="M915" i="42"/>
  <c r="L915" i="42"/>
  <c r="K915" i="42"/>
  <c r="J915" i="42"/>
  <c r="H915" i="42"/>
  <c r="I915" i="42" s="1"/>
  <c r="M914" i="42"/>
  <c r="L914" i="42"/>
  <c r="K914" i="42"/>
  <c r="J914" i="42"/>
  <c r="H914" i="42"/>
  <c r="I914" i="42" s="1"/>
  <c r="M913" i="42"/>
  <c r="L913" i="42"/>
  <c r="K913" i="42"/>
  <c r="J913" i="42"/>
  <c r="H913" i="42"/>
  <c r="I913" i="42" s="1"/>
  <c r="M912" i="42"/>
  <c r="L912" i="42"/>
  <c r="K912" i="42"/>
  <c r="J912" i="42"/>
  <c r="H912" i="42"/>
  <c r="I912" i="42"/>
  <c r="M911" i="42"/>
  <c r="L911" i="42"/>
  <c r="K911" i="42"/>
  <c r="J911" i="42"/>
  <c r="H911" i="42"/>
  <c r="I911" i="42" s="1"/>
  <c r="M910" i="42"/>
  <c r="L910" i="42"/>
  <c r="K910" i="42"/>
  <c r="J910" i="42"/>
  <c r="H910" i="42"/>
  <c r="I910" i="42" s="1"/>
  <c r="M909" i="42"/>
  <c r="L909" i="42"/>
  <c r="K909" i="42"/>
  <c r="J909" i="42"/>
  <c r="H909" i="42"/>
  <c r="I909" i="42" s="1"/>
  <c r="M908" i="42"/>
  <c r="L908" i="42"/>
  <c r="K908" i="42"/>
  <c r="J908" i="42"/>
  <c r="H908" i="42"/>
  <c r="I908" i="42" s="1"/>
  <c r="M907" i="42"/>
  <c r="L907" i="42"/>
  <c r="K907" i="42"/>
  <c r="J907" i="42"/>
  <c r="H907" i="42"/>
  <c r="I907" i="42" s="1"/>
  <c r="M906" i="42"/>
  <c r="L906" i="42"/>
  <c r="K906" i="42"/>
  <c r="J906" i="42"/>
  <c r="H906" i="42"/>
  <c r="I906" i="42"/>
  <c r="M905" i="42"/>
  <c r="L905" i="42"/>
  <c r="K905" i="42"/>
  <c r="J905" i="42"/>
  <c r="H905" i="42"/>
  <c r="I905" i="42" s="1"/>
  <c r="M904" i="42"/>
  <c r="L904" i="42"/>
  <c r="K904" i="42"/>
  <c r="J904" i="42"/>
  <c r="H904" i="42"/>
  <c r="I904" i="42" s="1"/>
  <c r="M903" i="42"/>
  <c r="L903" i="42"/>
  <c r="K903" i="42"/>
  <c r="J903" i="42"/>
  <c r="H903" i="42"/>
  <c r="I903" i="42" s="1"/>
  <c r="M902" i="42"/>
  <c r="L902" i="42"/>
  <c r="K902" i="42"/>
  <c r="J902" i="42"/>
  <c r="H902" i="42"/>
  <c r="I902" i="42"/>
  <c r="M901" i="42"/>
  <c r="L901" i="42"/>
  <c r="K901" i="42"/>
  <c r="J901" i="42"/>
  <c r="H901" i="42"/>
  <c r="I901" i="42" s="1"/>
  <c r="M900" i="42"/>
  <c r="L900" i="42"/>
  <c r="K900" i="42"/>
  <c r="J900" i="42"/>
  <c r="H900" i="42"/>
  <c r="I900" i="42"/>
  <c r="M899" i="42"/>
  <c r="L899" i="42"/>
  <c r="K899" i="42"/>
  <c r="J899" i="42"/>
  <c r="H899" i="42"/>
  <c r="I899" i="42" s="1"/>
  <c r="M898" i="42"/>
  <c r="L898" i="42"/>
  <c r="K898" i="42"/>
  <c r="J898" i="42"/>
  <c r="H898" i="42"/>
  <c r="I898" i="42"/>
  <c r="M897" i="42"/>
  <c r="L897" i="42"/>
  <c r="K897" i="42"/>
  <c r="J897" i="42"/>
  <c r="H897" i="42"/>
  <c r="I897" i="42" s="1"/>
  <c r="M896" i="42"/>
  <c r="L896" i="42"/>
  <c r="K896" i="42"/>
  <c r="J896" i="42"/>
  <c r="H896" i="42"/>
  <c r="I896" i="42"/>
  <c r="M895" i="42"/>
  <c r="L895" i="42"/>
  <c r="K895" i="42"/>
  <c r="J895" i="42"/>
  <c r="H895" i="42"/>
  <c r="I895" i="42" s="1"/>
  <c r="M894" i="42"/>
  <c r="L894" i="42"/>
  <c r="K894" i="42"/>
  <c r="J894" i="42"/>
  <c r="H894" i="42"/>
  <c r="I894" i="42" s="1"/>
  <c r="M893" i="42"/>
  <c r="L893" i="42"/>
  <c r="K893" i="42"/>
  <c r="J893" i="42"/>
  <c r="H893" i="42"/>
  <c r="I893" i="42" s="1"/>
  <c r="M892" i="42"/>
  <c r="L892" i="42"/>
  <c r="K892" i="42"/>
  <c r="J892" i="42"/>
  <c r="H892" i="42"/>
  <c r="I892" i="42"/>
  <c r="M891" i="42"/>
  <c r="L891" i="42"/>
  <c r="K891" i="42"/>
  <c r="J891" i="42"/>
  <c r="H891" i="42"/>
  <c r="I891" i="42" s="1"/>
  <c r="M890" i="42"/>
  <c r="L890" i="42"/>
  <c r="K890" i="42"/>
  <c r="J890" i="42"/>
  <c r="H890" i="42"/>
  <c r="I890" i="42" s="1"/>
  <c r="M889" i="42"/>
  <c r="L889" i="42"/>
  <c r="K889" i="42"/>
  <c r="J889" i="42"/>
  <c r="H889" i="42"/>
  <c r="I889" i="42" s="1"/>
  <c r="M888" i="42"/>
  <c r="L888" i="42"/>
  <c r="K888" i="42"/>
  <c r="J888" i="42"/>
  <c r="H888" i="42"/>
  <c r="I888" i="42" s="1"/>
  <c r="M887" i="42"/>
  <c r="L887" i="42"/>
  <c r="K887" i="42"/>
  <c r="J887" i="42"/>
  <c r="H887" i="42"/>
  <c r="I887" i="42" s="1"/>
  <c r="M886" i="42"/>
  <c r="L886" i="42"/>
  <c r="K886" i="42"/>
  <c r="J886" i="42"/>
  <c r="H886" i="42"/>
  <c r="I886" i="42"/>
  <c r="M885" i="42"/>
  <c r="L885" i="42"/>
  <c r="K885" i="42"/>
  <c r="J885" i="42"/>
  <c r="H885" i="42"/>
  <c r="I885" i="42" s="1"/>
  <c r="M884" i="42"/>
  <c r="L884" i="42"/>
  <c r="K884" i="42"/>
  <c r="J884" i="42"/>
  <c r="H884" i="42"/>
  <c r="I884" i="42" s="1"/>
  <c r="M883" i="42"/>
  <c r="L883" i="42"/>
  <c r="K883" i="42"/>
  <c r="J883" i="42"/>
  <c r="H883" i="42"/>
  <c r="I883" i="42" s="1"/>
  <c r="M882" i="42"/>
  <c r="L882" i="42"/>
  <c r="K882" i="42"/>
  <c r="J882" i="42"/>
  <c r="H882" i="42"/>
  <c r="I882" i="42"/>
  <c r="M881" i="42"/>
  <c r="L881" i="42"/>
  <c r="K881" i="42"/>
  <c r="J881" i="42"/>
  <c r="H881" i="42"/>
  <c r="I881" i="42" s="1"/>
  <c r="M880" i="42"/>
  <c r="L880" i="42"/>
  <c r="K880" i="42"/>
  <c r="J880" i="42"/>
  <c r="H880" i="42"/>
  <c r="I880" i="42"/>
  <c r="M879" i="42"/>
  <c r="L879" i="42"/>
  <c r="K879" i="42"/>
  <c r="J879" i="42"/>
  <c r="H879" i="42"/>
  <c r="I879" i="42" s="1"/>
  <c r="M878" i="42"/>
  <c r="L878" i="42"/>
  <c r="K878" i="42"/>
  <c r="J878" i="42"/>
  <c r="H878" i="42"/>
  <c r="I878" i="42"/>
  <c r="M877" i="42"/>
  <c r="L877" i="42"/>
  <c r="K877" i="42"/>
  <c r="J877" i="42"/>
  <c r="H877" i="42"/>
  <c r="I877" i="42" s="1"/>
  <c r="M876" i="42"/>
  <c r="L876" i="42"/>
  <c r="K876" i="42"/>
  <c r="J876" i="42"/>
  <c r="H876" i="42"/>
  <c r="I876" i="42"/>
  <c r="M875" i="42"/>
  <c r="L875" i="42"/>
  <c r="K875" i="42"/>
  <c r="J875" i="42"/>
  <c r="H875" i="42"/>
  <c r="I875" i="42" s="1"/>
  <c r="M874" i="42"/>
  <c r="L874" i="42"/>
  <c r="K874" i="42"/>
  <c r="J874" i="42"/>
  <c r="H874" i="42"/>
  <c r="I874" i="42"/>
  <c r="M873" i="42"/>
  <c r="L873" i="42"/>
  <c r="K873" i="42"/>
  <c r="J873" i="42"/>
  <c r="H873" i="42"/>
  <c r="I873" i="42" s="1"/>
  <c r="M872" i="42"/>
  <c r="L872" i="42"/>
  <c r="K872" i="42"/>
  <c r="J872" i="42"/>
  <c r="H872" i="42"/>
  <c r="I872" i="42"/>
  <c r="M871" i="42"/>
  <c r="L871" i="42"/>
  <c r="K871" i="42"/>
  <c r="J871" i="42"/>
  <c r="H871" i="42"/>
  <c r="I871" i="42" s="1"/>
  <c r="M870" i="42"/>
  <c r="L870" i="42"/>
  <c r="K870" i="42"/>
  <c r="J870" i="42"/>
  <c r="H870" i="42"/>
  <c r="I870" i="42" s="1"/>
  <c r="M869" i="42"/>
  <c r="L869" i="42"/>
  <c r="K869" i="42"/>
  <c r="J869" i="42"/>
  <c r="H869" i="42"/>
  <c r="I869" i="42" s="1"/>
  <c r="M868" i="42"/>
  <c r="L868" i="42"/>
  <c r="K868" i="42"/>
  <c r="J868" i="42"/>
  <c r="H868" i="42"/>
  <c r="I868" i="42" s="1"/>
  <c r="M867" i="42"/>
  <c r="L867" i="42"/>
  <c r="K867" i="42"/>
  <c r="J867" i="42"/>
  <c r="H867" i="42"/>
  <c r="I867" i="42" s="1"/>
  <c r="M866" i="42"/>
  <c r="L866" i="42"/>
  <c r="K866" i="42"/>
  <c r="J866" i="42"/>
  <c r="H866" i="42"/>
  <c r="I866" i="42" s="1"/>
  <c r="M865" i="42"/>
  <c r="L865" i="42"/>
  <c r="K865" i="42"/>
  <c r="J865" i="42"/>
  <c r="H865" i="42"/>
  <c r="I865" i="42" s="1"/>
  <c r="M864" i="42"/>
  <c r="L864" i="42"/>
  <c r="K864" i="42"/>
  <c r="J864" i="42"/>
  <c r="H864" i="42"/>
  <c r="I864" i="42"/>
  <c r="M863" i="42"/>
  <c r="L863" i="42"/>
  <c r="K863" i="42"/>
  <c r="J863" i="42"/>
  <c r="H863" i="42"/>
  <c r="I863" i="42" s="1"/>
  <c r="M862" i="42"/>
  <c r="L862" i="42"/>
  <c r="K862" i="42"/>
  <c r="J862" i="42"/>
  <c r="H862" i="42"/>
  <c r="I862" i="42"/>
  <c r="M861" i="42"/>
  <c r="L861" i="42"/>
  <c r="K861" i="42"/>
  <c r="J861" i="42"/>
  <c r="H861" i="42"/>
  <c r="I861" i="42" s="1"/>
  <c r="M860" i="42"/>
  <c r="L860" i="42"/>
  <c r="K860" i="42"/>
  <c r="J860" i="42"/>
  <c r="H860" i="42"/>
  <c r="I860" i="42" s="1"/>
  <c r="M859" i="42"/>
  <c r="L859" i="42"/>
  <c r="K859" i="42"/>
  <c r="J859" i="42"/>
  <c r="H859" i="42"/>
  <c r="I859" i="42" s="1"/>
  <c r="M858" i="42"/>
  <c r="L858" i="42"/>
  <c r="K858" i="42"/>
  <c r="J858" i="42"/>
  <c r="H858" i="42"/>
  <c r="I858" i="42"/>
  <c r="M857" i="42"/>
  <c r="L857" i="42"/>
  <c r="K857" i="42"/>
  <c r="J857" i="42"/>
  <c r="H857" i="42"/>
  <c r="I857" i="42" s="1"/>
  <c r="M856" i="42"/>
  <c r="L856" i="42"/>
  <c r="K856" i="42"/>
  <c r="J856" i="42"/>
  <c r="H856" i="42"/>
  <c r="I856" i="42"/>
  <c r="M855" i="42"/>
  <c r="L855" i="42"/>
  <c r="K855" i="42"/>
  <c r="J855" i="42"/>
  <c r="H855" i="42"/>
  <c r="I855" i="42" s="1"/>
  <c r="M854" i="42"/>
  <c r="L854" i="42"/>
  <c r="K854" i="42"/>
  <c r="J854" i="42"/>
  <c r="H854" i="42"/>
  <c r="I854" i="42"/>
  <c r="M853" i="42"/>
  <c r="L853" i="42"/>
  <c r="K853" i="42"/>
  <c r="J853" i="42"/>
  <c r="H853" i="42"/>
  <c r="I853" i="42" s="1"/>
  <c r="M852" i="42"/>
  <c r="L852" i="42"/>
  <c r="K852" i="42"/>
  <c r="J852" i="42"/>
  <c r="H852" i="42"/>
  <c r="I852" i="42" s="1"/>
  <c r="M851" i="42"/>
  <c r="L851" i="42"/>
  <c r="K851" i="42"/>
  <c r="J851" i="42"/>
  <c r="H851" i="42"/>
  <c r="I851" i="42" s="1"/>
  <c r="M850" i="42"/>
  <c r="L850" i="42"/>
  <c r="K850" i="42"/>
  <c r="J850" i="42"/>
  <c r="H850" i="42"/>
  <c r="I850" i="42"/>
  <c r="M849" i="42"/>
  <c r="L849" i="42"/>
  <c r="K849" i="42"/>
  <c r="J849" i="42"/>
  <c r="H849" i="42"/>
  <c r="I849" i="42" s="1"/>
  <c r="M848" i="42"/>
  <c r="L848" i="42"/>
  <c r="K848" i="42"/>
  <c r="J848" i="42"/>
  <c r="H848" i="42"/>
  <c r="I848" i="42" s="1"/>
  <c r="M847" i="42"/>
  <c r="L847" i="42"/>
  <c r="K847" i="42"/>
  <c r="J847" i="42"/>
  <c r="H847" i="42"/>
  <c r="I847" i="42" s="1"/>
  <c r="M846" i="42"/>
  <c r="L846" i="42"/>
  <c r="K846" i="42"/>
  <c r="J846" i="42"/>
  <c r="H846" i="42"/>
  <c r="I846" i="42" s="1"/>
  <c r="M845" i="42"/>
  <c r="L845" i="42"/>
  <c r="K845" i="42"/>
  <c r="J845" i="42"/>
  <c r="H845" i="42"/>
  <c r="I845" i="42" s="1"/>
  <c r="M844" i="42"/>
  <c r="L844" i="42"/>
  <c r="K844" i="42"/>
  <c r="J844" i="42"/>
  <c r="H844" i="42"/>
  <c r="I844" i="42"/>
  <c r="M843" i="42"/>
  <c r="L843" i="42"/>
  <c r="K843" i="42"/>
  <c r="J843" i="42"/>
  <c r="H843" i="42"/>
  <c r="I843" i="42" s="1"/>
  <c r="M842" i="42"/>
  <c r="L842" i="42"/>
  <c r="K842" i="42"/>
  <c r="J842" i="42"/>
  <c r="H842" i="42"/>
  <c r="I842" i="42" s="1"/>
  <c r="M841" i="42"/>
  <c r="L841" i="42"/>
  <c r="K841" i="42"/>
  <c r="J841" i="42"/>
  <c r="H841" i="42"/>
  <c r="I841" i="42" s="1"/>
  <c r="M840" i="42"/>
  <c r="L840" i="42"/>
  <c r="K840" i="42"/>
  <c r="J840" i="42"/>
  <c r="H840" i="42"/>
  <c r="I840" i="42"/>
  <c r="M839" i="42"/>
  <c r="L839" i="42"/>
  <c r="K839" i="42"/>
  <c r="J839" i="42"/>
  <c r="H839" i="42"/>
  <c r="I839" i="42" s="1"/>
  <c r="M838" i="42"/>
  <c r="L838" i="42"/>
  <c r="K838" i="42"/>
  <c r="J838" i="42"/>
  <c r="H838" i="42"/>
  <c r="I838" i="42"/>
  <c r="M837" i="42"/>
  <c r="L837" i="42"/>
  <c r="K837" i="42"/>
  <c r="J837" i="42"/>
  <c r="H837" i="42"/>
  <c r="I837" i="42" s="1"/>
  <c r="M836" i="42"/>
  <c r="L836" i="42"/>
  <c r="K836" i="42"/>
  <c r="J836" i="42"/>
  <c r="H836" i="42"/>
  <c r="I836" i="42" s="1"/>
  <c r="M835" i="42"/>
  <c r="L835" i="42"/>
  <c r="K835" i="42"/>
  <c r="J835" i="42"/>
  <c r="H835" i="42"/>
  <c r="I835" i="42" s="1"/>
  <c r="M834" i="42"/>
  <c r="L834" i="42"/>
  <c r="K834" i="42"/>
  <c r="J834" i="42"/>
  <c r="H834" i="42"/>
  <c r="I834" i="42" s="1"/>
  <c r="M833" i="42"/>
  <c r="L833" i="42"/>
  <c r="K833" i="42"/>
  <c r="J833" i="42"/>
  <c r="H833" i="42"/>
  <c r="I833" i="42" s="1"/>
  <c r="M832" i="42"/>
  <c r="L832" i="42"/>
  <c r="K832" i="42"/>
  <c r="J832" i="42"/>
  <c r="H832" i="42"/>
  <c r="I832" i="42"/>
  <c r="M831" i="42"/>
  <c r="L831" i="42"/>
  <c r="K831" i="42"/>
  <c r="J831" i="42"/>
  <c r="H831" i="42"/>
  <c r="I831" i="42" s="1"/>
  <c r="M830" i="42"/>
  <c r="L830" i="42"/>
  <c r="K830" i="42"/>
  <c r="J830" i="42"/>
  <c r="H830" i="42"/>
  <c r="I830" i="42" s="1"/>
  <c r="M829" i="42"/>
  <c r="L829" i="42"/>
  <c r="K829" i="42"/>
  <c r="J829" i="42"/>
  <c r="H829" i="42"/>
  <c r="I829" i="42" s="1"/>
  <c r="M828" i="42"/>
  <c r="L828" i="42"/>
  <c r="K828" i="42"/>
  <c r="J828" i="42"/>
  <c r="H828" i="42"/>
  <c r="I828" i="42"/>
  <c r="M827" i="42"/>
  <c r="L827" i="42"/>
  <c r="K827" i="42"/>
  <c r="J827" i="42"/>
  <c r="H827" i="42"/>
  <c r="I827" i="42" s="1"/>
  <c r="M826" i="42"/>
  <c r="L826" i="42"/>
  <c r="K826" i="42"/>
  <c r="J826" i="42"/>
  <c r="H826" i="42"/>
  <c r="I826" i="42" s="1"/>
  <c r="M825" i="42"/>
  <c r="L825" i="42"/>
  <c r="K825" i="42"/>
  <c r="J825" i="42"/>
  <c r="H825" i="42"/>
  <c r="I825" i="42" s="1"/>
  <c r="M824" i="42"/>
  <c r="L824" i="42"/>
  <c r="K824" i="42"/>
  <c r="J824" i="42"/>
  <c r="H824" i="42"/>
  <c r="I824" i="42"/>
  <c r="M823" i="42"/>
  <c r="L823" i="42"/>
  <c r="K823" i="42"/>
  <c r="J823" i="42"/>
  <c r="H823" i="42"/>
  <c r="I823" i="42" s="1"/>
  <c r="M822" i="42"/>
  <c r="L822" i="42"/>
  <c r="K822" i="42"/>
  <c r="J822" i="42"/>
  <c r="H822" i="42"/>
  <c r="I822" i="42" s="1"/>
  <c r="M821" i="42"/>
  <c r="L821" i="42"/>
  <c r="K821" i="42"/>
  <c r="J821" i="42"/>
  <c r="H821" i="42"/>
  <c r="I821" i="42" s="1"/>
  <c r="M820" i="42"/>
  <c r="L820" i="42"/>
  <c r="K820" i="42"/>
  <c r="J820" i="42"/>
  <c r="H820" i="42"/>
  <c r="I820" i="42"/>
  <c r="M819" i="42"/>
  <c r="L819" i="42"/>
  <c r="K819" i="42"/>
  <c r="J819" i="42"/>
  <c r="H819" i="42"/>
  <c r="I819" i="42" s="1"/>
  <c r="M818" i="42"/>
  <c r="L818" i="42"/>
  <c r="K818" i="42"/>
  <c r="J818" i="42"/>
  <c r="H818" i="42"/>
  <c r="I818" i="42" s="1"/>
  <c r="M817" i="42"/>
  <c r="L817" i="42"/>
  <c r="K817" i="42"/>
  <c r="J817" i="42"/>
  <c r="H817" i="42"/>
  <c r="I817" i="42" s="1"/>
  <c r="M816" i="42"/>
  <c r="L816" i="42"/>
  <c r="K816" i="42"/>
  <c r="J816" i="42"/>
  <c r="H816" i="42"/>
  <c r="I816" i="42"/>
  <c r="M815" i="42"/>
  <c r="L815" i="42"/>
  <c r="K815" i="42"/>
  <c r="J815" i="42"/>
  <c r="H815" i="42"/>
  <c r="I815" i="42" s="1"/>
  <c r="M814" i="42"/>
  <c r="L814" i="42"/>
  <c r="K814" i="42"/>
  <c r="J814" i="42"/>
  <c r="H814" i="42"/>
  <c r="I814" i="42" s="1"/>
  <c r="M813" i="42"/>
  <c r="L813" i="42"/>
  <c r="K813" i="42"/>
  <c r="J813" i="42"/>
  <c r="H813" i="42"/>
  <c r="I813" i="42" s="1"/>
  <c r="M812" i="42"/>
  <c r="L812" i="42"/>
  <c r="K812" i="42"/>
  <c r="J812" i="42"/>
  <c r="H812" i="42"/>
  <c r="I812" i="42" s="1"/>
  <c r="M811" i="42"/>
  <c r="L811" i="42"/>
  <c r="K811" i="42"/>
  <c r="J811" i="42"/>
  <c r="H811" i="42"/>
  <c r="I811" i="42" s="1"/>
  <c r="M810" i="42"/>
  <c r="L810" i="42"/>
  <c r="K810" i="42"/>
  <c r="J810" i="42"/>
  <c r="H810" i="42"/>
  <c r="I810" i="42"/>
  <c r="M809" i="42"/>
  <c r="L809" i="42"/>
  <c r="K809" i="42"/>
  <c r="J809" i="42"/>
  <c r="H809" i="42"/>
  <c r="I809" i="42" s="1"/>
  <c r="M808" i="42"/>
  <c r="L808" i="42"/>
  <c r="K808" i="42"/>
  <c r="J808" i="42"/>
  <c r="H808" i="42"/>
  <c r="I808" i="42" s="1"/>
  <c r="M807" i="42"/>
  <c r="L807" i="42"/>
  <c r="K807" i="42"/>
  <c r="J807" i="42"/>
  <c r="H807" i="42"/>
  <c r="I807" i="42" s="1"/>
  <c r="M806" i="42"/>
  <c r="L806" i="42"/>
  <c r="K806" i="42"/>
  <c r="J806" i="42"/>
  <c r="H806" i="42"/>
  <c r="I806" i="42"/>
  <c r="M805" i="42"/>
  <c r="L805" i="42"/>
  <c r="K805" i="42"/>
  <c r="J805" i="42"/>
  <c r="H805" i="42"/>
  <c r="I805" i="42" s="1"/>
  <c r="M804" i="42"/>
  <c r="L804" i="42"/>
  <c r="K804" i="42"/>
  <c r="J804" i="42"/>
  <c r="H804" i="42"/>
  <c r="I804" i="42"/>
  <c r="M802" i="42"/>
  <c r="L802" i="42"/>
  <c r="K802" i="42"/>
  <c r="J802" i="42"/>
  <c r="H802" i="42"/>
  <c r="I802" i="42" s="1"/>
  <c r="M801" i="42"/>
  <c r="L801" i="42"/>
  <c r="K801" i="42"/>
  <c r="J801" i="42"/>
  <c r="H801" i="42"/>
  <c r="I801" i="42"/>
  <c r="M800" i="42"/>
  <c r="L800" i="42"/>
  <c r="K800" i="42"/>
  <c r="J800" i="42"/>
  <c r="H800" i="42"/>
  <c r="I800" i="42" s="1"/>
  <c r="M799" i="42"/>
  <c r="L799" i="42"/>
  <c r="K799" i="42"/>
  <c r="J799" i="42"/>
  <c r="H799" i="42"/>
  <c r="I799" i="42"/>
  <c r="M798" i="42"/>
  <c r="L798" i="42"/>
  <c r="K798" i="42"/>
  <c r="J798" i="42"/>
  <c r="H798" i="42"/>
  <c r="I798" i="42" s="1"/>
  <c r="M797" i="42"/>
  <c r="L797" i="42"/>
  <c r="K797" i="42"/>
  <c r="J797" i="42"/>
  <c r="H797" i="42"/>
  <c r="I797" i="42" s="1"/>
  <c r="M796" i="42"/>
  <c r="L796" i="42"/>
  <c r="K796" i="42"/>
  <c r="J796" i="42"/>
  <c r="H796" i="42"/>
  <c r="I796" i="42" s="1"/>
  <c r="M795" i="42"/>
  <c r="L795" i="42"/>
  <c r="K795" i="42"/>
  <c r="J795" i="42"/>
  <c r="H795" i="42"/>
  <c r="I795" i="42"/>
  <c r="M794" i="42"/>
  <c r="L794" i="42"/>
  <c r="K794" i="42"/>
  <c r="J794" i="42"/>
  <c r="H794" i="42"/>
  <c r="I794" i="42" s="1"/>
  <c r="M793" i="42"/>
  <c r="L793" i="42"/>
  <c r="K793" i="42"/>
  <c r="J793" i="42"/>
  <c r="H793" i="42"/>
  <c r="I793" i="42" s="1"/>
  <c r="M792" i="42"/>
  <c r="L792" i="42"/>
  <c r="K792" i="42"/>
  <c r="J792" i="42"/>
  <c r="H792" i="42"/>
  <c r="I792" i="42" s="1"/>
  <c r="M791" i="42"/>
  <c r="L791" i="42"/>
  <c r="K791" i="42"/>
  <c r="J791" i="42"/>
  <c r="H791" i="42"/>
  <c r="I791" i="42" s="1"/>
  <c r="M790" i="42"/>
  <c r="L790" i="42"/>
  <c r="K790" i="42"/>
  <c r="J790" i="42"/>
  <c r="H790" i="42"/>
  <c r="I790" i="42" s="1"/>
  <c r="M789" i="42"/>
  <c r="L789" i="42"/>
  <c r="K789" i="42"/>
  <c r="J789" i="42"/>
  <c r="H789" i="42"/>
  <c r="I789" i="42"/>
  <c r="M788" i="42"/>
  <c r="L788" i="42"/>
  <c r="K788" i="42"/>
  <c r="J788" i="42"/>
  <c r="H788" i="42"/>
  <c r="I788" i="42" s="1"/>
  <c r="M787" i="42"/>
  <c r="L787" i="42"/>
  <c r="K787" i="42"/>
  <c r="J787" i="42"/>
  <c r="H787" i="42"/>
  <c r="I787" i="42" s="1"/>
  <c r="M786" i="42"/>
  <c r="L786" i="42"/>
  <c r="K786" i="42"/>
  <c r="J786" i="42"/>
  <c r="H786" i="42"/>
  <c r="I786" i="42" s="1"/>
  <c r="M785" i="42"/>
  <c r="L785" i="42"/>
  <c r="K785" i="42"/>
  <c r="J785" i="42"/>
  <c r="H785" i="42"/>
  <c r="I785" i="42"/>
  <c r="M784" i="42"/>
  <c r="L784" i="42"/>
  <c r="K784" i="42"/>
  <c r="J784" i="42"/>
  <c r="H784" i="42"/>
  <c r="I784" i="42" s="1"/>
  <c r="M783" i="42"/>
  <c r="L783" i="42"/>
  <c r="K783" i="42"/>
  <c r="J783" i="42"/>
  <c r="H783" i="42"/>
  <c r="I783" i="42"/>
  <c r="M782" i="42"/>
  <c r="L782" i="42"/>
  <c r="K782" i="42"/>
  <c r="J782" i="42"/>
  <c r="H782" i="42"/>
  <c r="I782" i="42" s="1"/>
  <c r="M781" i="42"/>
  <c r="L781" i="42"/>
  <c r="K781" i="42"/>
  <c r="J781" i="42"/>
  <c r="H781" i="42"/>
  <c r="I781" i="42"/>
  <c r="M780" i="42"/>
  <c r="L780" i="42"/>
  <c r="K780" i="42"/>
  <c r="J780" i="42"/>
  <c r="H780" i="42"/>
  <c r="I780" i="42" s="1"/>
  <c r="M779" i="42"/>
  <c r="L779" i="42"/>
  <c r="K779" i="42"/>
  <c r="J779" i="42"/>
  <c r="H779" i="42"/>
  <c r="I779" i="42"/>
  <c r="M778" i="42"/>
  <c r="L778" i="42"/>
  <c r="K778" i="42"/>
  <c r="J778" i="42"/>
  <c r="H778" i="42"/>
  <c r="I778" i="42" s="1"/>
  <c r="M777" i="42"/>
  <c r="L777" i="42"/>
  <c r="K777" i="42"/>
  <c r="J777" i="42"/>
  <c r="H777" i="42"/>
  <c r="I777" i="42"/>
  <c r="M776" i="42"/>
  <c r="L776" i="42"/>
  <c r="K776" i="42"/>
  <c r="J776" i="42"/>
  <c r="H776" i="42"/>
  <c r="I776" i="42" s="1"/>
  <c r="M775" i="42"/>
  <c r="L775" i="42"/>
  <c r="K775" i="42"/>
  <c r="J775" i="42"/>
  <c r="H775" i="42"/>
  <c r="I775" i="42"/>
  <c r="M774" i="42"/>
  <c r="L774" i="42"/>
  <c r="K774" i="42"/>
  <c r="J774" i="42"/>
  <c r="H774" i="42"/>
  <c r="I774" i="42" s="1"/>
  <c r="M773" i="42"/>
  <c r="L773" i="42"/>
  <c r="K773" i="42"/>
  <c r="J773" i="42"/>
  <c r="H773" i="42"/>
  <c r="I773" i="42" s="1"/>
  <c r="M772" i="42"/>
  <c r="L772" i="42"/>
  <c r="K772" i="42"/>
  <c r="J772" i="42"/>
  <c r="H772" i="42"/>
  <c r="I772" i="42" s="1"/>
  <c r="M771" i="42"/>
  <c r="L771" i="42"/>
  <c r="K771" i="42"/>
  <c r="J771" i="42"/>
  <c r="H771" i="42"/>
  <c r="I771" i="42" s="1"/>
  <c r="M770" i="42"/>
  <c r="L770" i="42"/>
  <c r="K770" i="42"/>
  <c r="J770" i="42"/>
  <c r="H770" i="42"/>
  <c r="I770" i="42" s="1"/>
  <c r="M769" i="42"/>
  <c r="L769" i="42"/>
  <c r="K769" i="42"/>
  <c r="J769" i="42"/>
  <c r="H769" i="42"/>
  <c r="I769" i="42" s="1"/>
  <c r="M768" i="42"/>
  <c r="L768" i="42"/>
  <c r="K768" i="42"/>
  <c r="J768" i="42"/>
  <c r="H768" i="42"/>
  <c r="I768" i="42" s="1"/>
  <c r="M767" i="42"/>
  <c r="L767" i="42"/>
  <c r="K767" i="42"/>
  <c r="J767" i="42"/>
  <c r="H767" i="42"/>
  <c r="I767" i="42"/>
  <c r="M766" i="42"/>
  <c r="L766" i="42"/>
  <c r="K766" i="42"/>
  <c r="J766" i="42"/>
  <c r="H766" i="42"/>
  <c r="I766" i="42" s="1"/>
  <c r="M765" i="42"/>
  <c r="L765" i="42"/>
  <c r="K765" i="42"/>
  <c r="J765" i="42"/>
  <c r="H765" i="42"/>
  <c r="I765" i="42"/>
  <c r="M764" i="42"/>
  <c r="L764" i="42"/>
  <c r="K764" i="42"/>
  <c r="J764" i="42"/>
  <c r="H764" i="42"/>
  <c r="I764" i="42" s="1"/>
  <c r="M763" i="42"/>
  <c r="L763" i="42"/>
  <c r="K763" i="42"/>
  <c r="J763" i="42"/>
  <c r="H763" i="42"/>
  <c r="I763" i="42" s="1"/>
  <c r="M762" i="42"/>
  <c r="L762" i="42"/>
  <c r="K762" i="42"/>
  <c r="J762" i="42"/>
  <c r="H762" i="42"/>
  <c r="I762" i="42" s="1"/>
  <c r="M761" i="42"/>
  <c r="L761" i="42"/>
  <c r="K761" i="42"/>
  <c r="J761" i="42"/>
  <c r="H761" i="42"/>
  <c r="I761" i="42"/>
  <c r="M760" i="42"/>
  <c r="L760" i="42"/>
  <c r="K760" i="42"/>
  <c r="J760" i="42"/>
  <c r="H760" i="42"/>
  <c r="I760" i="42" s="1"/>
  <c r="M759" i="42"/>
  <c r="L759" i="42"/>
  <c r="K759" i="42"/>
  <c r="J759" i="42"/>
  <c r="H759" i="42"/>
  <c r="I759" i="42"/>
  <c r="M758" i="42"/>
  <c r="L758" i="42"/>
  <c r="K758" i="42"/>
  <c r="J758" i="42"/>
  <c r="H758" i="42"/>
  <c r="I758" i="42" s="1"/>
  <c r="M757" i="42"/>
  <c r="L757" i="42"/>
  <c r="K757" i="42"/>
  <c r="J757" i="42"/>
  <c r="H757" i="42"/>
  <c r="I757" i="42"/>
  <c r="M756" i="42"/>
  <c r="L756" i="42"/>
  <c r="K756" i="42"/>
  <c r="J756" i="42"/>
  <c r="H756" i="42"/>
  <c r="I756" i="42" s="1"/>
  <c r="M755" i="42"/>
  <c r="L755" i="42"/>
  <c r="K755" i="42"/>
  <c r="J755" i="42"/>
  <c r="H755" i="42"/>
  <c r="I755" i="42" s="1"/>
  <c r="M754" i="42"/>
  <c r="L754" i="42"/>
  <c r="K754" i="42"/>
  <c r="J754" i="42"/>
  <c r="H754" i="42"/>
  <c r="I754" i="42" s="1"/>
  <c r="M753" i="42"/>
  <c r="L753" i="42"/>
  <c r="K753" i="42"/>
  <c r="J753" i="42"/>
  <c r="H753" i="42"/>
  <c r="I753" i="42"/>
  <c r="M752" i="42"/>
  <c r="L752" i="42"/>
  <c r="K752" i="42"/>
  <c r="J752" i="42"/>
  <c r="H752" i="42"/>
  <c r="I752" i="42" s="1"/>
  <c r="M751" i="42"/>
  <c r="L751" i="42"/>
  <c r="K751" i="42"/>
  <c r="J751" i="42"/>
  <c r="H751" i="42"/>
  <c r="I751" i="42" s="1"/>
  <c r="M750" i="42"/>
  <c r="L750" i="42"/>
  <c r="K750" i="42"/>
  <c r="J750" i="42"/>
  <c r="H750" i="42"/>
  <c r="I750" i="42" s="1"/>
  <c r="M749" i="42"/>
  <c r="L749" i="42"/>
  <c r="K749" i="42"/>
  <c r="J749" i="42"/>
  <c r="H749" i="42"/>
  <c r="I749" i="42" s="1"/>
  <c r="M748" i="42"/>
  <c r="L748" i="42"/>
  <c r="K748" i="42"/>
  <c r="J748" i="42"/>
  <c r="H748" i="42"/>
  <c r="I748" i="42" s="1"/>
  <c r="M747" i="42"/>
  <c r="L747" i="42"/>
  <c r="K747" i="42"/>
  <c r="J747" i="42"/>
  <c r="H747" i="42"/>
  <c r="I747" i="42"/>
  <c r="M746" i="42"/>
  <c r="L746" i="42"/>
  <c r="K746" i="42"/>
  <c r="J746" i="42"/>
  <c r="H746" i="42"/>
  <c r="I746" i="42" s="1"/>
  <c r="M745" i="42"/>
  <c r="L745" i="42"/>
  <c r="K745" i="42"/>
  <c r="J745" i="42"/>
  <c r="H745" i="42"/>
  <c r="I745" i="42" s="1"/>
  <c r="M744" i="42"/>
  <c r="L744" i="42"/>
  <c r="K744" i="42"/>
  <c r="J744" i="42"/>
  <c r="H744" i="42"/>
  <c r="I744" i="42" s="1"/>
  <c r="M743" i="42"/>
  <c r="L743" i="42"/>
  <c r="K743" i="42"/>
  <c r="J743" i="42"/>
  <c r="H743" i="42"/>
  <c r="I743" i="42"/>
  <c r="M742" i="42"/>
  <c r="L742" i="42"/>
  <c r="K742" i="42"/>
  <c r="J742" i="42"/>
  <c r="H742" i="42"/>
  <c r="I742" i="42" s="1"/>
  <c r="M741" i="42"/>
  <c r="L741" i="42"/>
  <c r="K741" i="42"/>
  <c r="J741" i="42"/>
  <c r="H741" i="42"/>
  <c r="I741" i="42"/>
  <c r="M740" i="42"/>
  <c r="L740" i="42"/>
  <c r="K740" i="42"/>
  <c r="J740" i="42"/>
  <c r="H740" i="42"/>
  <c r="I740" i="42" s="1"/>
  <c r="M739" i="42"/>
  <c r="L739" i="42"/>
  <c r="K739" i="42"/>
  <c r="J739" i="42"/>
  <c r="H739" i="42"/>
  <c r="I739" i="42" s="1"/>
  <c r="M738" i="42"/>
  <c r="L738" i="42"/>
  <c r="K738" i="42"/>
  <c r="J738" i="42"/>
  <c r="H738" i="42"/>
  <c r="I738" i="42" s="1"/>
  <c r="M737" i="42"/>
  <c r="L737" i="42"/>
  <c r="K737" i="42"/>
  <c r="J737" i="42"/>
  <c r="H737" i="42"/>
  <c r="I737" i="42" s="1"/>
  <c r="M736" i="42"/>
  <c r="L736" i="42"/>
  <c r="K736" i="42"/>
  <c r="J736" i="42"/>
  <c r="H736" i="42"/>
  <c r="I736" i="42" s="1"/>
  <c r="M735" i="42"/>
  <c r="L735" i="42"/>
  <c r="K735" i="42"/>
  <c r="J735" i="42"/>
  <c r="H735" i="42"/>
  <c r="I735" i="42"/>
  <c r="M734" i="42"/>
  <c r="L734" i="42"/>
  <c r="K734" i="42"/>
  <c r="J734" i="42"/>
  <c r="H734" i="42"/>
  <c r="I734" i="42" s="1"/>
  <c r="M733" i="42"/>
  <c r="L733" i="42"/>
  <c r="K733" i="42"/>
  <c r="J733" i="42"/>
  <c r="H733" i="42"/>
  <c r="I733" i="42" s="1"/>
  <c r="M732" i="42"/>
  <c r="L732" i="42"/>
  <c r="K732" i="42"/>
  <c r="J732" i="42"/>
  <c r="H732" i="42"/>
  <c r="I732" i="42" s="1"/>
  <c r="M731" i="42"/>
  <c r="L731" i="42"/>
  <c r="K731" i="42"/>
  <c r="J731" i="42"/>
  <c r="H731" i="42"/>
  <c r="I731" i="42"/>
  <c r="M730" i="42"/>
  <c r="L730" i="42"/>
  <c r="K730" i="42"/>
  <c r="J730" i="42"/>
  <c r="H730" i="42"/>
  <c r="I730" i="42" s="1"/>
  <c r="M729" i="42"/>
  <c r="L729" i="42"/>
  <c r="K729" i="42"/>
  <c r="J729" i="42"/>
  <c r="H729" i="42"/>
  <c r="I729" i="42" s="1"/>
  <c r="M728" i="42"/>
  <c r="L728" i="42"/>
  <c r="K728" i="42"/>
  <c r="J728" i="42"/>
  <c r="H728" i="42"/>
  <c r="I728" i="42" s="1"/>
  <c r="M727" i="42"/>
  <c r="L727" i="42"/>
  <c r="K727" i="42"/>
  <c r="J727" i="42"/>
  <c r="H727" i="42"/>
  <c r="I727" i="42"/>
  <c r="M726" i="42"/>
  <c r="L726" i="42"/>
  <c r="K726" i="42"/>
  <c r="J726" i="42"/>
  <c r="H726" i="42"/>
  <c r="I726" i="42" s="1"/>
  <c r="M725" i="42"/>
  <c r="L725" i="42"/>
  <c r="K725" i="42"/>
  <c r="J725" i="42"/>
  <c r="H725" i="42"/>
  <c r="I725" i="42" s="1"/>
  <c r="M724" i="42"/>
  <c r="L724" i="42"/>
  <c r="K724" i="42"/>
  <c r="J724" i="42"/>
  <c r="H724" i="42"/>
  <c r="I724" i="42" s="1"/>
  <c r="M723" i="42"/>
  <c r="L723" i="42"/>
  <c r="K723" i="42"/>
  <c r="J723" i="42"/>
  <c r="H723" i="42"/>
  <c r="I723" i="42"/>
  <c r="M722" i="42"/>
  <c r="L722" i="42"/>
  <c r="K722" i="42"/>
  <c r="J722" i="42"/>
  <c r="H722" i="42"/>
  <c r="I722" i="42" s="1"/>
  <c r="M721" i="42"/>
  <c r="L721" i="42"/>
  <c r="K721" i="42"/>
  <c r="J721" i="42"/>
  <c r="H721" i="42"/>
  <c r="I721" i="42" s="1"/>
  <c r="M720" i="42"/>
  <c r="L720" i="42"/>
  <c r="K720" i="42"/>
  <c r="J720" i="42"/>
  <c r="H720" i="42"/>
  <c r="I720" i="42" s="1"/>
  <c r="M719" i="42"/>
  <c r="L719" i="42"/>
  <c r="K719" i="42"/>
  <c r="J719" i="42"/>
  <c r="H719" i="42"/>
  <c r="I719" i="42"/>
  <c r="M718" i="42"/>
  <c r="L718" i="42"/>
  <c r="K718" i="42"/>
  <c r="J718" i="42"/>
  <c r="H718" i="42"/>
  <c r="I718" i="42" s="1"/>
  <c r="M717" i="42"/>
  <c r="L717" i="42"/>
  <c r="K717" i="42"/>
  <c r="J717" i="42"/>
  <c r="H717" i="42"/>
  <c r="I717" i="42" s="1"/>
  <c r="M716" i="42"/>
  <c r="L716" i="42"/>
  <c r="K716" i="42"/>
  <c r="J716" i="42"/>
  <c r="H716" i="42"/>
  <c r="I716" i="42" s="1"/>
  <c r="M715" i="42"/>
  <c r="L715" i="42"/>
  <c r="K715" i="42"/>
  <c r="J715" i="42"/>
  <c r="H715" i="42"/>
  <c r="I715" i="42" s="1"/>
  <c r="M714" i="42"/>
  <c r="L714" i="42"/>
  <c r="K714" i="42"/>
  <c r="J714" i="42"/>
  <c r="H714" i="42"/>
  <c r="I714" i="42" s="1"/>
  <c r="M713" i="42"/>
  <c r="L713" i="42"/>
  <c r="K713" i="42"/>
  <c r="J713" i="42"/>
  <c r="H713" i="42"/>
  <c r="I713" i="42"/>
  <c r="M712" i="42"/>
  <c r="L712" i="42"/>
  <c r="K712" i="42"/>
  <c r="J712" i="42"/>
  <c r="H712" i="42"/>
  <c r="I712" i="42" s="1"/>
  <c r="M711" i="42"/>
  <c r="L711" i="42"/>
  <c r="K711" i="42"/>
  <c r="J711" i="42"/>
  <c r="H711" i="42"/>
  <c r="I711" i="42" s="1"/>
  <c r="M710" i="42"/>
  <c r="L710" i="42"/>
  <c r="K710" i="42"/>
  <c r="J710" i="42"/>
  <c r="H710" i="42"/>
  <c r="I710" i="42" s="1"/>
  <c r="M709" i="42"/>
  <c r="L709" i="42"/>
  <c r="K709" i="42"/>
  <c r="J709" i="42"/>
  <c r="H709" i="42"/>
  <c r="I709" i="42"/>
  <c r="M708" i="42"/>
  <c r="L708" i="42"/>
  <c r="K708" i="42"/>
  <c r="J708" i="42"/>
  <c r="H708" i="42"/>
  <c r="I708" i="42" s="1"/>
  <c r="M707" i="42"/>
  <c r="L707" i="42"/>
  <c r="K707" i="42"/>
  <c r="J707" i="42"/>
  <c r="H707" i="42"/>
  <c r="I707" i="42"/>
  <c r="M706" i="42"/>
  <c r="L706" i="42"/>
  <c r="K706" i="42"/>
  <c r="J706" i="42"/>
  <c r="H706" i="42"/>
  <c r="I706" i="42" s="1"/>
  <c r="M705" i="42"/>
  <c r="L705" i="42"/>
  <c r="K705" i="42"/>
  <c r="J705" i="42"/>
  <c r="H705" i="42"/>
  <c r="I705" i="42"/>
  <c r="M704" i="42"/>
  <c r="L704" i="42"/>
  <c r="K704" i="42"/>
  <c r="J704" i="42"/>
  <c r="H704" i="42"/>
  <c r="I704" i="42" s="1"/>
  <c r="M703" i="42"/>
  <c r="L703" i="42"/>
  <c r="K703" i="42"/>
  <c r="J703" i="42"/>
  <c r="H703" i="42"/>
  <c r="I703" i="42"/>
  <c r="M702" i="42"/>
  <c r="L702" i="42"/>
  <c r="K702" i="42"/>
  <c r="J702" i="42"/>
  <c r="H702" i="42"/>
  <c r="I702" i="42" s="1"/>
  <c r="M701" i="42"/>
  <c r="L701" i="42"/>
  <c r="K701" i="42"/>
  <c r="J701" i="42"/>
  <c r="H701" i="42"/>
  <c r="I701" i="42" s="1"/>
  <c r="M700" i="42"/>
  <c r="L700" i="42"/>
  <c r="K700" i="42"/>
  <c r="J700" i="42"/>
  <c r="H700" i="42"/>
  <c r="I700" i="42" s="1"/>
  <c r="M699" i="42"/>
  <c r="L699" i="42"/>
  <c r="K699" i="42"/>
  <c r="J699" i="42"/>
  <c r="H699" i="42"/>
  <c r="I699" i="42"/>
  <c r="M698" i="42"/>
  <c r="L698" i="42"/>
  <c r="K698" i="42"/>
  <c r="J698" i="42"/>
  <c r="H698" i="42"/>
  <c r="I698" i="42" s="1"/>
  <c r="M697" i="42"/>
  <c r="L697" i="42"/>
  <c r="K697" i="42"/>
  <c r="J697" i="42"/>
  <c r="H697" i="42"/>
  <c r="I697" i="42" s="1"/>
  <c r="M696" i="42"/>
  <c r="L696" i="42"/>
  <c r="K696" i="42"/>
  <c r="J696" i="42"/>
  <c r="H696" i="42"/>
  <c r="I696" i="42" s="1"/>
  <c r="M695" i="42"/>
  <c r="L695" i="42"/>
  <c r="K695" i="42"/>
  <c r="J695" i="42"/>
  <c r="H695" i="42"/>
  <c r="I695" i="42" s="1"/>
  <c r="M694" i="42"/>
  <c r="L694" i="42"/>
  <c r="K694" i="42"/>
  <c r="J694" i="42"/>
  <c r="H694" i="42"/>
  <c r="I694" i="42" s="1"/>
  <c r="M693" i="42"/>
  <c r="L693" i="42"/>
  <c r="K693" i="42"/>
  <c r="J693" i="42"/>
  <c r="H693" i="42"/>
  <c r="I693" i="42"/>
  <c r="M692" i="42"/>
  <c r="L692" i="42"/>
  <c r="K692" i="42"/>
  <c r="J692" i="42"/>
  <c r="H692" i="42"/>
  <c r="I692" i="42" s="1"/>
  <c r="M691" i="42"/>
  <c r="L691" i="42"/>
  <c r="K691" i="42"/>
  <c r="J691" i="42"/>
  <c r="H691" i="42"/>
  <c r="I691" i="42" s="1"/>
  <c r="M690" i="42"/>
  <c r="L690" i="42"/>
  <c r="K690" i="42"/>
  <c r="J690" i="42"/>
  <c r="H690" i="42"/>
  <c r="I690" i="42" s="1"/>
  <c r="M689" i="42"/>
  <c r="L689" i="42"/>
  <c r="K689" i="42"/>
  <c r="J689" i="42"/>
  <c r="H689" i="42"/>
  <c r="I689" i="42"/>
  <c r="M688" i="42"/>
  <c r="L688" i="42"/>
  <c r="K688" i="42"/>
  <c r="J688" i="42"/>
  <c r="H688" i="42"/>
  <c r="I688" i="42" s="1"/>
  <c r="M687" i="42"/>
  <c r="L687" i="42"/>
  <c r="K687" i="42"/>
  <c r="J687" i="42"/>
  <c r="H687" i="42"/>
  <c r="I687" i="42"/>
  <c r="M686" i="42"/>
  <c r="L686" i="42"/>
  <c r="K686" i="42"/>
  <c r="J686" i="42"/>
  <c r="H686" i="42"/>
  <c r="I686" i="42" s="1"/>
  <c r="M685" i="42"/>
  <c r="L685" i="42"/>
  <c r="K685" i="42"/>
  <c r="J685" i="42"/>
  <c r="H685" i="42"/>
  <c r="I685" i="42"/>
  <c r="M684" i="42"/>
  <c r="L684" i="42"/>
  <c r="K684" i="42"/>
  <c r="J684" i="42"/>
  <c r="H684" i="42"/>
  <c r="I684" i="42" s="1"/>
  <c r="M683" i="42"/>
  <c r="L683" i="42"/>
  <c r="K683" i="42"/>
  <c r="J683" i="42"/>
  <c r="H683" i="42"/>
  <c r="I683" i="42"/>
  <c r="M682" i="42"/>
  <c r="L682" i="42"/>
  <c r="K682" i="42"/>
  <c r="J682" i="42"/>
  <c r="H682" i="42"/>
  <c r="I682" i="42" s="1"/>
  <c r="M681" i="42"/>
  <c r="L681" i="42"/>
  <c r="K681" i="42"/>
  <c r="J681" i="42"/>
  <c r="H681" i="42"/>
  <c r="I681" i="42"/>
  <c r="M680" i="42"/>
  <c r="L680" i="42"/>
  <c r="K680" i="42"/>
  <c r="J680" i="42"/>
  <c r="H680" i="42"/>
  <c r="I680" i="42" s="1"/>
  <c r="M679" i="42"/>
  <c r="L679" i="42"/>
  <c r="K679" i="42"/>
  <c r="J679" i="42"/>
  <c r="H679" i="42"/>
  <c r="I679" i="42"/>
  <c r="M678" i="42"/>
  <c r="L678" i="42"/>
  <c r="K678" i="42"/>
  <c r="J678" i="42"/>
  <c r="H678" i="42"/>
  <c r="I678" i="42" s="1"/>
  <c r="M677" i="42"/>
  <c r="L677" i="42"/>
  <c r="K677" i="42"/>
  <c r="J677" i="42"/>
  <c r="H677" i="42"/>
  <c r="I677" i="42" s="1"/>
  <c r="M676" i="42"/>
  <c r="L676" i="42"/>
  <c r="K676" i="42"/>
  <c r="J676" i="42"/>
  <c r="H676" i="42"/>
  <c r="I676" i="42" s="1"/>
  <c r="M675" i="42"/>
  <c r="L675" i="42"/>
  <c r="K675" i="42"/>
  <c r="J675" i="42"/>
  <c r="H675" i="42"/>
  <c r="I675" i="42" s="1"/>
  <c r="M674" i="42"/>
  <c r="L674" i="42"/>
  <c r="K674" i="42"/>
  <c r="J674" i="42"/>
  <c r="H674" i="42"/>
  <c r="I674" i="42" s="1"/>
  <c r="M673" i="42"/>
  <c r="L673" i="42"/>
  <c r="K673" i="42"/>
  <c r="J673" i="42"/>
  <c r="H673" i="42"/>
  <c r="I673" i="42" s="1"/>
  <c r="M672" i="42"/>
  <c r="L672" i="42"/>
  <c r="K672" i="42"/>
  <c r="J672" i="42"/>
  <c r="H672" i="42"/>
  <c r="I672" i="42" s="1"/>
  <c r="M671" i="42"/>
  <c r="L671" i="42"/>
  <c r="K671" i="42"/>
  <c r="J671" i="42"/>
  <c r="H671" i="42"/>
  <c r="I671" i="42"/>
  <c r="M670" i="42"/>
  <c r="L670" i="42"/>
  <c r="K670" i="42"/>
  <c r="J670" i="42"/>
  <c r="H670" i="42"/>
  <c r="I670" i="42" s="1"/>
  <c r="M669" i="42"/>
  <c r="L669" i="42"/>
  <c r="K669" i="42"/>
  <c r="J669" i="42"/>
  <c r="H669" i="42"/>
  <c r="I669" i="42"/>
  <c r="M668" i="42"/>
  <c r="L668" i="42"/>
  <c r="K668" i="42"/>
  <c r="J668" i="42"/>
  <c r="H668" i="42"/>
  <c r="I668" i="42" s="1"/>
  <c r="M667" i="42"/>
  <c r="L667" i="42"/>
  <c r="K667" i="42"/>
  <c r="J667" i="42"/>
  <c r="H667" i="42"/>
  <c r="I667" i="42" s="1"/>
  <c r="M666" i="42"/>
  <c r="L666" i="42"/>
  <c r="K666" i="42"/>
  <c r="J666" i="42"/>
  <c r="H666" i="42"/>
  <c r="I666" i="42" s="1"/>
  <c r="M665" i="42"/>
  <c r="L665" i="42"/>
  <c r="K665" i="42"/>
  <c r="J665" i="42"/>
  <c r="H665" i="42"/>
  <c r="I665" i="42"/>
  <c r="M664" i="42"/>
  <c r="L664" i="42"/>
  <c r="K664" i="42"/>
  <c r="J664" i="42"/>
  <c r="H664" i="42"/>
  <c r="I664" i="42" s="1"/>
  <c r="M663" i="42"/>
  <c r="L663" i="42"/>
  <c r="K663" i="42"/>
  <c r="J663" i="42"/>
  <c r="H663" i="42"/>
  <c r="I663" i="42"/>
  <c r="M662" i="42"/>
  <c r="L662" i="42"/>
  <c r="K662" i="42"/>
  <c r="J662" i="42"/>
  <c r="H662" i="42"/>
  <c r="I662" i="42" s="1"/>
  <c r="M661" i="42"/>
  <c r="L661" i="42"/>
  <c r="K661" i="42"/>
  <c r="J661" i="42"/>
  <c r="H661" i="42"/>
  <c r="I661" i="42"/>
  <c r="M660" i="42"/>
  <c r="L660" i="42"/>
  <c r="K660" i="42"/>
  <c r="J660" i="42"/>
  <c r="H660" i="42"/>
  <c r="I660" i="42" s="1"/>
  <c r="M659" i="42"/>
  <c r="L659" i="42"/>
  <c r="K659" i="42"/>
  <c r="J659" i="42"/>
  <c r="H659" i="42"/>
  <c r="I659" i="42" s="1"/>
  <c r="M658" i="42"/>
  <c r="L658" i="42"/>
  <c r="K658" i="42"/>
  <c r="J658" i="42"/>
  <c r="H658" i="42"/>
  <c r="I658" i="42" s="1"/>
  <c r="M657" i="42"/>
  <c r="L657" i="42"/>
  <c r="K657" i="42"/>
  <c r="J657" i="42"/>
  <c r="H657" i="42"/>
  <c r="I657" i="42"/>
  <c r="M656" i="42"/>
  <c r="L656" i="42"/>
  <c r="K656" i="42"/>
  <c r="J656" i="42"/>
  <c r="H656" i="42"/>
  <c r="I656" i="42" s="1"/>
  <c r="M655" i="42"/>
  <c r="L655" i="42"/>
  <c r="K655" i="42"/>
  <c r="J655" i="42"/>
  <c r="H655" i="42"/>
  <c r="I655" i="42" s="1"/>
  <c r="M654" i="42"/>
  <c r="L654" i="42"/>
  <c r="K654" i="42"/>
  <c r="J654" i="42"/>
  <c r="H654" i="42"/>
  <c r="I654" i="42" s="1"/>
  <c r="M653" i="42"/>
  <c r="L653" i="42"/>
  <c r="K653" i="42"/>
  <c r="J653" i="42"/>
  <c r="H653" i="42"/>
  <c r="I653" i="42" s="1"/>
  <c r="M652" i="42"/>
  <c r="L652" i="42"/>
  <c r="K652" i="42"/>
  <c r="J652" i="42"/>
  <c r="H652" i="42"/>
  <c r="I652" i="42" s="1"/>
  <c r="M651" i="42"/>
  <c r="L651" i="42"/>
  <c r="K651" i="42"/>
  <c r="J651" i="42"/>
  <c r="H651" i="42"/>
  <c r="I651" i="42"/>
  <c r="M650" i="42"/>
  <c r="L650" i="42"/>
  <c r="K650" i="42"/>
  <c r="J650" i="42"/>
  <c r="H650" i="42"/>
  <c r="I650" i="42" s="1"/>
  <c r="M649" i="42"/>
  <c r="L649" i="42"/>
  <c r="K649" i="42"/>
  <c r="J649" i="42"/>
  <c r="H649" i="42"/>
  <c r="I649" i="42" s="1"/>
  <c r="M648" i="42"/>
  <c r="L648" i="42"/>
  <c r="K648" i="42"/>
  <c r="J648" i="42"/>
  <c r="H648" i="42"/>
  <c r="I648" i="42" s="1"/>
  <c r="M647" i="42"/>
  <c r="L647" i="42"/>
  <c r="K647" i="42"/>
  <c r="J647" i="42"/>
  <c r="H647" i="42"/>
  <c r="I647" i="42"/>
  <c r="M646" i="42"/>
  <c r="L646" i="42"/>
  <c r="K646" i="42"/>
  <c r="J646" i="42"/>
  <c r="H646" i="42"/>
  <c r="I646" i="42" s="1"/>
  <c r="M645" i="42"/>
  <c r="L645" i="42"/>
  <c r="K645" i="42"/>
  <c r="J645" i="42"/>
  <c r="H645" i="42"/>
  <c r="I645" i="42"/>
  <c r="M644" i="42"/>
  <c r="L644" i="42"/>
  <c r="K644" i="42"/>
  <c r="J644" i="42"/>
  <c r="H644" i="42"/>
  <c r="I644" i="42" s="1"/>
  <c r="M643" i="42"/>
  <c r="L643" i="42"/>
  <c r="K643" i="42"/>
  <c r="J643" i="42"/>
  <c r="H643" i="42"/>
  <c r="I643" i="42" s="1"/>
  <c r="M642" i="42"/>
  <c r="L642" i="42"/>
  <c r="K642" i="42"/>
  <c r="J642" i="42"/>
  <c r="H642" i="42"/>
  <c r="I642" i="42" s="1"/>
  <c r="M641" i="42"/>
  <c r="L641" i="42"/>
  <c r="K641" i="42"/>
  <c r="J641" i="42"/>
  <c r="H641" i="42"/>
  <c r="I641" i="42" s="1"/>
  <c r="M640" i="42"/>
  <c r="L640" i="42"/>
  <c r="K640" i="42"/>
  <c r="J640" i="42"/>
  <c r="H640" i="42"/>
  <c r="I640" i="42" s="1"/>
  <c r="M639" i="42"/>
  <c r="L639" i="42"/>
  <c r="K639" i="42"/>
  <c r="J639" i="42"/>
  <c r="H639" i="42"/>
  <c r="I639" i="42"/>
  <c r="M638" i="42"/>
  <c r="L638" i="42"/>
  <c r="K638" i="42"/>
  <c r="J638" i="42"/>
  <c r="H638" i="42"/>
  <c r="I638" i="42" s="1"/>
  <c r="M637" i="42"/>
  <c r="L637" i="42"/>
  <c r="K637" i="42"/>
  <c r="J637" i="42"/>
  <c r="H637" i="42"/>
  <c r="I637" i="42" s="1"/>
  <c r="M636" i="42"/>
  <c r="L636" i="42"/>
  <c r="K636" i="42"/>
  <c r="J636" i="42"/>
  <c r="H636" i="42"/>
  <c r="I636" i="42" s="1"/>
  <c r="M635" i="42"/>
  <c r="L635" i="42"/>
  <c r="K635" i="42"/>
  <c r="J635" i="42"/>
  <c r="H635" i="42"/>
  <c r="I635" i="42"/>
  <c r="M634" i="42"/>
  <c r="L634" i="42"/>
  <c r="K634" i="42"/>
  <c r="J634" i="42"/>
  <c r="H634" i="42"/>
  <c r="I634" i="42" s="1"/>
  <c r="M633" i="42"/>
  <c r="L633" i="42"/>
  <c r="K633" i="42"/>
  <c r="J633" i="42"/>
  <c r="H633" i="42"/>
  <c r="I633" i="42" s="1"/>
  <c r="M632" i="42"/>
  <c r="L632" i="42"/>
  <c r="K632" i="42"/>
  <c r="J632" i="42"/>
  <c r="H632" i="42"/>
  <c r="I632" i="42" s="1"/>
  <c r="M631" i="42"/>
  <c r="L631" i="42"/>
  <c r="K631" i="42"/>
  <c r="J631" i="42"/>
  <c r="H631" i="42"/>
  <c r="I631" i="42"/>
  <c r="M630" i="42"/>
  <c r="L630" i="42"/>
  <c r="K630" i="42"/>
  <c r="J630" i="42"/>
  <c r="H630" i="42"/>
  <c r="I630" i="42" s="1"/>
  <c r="M629" i="42"/>
  <c r="L629" i="42"/>
  <c r="K629" i="42"/>
  <c r="J629" i="42"/>
  <c r="H629" i="42"/>
  <c r="I629" i="42" s="1"/>
  <c r="M628" i="42"/>
  <c r="L628" i="42"/>
  <c r="K628" i="42"/>
  <c r="J628" i="42"/>
  <c r="H628" i="42"/>
  <c r="I628" i="42" s="1"/>
  <c r="M627" i="42"/>
  <c r="L627" i="42"/>
  <c r="K627" i="42"/>
  <c r="J627" i="42"/>
  <c r="H627" i="42"/>
  <c r="I627" i="42"/>
  <c r="M626" i="42"/>
  <c r="L626" i="42"/>
  <c r="K626" i="42"/>
  <c r="J626" i="42"/>
  <c r="H626" i="42"/>
  <c r="I626" i="42" s="1"/>
  <c r="M625" i="42"/>
  <c r="L625" i="42"/>
  <c r="K625" i="42"/>
  <c r="J625" i="42"/>
  <c r="H625" i="42"/>
  <c r="I625" i="42" s="1"/>
  <c r="M624" i="42"/>
  <c r="L624" i="42"/>
  <c r="K624" i="42"/>
  <c r="J624" i="42"/>
  <c r="H624" i="42"/>
  <c r="I624" i="42" s="1"/>
  <c r="M623" i="42"/>
  <c r="L623" i="42"/>
  <c r="K623" i="42"/>
  <c r="J623" i="42"/>
  <c r="H623" i="42"/>
  <c r="I623" i="42"/>
  <c r="M622" i="42"/>
  <c r="L622" i="42"/>
  <c r="K622" i="42"/>
  <c r="J622" i="42"/>
  <c r="H622" i="42"/>
  <c r="I622" i="42" s="1"/>
  <c r="M621" i="42"/>
  <c r="L621" i="42"/>
  <c r="K621" i="42"/>
  <c r="J621" i="42"/>
  <c r="H621" i="42"/>
  <c r="I621" i="42" s="1"/>
  <c r="M620" i="42"/>
  <c r="L620" i="42"/>
  <c r="K620" i="42"/>
  <c r="J620" i="42"/>
  <c r="H620" i="42"/>
  <c r="I620" i="42" s="1"/>
  <c r="M619" i="42"/>
  <c r="L619" i="42"/>
  <c r="K619" i="42"/>
  <c r="J619" i="42"/>
  <c r="H619" i="42"/>
  <c r="I619" i="42" s="1"/>
  <c r="M618" i="42"/>
  <c r="L618" i="42"/>
  <c r="K618" i="42"/>
  <c r="J618" i="42"/>
  <c r="H618" i="42"/>
  <c r="I618" i="42" s="1"/>
  <c r="M617" i="42"/>
  <c r="L617" i="42"/>
  <c r="K617" i="42"/>
  <c r="J617" i="42"/>
  <c r="H617" i="42"/>
  <c r="I617" i="42"/>
  <c r="M616" i="42"/>
  <c r="L616" i="42"/>
  <c r="K616" i="42"/>
  <c r="J616" i="42"/>
  <c r="H616" i="42"/>
  <c r="I616" i="42" s="1"/>
  <c r="M615" i="42"/>
  <c r="L615" i="42"/>
  <c r="K615" i="42"/>
  <c r="J615" i="42"/>
  <c r="H615" i="42"/>
  <c r="I615" i="42" s="1"/>
  <c r="M614" i="42"/>
  <c r="L614" i="42"/>
  <c r="K614" i="42"/>
  <c r="J614" i="42"/>
  <c r="H614" i="42"/>
  <c r="I614" i="42" s="1"/>
  <c r="M613" i="42"/>
  <c r="L613" i="42"/>
  <c r="K613" i="42"/>
  <c r="J613" i="42"/>
  <c r="H613" i="42"/>
  <c r="I613" i="42"/>
  <c r="M612" i="42"/>
  <c r="L612" i="42"/>
  <c r="K612" i="42"/>
  <c r="J612" i="42"/>
  <c r="H612" i="42"/>
  <c r="I612" i="42" s="1"/>
  <c r="M611" i="42"/>
  <c r="L611" i="42"/>
  <c r="K611" i="42"/>
  <c r="J611" i="42"/>
  <c r="H611" i="42"/>
  <c r="I611" i="42"/>
  <c r="M610" i="42"/>
  <c r="L610" i="42"/>
  <c r="K610" i="42"/>
  <c r="J610" i="42"/>
  <c r="H610" i="42"/>
  <c r="I610" i="42" s="1"/>
  <c r="M609" i="42"/>
  <c r="L609" i="42"/>
  <c r="K609" i="42"/>
  <c r="J609" i="42"/>
  <c r="H609" i="42"/>
  <c r="I609" i="42"/>
  <c r="M608" i="42"/>
  <c r="L608" i="42"/>
  <c r="K608" i="42"/>
  <c r="J608" i="42"/>
  <c r="H608" i="42"/>
  <c r="I608" i="42" s="1"/>
  <c r="M607" i="42"/>
  <c r="L607" i="42"/>
  <c r="K607" i="42"/>
  <c r="J607" i="42"/>
  <c r="H607" i="42"/>
  <c r="I607" i="42"/>
  <c r="M606" i="42"/>
  <c r="L606" i="42"/>
  <c r="K606" i="42"/>
  <c r="J606" i="42"/>
  <c r="H606" i="42"/>
  <c r="I606" i="42" s="1"/>
  <c r="M605" i="42"/>
  <c r="L605" i="42"/>
  <c r="K605" i="42"/>
  <c r="J605" i="42"/>
  <c r="H605" i="42"/>
  <c r="I605" i="42" s="1"/>
  <c r="M604" i="42"/>
  <c r="L604" i="42"/>
  <c r="K604" i="42"/>
  <c r="J604" i="42"/>
  <c r="H604" i="42"/>
  <c r="I604" i="42" s="1"/>
  <c r="M603" i="42"/>
  <c r="L603" i="42"/>
  <c r="K603" i="42"/>
  <c r="J603" i="42"/>
  <c r="H603" i="42"/>
  <c r="I603" i="42"/>
  <c r="M602" i="42"/>
  <c r="L602" i="42"/>
  <c r="K602" i="42"/>
  <c r="J602" i="42"/>
  <c r="H602" i="42"/>
  <c r="I602" i="42" s="1"/>
  <c r="M601" i="42"/>
  <c r="L601" i="42"/>
  <c r="K601" i="42"/>
  <c r="J601" i="42"/>
  <c r="H601" i="42"/>
  <c r="I601" i="42" s="1"/>
  <c r="M600" i="42"/>
  <c r="L600" i="42"/>
  <c r="K600" i="42"/>
  <c r="J600" i="42"/>
  <c r="H600" i="42"/>
  <c r="I600" i="42" s="1"/>
  <c r="M599" i="42"/>
  <c r="L599" i="42"/>
  <c r="K599" i="42"/>
  <c r="J599" i="42"/>
  <c r="H599" i="42"/>
  <c r="I599" i="42" s="1"/>
  <c r="M598" i="42"/>
  <c r="L598" i="42"/>
  <c r="K598" i="42"/>
  <c r="J598" i="42"/>
  <c r="H598" i="42"/>
  <c r="I598" i="42" s="1"/>
  <c r="M597" i="42"/>
  <c r="L597" i="42"/>
  <c r="K597" i="42"/>
  <c r="J597" i="42"/>
  <c r="H597" i="42"/>
  <c r="I597" i="42"/>
  <c r="M596" i="42"/>
  <c r="L596" i="42"/>
  <c r="K596" i="42"/>
  <c r="J596" i="42"/>
  <c r="H596" i="42"/>
  <c r="I596" i="42" s="1"/>
  <c r="M595" i="42"/>
  <c r="L595" i="42"/>
  <c r="K595" i="42"/>
  <c r="J595" i="42"/>
  <c r="H595" i="42"/>
  <c r="I595" i="42" s="1"/>
  <c r="M594" i="42"/>
  <c r="L594" i="42"/>
  <c r="K594" i="42"/>
  <c r="J594" i="42"/>
  <c r="H594" i="42"/>
  <c r="I594" i="42" s="1"/>
  <c r="M593" i="42"/>
  <c r="L593" i="42"/>
  <c r="K593" i="42"/>
  <c r="J593" i="42"/>
  <c r="H593" i="42"/>
  <c r="I593" i="42"/>
  <c r="M592" i="42"/>
  <c r="L592" i="42"/>
  <c r="K592" i="42"/>
  <c r="J592" i="42"/>
  <c r="H592" i="42"/>
  <c r="I592" i="42" s="1"/>
  <c r="M591" i="42"/>
  <c r="L591" i="42"/>
  <c r="K591" i="42"/>
  <c r="J591" i="42"/>
  <c r="H591" i="42"/>
  <c r="I591" i="42"/>
  <c r="M590" i="42"/>
  <c r="L590" i="42"/>
  <c r="K590" i="42"/>
  <c r="J590" i="42"/>
  <c r="H590" i="42"/>
  <c r="I590" i="42" s="1"/>
  <c r="M589" i="42"/>
  <c r="L589" i="42"/>
  <c r="K589" i="42"/>
  <c r="J589" i="42"/>
  <c r="H589" i="42"/>
  <c r="I589" i="42"/>
  <c r="M588" i="42"/>
  <c r="L588" i="42"/>
  <c r="K588" i="42"/>
  <c r="J588" i="42"/>
  <c r="H588" i="42"/>
  <c r="I588" i="42" s="1"/>
  <c r="M587" i="42"/>
  <c r="L587" i="42"/>
  <c r="K587" i="42"/>
  <c r="J587" i="42"/>
  <c r="H587" i="42"/>
  <c r="I587" i="42"/>
  <c r="M586" i="42"/>
  <c r="L586" i="42"/>
  <c r="K586" i="42"/>
  <c r="J586" i="42"/>
  <c r="H586" i="42"/>
  <c r="I586" i="42" s="1"/>
  <c r="M585" i="42"/>
  <c r="L585" i="42"/>
  <c r="K585" i="42"/>
  <c r="J585" i="42"/>
  <c r="H585" i="42"/>
  <c r="I585" i="42"/>
  <c r="M584" i="42"/>
  <c r="L584" i="42"/>
  <c r="K584" i="42"/>
  <c r="J584" i="42"/>
  <c r="H584" i="42"/>
  <c r="I584" i="42" s="1"/>
  <c r="M583" i="42"/>
  <c r="L583" i="42"/>
  <c r="K583" i="42"/>
  <c r="J583" i="42"/>
  <c r="H583" i="42"/>
  <c r="I583" i="42"/>
  <c r="M582" i="42"/>
  <c r="L582" i="42"/>
  <c r="K582" i="42"/>
  <c r="J582" i="42"/>
  <c r="H582" i="42"/>
  <c r="I582" i="42" s="1"/>
  <c r="M581" i="42"/>
  <c r="L581" i="42"/>
  <c r="K581" i="42"/>
  <c r="J581" i="42"/>
  <c r="H581" i="42"/>
  <c r="I581" i="42" s="1"/>
  <c r="M580" i="42"/>
  <c r="L580" i="42"/>
  <c r="K580" i="42"/>
  <c r="J580" i="42"/>
  <c r="H580" i="42"/>
  <c r="I580" i="42" s="1"/>
  <c r="M579" i="42"/>
  <c r="L579" i="42"/>
  <c r="K579" i="42"/>
  <c r="J579" i="42"/>
  <c r="H579" i="42"/>
  <c r="I579" i="42" s="1"/>
  <c r="M578" i="42"/>
  <c r="L578" i="42"/>
  <c r="K578" i="42"/>
  <c r="J578" i="42"/>
  <c r="H578" i="42"/>
  <c r="I578" i="42" s="1"/>
  <c r="M577" i="42"/>
  <c r="L577" i="42"/>
  <c r="K577" i="42"/>
  <c r="J577" i="42"/>
  <c r="H577" i="42"/>
  <c r="I577" i="42" s="1"/>
  <c r="M576" i="42"/>
  <c r="L576" i="42"/>
  <c r="K576" i="42"/>
  <c r="J576" i="42"/>
  <c r="H576" i="42"/>
  <c r="I576" i="42" s="1"/>
  <c r="M575" i="42"/>
  <c r="L575" i="42"/>
  <c r="K575" i="42"/>
  <c r="J575" i="42"/>
  <c r="H575" i="42"/>
  <c r="I575" i="42"/>
  <c r="M574" i="42"/>
  <c r="L574" i="42"/>
  <c r="K574" i="42"/>
  <c r="J574" i="42"/>
  <c r="H574" i="42"/>
  <c r="I574" i="42" s="1"/>
  <c r="M573" i="42"/>
  <c r="L573" i="42"/>
  <c r="K573" i="42"/>
  <c r="J573" i="42"/>
  <c r="H573" i="42"/>
  <c r="I573" i="42"/>
  <c r="M572" i="42"/>
  <c r="L572" i="42"/>
  <c r="K572" i="42"/>
  <c r="J572" i="42"/>
  <c r="H572" i="42"/>
  <c r="I572" i="42" s="1"/>
  <c r="M571" i="42"/>
  <c r="L571" i="42"/>
  <c r="K571" i="42"/>
  <c r="J571" i="42"/>
  <c r="H571" i="42"/>
  <c r="I571" i="42" s="1"/>
  <c r="M570" i="42"/>
  <c r="L570" i="42"/>
  <c r="K570" i="42"/>
  <c r="J570" i="42"/>
  <c r="H570" i="42"/>
  <c r="I570" i="42" s="1"/>
  <c r="M569" i="42"/>
  <c r="L569" i="42"/>
  <c r="K569" i="42"/>
  <c r="J569" i="42"/>
  <c r="H569" i="42"/>
  <c r="I569" i="42"/>
  <c r="M568" i="42"/>
  <c r="L568" i="42"/>
  <c r="K568" i="42"/>
  <c r="J568" i="42"/>
  <c r="H568" i="42"/>
  <c r="I568" i="42" s="1"/>
  <c r="M567" i="42"/>
  <c r="L567" i="42"/>
  <c r="K567" i="42"/>
  <c r="J567" i="42"/>
  <c r="H567" i="42"/>
  <c r="I567" i="42"/>
  <c r="M566" i="42"/>
  <c r="L566" i="42"/>
  <c r="K566" i="42"/>
  <c r="J566" i="42"/>
  <c r="H566" i="42"/>
  <c r="I566" i="42" s="1"/>
  <c r="M565" i="42"/>
  <c r="L565" i="42"/>
  <c r="K565" i="42"/>
  <c r="J565" i="42"/>
  <c r="H565" i="42"/>
  <c r="I565" i="42"/>
  <c r="M564" i="42"/>
  <c r="L564" i="42"/>
  <c r="K564" i="42"/>
  <c r="J564" i="42"/>
  <c r="H564" i="42"/>
  <c r="I564" i="42" s="1"/>
  <c r="M563" i="42"/>
  <c r="L563" i="42"/>
  <c r="K563" i="42"/>
  <c r="J563" i="42"/>
  <c r="H563" i="42"/>
  <c r="I563" i="42" s="1"/>
  <c r="M562" i="42"/>
  <c r="L562" i="42"/>
  <c r="K562" i="42"/>
  <c r="J562" i="42"/>
  <c r="H562" i="42"/>
  <c r="I562" i="42" s="1"/>
  <c r="M561" i="42"/>
  <c r="L561" i="42"/>
  <c r="K561" i="42"/>
  <c r="J561" i="42"/>
  <c r="H561" i="42"/>
  <c r="I561" i="42"/>
  <c r="M560" i="42"/>
  <c r="L560" i="42"/>
  <c r="K560" i="42"/>
  <c r="J560" i="42"/>
  <c r="H560" i="42"/>
  <c r="I560" i="42" s="1"/>
  <c r="M559" i="42"/>
  <c r="L559" i="42"/>
  <c r="K559" i="42"/>
  <c r="J559" i="42"/>
  <c r="H559" i="42"/>
  <c r="I559" i="42" s="1"/>
  <c r="M558" i="42"/>
  <c r="L558" i="42"/>
  <c r="K558" i="42"/>
  <c r="J558" i="42"/>
  <c r="H558" i="42"/>
  <c r="I558" i="42" s="1"/>
  <c r="M557" i="42"/>
  <c r="L557" i="42"/>
  <c r="K557" i="42"/>
  <c r="J557" i="42"/>
  <c r="H557" i="42"/>
  <c r="I557" i="42" s="1"/>
  <c r="M556" i="42"/>
  <c r="L556" i="42"/>
  <c r="K556" i="42"/>
  <c r="J556" i="42"/>
  <c r="H556" i="42"/>
  <c r="I556" i="42" s="1"/>
  <c r="M555" i="42"/>
  <c r="L555" i="42"/>
  <c r="K555" i="42"/>
  <c r="J555" i="42"/>
  <c r="H555" i="42"/>
  <c r="I555" i="42"/>
  <c r="M554" i="42"/>
  <c r="L554" i="42"/>
  <c r="K554" i="42"/>
  <c r="J554" i="42"/>
  <c r="H554" i="42"/>
  <c r="I554" i="42" s="1"/>
  <c r="M553" i="42"/>
  <c r="L553" i="42"/>
  <c r="K553" i="42"/>
  <c r="J553" i="42"/>
  <c r="H553" i="42"/>
  <c r="I553" i="42" s="1"/>
  <c r="M552" i="42"/>
  <c r="L552" i="42"/>
  <c r="K552" i="42"/>
  <c r="J552" i="42"/>
  <c r="H552" i="42"/>
  <c r="I552" i="42" s="1"/>
  <c r="M551" i="42"/>
  <c r="L551" i="42"/>
  <c r="K551" i="42"/>
  <c r="J551" i="42"/>
  <c r="H551" i="42"/>
  <c r="I551" i="42"/>
  <c r="M550" i="42"/>
  <c r="L550" i="42"/>
  <c r="K550" i="42"/>
  <c r="J550" i="42"/>
  <c r="H550" i="42"/>
  <c r="I550" i="42" s="1"/>
  <c r="M549" i="42"/>
  <c r="L549" i="42"/>
  <c r="K549" i="42"/>
  <c r="J549" i="42"/>
  <c r="H549" i="42"/>
  <c r="I549" i="42"/>
  <c r="M548" i="42"/>
  <c r="L548" i="42"/>
  <c r="K548" i="42"/>
  <c r="J548" i="42"/>
  <c r="H548" i="42"/>
  <c r="I548" i="42" s="1"/>
  <c r="M547" i="42"/>
  <c r="L547" i="42"/>
  <c r="K547" i="42"/>
  <c r="J547" i="42"/>
  <c r="H547" i="42"/>
  <c r="I547" i="42" s="1"/>
  <c r="M546" i="42"/>
  <c r="L546" i="42"/>
  <c r="K546" i="42"/>
  <c r="J546" i="42"/>
  <c r="H546" i="42"/>
  <c r="I546" i="42" s="1"/>
  <c r="M545" i="42"/>
  <c r="L545" i="42"/>
  <c r="K545" i="42"/>
  <c r="J545" i="42"/>
  <c r="H545" i="42"/>
  <c r="I545" i="42" s="1"/>
  <c r="M544" i="42"/>
  <c r="L544" i="42"/>
  <c r="K544" i="42"/>
  <c r="J544" i="42"/>
  <c r="H544" i="42"/>
  <c r="I544" i="42" s="1"/>
  <c r="M543" i="42"/>
  <c r="L543" i="42"/>
  <c r="K543" i="42"/>
  <c r="J543" i="42"/>
  <c r="H543" i="42"/>
  <c r="I543" i="42"/>
  <c r="M542" i="42"/>
  <c r="L542" i="42"/>
  <c r="K542" i="42"/>
  <c r="J542" i="42"/>
  <c r="H542" i="42"/>
  <c r="I542" i="42" s="1"/>
  <c r="M541" i="42"/>
  <c r="L541" i="42"/>
  <c r="K541" i="42"/>
  <c r="J541" i="42"/>
  <c r="H541" i="42"/>
  <c r="I541" i="42" s="1"/>
  <c r="M540" i="42"/>
  <c r="L540" i="42"/>
  <c r="K540" i="42"/>
  <c r="J540" i="42"/>
  <c r="H540" i="42"/>
  <c r="I540" i="42" s="1"/>
  <c r="M539" i="42"/>
  <c r="L539" i="42"/>
  <c r="K539" i="42"/>
  <c r="J539" i="42"/>
  <c r="H539" i="42"/>
  <c r="I539" i="42"/>
  <c r="M538" i="42"/>
  <c r="L538" i="42"/>
  <c r="K538" i="42"/>
  <c r="J538" i="42"/>
  <c r="H538" i="42"/>
  <c r="I538" i="42"/>
  <c r="M537" i="42"/>
  <c r="L537" i="42"/>
  <c r="K537" i="42"/>
  <c r="J537" i="42"/>
  <c r="H537" i="42"/>
  <c r="I537" i="42"/>
  <c r="M536" i="42"/>
  <c r="L536" i="42"/>
  <c r="K536" i="42"/>
  <c r="J536" i="42"/>
  <c r="H536" i="42"/>
  <c r="I536" i="42"/>
  <c r="M535" i="42"/>
  <c r="L535" i="42"/>
  <c r="K535" i="42"/>
  <c r="J535" i="42"/>
  <c r="H535" i="42"/>
  <c r="I535" i="42"/>
  <c r="M534" i="42"/>
  <c r="L534" i="42"/>
  <c r="K534" i="42"/>
  <c r="J534" i="42"/>
  <c r="H534" i="42"/>
  <c r="I534" i="42"/>
  <c r="M533" i="42"/>
  <c r="L533" i="42"/>
  <c r="K533" i="42"/>
  <c r="J533" i="42"/>
  <c r="H533" i="42"/>
  <c r="I533" i="42"/>
  <c r="M532" i="42"/>
  <c r="L532" i="42"/>
  <c r="K532" i="42"/>
  <c r="J532" i="42"/>
  <c r="H532" i="42"/>
  <c r="I532" i="42"/>
  <c r="M531" i="42"/>
  <c r="L531" i="42"/>
  <c r="K531" i="42"/>
  <c r="J531" i="42"/>
  <c r="H531" i="42"/>
  <c r="I531" i="42"/>
  <c r="M530" i="42"/>
  <c r="L530" i="42"/>
  <c r="K530" i="42"/>
  <c r="J530" i="42"/>
  <c r="H530" i="42"/>
  <c r="I530" i="42"/>
  <c r="M529" i="42"/>
  <c r="L529" i="42"/>
  <c r="K529" i="42"/>
  <c r="J529" i="42"/>
  <c r="H529" i="42"/>
  <c r="I529" i="42"/>
  <c r="M528" i="42"/>
  <c r="L528" i="42"/>
  <c r="K528" i="42"/>
  <c r="J528" i="42"/>
  <c r="H528" i="42"/>
  <c r="I528" i="42"/>
  <c r="M527" i="42"/>
  <c r="L527" i="42"/>
  <c r="K527" i="42"/>
  <c r="J527" i="42"/>
  <c r="H527" i="42"/>
  <c r="I527" i="42"/>
  <c r="M526" i="42"/>
  <c r="L526" i="42"/>
  <c r="K526" i="42"/>
  <c r="J526" i="42"/>
  <c r="H526" i="42"/>
  <c r="I526" i="42"/>
  <c r="M525" i="42"/>
  <c r="L525" i="42"/>
  <c r="K525" i="42"/>
  <c r="J525" i="42"/>
  <c r="H525" i="42"/>
  <c r="I525" i="42"/>
  <c r="M524" i="42"/>
  <c r="L524" i="42"/>
  <c r="K524" i="42"/>
  <c r="J524" i="42"/>
  <c r="H524" i="42"/>
  <c r="I524" i="42"/>
  <c r="M523" i="42"/>
  <c r="L523" i="42"/>
  <c r="K523" i="42"/>
  <c r="J523" i="42"/>
  <c r="H523" i="42"/>
  <c r="I523" i="42"/>
  <c r="M522" i="42"/>
  <c r="L522" i="42"/>
  <c r="K522" i="42"/>
  <c r="J522" i="42"/>
  <c r="H522" i="42"/>
  <c r="I522" i="42"/>
  <c r="M521" i="42"/>
  <c r="L521" i="42"/>
  <c r="K521" i="42"/>
  <c r="J521" i="42"/>
  <c r="H521" i="42"/>
  <c r="I521" i="42"/>
  <c r="M520" i="42"/>
  <c r="L520" i="42"/>
  <c r="K520" i="42"/>
  <c r="J520" i="42"/>
  <c r="H520" i="42"/>
  <c r="I520" i="42"/>
  <c r="M519" i="42"/>
  <c r="L519" i="42"/>
  <c r="K519" i="42"/>
  <c r="J519" i="42"/>
  <c r="H519" i="42"/>
  <c r="I519" i="42"/>
  <c r="M518" i="42"/>
  <c r="L518" i="42"/>
  <c r="K518" i="42"/>
  <c r="J518" i="42"/>
  <c r="H518" i="42"/>
  <c r="I518" i="42"/>
  <c r="M517" i="42"/>
  <c r="L517" i="42"/>
  <c r="K517" i="42"/>
  <c r="J517" i="42"/>
  <c r="H517" i="42"/>
  <c r="I517" i="42"/>
  <c r="M516" i="42"/>
  <c r="L516" i="42"/>
  <c r="K516" i="42"/>
  <c r="J516" i="42"/>
  <c r="H516" i="42"/>
  <c r="I516" i="42"/>
  <c r="M515" i="42"/>
  <c r="L515" i="42"/>
  <c r="K515" i="42"/>
  <c r="J515" i="42"/>
  <c r="H515" i="42"/>
  <c r="I515" i="42"/>
  <c r="M514" i="42"/>
  <c r="L514" i="42"/>
  <c r="K514" i="42"/>
  <c r="J514" i="42"/>
  <c r="H514" i="42"/>
  <c r="I514" i="42"/>
  <c r="M513" i="42"/>
  <c r="L513" i="42"/>
  <c r="K513" i="42"/>
  <c r="J513" i="42"/>
  <c r="H513" i="42"/>
  <c r="I513" i="42"/>
  <c r="M512" i="42"/>
  <c r="L512" i="42"/>
  <c r="K512" i="42"/>
  <c r="J512" i="42"/>
  <c r="H512" i="42"/>
  <c r="I512" i="42"/>
  <c r="M511" i="42"/>
  <c r="L511" i="42"/>
  <c r="K511" i="42"/>
  <c r="J511" i="42"/>
  <c r="H511" i="42"/>
  <c r="I511" i="42"/>
  <c r="M510" i="42"/>
  <c r="L510" i="42"/>
  <c r="K510" i="42"/>
  <c r="J510" i="42"/>
  <c r="H510" i="42"/>
  <c r="I510" i="42"/>
  <c r="M509" i="42"/>
  <c r="L509" i="42"/>
  <c r="K509" i="42"/>
  <c r="J509" i="42"/>
  <c r="H509" i="42"/>
  <c r="I509" i="42"/>
  <c r="M508" i="42"/>
  <c r="L508" i="42"/>
  <c r="K508" i="42"/>
  <c r="J508" i="42"/>
  <c r="H508" i="42"/>
  <c r="I508" i="42"/>
  <c r="M507" i="42"/>
  <c r="L507" i="42"/>
  <c r="K507" i="42"/>
  <c r="J507" i="42"/>
  <c r="H507" i="42"/>
  <c r="I507" i="42"/>
  <c r="M506" i="42"/>
  <c r="L506" i="42"/>
  <c r="K506" i="42"/>
  <c r="J506" i="42"/>
  <c r="H506" i="42"/>
  <c r="I506" i="42"/>
  <c r="M505" i="42"/>
  <c r="L505" i="42"/>
  <c r="K505" i="42"/>
  <c r="J505" i="42"/>
  <c r="H505" i="42"/>
  <c r="I505" i="42"/>
  <c r="M504" i="42"/>
  <c r="L504" i="42"/>
  <c r="K504" i="42"/>
  <c r="J504" i="42"/>
  <c r="H504" i="42"/>
  <c r="I504" i="42"/>
  <c r="M503" i="42"/>
  <c r="L503" i="42"/>
  <c r="K503" i="42"/>
  <c r="J503" i="42"/>
  <c r="H503" i="42"/>
  <c r="I503" i="42"/>
  <c r="M502" i="42"/>
  <c r="L502" i="42"/>
  <c r="K502" i="42"/>
  <c r="J502" i="42"/>
  <c r="H502" i="42"/>
  <c r="I502" i="42"/>
  <c r="M501" i="42"/>
  <c r="L501" i="42"/>
  <c r="K501" i="42"/>
  <c r="J501" i="42"/>
  <c r="H501" i="42"/>
  <c r="I501" i="42"/>
  <c r="M500" i="42"/>
  <c r="L500" i="42"/>
  <c r="K500" i="42"/>
  <c r="J500" i="42"/>
  <c r="H500" i="42"/>
  <c r="I500" i="42"/>
  <c r="M499" i="42"/>
  <c r="L499" i="42"/>
  <c r="K499" i="42"/>
  <c r="J499" i="42"/>
  <c r="H499" i="42"/>
  <c r="I499" i="42"/>
  <c r="M498" i="42"/>
  <c r="L498" i="42"/>
  <c r="K498" i="42"/>
  <c r="J498" i="42"/>
  <c r="H498" i="42"/>
  <c r="I498" i="42"/>
  <c r="M497" i="42"/>
  <c r="L497" i="42"/>
  <c r="K497" i="42"/>
  <c r="J497" i="42"/>
  <c r="H497" i="42"/>
  <c r="I497" i="42"/>
  <c r="M496" i="42"/>
  <c r="L496" i="42"/>
  <c r="K496" i="42"/>
  <c r="J496" i="42"/>
  <c r="H496" i="42"/>
  <c r="I496" i="42"/>
  <c r="M495" i="42"/>
  <c r="L495" i="42"/>
  <c r="K495" i="42"/>
  <c r="J495" i="42"/>
  <c r="H495" i="42"/>
  <c r="I495" i="42"/>
  <c r="M494" i="42"/>
  <c r="L494" i="42"/>
  <c r="K494" i="42"/>
  <c r="J494" i="42"/>
  <c r="H494" i="42"/>
  <c r="I494" i="42"/>
  <c r="M493" i="42"/>
  <c r="L493" i="42"/>
  <c r="K493" i="42"/>
  <c r="J493" i="42"/>
  <c r="H493" i="42"/>
  <c r="I493" i="42"/>
  <c r="M492" i="42"/>
  <c r="L492" i="42"/>
  <c r="K492" i="42"/>
  <c r="J492" i="42"/>
  <c r="H492" i="42"/>
  <c r="I492" i="42"/>
  <c r="M491" i="42"/>
  <c r="L491" i="42"/>
  <c r="K491" i="42"/>
  <c r="J491" i="42"/>
  <c r="H491" i="42"/>
  <c r="I491" i="42"/>
  <c r="M490" i="42"/>
  <c r="L490" i="42"/>
  <c r="K490" i="42"/>
  <c r="J490" i="42"/>
  <c r="H490" i="42"/>
  <c r="I490" i="42"/>
  <c r="M489" i="42"/>
  <c r="L489" i="42"/>
  <c r="K489" i="42"/>
  <c r="J489" i="42"/>
  <c r="H489" i="42"/>
  <c r="I489" i="42"/>
  <c r="M488" i="42"/>
  <c r="L488" i="42"/>
  <c r="K488" i="42"/>
  <c r="J488" i="42"/>
  <c r="H488" i="42"/>
  <c r="I488" i="42"/>
  <c r="M487" i="42"/>
  <c r="L487" i="42"/>
  <c r="K487" i="42"/>
  <c r="J487" i="42"/>
  <c r="H487" i="42"/>
  <c r="I487" i="42"/>
  <c r="M486" i="42"/>
  <c r="L486" i="42"/>
  <c r="K486" i="42"/>
  <c r="J486" i="42"/>
  <c r="H486" i="42"/>
  <c r="I486" i="42"/>
  <c r="M485" i="42"/>
  <c r="L485" i="42"/>
  <c r="K485" i="42"/>
  <c r="J485" i="42"/>
  <c r="H485" i="42"/>
  <c r="I485" i="42"/>
  <c r="M484" i="42"/>
  <c r="L484" i="42"/>
  <c r="K484" i="42"/>
  <c r="J484" i="42"/>
  <c r="H484" i="42"/>
  <c r="I484" i="42"/>
  <c r="M483" i="42"/>
  <c r="L483" i="42"/>
  <c r="K483" i="42"/>
  <c r="J483" i="42"/>
  <c r="H483" i="42"/>
  <c r="I483" i="42"/>
  <c r="M482" i="42"/>
  <c r="L482" i="42"/>
  <c r="K482" i="42"/>
  <c r="J482" i="42"/>
  <c r="H482" i="42"/>
  <c r="I482" i="42"/>
  <c r="M481" i="42"/>
  <c r="L481" i="42"/>
  <c r="K481" i="42"/>
  <c r="J481" i="42"/>
  <c r="H481" i="42"/>
  <c r="I481" i="42"/>
  <c r="M480" i="42"/>
  <c r="L480" i="42"/>
  <c r="K480" i="42"/>
  <c r="J480" i="42"/>
  <c r="H480" i="42"/>
  <c r="I480" i="42"/>
  <c r="M479" i="42"/>
  <c r="L479" i="42"/>
  <c r="K479" i="42"/>
  <c r="J479" i="42"/>
  <c r="H479" i="42"/>
  <c r="I479" i="42"/>
  <c r="M478" i="42"/>
  <c r="L478" i="42"/>
  <c r="K478" i="42"/>
  <c r="J478" i="42"/>
  <c r="H478" i="42"/>
  <c r="I478" i="42"/>
  <c r="M477" i="42"/>
  <c r="L477" i="42"/>
  <c r="K477" i="42"/>
  <c r="J477" i="42"/>
  <c r="H477" i="42"/>
  <c r="I477" i="42"/>
  <c r="M476" i="42"/>
  <c r="L476" i="42"/>
  <c r="K476" i="42"/>
  <c r="J476" i="42"/>
  <c r="H476" i="42"/>
  <c r="I476" i="42"/>
  <c r="M475" i="42"/>
  <c r="L475" i="42"/>
  <c r="K475" i="42"/>
  <c r="J475" i="42"/>
  <c r="H475" i="42"/>
  <c r="I475" i="42"/>
  <c r="M474" i="42"/>
  <c r="L474" i="42"/>
  <c r="K474" i="42"/>
  <c r="J474" i="42"/>
  <c r="H474" i="42"/>
  <c r="I474" i="42"/>
  <c r="M473" i="42"/>
  <c r="L473" i="42"/>
  <c r="K473" i="42"/>
  <c r="J473" i="42"/>
  <c r="H473" i="42"/>
  <c r="I473" i="42"/>
  <c r="M472" i="42"/>
  <c r="L472" i="42"/>
  <c r="K472" i="42"/>
  <c r="J472" i="42"/>
  <c r="H472" i="42"/>
  <c r="I472" i="42"/>
  <c r="M471" i="42"/>
  <c r="L471" i="42"/>
  <c r="K471" i="42"/>
  <c r="J471" i="42"/>
  <c r="H471" i="42"/>
  <c r="I471" i="42"/>
  <c r="M470" i="42"/>
  <c r="L470" i="42"/>
  <c r="K470" i="42"/>
  <c r="J470" i="42"/>
  <c r="H470" i="42"/>
  <c r="I470" i="42"/>
  <c r="M469" i="42"/>
  <c r="L469" i="42"/>
  <c r="K469" i="42"/>
  <c r="J469" i="42"/>
  <c r="H469" i="42"/>
  <c r="I469" i="42"/>
  <c r="M468" i="42"/>
  <c r="L468" i="42"/>
  <c r="K468" i="42"/>
  <c r="J468" i="42"/>
  <c r="H468" i="42"/>
  <c r="I468" i="42"/>
  <c r="M467" i="42"/>
  <c r="L467" i="42"/>
  <c r="K467" i="42"/>
  <c r="J467" i="42"/>
  <c r="H467" i="42"/>
  <c r="I467" i="42"/>
  <c r="M466" i="42"/>
  <c r="L466" i="42"/>
  <c r="K466" i="42"/>
  <c r="J466" i="42"/>
  <c r="H466" i="42"/>
  <c r="I466" i="42"/>
  <c r="M465" i="42"/>
  <c r="L465" i="42"/>
  <c r="K465" i="42"/>
  <c r="J465" i="42"/>
  <c r="H465" i="42"/>
  <c r="I465" i="42"/>
  <c r="M464" i="42"/>
  <c r="L464" i="42"/>
  <c r="K464" i="42"/>
  <c r="J464" i="42"/>
  <c r="H464" i="42"/>
  <c r="I464" i="42"/>
  <c r="M463" i="42"/>
  <c r="L463" i="42"/>
  <c r="K463" i="42"/>
  <c r="J463" i="42"/>
  <c r="H463" i="42"/>
  <c r="I463" i="42"/>
  <c r="M462" i="42"/>
  <c r="L462" i="42"/>
  <c r="K462" i="42"/>
  <c r="J462" i="42"/>
  <c r="H462" i="42"/>
  <c r="I462" i="42"/>
  <c r="M461" i="42"/>
  <c r="L461" i="42"/>
  <c r="K461" i="42"/>
  <c r="J461" i="42"/>
  <c r="H461" i="42"/>
  <c r="I461" i="42"/>
  <c r="M460" i="42"/>
  <c r="L460" i="42"/>
  <c r="K460" i="42"/>
  <c r="J460" i="42"/>
  <c r="H460" i="42"/>
  <c r="I460" i="42"/>
  <c r="M459" i="42"/>
  <c r="L459" i="42"/>
  <c r="K459" i="42"/>
  <c r="J459" i="42"/>
  <c r="H459" i="42"/>
  <c r="I459" i="42"/>
  <c r="M458" i="42"/>
  <c r="L458" i="42"/>
  <c r="K458" i="42"/>
  <c r="J458" i="42"/>
  <c r="H458" i="42"/>
  <c r="I458" i="42"/>
  <c r="M457" i="42"/>
  <c r="L457" i="42"/>
  <c r="K457" i="42"/>
  <c r="J457" i="42"/>
  <c r="H457" i="42"/>
  <c r="I457" i="42"/>
  <c r="M456" i="42"/>
  <c r="L456" i="42"/>
  <c r="K456" i="42"/>
  <c r="J456" i="42"/>
  <c r="H456" i="42"/>
  <c r="I456" i="42"/>
  <c r="M455" i="42"/>
  <c r="L455" i="42"/>
  <c r="K455" i="42"/>
  <c r="J455" i="42"/>
  <c r="H455" i="42"/>
  <c r="I455" i="42"/>
  <c r="M454" i="42"/>
  <c r="L454" i="42"/>
  <c r="K454" i="42"/>
  <c r="J454" i="42"/>
  <c r="H454" i="42"/>
  <c r="I454" i="42"/>
  <c r="M453" i="42"/>
  <c r="L453" i="42"/>
  <c r="K453" i="42"/>
  <c r="J453" i="42"/>
  <c r="H453" i="42"/>
  <c r="I453" i="42"/>
  <c r="M452" i="42"/>
  <c r="L452" i="42"/>
  <c r="K452" i="42"/>
  <c r="J452" i="42"/>
  <c r="H452" i="42"/>
  <c r="I452" i="42"/>
  <c r="M451" i="42"/>
  <c r="L451" i="42"/>
  <c r="K451" i="42"/>
  <c r="J451" i="42"/>
  <c r="H451" i="42"/>
  <c r="I451" i="42"/>
  <c r="M450" i="42"/>
  <c r="L450" i="42"/>
  <c r="K450" i="42"/>
  <c r="J450" i="42"/>
  <c r="H450" i="42"/>
  <c r="I450" i="42"/>
  <c r="M449" i="42"/>
  <c r="L449" i="42"/>
  <c r="K449" i="42"/>
  <c r="J449" i="42"/>
  <c r="H449" i="42"/>
  <c r="I449" i="42"/>
  <c r="M448" i="42"/>
  <c r="L448" i="42"/>
  <c r="K448" i="42"/>
  <c r="J448" i="42"/>
  <c r="H448" i="42"/>
  <c r="I448" i="42"/>
  <c r="M447" i="42"/>
  <c r="L447" i="42"/>
  <c r="K447" i="42"/>
  <c r="J447" i="42"/>
  <c r="H447" i="42"/>
  <c r="I447" i="42"/>
  <c r="M446" i="42"/>
  <c r="L446" i="42"/>
  <c r="K446" i="42"/>
  <c r="J446" i="42"/>
  <c r="H446" i="42"/>
  <c r="I446" i="42"/>
  <c r="M445" i="42"/>
  <c r="L445" i="42"/>
  <c r="K445" i="42"/>
  <c r="J445" i="42"/>
  <c r="H445" i="42"/>
  <c r="I445" i="42"/>
  <c r="M444" i="42"/>
  <c r="L444" i="42"/>
  <c r="K444" i="42"/>
  <c r="J444" i="42"/>
  <c r="H444" i="42"/>
  <c r="I444" i="42"/>
  <c r="M443" i="42"/>
  <c r="L443" i="42"/>
  <c r="K443" i="42"/>
  <c r="J443" i="42"/>
  <c r="H443" i="42"/>
  <c r="I443" i="42"/>
  <c r="M442" i="42"/>
  <c r="L442" i="42"/>
  <c r="K442" i="42"/>
  <c r="J442" i="42"/>
  <c r="H442" i="42"/>
  <c r="I442" i="42"/>
  <c r="M441" i="42"/>
  <c r="L441" i="42"/>
  <c r="K441" i="42"/>
  <c r="J441" i="42"/>
  <c r="H441" i="42"/>
  <c r="I441" i="42"/>
  <c r="M440" i="42"/>
  <c r="L440" i="42"/>
  <c r="K440" i="42"/>
  <c r="J440" i="42"/>
  <c r="H440" i="42"/>
  <c r="I440" i="42"/>
  <c r="M439" i="42"/>
  <c r="L439" i="42"/>
  <c r="K439" i="42"/>
  <c r="J439" i="42"/>
  <c r="H439" i="42"/>
  <c r="I439" i="42"/>
  <c r="M438" i="42"/>
  <c r="L438" i="42"/>
  <c r="K438" i="42"/>
  <c r="J438" i="42"/>
  <c r="H438" i="42"/>
  <c r="I438" i="42"/>
  <c r="M437" i="42"/>
  <c r="L437" i="42"/>
  <c r="K437" i="42"/>
  <c r="J437" i="42"/>
  <c r="H437" i="42"/>
  <c r="I437" i="42"/>
  <c r="M436" i="42"/>
  <c r="L436" i="42"/>
  <c r="K436" i="42"/>
  <c r="J436" i="42"/>
  <c r="H436" i="42"/>
  <c r="I436" i="42"/>
  <c r="M435" i="42"/>
  <c r="L435" i="42"/>
  <c r="K435" i="42"/>
  <c r="J435" i="42"/>
  <c r="H435" i="42"/>
  <c r="I435" i="42"/>
  <c r="M434" i="42"/>
  <c r="L434" i="42"/>
  <c r="K434" i="42"/>
  <c r="J434" i="42"/>
  <c r="H434" i="42"/>
  <c r="I434" i="42"/>
  <c r="M433" i="42"/>
  <c r="L433" i="42"/>
  <c r="K433" i="42"/>
  <c r="J433" i="42"/>
  <c r="H433" i="42"/>
  <c r="I433" i="42"/>
  <c r="M432" i="42"/>
  <c r="L432" i="42"/>
  <c r="K432" i="42"/>
  <c r="J432" i="42"/>
  <c r="H432" i="42"/>
  <c r="I432" i="42"/>
  <c r="M431" i="42"/>
  <c r="L431" i="42"/>
  <c r="K431" i="42"/>
  <c r="J431" i="42"/>
  <c r="H431" i="42"/>
  <c r="I431" i="42"/>
  <c r="M430" i="42"/>
  <c r="L430" i="42"/>
  <c r="K430" i="42"/>
  <c r="J430" i="42"/>
  <c r="H430" i="42"/>
  <c r="I430" i="42"/>
  <c r="M429" i="42"/>
  <c r="L429" i="42"/>
  <c r="K429" i="42"/>
  <c r="J429" i="42"/>
  <c r="H429" i="42"/>
  <c r="I429" i="42"/>
  <c r="M428" i="42"/>
  <c r="L428" i="42"/>
  <c r="K428" i="42"/>
  <c r="J428" i="42"/>
  <c r="H428" i="42"/>
  <c r="I428" i="42"/>
  <c r="M427" i="42"/>
  <c r="L427" i="42"/>
  <c r="K427" i="42"/>
  <c r="J427" i="42"/>
  <c r="H427" i="42"/>
  <c r="I427" i="42"/>
  <c r="M426" i="42"/>
  <c r="L426" i="42"/>
  <c r="K426" i="42"/>
  <c r="J426" i="42"/>
  <c r="H426" i="42"/>
  <c r="I426" i="42"/>
  <c r="M425" i="42"/>
  <c r="L425" i="42"/>
  <c r="K425" i="42"/>
  <c r="J425" i="42"/>
  <c r="H425" i="42"/>
  <c r="I425" i="42"/>
  <c r="M424" i="42"/>
  <c r="L424" i="42"/>
  <c r="K424" i="42"/>
  <c r="J424" i="42"/>
  <c r="H424" i="42"/>
  <c r="I424" i="42"/>
  <c r="M423" i="42"/>
  <c r="L423" i="42"/>
  <c r="K423" i="42"/>
  <c r="J423" i="42"/>
  <c r="H423" i="42"/>
  <c r="I423" i="42"/>
  <c r="M422" i="42"/>
  <c r="L422" i="42"/>
  <c r="K422" i="42"/>
  <c r="J422" i="42"/>
  <c r="H422" i="42"/>
  <c r="I422" i="42"/>
  <c r="M421" i="42"/>
  <c r="L421" i="42"/>
  <c r="K421" i="42"/>
  <c r="J421" i="42"/>
  <c r="H421" i="42"/>
  <c r="I421" i="42"/>
  <c r="M420" i="42"/>
  <c r="L420" i="42"/>
  <c r="K420" i="42"/>
  <c r="J420" i="42"/>
  <c r="H420" i="42"/>
  <c r="I420" i="42"/>
  <c r="M419" i="42"/>
  <c r="L419" i="42"/>
  <c r="K419" i="42"/>
  <c r="J419" i="42"/>
  <c r="H419" i="42"/>
  <c r="I419" i="42"/>
  <c r="M418" i="42"/>
  <c r="L418" i="42"/>
  <c r="K418" i="42"/>
  <c r="J418" i="42"/>
  <c r="H418" i="42"/>
  <c r="I418" i="42"/>
  <c r="M417" i="42"/>
  <c r="L417" i="42"/>
  <c r="K417" i="42"/>
  <c r="J417" i="42"/>
  <c r="H417" i="42"/>
  <c r="I417" i="42"/>
  <c r="M416" i="42"/>
  <c r="L416" i="42"/>
  <c r="K416" i="42"/>
  <c r="J416" i="42"/>
  <c r="H416" i="42"/>
  <c r="I416" i="42"/>
  <c r="M415" i="42"/>
  <c r="L415" i="42"/>
  <c r="K415" i="42"/>
  <c r="J415" i="42"/>
  <c r="H415" i="42"/>
  <c r="I415" i="42"/>
  <c r="M414" i="42"/>
  <c r="L414" i="42"/>
  <c r="K414" i="42"/>
  <c r="J414" i="42"/>
  <c r="H414" i="42"/>
  <c r="I414" i="42"/>
  <c r="M413" i="42"/>
  <c r="L413" i="42"/>
  <c r="K413" i="42"/>
  <c r="J413" i="42"/>
  <c r="H413" i="42"/>
  <c r="I413" i="42"/>
  <c r="M412" i="42"/>
  <c r="L412" i="42"/>
  <c r="K412" i="42"/>
  <c r="J412" i="42"/>
  <c r="H412" i="42"/>
  <c r="I412" i="42"/>
  <c r="M411" i="42"/>
  <c r="L411" i="42"/>
  <c r="K411" i="42"/>
  <c r="J411" i="42"/>
  <c r="H411" i="42"/>
  <c r="I411" i="42"/>
  <c r="M410" i="42"/>
  <c r="L410" i="42"/>
  <c r="K410" i="42"/>
  <c r="J410" i="42"/>
  <c r="H410" i="42"/>
  <c r="I410" i="42"/>
  <c r="M409" i="42"/>
  <c r="L409" i="42"/>
  <c r="K409" i="42"/>
  <c r="J409" i="42"/>
  <c r="H409" i="42"/>
  <c r="I409" i="42"/>
  <c r="M408" i="42"/>
  <c r="L408" i="42"/>
  <c r="K408" i="42"/>
  <c r="J408" i="42"/>
  <c r="H408" i="42"/>
  <c r="I408" i="42"/>
  <c r="M407" i="42"/>
  <c r="L407" i="42"/>
  <c r="K407" i="42"/>
  <c r="J407" i="42"/>
  <c r="H407" i="42"/>
  <c r="I407" i="42"/>
  <c r="M406" i="42"/>
  <c r="L406" i="42"/>
  <c r="K406" i="42"/>
  <c r="J406" i="42"/>
  <c r="H406" i="42"/>
  <c r="I406" i="42"/>
  <c r="M405" i="42"/>
  <c r="L405" i="42"/>
  <c r="K405" i="42"/>
  <c r="J405" i="42"/>
  <c r="H405" i="42"/>
  <c r="I405" i="42"/>
  <c r="M404" i="42"/>
  <c r="L404" i="42"/>
  <c r="K404" i="42"/>
  <c r="J404" i="42"/>
  <c r="H404" i="42"/>
  <c r="I404" i="42"/>
  <c r="M403" i="42"/>
  <c r="L403" i="42"/>
  <c r="K403" i="42"/>
  <c r="J403" i="42"/>
  <c r="H403" i="42"/>
  <c r="I403" i="42"/>
  <c r="M402" i="42"/>
  <c r="L402" i="42"/>
  <c r="K402" i="42"/>
  <c r="J402" i="42"/>
  <c r="H402" i="42"/>
  <c r="I402" i="42"/>
  <c r="M401" i="42"/>
  <c r="L401" i="42"/>
  <c r="K401" i="42"/>
  <c r="J401" i="42"/>
  <c r="H401" i="42"/>
  <c r="I401" i="42"/>
  <c r="M400" i="42"/>
  <c r="L400" i="42"/>
  <c r="K400" i="42"/>
  <c r="J400" i="42"/>
  <c r="H400" i="42"/>
  <c r="I400" i="42"/>
  <c r="M399" i="42"/>
  <c r="L399" i="42"/>
  <c r="K399" i="42"/>
  <c r="J399" i="42"/>
  <c r="H399" i="42"/>
  <c r="I399" i="42"/>
  <c r="M398" i="42"/>
  <c r="L398" i="42"/>
  <c r="K398" i="42"/>
  <c r="J398" i="42"/>
  <c r="H398" i="42"/>
  <c r="I398" i="42"/>
  <c r="M397" i="42"/>
  <c r="L397" i="42"/>
  <c r="K397" i="42"/>
  <c r="J397" i="42"/>
  <c r="H397" i="42"/>
  <c r="I397" i="42"/>
  <c r="M396" i="42"/>
  <c r="L396" i="42"/>
  <c r="K396" i="42"/>
  <c r="J396" i="42"/>
  <c r="H396" i="42"/>
  <c r="I396" i="42"/>
  <c r="M395" i="42"/>
  <c r="L395" i="42"/>
  <c r="K395" i="42"/>
  <c r="J395" i="42"/>
  <c r="H395" i="42"/>
  <c r="I395" i="42"/>
  <c r="M394" i="42"/>
  <c r="L394" i="42"/>
  <c r="K394" i="42"/>
  <c r="J394" i="42"/>
  <c r="H394" i="42"/>
  <c r="I394" i="42"/>
  <c r="M393" i="42"/>
  <c r="L393" i="42"/>
  <c r="K393" i="42"/>
  <c r="J393" i="42"/>
  <c r="H393" i="42"/>
  <c r="I393" i="42"/>
  <c r="M392" i="42"/>
  <c r="L392" i="42"/>
  <c r="K392" i="42"/>
  <c r="J392" i="42"/>
  <c r="H392" i="42"/>
  <c r="I392" i="42"/>
  <c r="M391" i="42"/>
  <c r="L391" i="42"/>
  <c r="K391" i="42"/>
  <c r="J391" i="42"/>
  <c r="H391" i="42"/>
  <c r="I391" i="42"/>
  <c r="M390" i="42"/>
  <c r="L390" i="42"/>
  <c r="K390" i="42"/>
  <c r="J390" i="42"/>
  <c r="H390" i="42"/>
  <c r="I390" i="42"/>
  <c r="M389" i="42"/>
  <c r="L389" i="42"/>
  <c r="K389" i="42"/>
  <c r="J389" i="42"/>
  <c r="H389" i="42"/>
  <c r="I389" i="42"/>
  <c r="M388" i="42"/>
  <c r="L388" i="42"/>
  <c r="K388" i="42"/>
  <c r="J388" i="42"/>
  <c r="H388" i="42"/>
  <c r="I388" i="42"/>
  <c r="M387" i="42"/>
  <c r="L387" i="42"/>
  <c r="K387" i="42"/>
  <c r="J387" i="42"/>
  <c r="H387" i="42"/>
  <c r="I387" i="42"/>
  <c r="M386" i="42"/>
  <c r="L386" i="42"/>
  <c r="K386" i="42"/>
  <c r="J386" i="42"/>
  <c r="H386" i="42"/>
  <c r="I386" i="42"/>
  <c r="M385" i="42"/>
  <c r="L385" i="42"/>
  <c r="K385" i="42"/>
  <c r="J385" i="42"/>
  <c r="H385" i="42"/>
  <c r="I385" i="42"/>
  <c r="M384" i="42"/>
  <c r="L384" i="42"/>
  <c r="K384" i="42"/>
  <c r="J384" i="42"/>
  <c r="H384" i="42"/>
  <c r="I384" i="42"/>
  <c r="M383" i="42"/>
  <c r="L383" i="42"/>
  <c r="K383" i="42"/>
  <c r="J383" i="42"/>
  <c r="H383" i="42"/>
  <c r="I383" i="42"/>
  <c r="M382" i="42"/>
  <c r="L382" i="42"/>
  <c r="K382" i="42"/>
  <c r="J382" i="42"/>
  <c r="H382" i="42"/>
  <c r="I382" i="42"/>
  <c r="M381" i="42"/>
  <c r="L381" i="42"/>
  <c r="K381" i="42"/>
  <c r="J381" i="42"/>
  <c r="H381" i="42"/>
  <c r="I381" i="42"/>
  <c r="M380" i="42"/>
  <c r="L380" i="42"/>
  <c r="K380" i="42"/>
  <c r="J380" i="42"/>
  <c r="H380" i="42"/>
  <c r="I380" i="42"/>
  <c r="M379" i="42"/>
  <c r="L379" i="42"/>
  <c r="K379" i="42"/>
  <c r="J379" i="42"/>
  <c r="H379" i="42"/>
  <c r="I379" i="42"/>
  <c r="M378" i="42"/>
  <c r="L378" i="42"/>
  <c r="K378" i="42"/>
  <c r="J378" i="42"/>
  <c r="H378" i="42"/>
  <c r="I378" i="42"/>
  <c r="M377" i="42"/>
  <c r="L377" i="42"/>
  <c r="K377" i="42"/>
  <c r="J377" i="42"/>
  <c r="H377" i="42"/>
  <c r="I377" i="42"/>
  <c r="M376" i="42"/>
  <c r="L376" i="42"/>
  <c r="K376" i="42"/>
  <c r="J376" i="42"/>
  <c r="H376" i="42"/>
  <c r="I376" i="42"/>
  <c r="M375" i="42"/>
  <c r="L375" i="42"/>
  <c r="K375" i="42"/>
  <c r="J375" i="42"/>
  <c r="H375" i="42"/>
  <c r="I375" i="42"/>
  <c r="M374" i="42"/>
  <c r="L374" i="42"/>
  <c r="K374" i="42"/>
  <c r="J374" i="42"/>
  <c r="H374" i="42"/>
  <c r="I374" i="42"/>
  <c r="M373" i="42"/>
  <c r="L373" i="42"/>
  <c r="K373" i="42"/>
  <c r="J373" i="42"/>
  <c r="H373" i="42"/>
  <c r="I373" i="42"/>
  <c r="M372" i="42"/>
  <c r="L372" i="42"/>
  <c r="K372" i="42"/>
  <c r="J372" i="42"/>
  <c r="H372" i="42"/>
  <c r="I372" i="42"/>
  <c r="M371" i="42"/>
  <c r="L371" i="42"/>
  <c r="K371" i="42"/>
  <c r="J371" i="42"/>
  <c r="H371" i="42"/>
  <c r="I371" i="42"/>
  <c r="M370" i="42"/>
  <c r="L370" i="42"/>
  <c r="K370" i="42"/>
  <c r="J370" i="42"/>
  <c r="H370" i="42"/>
  <c r="I370" i="42"/>
  <c r="M369" i="42"/>
  <c r="L369" i="42"/>
  <c r="K369" i="42"/>
  <c r="J369" i="42"/>
  <c r="H369" i="42"/>
  <c r="I369" i="42"/>
  <c r="M368" i="42"/>
  <c r="L368" i="42"/>
  <c r="K368" i="42"/>
  <c r="J368" i="42"/>
  <c r="H368" i="42"/>
  <c r="I368" i="42"/>
  <c r="M367" i="42"/>
  <c r="L367" i="42"/>
  <c r="K367" i="42"/>
  <c r="J367" i="42"/>
  <c r="H367" i="42"/>
  <c r="I367" i="42"/>
  <c r="M366" i="42"/>
  <c r="L366" i="42"/>
  <c r="K366" i="42"/>
  <c r="J366" i="42"/>
  <c r="H366" i="42"/>
  <c r="I366" i="42"/>
  <c r="M365" i="42"/>
  <c r="L365" i="42"/>
  <c r="K365" i="42"/>
  <c r="J365" i="42"/>
  <c r="H365" i="42"/>
  <c r="I365" i="42"/>
  <c r="M364" i="42"/>
  <c r="L364" i="42"/>
  <c r="K364" i="42"/>
  <c r="J364" i="42"/>
  <c r="H364" i="42"/>
  <c r="I364" i="42"/>
  <c r="M363" i="42"/>
  <c r="L363" i="42"/>
  <c r="K363" i="42"/>
  <c r="J363" i="42"/>
  <c r="H363" i="42"/>
  <c r="I363" i="42"/>
  <c r="M362" i="42"/>
  <c r="L362" i="42"/>
  <c r="K362" i="42"/>
  <c r="J362" i="42"/>
  <c r="H362" i="42"/>
  <c r="I362" i="42"/>
  <c r="M361" i="42"/>
  <c r="L361" i="42"/>
  <c r="K361" i="42"/>
  <c r="J361" i="42"/>
  <c r="H361" i="42"/>
  <c r="I361" i="42"/>
  <c r="M360" i="42"/>
  <c r="L360" i="42"/>
  <c r="K360" i="42"/>
  <c r="J360" i="42"/>
  <c r="H360" i="42"/>
  <c r="I360" i="42"/>
  <c r="M359" i="42"/>
  <c r="L359" i="42"/>
  <c r="K359" i="42"/>
  <c r="J359" i="42"/>
  <c r="H359" i="42"/>
  <c r="I359" i="42"/>
  <c r="M358" i="42"/>
  <c r="L358" i="42"/>
  <c r="K358" i="42"/>
  <c r="J358" i="42"/>
  <c r="H358" i="42"/>
  <c r="I358" i="42"/>
  <c r="M357" i="42"/>
  <c r="L357" i="42"/>
  <c r="K357" i="42"/>
  <c r="J357" i="42"/>
  <c r="H357" i="42"/>
  <c r="I357" i="42"/>
  <c r="M356" i="42"/>
  <c r="L356" i="42"/>
  <c r="K356" i="42"/>
  <c r="J356" i="42"/>
  <c r="H356" i="42"/>
  <c r="I356" i="42"/>
  <c r="M355" i="42"/>
  <c r="L355" i="42"/>
  <c r="K355" i="42"/>
  <c r="J355" i="42"/>
  <c r="H355" i="42"/>
  <c r="I355" i="42"/>
  <c r="M354" i="42"/>
  <c r="L354" i="42"/>
  <c r="K354" i="42"/>
  <c r="J354" i="42"/>
  <c r="H354" i="42"/>
  <c r="I354" i="42"/>
  <c r="M353" i="42"/>
  <c r="L353" i="42"/>
  <c r="K353" i="42"/>
  <c r="J353" i="42"/>
  <c r="H353" i="42"/>
  <c r="I353" i="42"/>
  <c r="M352" i="42"/>
  <c r="L352" i="42"/>
  <c r="K352" i="42"/>
  <c r="J352" i="42"/>
  <c r="H352" i="42"/>
  <c r="I352" i="42"/>
  <c r="M351" i="42"/>
  <c r="L351" i="42"/>
  <c r="K351" i="42"/>
  <c r="J351" i="42"/>
  <c r="H351" i="42"/>
  <c r="I351" i="42"/>
  <c r="M350" i="42"/>
  <c r="L350" i="42"/>
  <c r="K350" i="42"/>
  <c r="J350" i="42"/>
  <c r="H350" i="42"/>
  <c r="I350" i="42"/>
  <c r="M349" i="42"/>
  <c r="L349" i="42"/>
  <c r="K349" i="42"/>
  <c r="J349" i="42"/>
  <c r="H349" i="42"/>
  <c r="I349" i="42"/>
  <c r="M348" i="42"/>
  <c r="L348" i="42"/>
  <c r="K348" i="42"/>
  <c r="J348" i="42"/>
  <c r="H348" i="42"/>
  <c r="I348" i="42"/>
  <c r="M347" i="42"/>
  <c r="L347" i="42"/>
  <c r="K347" i="42"/>
  <c r="J347" i="42"/>
  <c r="H347" i="42"/>
  <c r="I347" i="42"/>
  <c r="M346" i="42"/>
  <c r="L346" i="42"/>
  <c r="K346" i="42"/>
  <c r="J346" i="42"/>
  <c r="H346" i="42"/>
  <c r="I346" i="42"/>
  <c r="M345" i="42"/>
  <c r="L345" i="42"/>
  <c r="K345" i="42"/>
  <c r="J345" i="42"/>
  <c r="H345" i="42"/>
  <c r="I345" i="42"/>
  <c r="M344" i="42"/>
  <c r="L344" i="42"/>
  <c r="K344" i="42"/>
  <c r="J344" i="42"/>
  <c r="H344" i="42"/>
  <c r="I344" i="42"/>
  <c r="M343" i="42"/>
  <c r="L343" i="42"/>
  <c r="K343" i="42"/>
  <c r="J343" i="42"/>
  <c r="H343" i="42"/>
  <c r="I343" i="42"/>
  <c r="M342" i="42"/>
  <c r="L342" i="42"/>
  <c r="K342" i="42"/>
  <c r="J342" i="42"/>
  <c r="H342" i="42"/>
  <c r="I342" i="42"/>
  <c r="M341" i="42"/>
  <c r="L341" i="42"/>
  <c r="K341" i="42"/>
  <c r="J341" i="42"/>
  <c r="H341" i="42"/>
  <c r="I341" i="42"/>
  <c r="M340" i="42"/>
  <c r="L340" i="42"/>
  <c r="K340" i="42"/>
  <c r="J340" i="42"/>
  <c r="H340" i="42"/>
  <c r="I340" i="42"/>
  <c r="M339" i="42"/>
  <c r="L339" i="42"/>
  <c r="K339" i="42"/>
  <c r="J339" i="42"/>
  <c r="H339" i="42"/>
  <c r="I339" i="42"/>
  <c r="M338" i="42"/>
  <c r="L338" i="42"/>
  <c r="K338" i="42"/>
  <c r="J338" i="42"/>
  <c r="H338" i="42"/>
  <c r="I338" i="42"/>
  <c r="M337" i="42"/>
  <c r="L337" i="42"/>
  <c r="K337" i="42"/>
  <c r="J337" i="42"/>
  <c r="H337" i="42"/>
  <c r="I337" i="42"/>
  <c r="M336" i="42"/>
  <c r="L336" i="42"/>
  <c r="K336" i="42"/>
  <c r="J336" i="42"/>
  <c r="H336" i="42"/>
  <c r="I336" i="42"/>
  <c r="M335" i="42"/>
  <c r="L335" i="42"/>
  <c r="K335" i="42"/>
  <c r="J335" i="42"/>
  <c r="H335" i="42"/>
  <c r="I335" i="42"/>
  <c r="M334" i="42"/>
  <c r="L334" i="42"/>
  <c r="K334" i="42"/>
  <c r="J334" i="42"/>
  <c r="H334" i="42"/>
  <c r="I334" i="42"/>
  <c r="M333" i="42"/>
  <c r="L333" i="42"/>
  <c r="K333" i="42"/>
  <c r="J333" i="42"/>
  <c r="H333" i="42"/>
  <c r="I333" i="42"/>
  <c r="M332" i="42"/>
  <c r="L332" i="42"/>
  <c r="K332" i="42"/>
  <c r="J332" i="42"/>
  <c r="H332" i="42"/>
  <c r="I332" i="42"/>
  <c r="M331" i="42"/>
  <c r="L331" i="42"/>
  <c r="K331" i="42"/>
  <c r="J331" i="42"/>
  <c r="H331" i="42"/>
  <c r="I331" i="42"/>
  <c r="M330" i="42"/>
  <c r="L330" i="42"/>
  <c r="K330" i="42"/>
  <c r="J330" i="42"/>
  <c r="H330" i="42"/>
  <c r="I330" i="42"/>
  <c r="M329" i="42"/>
  <c r="L329" i="42"/>
  <c r="K329" i="42"/>
  <c r="J329" i="42"/>
  <c r="H329" i="42"/>
  <c r="I329" i="42"/>
  <c r="M328" i="42"/>
  <c r="L328" i="42"/>
  <c r="K328" i="42"/>
  <c r="J328" i="42"/>
  <c r="H328" i="42"/>
  <c r="I328" i="42"/>
  <c r="M327" i="42"/>
  <c r="L327" i="42"/>
  <c r="K327" i="42"/>
  <c r="J327" i="42"/>
  <c r="H327" i="42"/>
  <c r="I327" i="42"/>
  <c r="M326" i="42"/>
  <c r="L326" i="42"/>
  <c r="K326" i="42"/>
  <c r="J326" i="42"/>
  <c r="H326" i="42"/>
  <c r="I326" i="42"/>
  <c r="M325" i="42"/>
  <c r="L325" i="42"/>
  <c r="K325" i="42"/>
  <c r="J325" i="42"/>
  <c r="H325" i="42"/>
  <c r="I325" i="42"/>
  <c r="M324" i="42"/>
  <c r="L324" i="42"/>
  <c r="K324" i="42"/>
  <c r="J324" i="42"/>
  <c r="H324" i="42"/>
  <c r="I324" i="42"/>
  <c r="M323" i="42"/>
  <c r="L323" i="42"/>
  <c r="K323" i="42"/>
  <c r="J323" i="42"/>
  <c r="H323" i="42"/>
  <c r="I323" i="42"/>
  <c r="M322" i="42"/>
  <c r="L322" i="42"/>
  <c r="K322" i="42"/>
  <c r="J322" i="42"/>
  <c r="H322" i="42"/>
  <c r="I322" i="42"/>
  <c r="M321" i="42"/>
  <c r="L321" i="42"/>
  <c r="K321" i="42"/>
  <c r="J321" i="42"/>
  <c r="H321" i="42"/>
  <c r="I321" i="42"/>
  <c r="M320" i="42"/>
  <c r="L320" i="42"/>
  <c r="K320" i="42"/>
  <c r="J320" i="42"/>
  <c r="H320" i="42"/>
  <c r="I320" i="42"/>
  <c r="M319" i="42"/>
  <c r="L319" i="42"/>
  <c r="K319" i="42"/>
  <c r="J319" i="42"/>
  <c r="H319" i="42"/>
  <c r="I319" i="42"/>
  <c r="M318" i="42"/>
  <c r="L318" i="42"/>
  <c r="K318" i="42"/>
  <c r="J318" i="42"/>
  <c r="H318" i="42"/>
  <c r="I318" i="42"/>
  <c r="M317" i="42"/>
  <c r="L317" i="42"/>
  <c r="K317" i="42"/>
  <c r="J317" i="42"/>
  <c r="H317" i="42"/>
  <c r="I317" i="42"/>
  <c r="M316" i="42"/>
  <c r="L316" i="42"/>
  <c r="K316" i="42"/>
  <c r="J316" i="42"/>
  <c r="H316" i="42"/>
  <c r="I316" i="42"/>
  <c r="M315" i="42"/>
  <c r="L315" i="42"/>
  <c r="K315" i="42"/>
  <c r="J315" i="42"/>
  <c r="H315" i="42"/>
  <c r="I315" i="42"/>
  <c r="M314" i="42"/>
  <c r="L314" i="42"/>
  <c r="K314" i="42"/>
  <c r="J314" i="42"/>
  <c r="H314" i="42"/>
  <c r="I314" i="42"/>
  <c r="M313" i="42"/>
  <c r="L313" i="42"/>
  <c r="K313" i="42"/>
  <c r="J313" i="42"/>
  <c r="H313" i="42"/>
  <c r="I313" i="42"/>
  <c r="M312" i="42"/>
  <c r="L312" i="42"/>
  <c r="K312" i="42"/>
  <c r="J312" i="42"/>
  <c r="H312" i="42"/>
  <c r="I312" i="42"/>
  <c r="M311" i="42"/>
  <c r="L311" i="42"/>
  <c r="K311" i="42"/>
  <c r="J311" i="42"/>
  <c r="H311" i="42"/>
  <c r="I311" i="42"/>
  <c r="M310" i="42"/>
  <c r="L310" i="42"/>
  <c r="K310" i="42"/>
  <c r="J310" i="42"/>
  <c r="H310" i="42"/>
  <c r="I310" i="42"/>
  <c r="M309" i="42"/>
  <c r="L309" i="42"/>
  <c r="K309" i="42"/>
  <c r="J309" i="42"/>
  <c r="H309" i="42"/>
  <c r="I309" i="42"/>
  <c r="M308" i="42"/>
  <c r="L308" i="42"/>
  <c r="K308" i="42"/>
  <c r="J308" i="42"/>
  <c r="H308" i="42"/>
  <c r="I308" i="42"/>
  <c r="M307" i="42"/>
  <c r="L307" i="42"/>
  <c r="K307" i="42"/>
  <c r="J307" i="42"/>
  <c r="H307" i="42"/>
  <c r="I307" i="42"/>
  <c r="M306" i="42"/>
  <c r="L306" i="42"/>
  <c r="K306" i="42"/>
  <c r="J306" i="42"/>
  <c r="H306" i="42"/>
  <c r="I306" i="42"/>
  <c r="M305" i="42"/>
  <c r="L305" i="42"/>
  <c r="K305" i="42"/>
  <c r="J305" i="42"/>
  <c r="H305" i="42"/>
  <c r="I305" i="42"/>
  <c r="M304" i="42"/>
  <c r="L304" i="42"/>
  <c r="K304" i="42"/>
  <c r="J304" i="42"/>
  <c r="H304" i="42"/>
  <c r="I304" i="42"/>
  <c r="M303" i="42"/>
  <c r="L303" i="42"/>
  <c r="K303" i="42"/>
  <c r="J303" i="42"/>
  <c r="H303" i="42"/>
  <c r="I303" i="42"/>
  <c r="M302" i="42"/>
  <c r="L302" i="42"/>
  <c r="K302" i="42"/>
  <c r="J302" i="42"/>
  <c r="H302" i="42"/>
  <c r="I302" i="42"/>
  <c r="M301" i="42"/>
  <c r="L301" i="42"/>
  <c r="K301" i="42"/>
  <c r="J301" i="42"/>
  <c r="H301" i="42"/>
  <c r="I301" i="42"/>
  <c r="M300" i="42"/>
  <c r="L300" i="42"/>
  <c r="K300" i="42"/>
  <c r="J300" i="42"/>
  <c r="H300" i="42"/>
  <c r="I300" i="42"/>
  <c r="M299" i="42"/>
  <c r="L299" i="42"/>
  <c r="K299" i="42"/>
  <c r="J299" i="42"/>
  <c r="H299" i="42"/>
  <c r="I299" i="42"/>
  <c r="M298" i="42"/>
  <c r="L298" i="42"/>
  <c r="K298" i="42"/>
  <c r="J298" i="42"/>
  <c r="H298" i="42"/>
  <c r="I298" i="42"/>
  <c r="M297" i="42"/>
  <c r="L297" i="42"/>
  <c r="K297" i="42"/>
  <c r="J297" i="42"/>
  <c r="H297" i="42"/>
  <c r="I297" i="42"/>
  <c r="M296" i="42"/>
  <c r="L296" i="42"/>
  <c r="K296" i="42"/>
  <c r="J296" i="42"/>
  <c r="H296" i="42"/>
  <c r="I296" i="42"/>
  <c r="M295" i="42"/>
  <c r="L295" i="42"/>
  <c r="K295" i="42"/>
  <c r="J295" i="42"/>
  <c r="H295" i="42"/>
  <c r="I295" i="42"/>
  <c r="M294" i="42"/>
  <c r="L294" i="42"/>
  <c r="K294" i="42"/>
  <c r="J294" i="42"/>
  <c r="H294" i="42"/>
  <c r="I294" i="42"/>
  <c r="M293" i="42"/>
  <c r="L293" i="42"/>
  <c r="K293" i="42"/>
  <c r="J293" i="42"/>
  <c r="H293" i="42"/>
  <c r="I293" i="42"/>
  <c r="M292" i="42"/>
  <c r="L292" i="42"/>
  <c r="K292" i="42"/>
  <c r="J292" i="42"/>
  <c r="H292" i="42"/>
  <c r="I292" i="42"/>
  <c r="M291" i="42"/>
  <c r="L291" i="42"/>
  <c r="K291" i="42"/>
  <c r="J291" i="42"/>
  <c r="H291" i="42"/>
  <c r="I291" i="42"/>
  <c r="M290" i="42"/>
  <c r="L290" i="42"/>
  <c r="K290" i="42"/>
  <c r="J290" i="42"/>
  <c r="H290" i="42"/>
  <c r="I290" i="42"/>
  <c r="M289" i="42"/>
  <c r="L289" i="42"/>
  <c r="K289" i="42"/>
  <c r="J289" i="42"/>
  <c r="H289" i="42"/>
  <c r="I289" i="42"/>
  <c r="M288" i="42"/>
  <c r="L288" i="42"/>
  <c r="K288" i="42"/>
  <c r="J288" i="42"/>
  <c r="H288" i="42"/>
  <c r="I288" i="42"/>
  <c r="M287" i="42"/>
  <c r="L287" i="42"/>
  <c r="K287" i="42"/>
  <c r="J287" i="42"/>
  <c r="H287" i="42"/>
  <c r="I287" i="42"/>
  <c r="M286" i="42"/>
  <c r="L286" i="42"/>
  <c r="K286" i="42"/>
  <c r="J286" i="42"/>
  <c r="H286" i="42"/>
  <c r="I286" i="42"/>
  <c r="M285" i="42"/>
  <c r="L285" i="42"/>
  <c r="K285" i="42"/>
  <c r="J285" i="42"/>
  <c r="H285" i="42"/>
  <c r="I285" i="42"/>
  <c r="M284" i="42"/>
  <c r="L284" i="42"/>
  <c r="K284" i="42"/>
  <c r="J284" i="42"/>
  <c r="H284" i="42"/>
  <c r="I284" i="42"/>
  <c r="M283" i="42"/>
  <c r="L283" i="42"/>
  <c r="K283" i="42"/>
  <c r="J283" i="42"/>
  <c r="H283" i="42"/>
  <c r="I283" i="42"/>
  <c r="M282" i="42"/>
  <c r="L282" i="42"/>
  <c r="K282" i="42"/>
  <c r="J282" i="42"/>
  <c r="H282" i="42"/>
  <c r="I282" i="42"/>
  <c r="M281" i="42"/>
  <c r="L281" i="42"/>
  <c r="K281" i="42"/>
  <c r="J281" i="42"/>
  <c r="H281" i="42"/>
  <c r="I281" i="42"/>
  <c r="M280" i="42"/>
  <c r="L280" i="42"/>
  <c r="K280" i="42"/>
  <c r="J280" i="42"/>
  <c r="H280" i="42"/>
  <c r="I280" i="42"/>
  <c r="M279" i="42"/>
  <c r="L279" i="42"/>
  <c r="K279" i="42"/>
  <c r="J279" i="42"/>
  <c r="H279" i="42"/>
  <c r="I279" i="42"/>
  <c r="M278" i="42"/>
  <c r="L278" i="42"/>
  <c r="K278" i="42"/>
  <c r="J278" i="42"/>
  <c r="H278" i="42"/>
  <c r="I278" i="42"/>
  <c r="M277" i="42"/>
  <c r="L277" i="42"/>
  <c r="K277" i="42"/>
  <c r="J277" i="42"/>
  <c r="H277" i="42"/>
  <c r="I277" i="42"/>
  <c r="M276" i="42"/>
  <c r="L276" i="42"/>
  <c r="K276" i="42"/>
  <c r="J276" i="42"/>
  <c r="H276" i="42"/>
  <c r="I276" i="42"/>
  <c r="M275" i="42"/>
  <c r="L275" i="42"/>
  <c r="K275" i="42"/>
  <c r="J275" i="42"/>
  <c r="H275" i="42"/>
  <c r="I275" i="42"/>
  <c r="M274" i="42"/>
  <c r="L274" i="42"/>
  <c r="K274" i="42"/>
  <c r="J274" i="42"/>
  <c r="H274" i="42"/>
  <c r="I274" i="42"/>
  <c r="M273" i="42"/>
  <c r="L273" i="42"/>
  <c r="K273" i="42"/>
  <c r="J273" i="42"/>
  <c r="H273" i="42"/>
  <c r="I273" i="42"/>
  <c r="M272" i="42"/>
  <c r="L272" i="42"/>
  <c r="K272" i="42"/>
  <c r="J272" i="42"/>
  <c r="H272" i="42"/>
  <c r="I272" i="42"/>
  <c r="M271" i="42"/>
  <c r="L271" i="42"/>
  <c r="K271" i="42"/>
  <c r="J271" i="42"/>
  <c r="H271" i="42"/>
  <c r="I271" i="42"/>
  <c r="M270" i="42"/>
  <c r="L270" i="42"/>
  <c r="K270" i="42"/>
  <c r="J270" i="42"/>
  <c r="H270" i="42"/>
  <c r="I270" i="42"/>
  <c r="M269" i="42"/>
  <c r="L269" i="42"/>
  <c r="K269" i="42"/>
  <c r="J269" i="42"/>
  <c r="H269" i="42"/>
  <c r="I269" i="42"/>
  <c r="M268" i="42"/>
  <c r="L268" i="42"/>
  <c r="K268" i="42"/>
  <c r="J268" i="42"/>
  <c r="H268" i="42"/>
  <c r="I268" i="42"/>
  <c r="M267" i="42"/>
  <c r="L267" i="42"/>
  <c r="K267" i="42"/>
  <c r="J267" i="42"/>
  <c r="H267" i="42"/>
  <c r="I267" i="42"/>
  <c r="M266" i="42"/>
  <c r="L266" i="42"/>
  <c r="K266" i="42"/>
  <c r="J266" i="42"/>
  <c r="H266" i="42"/>
  <c r="I266" i="42"/>
  <c r="M265" i="42"/>
  <c r="L265" i="42"/>
  <c r="K265" i="42"/>
  <c r="J265" i="42"/>
  <c r="H265" i="42"/>
  <c r="I265" i="42"/>
  <c r="M264" i="42"/>
  <c r="L264" i="42"/>
  <c r="K264" i="42"/>
  <c r="J264" i="42"/>
  <c r="H264" i="42"/>
  <c r="I264" i="42"/>
  <c r="M263" i="42"/>
  <c r="L263" i="42"/>
  <c r="K263" i="42"/>
  <c r="J263" i="42"/>
  <c r="H263" i="42"/>
  <c r="I263" i="42"/>
  <c r="M262" i="42"/>
  <c r="L262" i="42"/>
  <c r="K262" i="42"/>
  <c r="J262" i="42"/>
  <c r="H262" i="42"/>
  <c r="I262" i="42"/>
  <c r="M261" i="42"/>
  <c r="L261" i="42"/>
  <c r="K261" i="42"/>
  <c r="J261" i="42"/>
  <c r="H261" i="42"/>
  <c r="I261" i="42"/>
  <c r="M260" i="42"/>
  <c r="L260" i="42"/>
  <c r="K260" i="42"/>
  <c r="J260" i="42"/>
  <c r="H260" i="42"/>
  <c r="I260" i="42"/>
  <c r="M259" i="42"/>
  <c r="L259" i="42"/>
  <c r="K259" i="42"/>
  <c r="J259" i="42"/>
  <c r="H259" i="42"/>
  <c r="I259" i="42"/>
  <c r="M258" i="42"/>
  <c r="L258" i="42"/>
  <c r="K258" i="42"/>
  <c r="J258" i="42"/>
  <c r="H258" i="42"/>
  <c r="I258" i="42"/>
  <c r="M257" i="42"/>
  <c r="L257" i="42"/>
  <c r="K257" i="42"/>
  <c r="J257" i="42"/>
  <c r="H257" i="42"/>
  <c r="I257" i="42"/>
  <c r="M256" i="42"/>
  <c r="L256" i="42"/>
  <c r="K256" i="42"/>
  <c r="J256" i="42"/>
  <c r="H256" i="42"/>
  <c r="I256" i="42"/>
  <c r="M255" i="42"/>
  <c r="L255" i="42"/>
  <c r="K255" i="42"/>
  <c r="J255" i="42"/>
  <c r="H255" i="42"/>
  <c r="I255" i="42"/>
  <c r="M254" i="42"/>
  <c r="L254" i="42"/>
  <c r="K254" i="42"/>
  <c r="J254" i="42"/>
  <c r="H254" i="42"/>
  <c r="I254" i="42"/>
  <c r="M253" i="42"/>
  <c r="L253" i="42"/>
  <c r="K253" i="42"/>
  <c r="J253" i="42"/>
  <c r="H253" i="42"/>
  <c r="I253" i="42"/>
  <c r="M252" i="42"/>
  <c r="L252" i="42"/>
  <c r="K252" i="42"/>
  <c r="J252" i="42"/>
  <c r="H252" i="42"/>
  <c r="I252" i="42"/>
  <c r="M251" i="42"/>
  <c r="L251" i="42"/>
  <c r="K251" i="42"/>
  <c r="J251" i="42"/>
  <c r="H251" i="42"/>
  <c r="I251" i="42"/>
  <c r="M250" i="42"/>
  <c r="L250" i="42"/>
  <c r="K250" i="42"/>
  <c r="J250" i="42"/>
  <c r="H250" i="42"/>
  <c r="I250" i="42"/>
  <c r="M249" i="42"/>
  <c r="L249" i="42"/>
  <c r="K249" i="42"/>
  <c r="J249" i="42"/>
  <c r="H249" i="42"/>
  <c r="I249" i="42"/>
  <c r="M248" i="42"/>
  <c r="L248" i="42"/>
  <c r="K248" i="42"/>
  <c r="J248" i="42"/>
  <c r="H248" i="42"/>
  <c r="I248" i="42"/>
  <c r="M247" i="42"/>
  <c r="L247" i="42"/>
  <c r="K247" i="42"/>
  <c r="J247" i="42"/>
  <c r="H247" i="42"/>
  <c r="I247" i="42"/>
  <c r="M246" i="42"/>
  <c r="L246" i="42"/>
  <c r="K246" i="42"/>
  <c r="J246" i="42"/>
  <c r="H246" i="42"/>
  <c r="I246" i="42"/>
  <c r="M245" i="42"/>
  <c r="L245" i="42"/>
  <c r="K245" i="42"/>
  <c r="J245" i="42"/>
  <c r="H245" i="42"/>
  <c r="I245" i="42"/>
  <c r="M244" i="42"/>
  <c r="L244" i="42"/>
  <c r="K244" i="42"/>
  <c r="J244" i="42"/>
  <c r="H244" i="42"/>
  <c r="I244" i="42"/>
  <c r="M243" i="42"/>
  <c r="L243" i="42"/>
  <c r="K243" i="42"/>
  <c r="J243" i="42"/>
  <c r="H243" i="42"/>
  <c r="I243" i="42"/>
  <c r="M242" i="42"/>
  <c r="L242" i="42"/>
  <c r="K242" i="42"/>
  <c r="J242" i="42"/>
  <c r="H242" i="42"/>
  <c r="I242" i="42"/>
  <c r="M241" i="42"/>
  <c r="L241" i="42"/>
  <c r="K241" i="42"/>
  <c r="J241" i="42"/>
  <c r="H241" i="42"/>
  <c r="I241" i="42"/>
  <c r="M240" i="42"/>
  <c r="L240" i="42"/>
  <c r="K240" i="42"/>
  <c r="J240" i="42"/>
  <c r="H240" i="42"/>
  <c r="I240" i="42"/>
  <c r="M239" i="42"/>
  <c r="L239" i="42"/>
  <c r="K239" i="42"/>
  <c r="J239" i="42"/>
  <c r="H239" i="42"/>
  <c r="I239" i="42"/>
  <c r="M238" i="42"/>
  <c r="L238" i="42"/>
  <c r="K238" i="42"/>
  <c r="J238" i="42"/>
  <c r="H238" i="42"/>
  <c r="I238" i="42"/>
  <c r="M237" i="42"/>
  <c r="L237" i="42"/>
  <c r="K237" i="42"/>
  <c r="J237" i="42"/>
  <c r="H237" i="42"/>
  <c r="I237" i="42"/>
  <c r="M236" i="42"/>
  <c r="L236" i="42"/>
  <c r="K236" i="42"/>
  <c r="J236" i="42"/>
  <c r="H236" i="42"/>
  <c r="I236" i="42"/>
  <c r="M235" i="42"/>
  <c r="L235" i="42"/>
  <c r="K235" i="42"/>
  <c r="J235" i="42"/>
  <c r="H235" i="42"/>
  <c r="I235" i="42"/>
  <c r="M234" i="42"/>
  <c r="L234" i="42"/>
  <c r="K234" i="42"/>
  <c r="J234" i="42"/>
  <c r="H234" i="42"/>
  <c r="I234" i="42"/>
  <c r="M233" i="42"/>
  <c r="L233" i="42"/>
  <c r="K233" i="42"/>
  <c r="J233" i="42"/>
  <c r="H233" i="42"/>
  <c r="I233" i="42"/>
  <c r="M232" i="42"/>
  <c r="L232" i="42"/>
  <c r="K232" i="42"/>
  <c r="J232" i="42"/>
  <c r="H232" i="42"/>
  <c r="I232" i="42"/>
  <c r="M231" i="42"/>
  <c r="L231" i="42"/>
  <c r="K231" i="42"/>
  <c r="J231" i="42"/>
  <c r="H231" i="42"/>
  <c r="I231" i="42"/>
  <c r="M230" i="42"/>
  <c r="L230" i="42"/>
  <c r="K230" i="42"/>
  <c r="J230" i="42"/>
  <c r="H230" i="42"/>
  <c r="I230" i="42"/>
  <c r="M229" i="42"/>
  <c r="L229" i="42"/>
  <c r="K229" i="42"/>
  <c r="J229" i="42"/>
  <c r="H229" i="42"/>
  <c r="I229" i="42"/>
  <c r="M228" i="42"/>
  <c r="L228" i="42"/>
  <c r="K228" i="42"/>
  <c r="J228" i="42"/>
  <c r="H228" i="42"/>
  <c r="I228" i="42"/>
  <c r="M227" i="42"/>
  <c r="L227" i="42"/>
  <c r="K227" i="42"/>
  <c r="J227" i="42"/>
  <c r="H227" i="42"/>
  <c r="I227" i="42"/>
  <c r="M226" i="42"/>
  <c r="L226" i="42"/>
  <c r="K226" i="42"/>
  <c r="J226" i="42"/>
  <c r="H226" i="42"/>
  <c r="I226" i="42"/>
  <c r="M225" i="42"/>
  <c r="L225" i="42"/>
  <c r="K225" i="42"/>
  <c r="J225" i="42"/>
  <c r="H225" i="42"/>
  <c r="I225" i="42"/>
  <c r="M224" i="42"/>
  <c r="L224" i="42"/>
  <c r="K224" i="42"/>
  <c r="J224" i="42"/>
  <c r="H224" i="42"/>
  <c r="I224" i="42"/>
  <c r="M223" i="42"/>
  <c r="L223" i="42"/>
  <c r="K223" i="42"/>
  <c r="J223" i="42"/>
  <c r="H223" i="42"/>
  <c r="I223" i="42"/>
  <c r="M222" i="42"/>
  <c r="L222" i="42"/>
  <c r="K222" i="42"/>
  <c r="J222" i="42"/>
  <c r="H222" i="42"/>
  <c r="I222" i="42"/>
  <c r="M221" i="42"/>
  <c r="L221" i="42"/>
  <c r="K221" i="42"/>
  <c r="J221" i="42"/>
  <c r="H221" i="42"/>
  <c r="I221" i="42"/>
  <c r="M220" i="42"/>
  <c r="L220" i="42"/>
  <c r="K220" i="42"/>
  <c r="J220" i="42"/>
  <c r="H220" i="42"/>
  <c r="I220" i="42"/>
  <c r="M219" i="42"/>
  <c r="L219" i="42"/>
  <c r="K219" i="42"/>
  <c r="J219" i="42"/>
  <c r="H219" i="42"/>
  <c r="I219" i="42"/>
  <c r="M218" i="42"/>
  <c r="L218" i="42"/>
  <c r="K218" i="42"/>
  <c r="J218" i="42"/>
  <c r="H218" i="42"/>
  <c r="I218" i="42"/>
  <c r="M217" i="42"/>
  <c r="L217" i="42"/>
  <c r="K217" i="42"/>
  <c r="J217" i="42"/>
  <c r="H217" i="42"/>
  <c r="I217" i="42"/>
  <c r="M216" i="42"/>
  <c r="L216" i="42"/>
  <c r="K216" i="42"/>
  <c r="J216" i="42"/>
  <c r="H216" i="42"/>
  <c r="I216" i="42"/>
  <c r="M215" i="42"/>
  <c r="L215" i="42"/>
  <c r="K215" i="42"/>
  <c r="J215" i="42"/>
  <c r="H215" i="42"/>
  <c r="I215" i="42"/>
  <c r="M214" i="42"/>
  <c r="L214" i="42"/>
  <c r="K214" i="42"/>
  <c r="J214" i="42"/>
  <c r="H214" i="42"/>
  <c r="I214" i="42"/>
  <c r="M213" i="42"/>
  <c r="L213" i="42"/>
  <c r="K213" i="42"/>
  <c r="J213" i="42"/>
  <c r="H213" i="42"/>
  <c r="I213" i="42"/>
  <c r="M212" i="42"/>
  <c r="L212" i="42"/>
  <c r="K212" i="42"/>
  <c r="J212" i="42"/>
  <c r="H212" i="42"/>
  <c r="I212" i="42"/>
  <c r="M211" i="42"/>
  <c r="L211" i="42"/>
  <c r="K211" i="42"/>
  <c r="J211" i="42"/>
  <c r="H211" i="42"/>
  <c r="I211" i="42"/>
  <c r="M210" i="42"/>
  <c r="L210" i="42"/>
  <c r="K210" i="42"/>
  <c r="J210" i="42"/>
  <c r="H210" i="42"/>
  <c r="I210" i="42"/>
  <c r="M209" i="42"/>
  <c r="L209" i="42"/>
  <c r="K209" i="42"/>
  <c r="J209" i="42"/>
  <c r="H209" i="42"/>
  <c r="I209" i="42"/>
  <c r="M208" i="42"/>
  <c r="L208" i="42"/>
  <c r="K208" i="42"/>
  <c r="J208" i="42"/>
  <c r="H208" i="42"/>
  <c r="I208" i="42"/>
  <c r="M207" i="42"/>
  <c r="L207" i="42"/>
  <c r="K207" i="42"/>
  <c r="J207" i="42"/>
  <c r="H207" i="42"/>
  <c r="I207" i="42"/>
  <c r="M206" i="42"/>
  <c r="L206" i="42"/>
  <c r="K206" i="42"/>
  <c r="J206" i="42"/>
  <c r="H206" i="42"/>
  <c r="I206" i="42"/>
  <c r="M205" i="42"/>
  <c r="L205" i="42"/>
  <c r="K205" i="42"/>
  <c r="J205" i="42"/>
  <c r="H205" i="42"/>
  <c r="I205" i="42"/>
  <c r="M204" i="42"/>
  <c r="L204" i="42"/>
  <c r="K204" i="42"/>
  <c r="J204" i="42"/>
  <c r="H204" i="42"/>
  <c r="I204" i="42"/>
  <c r="M203" i="42"/>
  <c r="L203" i="42"/>
  <c r="K203" i="42"/>
  <c r="J203" i="42"/>
  <c r="H203" i="42"/>
  <c r="I203" i="42"/>
  <c r="M202" i="42"/>
  <c r="L202" i="42"/>
  <c r="K202" i="42"/>
  <c r="J202" i="42"/>
  <c r="H202" i="42"/>
  <c r="I202" i="42"/>
  <c r="M201" i="42"/>
  <c r="L201" i="42"/>
  <c r="K201" i="42"/>
  <c r="J201" i="42"/>
  <c r="H201" i="42"/>
  <c r="I201" i="42"/>
  <c r="M200" i="42"/>
  <c r="L200" i="42"/>
  <c r="K200" i="42"/>
  <c r="J200" i="42"/>
  <c r="H200" i="42"/>
  <c r="I200" i="42"/>
  <c r="M199" i="42"/>
  <c r="L199" i="42"/>
  <c r="K199" i="42"/>
  <c r="J199" i="42"/>
  <c r="H199" i="42"/>
  <c r="I199" i="42"/>
  <c r="M198" i="42"/>
  <c r="L198" i="42"/>
  <c r="K198" i="42"/>
  <c r="J198" i="42"/>
  <c r="H198" i="42"/>
  <c r="I198" i="42"/>
  <c r="M197" i="42"/>
  <c r="L197" i="42"/>
  <c r="K197" i="42"/>
  <c r="J197" i="42"/>
  <c r="H197" i="42"/>
  <c r="I197" i="42"/>
  <c r="M196" i="42"/>
  <c r="L196" i="42"/>
  <c r="K196" i="42"/>
  <c r="J196" i="42"/>
  <c r="H196" i="42"/>
  <c r="I196" i="42"/>
  <c r="M195" i="42"/>
  <c r="L195" i="42"/>
  <c r="K195" i="42"/>
  <c r="J195" i="42"/>
  <c r="H195" i="42"/>
  <c r="I195" i="42"/>
  <c r="M194" i="42"/>
  <c r="L194" i="42"/>
  <c r="K194" i="42"/>
  <c r="J194" i="42"/>
  <c r="H194" i="42"/>
  <c r="I194" i="42"/>
  <c r="M193" i="42"/>
  <c r="L193" i="42"/>
  <c r="K193" i="42"/>
  <c r="J193" i="42"/>
  <c r="H193" i="42"/>
  <c r="I193" i="42"/>
  <c r="M192" i="42"/>
  <c r="L192" i="42"/>
  <c r="K192" i="42"/>
  <c r="J192" i="42"/>
  <c r="H192" i="42"/>
  <c r="I192" i="42"/>
  <c r="M191" i="42"/>
  <c r="L191" i="42"/>
  <c r="K191" i="42"/>
  <c r="J191" i="42"/>
  <c r="H191" i="42"/>
  <c r="I191" i="42"/>
  <c r="M190" i="42"/>
  <c r="L190" i="42"/>
  <c r="K190" i="42"/>
  <c r="J190" i="42"/>
  <c r="H190" i="42"/>
  <c r="I190" i="42"/>
  <c r="M189" i="42"/>
  <c r="L189" i="42"/>
  <c r="K189" i="42"/>
  <c r="J189" i="42"/>
  <c r="H189" i="42"/>
  <c r="I189" i="42"/>
  <c r="M188" i="42"/>
  <c r="L188" i="42"/>
  <c r="K188" i="42"/>
  <c r="J188" i="42"/>
  <c r="H188" i="42"/>
  <c r="I188" i="42"/>
  <c r="M187" i="42"/>
  <c r="L187" i="42"/>
  <c r="K187" i="42"/>
  <c r="J187" i="42"/>
  <c r="H187" i="42"/>
  <c r="I187" i="42"/>
  <c r="M186" i="42"/>
  <c r="L186" i="42"/>
  <c r="K186" i="42"/>
  <c r="J186" i="42"/>
  <c r="H186" i="42"/>
  <c r="I186" i="42"/>
  <c r="M185" i="42"/>
  <c r="L185" i="42"/>
  <c r="K185" i="42"/>
  <c r="J185" i="42"/>
  <c r="H185" i="42"/>
  <c r="I185" i="42"/>
  <c r="M184" i="42"/>
  <c r="L184" i="42"/>
  <c r="K184" i="42"/>
  <c r="J184" i="42"/>
  <c r="H184" i="42"/>
  <c r="I184" i="42"/>
  <c r="M183" i="42"/>
  <c r="L183" i="42"/>
  <c r="K183" i="42"/>
  <c r="J183" i="42"/>
  <c r="H183" i="42"/>
  <c r="I183" i="42"/>
  <c r="M182" i="42"/>
  <c r="L182" i="42"/>
  <c r="K182" i="42"/>
  <c r="J182" i="42"/>
  <c r="H182" i="42"/>
  <c r="I182" i="42"/>
  <c r="M181" i="42"/>
  <c r="L181" i="42"/>
  <c r="K181" i="42"/>
  <c r="J181" i="42"/>
  <c r="H181" i="42"/>
  <c r="I181" i="42"/>
  <c r="M180" i="42"/>
  <c r="L180" i="42"/>
  <c r="K180" i="42"/>
  <c r="J180" i="42"/>
  <c r="H180" i="42"/>
  <c r="I180" i="42"/>
  <c r="M179" i="42"/>
  <c r="L179" i="42"/>
  <c r="K179" i="42"/>
  <c r="J179" i="42"/>
  <c r="H179" i="42"/>
  <c r="I179" i="42"/>
  <c r="M178" i="42"/>
  <c r="L178" i="42"/>
  <c r="K178" i="42"/>
  <c r="J178" i="42"/>
  <c r="H178" i="42"/>
  <c r="I178" i="42"/>
  <c r="M177" i="42"/>
  <c r="L177" i="42"/>
  <c r="K177" i="42"/>
  <c r="J177" i="42"/>
  <c r="H177" i="42"/>
  <c r="I177" i="42"/>
  <c r="M176" i="42"/>
  <c r="L176" i="42"/>
  <c r="K176" i="42"/>
  <c r="J176" i="42"/>
  <c r="H176" i="42"/>
  <c r="I176" i="42"/>
  <c r="M175" i="42"/>
  <c r="L175" i="42"/>
  <c r="K175" i="42"/>
  <c r="J175" i="42"/>
  <c r="H175" i="42"/>
  <c r="I175" i="42"/>
  <c r="M174" i="42"/>
  <c r="L174" i="42"/>
  <c r="K174" i="42"/>
  <c r="J174" i="42"/>
  <c r="H174" i="42"/>
  <c r="I174" i="42"/>
  <c r="M173" i="42"/>
  <c r="L173" i="42"/>
  <c r="K173" i="42"/>
  <c r="J173" i="42"/>
  <c r="H173" i="42"/>
  <c r="I173" i="42"/>
  <c r="M172" i="42"/>
  <c r="L172" i="42"/>
  <c r="K172" i="42"/>
  <c r="J172" i="42"/>
  <c r="H172" i="42"/>
  <c r="I172" i="42"/>
  <c r="M171" i="42"/>
  <c r="L171" i="42"/>
  <c r="K171" i="42"/>
  <c r="J171" i="42"/>
  <c r="H171" i="42"/>
  <c r="I171" i="42"/>
  <c r="M170" i="42"/>
  <c r="L170" i="42"/>
  <c r="K170" i="42"/>
  <c r="J170" i="42"/>
  <c r="H170" i="42"/>
  <c r="I170" i="42"/>
  <c r="M169" i="42"/>
  <c r="L169" i="42"/>
  <c r="K169" i="42"/>
  <c r="J169" i="42"/>
  <c r="H169" i="42"/>
  <c r="I169" i="42"/>
  <c r="M168" i="42"/>
  <c r="L168" i="42"/>
  <c r="K168" i="42"/>
  <c r="J168" i="42"/>
  <c r="H168" i="42"/>
  <c r="I168" i="42"/>
  <c r="M167" i="42"/>
  <c r="L167" i="42"/>
  <c r="K167" i="42"/>
  <c r="J167" i="42"/>
  <c r="H167" i="42"/>
  <c r="I167" i="42"/>
  <c r="M166" i="42"/>
  <c r="L166" i="42"/>
  <c r="K166" i="42"/>
  <c r="J166" i="42"/>
  <c r="H166" i="42"/>
  <c r="I166" i="42"/>
  <c r="M165" i="42"/>
  <c r="L165" i="42"/>
  <c r="K165" i="42"/>
  <c r="J165" i="42"/>
  <c r="H165" i="42"/>
  <c r="I165" i="42"/>
  <c r="M164" i="42"/>
  <c r="L164" i="42"/>
  <c r="K164" i="42"/>
  <c r="J164" i="42"/>
  <c r="H164" i="42"/>
  <c r="I164" i="42"/>
  <c r="M163" i="42"/>
  <c r="L163" i="42"/>
  <c r="K163" i="42"/>
  <c r="J163" i="42"/>
  <c r="H163" i="42"/>
  <c r="I163" i="42"/>
  <c r="M162" i="42"/>
  <c r="L162" i="42"/>
  <c r="K162" i="42"/>
  <c r="J162" i="42"/>
  <c r="H162" i="42"/>
  <c r="I162" i="42"/>
  <c r="M161" i="42"/>
  <c r="L161" i="42"/>
  <c r="K161" i="42"/>
  <c r="J161" i="42"/>
  <c r="H161" i="42"/>
  <c r="I161" i="42"/>
  <c r="M160" i="42"/>
  <c r="L160" i="42"/>
  <c r="K160" i="42"/>
  <c r="J160" i="42"/>
  <c r="H160" i="42"/>
  <c r="I160" i="42"/>
  <c r="M159" i="42"/>
  <c r="L159" i="42"/>
  <c r="K159" i="42"/>
  <c r="J159" i="42"/>
  <c r="H159" i="42"/>
  <c r="I159" i="42"/>
  <c r="M158" i="42"/>
  <c r="L158" i="42"/>
  <c r="K158" i="42"/>
  <c r="J158" i="42"/>
  <c r="H158" i="42"/>
  <c r="I158" i="42"/>
  <c r="M157" i="42"/>
  <c r="L157" i="42"/>
  <c r="K157" i="42"/>
  <c r="J157" i="42"/>
  <c r="H157" i="42"/>
  <c r="I157" i="42"/>
  <c r="M156" i="42"/>
  <c r="L156" i="42"/>
  <c r="K156" i="42"/>
  <c r="J156" i="42"/>
  <c r="H156" i="42"/>
  <c r="I156" i="42"/>
  <c r="M155" i="42"/>
  <c r="L155" i="42"/>
  <c r="K155" i="42"/>
  <c r="J155" i="42"/>
  <c r="H155" i="42"/>
  <c r="I155" i="42"/>
  <c r="M154" i="42"/>
  <c r="L154" i="42"/>
  <c r="K154" i="42"/>
  <c r="J154" i="42"/>
  <c r="H154" i="42"/>
  <c r="I154" i="42"/>
  <c r="M153" i="42"/>
  <c r="L153" i="42"/>
  <c r="K153" i="42"/>
  <c r="J153" i="42"/>
  <c r="H153" i="42"/>
  <c r="I153" i="42"/>
  <c r="M152" i="42"/>
  <c r="L152" i="42"/>
  <c r="K152" i="42"/>
  <c r="J152" i="42"/>
  <c r="H152" i="42"/>
  <c r="I152" i="42"/>
  <c r="M151" i="42"/>
  <c r="L151" i="42"/>
  <c r="K151" i="42"/>
  <c r="J151" i="42"/>
  <c r="H151" i="42"/>
  <c r="I151" i="42"/>
  <c r="M150" i="42"/>
  <c r="L150" i="42"/>
  <c r="K150" i="42"/>
  <c r="J150" i="42"/>
  <c r="H150" i="42"/>
  <c r="I150" i="42"/>
  <c r="M149" i="42"/>
  <c r="L149" i="42"/>
  <c r="K149" i="42"/>
  <c r="J149" i="42"/>
  <c r="H149" i="42"/>
  <c r="I149" i="42"/>
  <c r="M148" i="42"/>
  <c r="L148" i="42"/>
  <c r="K148" i="42"/>
  <c r="J148" i="42"/>
  <c r="H148" i="42"/>
  <c r="I148" i="42"/>
  <c r="M147" i="42"/>
  <c r="L147" i="42"/>
  <c r="K147" i="42"/>
  <c r="J147" i="42"/>
  <c r="H147" i="42"/>
  <c r="I147" i="42"/>
  <c r="M146" i="42"/>
  <c r="L146" i="42"/>
  <c r="K146" i="42"/>
  <c r="J146" i="42"/>
  <c r="H146" i="42"/>
  <c r="I146" i="42"/>
  <c r="M145" i="42"/>
  <c r="L145" i="42"/>
  <c r="K145" i="42"/>
  <c r="J145" i="42"/>
  <c r="H145" i="42"/>
  <c r="I145" i="42"/>
  <c r="M144" i="42"/>
  <c r="L144" i="42"/>
  <c r="K144" i="42"/>
  <c r="J144" i="42"/>
  <c r="H144" i="42"/>
  <c r="I144" i="42"/>
  <c r="M143" i="42"/>
  <c r="L143" i="42"/>
  <c r="K143" i="42"/>
  <c r="J143" i="42"/>
  <c r="H143" i="42"/>
  <c r="I143" i="42"/>
  <c r="M142" i="42"/>
  <c r="L142" i="42"/>
  <c r="K142" i="42"/>
  <c r="J142" i="42"/>
  <c r="H142" i="42"/>
  <c r="I142" i="42"/>
  <c r="M141" i="42"/>
  <c r="L141" i="42"/>
  <c r="K141" i="42"/>
  <c r="J141" i="42"/>
  <c r="H141" i="42"/>
  <c r="I141" i="42"/>
  <c r="M140" i="42"/>
  <c r="L140" i="42"/>
  <c r="K140" i="42"/>
  <c r="J140" i="42"/>
  <c r="H140" i="42"/>
  <c r="I140" i="42"/>
  <c r="M139" i="42"/>
  <c r="L139" i="42"/>
  <c r="K139" i="42"/>
  <c r="J139" i="42"/>
  <c r="H139" i="42"/>
  <c r="I139" i="42"/>
  <c r="M138" i="42"/>
  <c r="L138" i="42"/>
  <c r="K138" i="42"/>
  <c r="J138" i="42"/>
  <c r="H138" i="42"/>
  <c r="I138" i="42"/>
  <c r="M137" i="42"/>
  <c r="L137" i="42"/>
  <c r="K137" i="42"/>
  <c r="J137" i="42"/>
  <c r="H137" i="42"/>
  <c r="I137" i="42"/>
  <c r="M136" i="42"/>
  <c r="L136" i="42"/>
  <c r="K136" i="42"/>
  <c r="J136" i="42"/>
  <c r="H136" i="42"/>
  <c r="I136" i="42"/>
  <c r="M135" i="42"/>
  <c r="L135" i="42"/>
  <c r="K135" i="42"/>
  <c r="J135" i="42"/>
  <c r="H135" i="42"/>
  <c r="I135" i="42"/>
  <c r="M134" i="42"/>
  <c r="L134" i="42"/>
  <c r="K134" i="42"/>
  <c r="J134" i="42"/>
  <c r="H134" i="42"/>
  <c r="I134" i="42"/>
  <c r="M133" i="42"/>
  <c r="L133" i="42"/>
  <c r="K133" i="42"/>
  <c r="J133" i="42"/>
  <c r="H133" i="42"/>
  <c r="I133" i="42"/>
  <c r="M132" i="42"/>
  <c r="L132" i="42"/>
  <c r="K132" i="42"/>
  <c r="J132" i="42"/>
  <c r="H132" i="42"/>
  <c r="I132" i="42"/>
  <c r="M131" i="42"/>
  <c r="L131" i="42"/>
  <c r="K131" i="42"/>
  <c r="J131" i="42"/>
  <c r="H131" i="42"/>
  <c r="I131" i="42"/>
  <c r="M130" i="42"/>
  <c r="L130" i="42"/>
  <c r="K130" i="42"/>
  <c r="J130" i="42"/>
  <c r="H130" i="42"/>
  <c r="I130" i="42"/>
  <c r="M129" i="42"/>
  <c r="L129" i="42"/>
  <c r="K129" i="42"/>
  <c r="J129" i="42"/>
  <c r="H129" i="42"/>
  <c r="I129" i="42"/>
  <c r="M128" i="42"/>
  <c r="L128" i="42"/>
  <c r="K128" i="42"/>
  <c r="J128" i="42"/>
  <c r="H128" i="42"/>
  <c r="I128" i="42"/>
  <c r="M127" i="42"/>
  <c r="L127" i="42"/>
  <c r="K127" i="42"/>
  <c r="J127" i="42"/>
  <c r="H127" i="42"/>
  <c r="I127" i="42"/>
  <c r="M126" i="42"/>
  <c r="L126" i="42"/>
  <c r="K126" i="42"/>
  <c r="J126" i="42"/>
  <c r="H126" i="42"/>
  <c r="I126" i="42"/>
  <c r="M125" i="42"/>
  <c r="L125" i="42"/>
  <c r="K125" i="42"/>
  <c r="J125" i="42"/>
  <c r="H125" i="42"/>
  <c r="I125" i="42"/>
  <c r="M124" i="42"/>
  <c r="L124" i="42"/>
  <c r="K124" i="42"/>
  <c r="J124" i="42"/>
  <c r="H124" i="42"/>
  <c r="I124" i="42"/>
  <c r="M123" i="42"/>
  <c r="L123" i="42"/>
  <c r="K123" i="42"/>
  <c r="J123" i="42"/>
  <c r="H123" i="42"/>
  <c r="I123" i="42"/>
  <c r="M122" i="42"/>
  <c r="L122" i="42"/>
  <c r="K122" i="42"/>
  <c r="J122" i="42"/>
  <c r="H122" i="42"/>
  <c r="I122" i="42"/>
  <c r="M121" i="42"/>
  <c r="L121" i="42"/>
  <c r="K121" i="42"/>
  <c r="J121" i="42"/>
  <c r="H121" i="42"/>
  <c r="I121" i="42"/>
  <c r="M120" i="42"/>
  <c r="L120" i="42"/>
  <c r="K120" i="42"/>
  <c r="J120" i="42"/>
  <c r="H120" i="42"/>
  <c r="I120" i="42"/>
  <c r="M119" i="42"/>
  <c r="L119" i="42"/>
  <c r="K119" i="42"/>
  <c r="J119" i="42"/>
  <c r="H119" i="42"/>
  <c r="I119" i="42"/>
  <c r="M118" i="42"/>
  <c r="L118" i="42"/>
  <c r="K118" i="42"/>
  <c r="J118" i="42"/>
  <c r="H118" i="42"/>
  <c r="I118" i="42"/>
  <c r="M117" i="42"/>
  <c r="L117" i="42"/>
  <c r="K117" i="42"/>
  <c r="J117" i="42"/>
  <c r="H117" i="42"/>
  <c r="I117" i="42"/>
  <c r="M116" i="42"/>
  <c r="L116" i="42"/>
  <c r="K116" i="42"/>
  <c r="J116" i="42"/>
  <c r="H116" i="42"/>
  <c r="I116" i="42"/>
  <c r="M115" i="42"/>
  <c r="L115" i="42"/>
  <c r="K115" i="42"/>
  <c r="J115" i="42"/>
  <c r="H115" i="42"/>
  <c r="I115" i="42"/>
  <c r="M114" i="42"/>
  <c r="L114" i="42"/>
  <c r="K114" i="42"/>
  <c r="J114" i="42"/>
  <c r="H114" i="42"/>
  <c r="I114" i="42"/>
  <c r="M113" i="42"/>
  <c r="L113" i="42"/>
  <c r="K113" i="42"/>
  <c r="J113" i="42"/>
  <c r="H113" i="42"/>
  <c r="I113" i="42"/>
  <c r="M112" i="42"/>
  <c r="L112" i="42"/>
  <c r="K112" i="42"/>
  <c r="J112" i="42"/>
  <c r="H112" i="42"/>
  <c r="I112" i="42"/>
  <c r="M111" i="42"/>
  <c r="L111" i="42"/>
  <c r="K111" i="42"/>
  <c r="J111" i="42"/>
  <c r="H111" i="42"/>
  <c r="I111" i="42"/>
  <c r="M110" i="42"/>
  <c r="L110" i="42"/>
  <c r="K110" i="42"/>
  <c r="J110" i="42"/>
  <c r="H110" i="42"/>
  <c r="I110" i="42"/>
  <c r="M109" i="42"/>
  <c r="L109" i="42"/>
  <c r="K109" i="42"/>
  <c r="J109" i="42"/>
  <c r="H109" i="42"/>
  <c r="I109" i="42"/>
  <c r="M108" i="42"/>
  <c r="L108" i="42"/>
  <c r="K108" i="42"/>
  <c r="J108" i="42"/>
  <c r="H108" i="42"/>
  <c r="I108" i="42"/>
  <c r="M107" i="42"/>
  <c r="L107" i="42"/>
  <c r="K107" i="42"/>
  <c r="J107" i="42"/>
  <c r="H107" i="42"/>
  <c r="I107" i="42"/>
  <c r="M106" i="42"/>
  <c r="L106" i="42"/>
  <c r="K106" i="42"/>
  <c r="J106" i="42"/>
  <c r="H106" i="42"/>
  <c r="I106" i="42"/>
  <c r="M105" i="42"/>
  <c r="L105" i="42"/>
  <c r="K105" i="42"/>
  <c r="J105" i="42"/>
  <c r="H105" i="42"/>
  <c r="I105" i="42"/>
  <c r="M104" i="42"/>
  <c r="L104" i="42"/>
  <c r="K104" i="42"/>
  <c r="J104" i="42"/>
  <c r="H104" i="42"/>
  <c r="I104" i="42"/>
  <c r="M103" i="42"/>
  <c r="L103" i="42"/>
  <c r="K103" i="42"/>
  <c r="J103" i="42"/>
  <c r="H103" i="42"/>
  <c r="I103" i="42"/>
  <c r="M102" i="42"/>
  <c r="L102" i="42"/>
  <c r="K102" i="42"/>
  <c r="J102" i="42"/>
  <c r="H102" i="42"/>
  <c r="I102" i="42"/>
  <c r="M101" i="42"/>
  <c r="L101" i="42"/>
  <c r="K101" i="42"/>
  <c r="J101" i="42"/>
  <c r="H101" i="42"/>
  <c r="I101" i="42"/>
  <c r="M100" i="42"/>
  <c r="L100" i="42"/>
  <c r="K100" i="42"/>
  <c r="J100" i="42"/>
  <c r="H100" i="42"/>
  <c r="I100" i="42"/>
  <c r="M99" i="42"/>
  <c r="L99" i="42"/>
  <c r="K99" i="42"/>
  <c r="J99" i="42"/>
  <c r="H99" i="42"/>
  <c r="I99" i="42"/>
  <c r="M98" i="42"/>
  <c r="L98" i="42"/>
  <c r="K98" i="42"/>
  <c r="J98" i="42"/>
  <c r="H98" i="42"/>
  <c r="I98" i="42"/>
  <c r="M97" i="42"/>
  <c r="L97" i="42"/>
  <c r="K97" i="42"/>
  <c r="J97" i="42"/>
  <c r="H97" i="42"/>
  <c r="I97" i="42"/>
  <c r="M96" i="42"/>
  <c r="L96" i="42"/>
  <c r="K96" i="42"/>
  <c r="J96" i="42"/>
  <c r="H96" i="42"/>
  <c r="I96" i="42"/>
  <c r="M95" i="42"/>
  <c r="L95" i="42"/>
  <c r="K95" i="42"/>
  <c r="J95" i="42"/>
  <c r="H95" i="42"/>
  <c r="I95" i="42"/>
  <c r="M94" i="42"/>
  <c r="L94" i="42"/>
  <c r="K94" i="42"/>
  <c r="J94" i="42"/>
  <c r="H94" i="42"/>
  <c r="I94" i="42"/>
  <c r="M93" i="42"/>
  <c r="L93" i="42"/>
  <c r="K93" i="42"/>
  <c r="J93" i="42"/>
  <c r="H93" i="42"/>
  <c r="I93" i="42"/>
  <c r="M92" i="42"/>
  <c r="L92" i="42"/>
  <c r="K92" i="42"/>
  <c r="J92" i="42"/>
  <c r="H92" i="42"/>
  <c r="I92" i="42"/>
  <c r="M91" i="42"/>
  <c r="L91" i="42"/>
  <c r="K91" i="42"/>
  <c r="J91" i="42"/>
  <c r="H91" i="42"/>
  <c r="I91" i="42"/>
  <c r="M90" i="42"/>
  <c r="L90" i="42"/>
  <c r="K90" i="42"/>
  <c r="J90" i="42"/>
  <c r="H90" i="42"/>
  <c r="I90" i="42"/>
  <c r="M89" i="42"/>
  <c r="L89" i="42"/>
  <c r="K89" i="42"/>
  <c r="J89" i="42"/>
  <c r="H89" i="42"/>
  <c r="I89" i="42"/>
  <c r="M88" i="42"/>
  <c r="L88" i="42"/>
  <c r="K88" i="42"/>
  <c r="J88" i="42"/>
  <c r="H88" i="42"/>
  <c r="I88" i="42"/>
  <c r="M87" i="42"/>
  <c r="L87" i="42"/>
  <c r="K87" i="42"/>
  <c r="J87" i="42"/>
  <c r="H87" i="42"/>
  <c r="I87" i="42"/>
  <c r="M86" i="42"/>
  <c r="L86" i="42"/>
  <c r="K86" i="42"/>
  <c r="J86" i="42"/>
  <c r="H86" i="42"/>
  <c r="I86" i="42"/>
  <c r="M85" i="42"/>
  <c r="L85" i="42"/>
  <c r="K85" i="42"/>
  <c r="J85" i="42"/>
  <c r="H85" i="42"/>
  <c r="I85" i="42"/>
  <c r="M84" i="42"/>
  <c r="L84" i="42"/>
  <c r="K84" i="42"/>
  <c r="J84" i="42"/>
  <c r="H84" i="42"/>
  <c r="I84" i="42"/>
  <c r="M83" i="42"/>
  <c r="L83" i="42"/>
  <c r="K83" i="42"/>
  <c r="J83" i="42"/>
  <c r="H83" i="42"/>
  <c r="I83" i="42" s="1"/>
  <c r="M82" i="42"/>
  <c r="L82" i="42"/>
  <c r="K82" i="42"/>
  <c r="J82" i="42"/>
  <c r="H82" i="42"/>
  <c r="I82" i="42"/>
  <c r="M81" i="42"/>
  <c r="L81" i="42"/>
  <c r="K81" i="42"/>
  <c r="J81" i="42"/>
  <c r="H81" i="42"/>
  <c r="I81" i="42" s="1"/>
  <c r="M80" i="42"/>
  <c r="L80" i="42"/>
  <c r="K80" i="42"/>
  <c r="J80" i="42"/>
  <c r="H80" i="42"/>
  <c r="I80" i="42" s="1"/>
  <c r="M79" i="42"/>
  <c r="L79" i="42"/>
  <c r="K79" i="42"/>
  <c r="J79" i="42"/>
  <c r="H79" i="42"/>
  <c r="I79" i="42" s="1"/>
  <c r="M78" i="42"/>
  <c r="L78" i="42"/>
  <c r="K78" i="42"/>
  <c r="J78" i="42"/>
  <c r="H78" i="42"/>
  <c r="I78" i="42"/>
  <c r="M77" i="42"/>
  <c r="L77" i="42"/>
  <c r="K77" i="42"/>
  <c r="J77" i="42"/>
  <c r="H77" i="42"/>
  <c r="I77" i="42" s="1"/>
  <c r="M76" i="42"/>
  <c r="L76" i="42"/>
  <c r="K76" i="42"/>
  <c r="J76" i="42"/>
  <c r="H76" i="42"/>
  <c r="I76" i="42" s="1"/>
  <c r="M75" i="42"/>
  <c r="L75" i="42"/>
  <c r="K75" i="42"/>
  <c r="J75" i="42"/>
  <c r="H75" i="42"/>
  <c r="I75" i="42" s="1"/>
  <c r="M74" i="42"/>
  <c r="L74" i="42"/>
  <c r="K74" i="42"/>
  <c r="J74" i="42"/>
  <c r="H74" i="42"/>
  <c r="I74" i="42" s="1"/>
  <c r="M73" i="42"/>
  <c r="L73" i="42"/>
  <c r="K73" i="42"/>
  <c r="J73" i="42"/>
  <c r="H73" i="42"/>
  <c r="I73" i="42" s="1"/>
  <c r="M72" i="42"/>
  <c r="L72" i="42"/>
  <c r="K72" i="42"/>
  <c r="J72" i="42"/>
  <c r="H72" i="42"/>
  <c r="I72" i="42" s="1"/>
  <c r="M71" i="42"/>
  <c r="L71" i="42"/>
  <c r="K71" i="42"/>
  <c r="J71" i="42"/>
  <c r="H71" i="42"/>
  <c r="I71" i="42" s="1"/>
  <c r="M70" i="42"/>
  <c r="L70" i="42"/>
  <c r="K70" i="42"/>
  <c r="J70" i="42"/>
  <c r="H70" i="42"/>
  <c r="I70" i="42" s="1"/>
  <c r="M69" i="42"/>
  <c r="L69" i="42"/>
  <c r="K69" i="42"/>
  <c r="J69" i="42"/>
  <c r="H69" i="42"/>
  <c r="I69" i="42" s="1"/>
  <c r="M68" i="42"/>
  <c r="L68" i="42"/>
  <c r="K68" i="42"/>
  <c r="J68" i="42"/>
  <c r="H68" i="42"/>
  <c r="I68" i="42"/>
  <c r="M67" i="42"/>
  <c r="L67" i="42"/>
  <c r="K67" i="42"/>
  <c r="J67" i="42"/>
  <c r="H67" i="42"/>
  <c r="I67" i="42" s="1"/>
  <c r="M66" i="42"/>
  <c r="L66" i="42"/>
  <c r="K66" i="42"/>
  <c r="J66" i="42"/>
  <c r="H66" i="42"/>
  <c r="I66" i="42" s="1"/>
  <c r="M65" i="42"/>
  <c r="L65" i="42"/>
  <c r="K65" i="42"/>
  <c r="J65" i="42"/>
  <c r="H65" i="42"/>
  <c r="I65" i="42" s="1"/>
  <c r="M64" i="42"/>
  <c r="L64" i="42"/>
  <c r="K64" i="42"/>
  <c r="J64" i="42"/>
  <c r="H64" i="42"/>
  <c r="I64" i="42" s="1"/>
  <c r="M63" i="42"/>
  <c r="L63" i="42"/>
  <c r="K63" i="42"/>
  <c r="J63" i="42"/>
  <c r="H63" i="42"/>
  <c r="I63" i="42" s="1"/>
  <c r="M62" i="42"/>
  <c r="L62" i="42"/>
  <c r="K62" i="42"/>
  <c r="J62" i="42"/>
  <c r="H62" i="42"/>
  <c r="I62" i="42" s="1"/>
  <c r="M61" i="42"/>
  <c r="L61" i="42"/>
  <c r="K61" i="42"/>
  <c r="J61" i="42"/>
  <c r="H61" i="42"/>
  <c r="I61" i="42" s="1"/>
  <c r="M60" i="42"/>
  <c r="L60" i="42"/>
  <c r="K60" i="42"/>
  <c r="J60" i="42"/>
  <c r="H60" i="42"/>
  <c r="I60" i="42" s="1"/>
  <c r="M59" i="42"/>
  <c r="L59" i="42"/>
  <c r="K59" i="42"/>
  <c r="J59" i="42"/>
  <c r="H59" i="42"/>
  <c r="I59" i="42" s="1"/>
  <c r="M58" i="42"/>
  <c r="L58" i="42"/>
  <c r="K58" i="42"/>
  <c r="J58" i="42"/>
  <c r="H58" i="42"/>
  <c r="I58" i="42"/>
  <c r="M57" i="42"/>
  <c r="L57" i="42"/>
  <c r="K57" i="42"/>
  <c r="J57" i="42"/>
  <c r="H57" i="42"/>
  <c r="I57" i="42" s="1"/>
  <c r="M56" i="42"/>
  <c r="L56" i="42"/>
  <c r="K56" i="42"/>
  <c r="J56" i="42"/>
  <c r="H56" i="42"/>
  <c r="I56" i="42"/>
  <c r="M55" i="42"/>
  <c r="L55" i="42"/>
  <c r="K55" i="42"/>
  <c r="J55" i="42"/>
  <c r="H55" i="42"/>
  <c r="I55" i="42" s="1"/>
  <c r="M54" i="42"/>
  <c r="L54" i="42"/>
  <c r="K54" i="42"/>
  <c r="J54" i="42"/>
  <c r="H54" i="42"/>
  <c r="I54" i="42"/>
  <c r="M53" i="42"/>
  <c r="L53" i="42"/>
  <c r="K53" i="42"/>
  <c r="J53" i="42"/>
  <c r="H53" i="42"/>
  <c r="I53" i="42" s="1"/>
  <c r="M52" i="42"/>
  <c r="L52" i="42"/>
  <c r="K52" i="42"/>
  <c r="J52" i="42"/>
  <c r="H52" i="42"/>
  <c r="I52" i="42"/>
  <c r="M51" i="42"/>
  <c r="L51" i="42"/>
  <c r="K51" i="42"/>
  <c r="J51" i="42"/>
  <c r="H51" i="42"/>
  <c r="I51" i="42" s="1"/>
  <c r="M50" i="42"/>
  <c r="L50" i="42"/>
  <c r="K50" i="42"/>
  <c r="J50" i="42"/>
  <c r="H50" i="42"/>
  <c r="I50" i="42" s="1"/>
  <c r="M49" i="42"/>
  <c r="L49" i="42"/>
  <c r="K49" i="42"/>
  <c r="J49" i="42"/>
  <c r="H49" i="42"/>
  <c r="I49" i="42" s="1"/>
  <c r="M48" i="42"/>
  <c r="L48" i="42"/>
  <c r="K48" i="42"/>
  <c r="J48" i="42"/>
  <c r="H48" i="42"/>
  <c r="I48" i="42" s="1"/>
  <c r="M47" i="42"/>
  <c r="L47" i="42"/>
  <c r="K47" i="42"/>
  <c r="J47" i="42"/>
  <c r="H47" i="42"/>
  <c r="I47" i="42" s="1"/>
  <c r="M46" i="42"/>
  <c r="L46" i="42"/>
  <c r="K46" i="42"/>
  <c r="J46" i="42"/>
  <c r="H46" i="42"/>
  <c r="I46" i="42"/>
  <c r="M45" i="42"/>
  <c r="L45" i="42"/>
  <c r="K45" i="42"/>
  <c r="J45" i="42"/>
  <c r="H45" i="42"/>
  <c r="I45" i="42" s="1"/>
  <c r="M44" i="42"/>
  <c r="L44" i="42"/>
  <c r="K44" i="42"/>
  <c r="J44" i="42"/>
  <c r="H44" i="42"/>
  <c r="I44" i="42" s="1"/>
  <c r="M43" i="42"/>
  <c r="L43" i="42"/>
  <c r="K43" i="42"/>
  <c r="J43" i="42"/>
  <c r="H43" i="42"/>
  <c r="I43" i="42" s="1"/>
  <c r="M42" i="42"/>
  <c r="L42" i="42"/>
  <c r="K42" i="42"/>
  <c r="J42" i="42"/>
  <c r="H42" i="42"/>
  <c r="I42" i="42" s="1"/>
  <c r="M41" i="42"/>
  <c r="L41" i="42"/>
  <c r="K41" i="42"/>
  <c r="J41" i="42"/>
  <c r="H41" i="42"/>
  <c r="I41" i="42" s="1"/>
  <c r="M40" i="42"/>
  <c r="L40" i="42"/>
  <c r="K40" i="42"/>
  <c r="J40" i="42"/>
  <c r="H40" i="42"/>
  <c r="I40" i="42" s="1"/>
  <c r="M39" i="42"/>
  <c r="L39" i="42"/>
  <c r="K39" i="42"/>
  <c r="J39" i="42"/>
  <c r="H39" i="42"/>
  <c r="I39" i="42" s="1"/>
  <c r="M38" i="42"/>
  <c r="L38" i="42"/>
  <c r="K38" i="42"/>
  <c r="J38" i="42"/>
  <c r="H38" i="42"/>
  <c r="I38" i="42" s="1"/>
  <c r="M37" i="42"/>
  <c r="L37" i="42"/>
  <c r="K37" i="42"/>
  <c r="J37" i="42"/>
  <c r="H37" i="42"/>
  <c r="I37" i="42" s="1"/>
  <c r="M36" i="42"/>
  <c r="L36" i="42"/>
  <c r="K36" i="42"/>
  <c r="J36" i="42"/>
  <c r="H36" i="42"/>
  <c r="I36" i="42"/>
  <c r="M35" i="42"/>
  <c r="L35" i="42"/>
  <c r="K35" i="42"/>
  <c r="J35" i="42"/>
  <c r="H35" i="42"/>
  <c r="I35" i="42" s="1"/>
  <c r="M34" i="42"/>
  <c r="L34" i="42"/>
  <c r="K34" i="42"/>
  <c r="J34" i="42"/>
  <c r="H34" i="42"/>
  <c r="I34" i="42" s="1"/>
  <c r="M33" i="42"/>
  <c r="L33" i="42"/>
  <c r="K33" i="42"/>
  <c r="J33" i="42"/>
  <c r="H33" i="42"/>
  <c r="I33" i="42" s="1"/>
  <c r="M32" i="42"/>
  <c r="L32" i="42"/>
  <c r="K32" i="42"/>
  <c r="J32" i="42"/>
  <c r="H32" i="42"/>
  <c r="I32" i="42" s="1"/>
  <c r="M31" i="42"/>
  <c r="L31" i="42"/>
  <c r="K31" i="42"/>
  <c r="J31" i="42"/>
  <c r="H31" i="42"/>
  <c r="I31" i="42" s="1"/>
  <c r="M30" i="42"/>
  <c r="L30" i="42"/>
  <c r="K30" i="42"/>
  <c r="J30" i="42"/>
  <c r="H30" i="42"/>
  <c r="I30" i="42" s="1"/>
  <c r="M29" i="42"/>
  <c r="L29" i="42"/>
  <c r="K29" i="42"/>
  <c r="J29" i="42"/>
  <c r="H29" i="42"/>
  <c r="I29" i="42" s="1"/>
  <c r="M28" i="42"/>
  <c r="L28" i="42"/>
  <c r="K28" i="42"/>
  <c r="J28" i="42"/>
  <c r="H28" i="42"/>
  <c r="I28" i="42"/>
  <c r="M27" i="42"/>
  <c r="L27" i="42"/>
  <c r="K27" i="42"/>
  <c r="J27" i="42"/>
  <c r="H27" i="42"/>
  <c r="I27" i="42" s="1"/>
  <c r="M26" i="42"/>
  <c r="L26" i="42"/>
  <c r="K26" i="42"/>
  <c r="J26" i="42"/>
  <c r="H26" i="42"/>
  <c r="I26" i="42" s="1"/>
  <c r="M25" i="42"/>
  <c r="L25" i="42"/>
  <c r="K25" i="42"/>
  <c r="J25" i="42"/>
  <c r="H25" i="42"/>
  <c r="I25" i="42" s="1"/>
  <c r="M24" i="42"/>
  <c r="L24" i="42"/>
  <c r="K24" i="42"/>
  <c r="J24" i="42"/>
  <c r="H24" i="42"/>
  <c r="I24" i="42" s="1"/>
  <c r="M23" i="42"/>
  <c r="L23" i="42"/>
  <c r="K23" i="42"/>
  <c r="J23" i="42"/>
  <c r="H23" i="42"/>
  <c r="I23" i="42" s="1"/>
  <c r="M22" i="42"/>
  <c r="L22" i="42"/>
  <c r="K22" i="42"/>
  <c r="J22" i="42"/>
  <c r="H22" i="42"/>
  <c r="I22" i="42"/>
  <c r="M21" i="42"/>
  <c r="L21" i="42"/>
  <c r="K21" i="42"/>
  <c r="J21" i="42"/>
  <c r="H21" i="42"/>
  <c r="I21" i="42" s="1"/>
  <c r="M20" i="42"/>
  <c r="L20" i="42"/>
  <c r="K20" i="42"/>
  <c r="J20" i="42"/>
  <c r="H20" i="42"/>
  <c r="I20" i="42"/>
  <c r="M19" i="42"/>
  <c r="L19" i="42"/>
  <c r="K19" i="42"/>
  <c r="J19" i="42"/>
  <c r="H19" i="42"/>
  <c r="I19" i="42" s="1"/>
  <c r="M18" i="42"/>
  <c r="L18" i="42"/>
  <c r="K18" i="42"/>
  <c r="J18" i="42"/>
  <c r="H18" i="42"/>
  <c r="I18" i="42"/>
  <c r="M17" i="42"/>
  <c r="L17" i="42"/>
  <c r="K17" i="42"/>
  <c r="J17" i="42"/>
  <c r="H17" i="42"/>
  <c r="I17" i="42" s="1"/>
  <c r="M16" i="42"/>
  <c r="L16" i="42"/>
  <c r="K16" i="42"/>
  <c r="J16" i="42"/>
  <c r="H16" i="42"/>
  <c r="I16" i="42" s="1"/>
  <c r="M15" i="42"/>
  <c r="L15" i="42"/>
  <c r="K15" i="42"/>
  <c r="J15" i="42"/>
  <c r="H15" i="42"/>
  <c r="I15" i="42" s="1"/>
  <c r="M14" i="42"/>
  <c r="L14" i="42"/>
  <c r="K14" i="42"/>
  <c r="J14" i="42"/>
  <c r="H14" i="42"/>
  <c r="I14" i="42" s="1"/>
  <c r="M13" i="42"/>
  <c r="L13" i="42"/>
  <c r="K13" i="42"/>
  <c r="J13" i="42"/>
  <c r="H13" i="42"/>
  <c r="I13" i="42" s="1"/>
  <c r="M12" i="42"/>
  <c r="L12" i="42"/>
  <c r="K12" i="42"/>
  <c r="J12" i="42"/>
  <c r="H12" i="42"/>
  <c r="I12" i="42"/>
  <c r="M11" i="42"/>
  <c r="L11" i="42"/>
  <c r="K11" i="42"/>
  <c r="J11" i="42"/>
  <c r="H11" i="42"/>
  <c r="I11" i="42" s="1"/>
  <c r="M10" i="42"/>
  <c r="L10" i="42"/>
  <c r="K10" i="42"/>
  <c r="J10" i="42"/>
  <c r="H10" i="42"/>
  <c r="I10" i="42" s="1"/>
  <c r="M9" i="42"/>
  <c r="L9" i="42"/>
  <c r="K9" i="42"/>
  <c r="J9" i="42"/>
  <c r="H9" i="42"/>
  <c r="I9" i="42" s="1"/>
  <c r="M8" i="42"/>
  <c r="L8" i="42"/>
  <c r="K8" i="42"/>
  <c r="J8" i="42"/>
  <c r="H8" i="42"/>
  <c r="I8" i="42" s="1"/>
  <c r="L25" i="29" l="1"/>
  <c r="O25" i="29" s="1"/>
  <c r="L28" i="29"/>
  <c r="O28" i="29" s="1"/>
  <c r="K23" i="29"/>
  <c r="F23" i="29"/>
  <c r="G23" i="29"/>
  <c r="M23" i="29"/>
  <c r="N23" i="29" s="1"/>
  <c r="N34" i="29" s="1"/>
  <c r="L27" i="29" l="1"/>
  <c r="L23" i="29"/>
  <c r="O27" i="29" l="1"/>
  <c r="O23" i="29"/>
  <c r="L24" i="29" l="1"/>
  <c r="L34" i="29" s="1"/>
  <c r="O24" i="29" l="1"/>
  <c r="O34" i="29" s="1"/>
  <c r="H34" i="29"/>
  <c r="L36" i="29" l="1"/>
  <c r="J34" i="29" l="1"/>
</calcChain>
</file>

<file path=xl/sharedStrings.xml><?xml version="1.0" encoding="utf-8"?>
<sst xmlns="http://schemas.openxmlformats.org/spreadsheetml/2006/main" count="33055" uniqueCount="10052">
  <si>
    <t>LISTA DE PRECIOS DYNADRILL ECUADOR C.A.</t>
  </si>
  <si>
    <t>CODIGO</t>
  </si>
  <si>
    <t>DESCRIPCION DE ITEMS</t>
  </si>
  <si>
    <t>UNIDAD</t>
  </si>
  <si>
    <t>Nuevo Precio</t>
  </si>
  <si>
    <t>Tipo</t>
  </si>
  <si>
    <t>2.2.15 Servicios de Estimulación y Limpieza de Pozos</t>
  </si>
  <si>
    <t>SB3201</t>
  </si>
  <si>
    <t>Viaje por unidad de bombeo para estimulación</t>
  </si>
  <si>
    <t>km</t>
  </si>
  <si>
    <t>Servicio</t>
  </si>
  <si>
    <t>SB3205</t>
  </si>
  <si>
    <t>Unidad de bombeo para estimulación por hora adicional o fracción</t>
  </si>
  <si>
    <t>hr</t>
  </si>
  <si>
    <t>SB3206</t>
  </si>
  <si>
    <t>Mezcla de materiales suministrados por la contratista.</t>
  </si>
  <si>
    <t>gls</t>
  </si>
  <si>
    <t>SB3207</t>
  </si>
  <si>
    <t>Mezcla de materiales no suministrados por la contratista.</t>
  </si>
  <si>
    <t>SB3208</t>
  </si>
  <si>
    <t>Bombeo de ácido primeros 2.000 galones</t>
  </si>
  <si>
    <t>SB3209</t>
  </si>
  <si>
    <t>Bombeo de ácido de 2.001 a 4.000 galones</t>
  </si>
  <si>
    <t>SB3210</t>
  </si>
  <si>
    <t>Bombeo de ácido de 4001 galones en adelante</t>
  </si>
  <si>
    <t>SB3211</t>
  </si>
  <si>
    <t>Bombeo de fluidos no corrosivos primeros 2.000 galones</t>
  </si>
  <si>
    <t>SB3212</t>
  </si>
  <si>
    <t>Bombeo de fluidos no corrosivos de 2.001 a 4.000 galones</t>
  </si>
  <si>
    <t>SB3213</t>
  </si>
  <si>
    <t>Bombeo de Fluidos no corrosivos de 4001 galones en adelante</t>
  </si>
  <si>
    <t>SB3214</t>
  </si>
  <si>
    <t>Tanque para tratamiento de 100 barriles</t>
  </si>
  <si>
    <t>unidad</t>
  </si>
  <si>
    <t>SB3215</t>
  </si>
  <si>
    <t>Tanques para ácido o solventes de 1.000 a 1500 galones</t>
  </si>
  <si>
    <t>SB3216</t>
  </si>
  <si>
    <t>Cargo por monitoreo standard  de presión, caudal y densidad</t>
  </si>
  <si>
    <t>SB3217</t>
  </si>
  <si>
    <t>Substitutos de 2 7/8" hasta 7" acoples por trabajo</t>
  </si>
  <si>
    <t>SB3218</t>
  </si>
  <si>
    <t>Medidor de flujo adicional por trabajo de servicio de  estimulación</t>
  </si>
  <si>
    <t>SB3219</t>
  </si>
  <si>
    <t>Registrador de presión tipo Martín Decker por trabajo</t>
  </si>
  <si>
    <t>SB3220</t>
  </si>
  <si>
    <t>Movilización de tanques para estimulación</t>
  </si>
  <si>
    <t>SB3225</t>
  </si>
  <si>
    <t>Movilización de equipo adicional, unidad de filtración</t>
  </si>
  <si>
    <t>SB3226</t>
  </si>
  <si>
    <t>Supervisor para estimulación dia o fraccion</t>
  </si>
  <si>
    <t>día</t>
  </si>
  <si>
    <t>SB3227</t>
  </si>
  <si>
    <t>Operador para estimulación dia o fraccion</t>
  </si>
  <si>
    <t>SB3228</t>
  </si>
  <si>
    <t>Asistente de Operaciones para estimulación dia o fraccion</t>
  </si>
  <si>
    <t>SB3229</t>
  </si>
  <si>
    <t>Tanque para fluidos de estimulación 500 bbls</t>
  </si>
  <si>
    <t>SB3230</t>
  </si>
  <si>
    <t>Servicio de Winche para bajar o subir tanques y silos</t>
  </si>
  <si>
    <t>SB3231</t>
  </si>
  <si>
    <t>Servicio de Filtración (unidad de filtración y tanque de 500 bls por tres días)</t>
  </si>
  <si>
    <t>trabajo</t>
  </si>
  <si>
    <t>SB3232</t>
  </si>
  <si>
    <t>Unidad de Monitoreo parámetros de Operación en camper</t>
  </si>
  <si>
    <t>SB3233</t>
  </si>
  <si>
    <t>Movilización unidades livianas para personal</t>
  </si>
  <si>
    <t>SB3234</t>
  </si>
  <si>
    <t>Movilización de equipo adicional, unidades pesadas.</t>
  </si>
  <si>
    <t>SB3235</t>
  </si>
  <si>
    <t>Cargo Básico Vacuum para transporte agua limpia 4 hr, capacidad 180 bbls</t>
  </si>
  <si>
    <t>SB3236</t>
  </si>
  <si>
    <t>Cargo Hora adicional Vaccum 180 bbls</t>
  </si>
  <si>
    <t>SB3237</t>
  </si>
  <si>
    <t>Cargo  Básico unidad de slick line 4 hr</t>
  </si>
  <si>
    <t>SB3238</t>
  </si>
  <si>
    <t>Cargo hora  adicional slick line después de primeras 4 hr.</t>
  </si>
  <si>
    <t>SB3239</t>
  </si>
  <si>
    <t>Ingeniero de Operaciones de estimulación</t>
  </si>
  <si>
    <t>SB3240</t>
  </si>
  <si>
    <t>Cargo básico, primeras 4 horas o fracción de bombeo unidad de estimulación (700 HP)</t>
  </si>
  <si>
    <t>SB3241</t>
  </si>
  <si>
    <t>Unidad de bombeo para estimulación por hora adicional o fracción (700 HP)</t>
  </si>
  <si>
    <t>SB3242</t>
  </si>
  <si>
    <t>Supervisor Senior para estimulación dia o fraccion</t>
  </si>
  <si>
    <t>SB3243</t>
  </si>
  <si>
    <t>Ingeniero de estimulación</t>
  </si>
  <si>
    <t>SB3701</t>
  </si>
  <si>
    <t>Viaje por unidad de bombeo para tratamientos en superficie</t>
  </si>
  <si>
    <t>LAB8006</t>
  </si>
  <si>
    <t>Reología de lechadas de cemento</t>
  </si>
  <si>
    <t>LAB8007</t>
  </si>
  <si>
    <t>Filtrado de lechadas de cemento</t>
  </si>
  <si>
    <t>LAB8008</t>
  </si>
  <si>
    <t>Bombeabilidad de lechadas de cemento I, hasta 360 minutos.</t>
  </si>
  <si>
    <t>LAB8009</t>
  </si>
  <si>
    <t>Ensayo de UCA con SGSA I, hasta 360 minutos.</t>
  </si>
  <si>
    <t>LAB8010</t>
  </si>
  <si>
    <t>Ensayo de crush sobre probetas de cemento, en prensa (3 roturas)</t>
  </si>
  <si>
    <t>LAB8011</t>
  </si>
  <si>
    <t>Determinación de densidad en alivian antes utilizando picnómetro de helio.</t>
  </si>
  <si>
    <t>LAB8012</t>
  </si>
  <si>
    <t>Determinación de densidad en lechadas de cemento.</t>
  </si>
  <si>
    <t>LAB8013</t>
  </si>
  <si>
    <t>Determinación de settling y agua libre.</t>
  </si>
  <si>
    <t>LAB8014</t>
  </si>
  <si>
    <t>Ensayos de expansión.</t>
  </si>
  <si>
    <t>LAB8015</t>
  </si>
  <si>
    <t>Ensayos de remoción de residuos de Workovers de fractura, selección del mejor colchón lavador.</t>
  </si>
  <si>
    <t>LAB8101</t>
  </si>
  <si>
    <t>Ensayo estático de hinchamiento de arcillas, utilizando método centrífugo.</t>
  </si>
  <si>
    <t>LAB8102</t>
  </si>
  <si>
    <t xml:space="preserve">Evaluación de inhibidores de corrosión, ensayo gravimétrico con cupones N80 y J55. </t>
  </si>
  <si>
    <t>LAB8103</t>
  </si>
  <si>
    <t>Ensayo de emulsión agua-petróleo en probeta selección del surfactante adecuado y concentración óptima.</t>
  </si>
  <si>
    <t>LAB8104</t>
  </si>
  <si>
    <t>Ensayos de análisis de agua en HACH-200, determinación de Hierro, Calcio, Bario, estroncio, turbidez.</t>
  </si>
  <si>
    <t>LAB8105</t>
  </si>
  <si>
    <t>Determinación de tensión superficial y ángulo de contacto en surfactantes medíante método Pendant Drop.</t>
  </si>
  <si>
    <t>LAB8106</t>
  </si>
  <si>
    <t>Análisis de distribución granulométrico en agentes de sosten, determinación de esfericidad, solubilidad en HCL</t>
  </si>
  <si>
    <t>LAB8107</t>
  </si>
  <si>
    <t>Ensayos de retornos de permeabilidad a fluidos de completación</t>
  </si>
  <si>
    <t>LAB8108</t>
  </si>
  <si>
    <t>Ensayos de retornos de permeabilidad a sistemas ácidos</t>
  </si>
  <si>
    <t>LAB8109</t>
  </si>
  <si>
    <t>Ensayos de Reductores de fricción, en distintos fluidos.</t>
  </si>
  <si>
    <t>LAB8110</t>
  </si>
  <si>
    <t>TEST DE CO2 (% EN GAS)</t>
  </si>
  <si>
    <t>LAB8111</t>
  </si>
  <si>
    <t>TEST DE H2S (% EN GAS)</t>
  </si>
  <si>
    <t>LAB8112</t>
  </si>
  <si>
    <t>TEST DE BSW CENTRIFUGACION</t>
  </si>
  <si>
    <t>LAB8113</t>
  </si>
  <si>
    <t>TEST DE API 60</t>
  </si>
  <si>
    <t>LAB8114</t>
  </si>
  <si>
    <t>TEST DE API SECO</t>
  </si>
  <si>
    <t>LAB8115</t>
  </si>
  <si>
    <t>TEST DE ALCALINIDAD TOTAL COMO ppm de CaCO3</t>
  </si>
  <si>
    <t>LAB8116</t>
  </si>
  <si>
    <t>TEST DE DUREZA TOTAL COMO ppm de CaCO3</t>
  </si>
  <si>
    <t>LAB8117</t>
  </si>
  <si>
    <t>TEST DE DUREZA CALCICA TOTAL COMO ppm de CaCO3</t>
  </si>
  <si>
    <t>LAB8118</t>
  </si>
  <si>
    <t>TEST DE CLORURO COMO ppm DE CL. SALINIDAD</t>
  </si>
  <si>
    <t>LAB8119</t>
  </si>
  <si>
    <t>TEST DE SULFATO COMO ppm DE SO4</t>
  </si>
  <si>
    <t>LAB8120</t>
  </si>
  <si>
    <t>TEST DE SODIO CALCULADO COMO ppm Na++</t>
  </si>
  <si>
    <t>LAB8121</t>
  </si>
  <si>
    <t>TEST DE HIERRO EN CABEZA COMO ppm Fe2+</t>
  </si>
  <si>
    <t>LAB8122</t>
  </si>
  <si>
    <t>TEST DE HIERRO EN MANIFOLD COMO ppm Fe2+</t>
  </si>
  <si>
    <t>LAB8123</t>
  </si>
  <si>
    <t>TEST DE PH</t>
  </si>
  <si>
    <t>DYFS-100</t>
  </si>
  <si>
    <t>Estabilizador de Finos</t>
  </si>
  <si>
    <t>Material</t>
  </si>
  <si>
    <t>DYCLAY PLUS-50</t>
  </si>
  <si>
    <t>Inhibidor de Arcillas</t>
  </si>
  <si>
    <t>DYCLAYM-500</t>
  </si>
  <si>
    <t>Inhibidor de Arcillas HP</t>
  </si>
  <si>
    <t>DYCLAY NORM-30</t>
  </si>
  <si>
    <t>Estabilizador de Arcillas</t>
  </si>
  <si>
    <t>DYIC-100</t>
  </si>
  <si>
    <t>Inhibidor de Corrosión Inorgánico</t>
  </si>
  <si>
    <t>DYIC-150</t>
  </si>
  <si>
    <t>Inhibidor de Corrosión orgánico</t>
  </si>
  <si>
    <t>DYIC-200</t>
  </si>
  <si>
    <t>Inhibidor de Corrosión Inorgánico HT</t>
  </si>
  <si>
    <t>DYIC-250</t>
  </si>
  <si>
    <t>Inhibidor de Corrosión Biodegradable</t>
  </si>
  <si>
    <t>DY-200</t>
  </si>
  <si>
    <t>Antiemulsificante  Base agua crudos livianos</t>
  </si>
  <si>
    <t>DY-1000</t>
  </si>
  <si>
    <t>Antiemulsificante  Base agua crudos pesados</t>
  </si>
  <si>
    <t>DY-1100</t>
  </si>
  <si>
    <t>Antiemulsificante  Base aceite</t>
  </si>
  <si>
    <t>DYAS-30</t>
  </si>
  <si>
    <t>Surfactante Catiónico</t>
  </si>
  <si>
    <t>DYAS-60</t>
  </si>
  <si>
    <t>Surfactante No-iónico estimulación</t>
  </si>
  <si>
    <t>DYSURF-100</t>
  </si>
  <si>
    <t>Surfactante No-iónico limpieza</t>
  </si>
  <si>
    <t>DYSURF-180</t>
  </si>
  <si>
    <t>Surfactante No-iónico base oil</t>
  </si>
  <si>
    <t>DYSURF-200</t>
  </si>
  <si>
    <t>Surfactante Demulsificante No-iónico base agua</t>
  </si>
  <si>
    <t>DYSURF-250</t>
  </si>
  <si>
    <t>Surfactante No-iónico base agua HT</t>
  </si>
  <si>
    <t>DYS-301</t>
  </si>
  <si>
    <t>Surfactante Aniónico Antisludge</t>
  </si>
  <si>
    <t>DYS-302</t>
  </si>
  <si>
    <t>Surfactante Aniónico base agua</t>
  </si>
  <si>
    <t>DYS-400</t>
  </si>
  <si>
    <t>Surfactante limpiador</t>
  </si>
  <si>
    <t>DYZL-100</t>
  </si>
  <si>
    <t>Reductor de Tensión Superficial HP</t>
  </si>
  <si>
    <t>DYRE-76</t>
  </si>
  <si>
    <t>Reductor de Tensión Superficial HT</t>
  </si>
  <si>
    <t>DYFE - 100</t>
  </si>
  <si>
    <t>CONTROLADOR DE HIERRO  DYFE - 100</t>
  </si>
  <si>
    <t>lbs</t>
  </si>
  <si>
    <t>DYFE - 200</t>
  </si>
  <si>
    <t>CONTROLADOR DE HIERRO  DYFE - 200</t>
  </si>
  <si>
    <t>DYFE-  300</t>
  </si>
  <si>
    <t>SECUESTRANTE DE HIERRO  DYFE - 300</t>
  </si>
  <si>
    <t>DYFE -400HT</t>
  </si>
  <si>
    <t>CONTROLADOR DE HIERRO  DYFE - 400</t>
  </si>
  <si>
    <t>DYLMY- 250</t>
  </si>
  <si>
    <t>INHIBIDOR DE PARAFINA CRUDOS PESADOS</t>
  </si>
  <si>
    <t>DYLMY- 150 HT</t>
  </si>
  <si>
    <t>INHIBIDOR DE PARAFINA CRUDOS LIVIANOS</t>
  </si>
  <si>
    <t>DYSCALY- 90C</t>
  </si>
  <si>
    <t>Anti - escala base fosfonatos</t>
  </si>
  <si>
    <t>DYTHY 757</t>
  </si>
  <si>
    <t>Anti - escala tratamientos</t>
  </si>
  <si>
    <t>DYACET-100</t>
  </si>
  <si>
    <t>ACIDO ACETICO</t>
  </si>
  <si>
    <t>DYAF-500</t>
  </si>
  <si>
    <t>ACIDO FORMICO</t>
  </si>
  <si>
    <t>DYAG-400</t>
  </si>
  <si>
    <t>ACIDO GLIICOLICO</t>
  </si>
  <si>
    <t>DYAG-450</t>
  </si>
  <si>
    <t>ACIDO GLIICOLICO 50%</t>
  </si>
  <si>
    <t>DYSC-345</t>
  </si>
  <si>
    <t>SODA CAUSTICA 50%</t>
  </si>
  <si>
    <t>DYXYL-100</t>
  </si>
  <si>
    <t>Xileno</t>
  </si>
  <si>
    <t>DYTERP-100</t>
  </si>
  <si>
    <t>Solvente Mutual Acuohumectante</t>
  </si>
  <si>
    <t>DYTERP-150</t>
  </si>
  <si>
    <t>Solvente Base Terpenos biodegradable</t>
  </si>
  <si>
    <t>DYORGSOLV-376</t>
  </si>
  <si>
    <t>Solvente Bio Orgánico Tipo 2</t>
  </si>
  <si>
    <t>DYORGSOLV-576</t>
  </si>
  <si>
    <t>Solvente Mutual HP</t>
  </si>
  <si>
    <t>DY ACIDHT</t>
  </si>
  <si>
    <t>ACIDO FOSFONICO</t>
  </si>
  <si>
    <t>DYHOT-400</t>
  </si>
  <si>
    <t>REMOVEDOR DE PARAFINA</t>
  </si>
  <si>
    <t>DYBF-300</t>
  </si>
  <si>
    <t>BICARBONATO DE SODIO</t>
  </si>
  <si>
    <t>DYAM-675</t>
  </si>
  <si>
    <t>BIFLORURO DE AM ONIO ( PARA RMA)</t>
  </si>
  <si>
    <t>DYGY-120</t>
  </si>
  <si>
    <t>GELIFICANTE DE ACIDO</t>
  </si>
  <si>
    <t>DYHS-654</t>
  </si>
  <si>
    <t>HIPOCLORITO DE SODIO</t>
  </si>
  <si>
    <t>DYSASH-100</t>
  </si>
  <si>
    <t>SODA ASH NEUTRALIZANTE</t>
  </si>
  <si>
    <t>DYNITRO-200</t>
  </si>
  <si>
    <t>NITROGENO CRIOGENICO</t>
  </si>
  <si>
    <t>DYCA-100</t>
  </si>
  <si>
    <t>Control de arena Flow back (fibras)</t>
  </si>
  <si>
    <t>DYSFE-100</t>
  </si>
  <si>
    <t>RETARDADOR DE SISTEMA DYH2V ACIDO</t>
  </si>
  <si>
    <t>DYPLUG</t>
  </si>
  <si>
    <t>TAPON TEMPORAL</t>
  </si>
  <si>
    <t>DYSOR-1</t>
  </si>
  <si>
    <t>SISTEMA REMOCION OXIDO TUBERIA</t>
  </si>
  <si>
    <t>DYSRC-2</t>
  </si>
  <si>
    <t>SISTEMA REMOCION DANO FORMACION</t>
  </si>
  <si>
    <t>DYSTIM-76</t>
  </si>
  <si>
    <t>SISTEMA ESTIMULACION ACIDA ORGANICA</t>
  </si>
  <si>
    <t>DYSTIM-80</t>
  </si>
  <si>
    <t>SISTEMA ESTIMULACION ACIDA INORGÁNICA</t>
  </si>
  <si>
    <t>DYSTIM-87</t>
  </si>
  <si>
    <t>SISTEMA ESTIMULACION ACIDA BASE HF</t>
  </si>
  <si>
    <t>DYSOLVE II</t>
  </si>
  <si>
    <t>SISTEMA LIMPIEZA SOLVENTE</t>
  </si>
  <si>
    <t>DYNACLEAN-PLUS</t>
  </si>
  <si>
    <t>SISTEMA REMOVEDOR DE CARBONATOS</t>
  </si>
  <si>
    <t>DYMBA-100</t>
  </si>
  <si>
    <t>SISTEMA REMOVEDOR DE CARBONATOS ORGÁNICO</t>
  </si>
  <si>
    <t>DYSRP-1</t>
  </si>
  <si>
    <t>SISTEMA REMOVEDOR DE HERRUMBRE</t>
  </si>
  <si>
    <t>DYISOP</t>
  </si>
  <si>
    <t>ISOPROPANOL</t>
  </si>
  <si>
    <t>DYGUAR-100</t>
  </si>
  <si>
    <t>Agente Gelificante Para Fluido Base Agua pureza tipo 1</t>
  </si>
  <si>
    <t>DYGUAR-200</t>
  </si>
  <si>
    <t>Agente Gelificante Para Fluido Base Agua pureza tipo 2</t>
  </si>
  <si>
    <t>DYGUAR-300</t>
  </si>
  <si>
    <t>Agente Gelificante Para Fluido Base Agua pureza tipo 3</t>
  </si>
  <si>
    <t>DYHPG-500</t>
  </si>
  <si>
    <t>Agente Gelificante Para Fluido Base Agua HT LP</t>
  </si>
  <si>
    <t>DYHEC-600</t>
  </si>
  <si>
    <t>Agente Gelificante Para Fluido Base Agua HP HT</t>
  </si>
  <si>
    <t>DYGUAR-400</t>
  </si>
  <si>
    <t>Agente Gelificante Para Fluido Base Aceite</t>
  </si>
  <si>
    <t>DYGH-100</t>
  </si>
  <si>
    <t>Agente Gelificante Para Hidrocarburos</t>
  </si>
  <si>
    <t>DYAC-100</t>
  </si>
  <si>
    <t>Agente Gelificante Para Acido</t>
  </si>
  <si>
    <t>DYRBH-100L</t>
  </si>
  <si>
    <t>Rompedor de Gel para cisternas base hidrocar pureza tipo 1</t>
  </si>
  <si>
    <t>DYRBH-200</t>
  </si>
  <si>
    <t>Rompedor de Gel para cisternas base hidrocar pureza tipo 2</t>
  </si>
  <si>
    <t>DYencap-CA</t>
  </si>
  <si>
    <t>Rompedor de Gel encapsulado base acido cítrico</t>
  </si>
  <si>
    <t>DYencap-LE</t>
  </si>
  <si>
    <t>Rompedor de Gel encapsulado enzimático</t>
  </si>
  <si>
    <t>DYencap-PP</t>
  </si>
  <si>
    <t>Rompedor de Gel base persulfato de potasio</t>
  </si>
  <si>
    <t>DYRG-300</t>
  </si>
  <si>
    <t>Rompedor de Gel tipo oxidante base persurfato</t>
  </si>
  <si>
    <t>DYRGE-400</t>
  </si>
  <si>
    <t>Rompedor de Gel enzimático granulado</t>
  </si>
  <si>
    <t>DYRGE-500L</t>
  </si>
  <si>
    <t>Rompedor de Gel enzimático liquido</t>
  </si>
  <si>
    <t>DYROC-100</t>
  </si>
  <si>
    <t>Catalizador para ruptor oxidante</t>
  </si>
  <si>
    <t>DYBC-100</t>
  </si>
  <si>
    <t>Agente Reticulador base boro</t>
  </si>
  <si>
    <t>DYBC-200</t>
  </si>
  <si>
    <t>Agente Reticulador base boro en hidrocarburo</t>
  </si>
  <si>
    <t>DYBC-400</t>
  </si>
  <si>
    <t>Agente Reticulador base boro pH alcalino</t>
  </si>
  <si>
    <t>DYBC-500</t>
  </si>
  <si>
    <t>Agente Reticulador base boro retardado HT</t>
  </si>
  <si>
    <t>DYBC-600</t>
  </si>
  <si>
    <t>Agente Reticulador base boro retardado HP</t>
  </si>
  <si>
    <t>DYBC-700</t>
  </si>
  <si>
    <t>Agente Reticulador base  boro retardado HT</t>
  </si>
  <si>
    <t>DYCC-800</t>
  </si>
  <si>
    <t>Agente Reticulador base cromo</t>
  </si>
  <si>
    <t>DYZC-900</t>
  </si>
  <si>
    <t>Agente Reticulador base Zirconio</t>
  </si>
  <si>
    <t>DYEG-100L</t>
  </si>
  <si>
    <t>Estabilizador de Geles</t>
  </si>
  <si>
    <t>DYFR-100</t>
  </si>
  <si>
    <t>Reductor de fricción Anionic liquid polymer, viscosifier</t>
  </si>
  <si>
    <t>DYFR-200</t>
  </si>
  <si>
    <t>Reductor de fricción Oil dispersible, water-Soluble</t>
  </si>
  <si>
    <t>DYFRY-180</t>
  </si>
  <si>
    <t>Reductor de Fricción Anionic powder for acid, brines and fresh water</t>
  </si>
  <si>
    <t>DYFY-170</t>
  </si>
  <si>
    <t>Controlador de Filtrado tipo 1 HP HT</t>
  </si>
  <si>
    <t>DYFY-420</t>
  </si>
  <si>
    <t>Controlador de Filtrado tipo 2 HT LP</t>
  </si>
  <si>
    <t>DYFLY-410</t>
  </si>
  <si>
    <t>Controlador de Filtrado tipo 3 LT LP</t>
  </si>
  <si>
    <t>DYD-100</t>
  </si>
  <si>
    <t>Agente Divergente Orgánico</t>
  </si>
  <si>
    <t>DYD-200</t>
  </si>
  <si>
    <t>Agente Divergente Polímero</t>
  </si>
  <si>
    <t>DYF-200</t>
  </si>
  <si>
    <t>Agente Espumante base hidrocarburo</t>
  </si>
  <si>
    <t>DYF-210</t>
  </si>
  <si>
    <t>Agente Espumante base agua para tratamientos ácidos</t>
  </si>
  <si>
    <t>DYF-250</t>
  </si>
  <si>
    <t>Agente Espumante base agua</t>
  </si>
  <si>
    <t>Q21147</t>
  </si>
  <si>
    <t>Arena Carbolite 20/40 LP</t>
  </si>
  <si>
    <t>Q21148</t>
  </si>
  <si>
    <t>Arena Carbolite 16/20 HP</t>
  </si>
  <si>
    <t>Q21149</t>
  </si>
  <si>
    <t>Arena Bauxita 20/40 LP</t>
  </si>
  <si>
    <t>Q21150</t>
  </si>
  <si>
    <t>Arena Bauxita 12/20 HP</t>
  </si>
  <si>
    <t>Q21151</t>
  </si>
  <si>
    <t>Arena Sand Jet Perforación Micro arena</t>
  </si>
  <si>
    <t>2.2.14 Servicios de Completacion de Pozos</t>
  </si>
  <si>
    <t>PCK 50001</t>
  </si>
  <si>
    <t xml:space="preserve"> HYDRAULIC SET RETRIEVABLE PACKER 5" x 2 3/8'' EUE Box-Pin CASING 5'' WEIGHT 18-21 lbs/FT</t>
  </si>
  <si>
    <t>PCK 50002</t>
  </si>
  <si>
    <t xml:space="preserve"> HYDRAULIC SET RETRIEVABLE PACKER 7" x 2 7/8'' EUE Box-Pin CASING 7'' WEIGHT 26-29 lbs/FT</t>
  </si>
  <si>
    <t>PCK 50003</t>
  </si>
  <si>
    <t xml:space="preserve"> HYDRAULIC SET RETRIEVABLE PACKER 7" x 3 1/2'' EUE Box-Pin CASING 7'' WEIGHT 26-29 lbs/FT</t>
  </si>
  <si>
    <t>PCK 50004</t>
  </si>
  <si>
    <t xml:space="preserve"> HYDRAULIC SET RETRIEVABLE PACKER 9 5/8" x 3 1/2'' EUE Box-Pin CASING 9 5/8'' WEIGHT 43.5-53.5 lbs/FT</t>
  </si>
  <si>
    <t>PCK 50005</t>
  </si>
  <si>
    <t xml:space="preserve"> RETRIEVABLE HYDRAULIC PACKER  STRING 7" x 2 7/8'' EUE Box-Pin CASING 7'' WEIGHT 26-29 lbs/FT</t>
  </si>
  <si>
    <t>PCK 50006</t>
  </si>
  <si>
    <t xml:space="preserve"> RETRIEVABLE HYDRAULIC PACKER STRING 7" x 3 1/2'' EUE Box-Pin CASING 7'' WEIGHT 26-29 lbs/FT</t>
  </si>
  <si>
    <t>PCK 50007</t>
  </si>
  <si>
    <t xml:space="preserve"> RETRIEVABLE HYDRAULIC PACKER STRING 9 5/8" x 3 1/2'' EUE Box-Pin CASING 9 5/8'' WEIGHT 47-53.5 lbs/FT</t>
  </si>
  <si>
    <t>PCK 50008</t>
  </si>
  <si>
    <t>DOUBLE GRIP RETRIEVABLE PACKER MODEL R 5" x 2 3/8'' EUE Box-Pin CASING 5'' WEIGHT 15-18 lbs/FT</t>
  </si>
  <si>
    <t>PCK 50009</t>
  </si>
  <si>
    <t>DOUBLE GRIP RETRIEVABLE PACKER MODEL R  7" x 2 7/8'' EUE Box-Pin CASING 7'' WEIGHT 26-29 lbs/FT</t>
  </si>
  <si>
    <t>PCK 50010</t>
  </si>
  <si>
    <t>DOUBLE GRIP RETRIEVABLE PACKER MODEL R  7" x 3 1/2'' EUE Box-Pin CASING 7'' WEIGHT 26-29 lbs/FT</t>
  </si>
  <si>
    <t>PCK 50011</t>
  </si>
  <si>
    <t>DOUBLE GRIP RETRIEVABLE PACKER MODEL R 9 5/8" x 3 1/2'' EUE Box-Pin CASING 9 5/8'' WEIGHT 47''-53.5 lbs/FT</t>
  </si>
  <si>
    <t>PCK 50012</t>
  </si>
  <si>
    <t>MODEL TST-1 MECHANICAL SET PACKER 5" x 2 3/8'' EUE Box-Pin CASING 5'' WEIGHT 18-21 lbs/FT</t>
  </si>
  <si>
    <t>PCK 50013</t>
  </si>
  <si>
    <t>MODEL TST-1 MECHANICAL SET PACKER 7" x 2 7/8'' EUE Box-Pin CASING 7'' WEIGHT 26-32 lbs/FT</t>
  </si>
  <si>
    <t>PCK 50014</t>
  </si>
  <si>
    <t>MODEL TST-1 MECHANICAL SET PACKER 7" x 3 1/2'' EUE Box-Pin CASING 7'' WEIGHT 26-32lbs/FT</t>
  </si>
  <si>
    <t>PCK 50015</t>
  </si>
  <si>
    <t>MODEL TST-1 MECHANICAL SET PACKER 9 5/8" x 3 1/2'' EUE Box-Pin CASING 9 5/8'' WEIGHT 43.5-53.5 lbs/FT</t>
  </si>
  <si>
    <t>PCK 50016</t>
  </si>
  <si>
    <t>MECHANICAL PACKER  5" x 2 3/8'' EUE Box-Pin CASING 5'' WEIGHT 18-20.8 lbs/FT</t>
  </si>
  <si>
    <t>PCK 50017</t>
  </si>
  <si>
    <t>MECHANICAL PACKER  7" x 2 7/8'' EUE Box-Pin CASING 7'' WEIGHT 26-32 lbs/FT</t>
  </si>
  <si>
    <t>PCK 50018</t>
  </si>
  <si>
    <t>MECHANICAL PACKER  7" x 3 1/2'' EUE Box-Pin CASING 7'' WEIGHT 26-32 lbs/FT</t>
  </si>
  <si>
    <t>PCK 50019</t>
  </si>
  <si>
    <t>MECHANICAL PACKER   9 5/8" x 3 1/2'' EUE Box-Pin CASING 9 5/8'' WEIGHT 43.5-53.5 lbs/FT</t>
  </si>
  <si>
    <t>PCK 50020</t>
  </si>
  <si>
    <t>ERD RETRIEVABLE SEAL BORE PACKER 7'' CASING 7'' WEIGHT 26-29 lbs/FT</t>
  </si>
  <si>
    <t>PCK 50021</t>
  </si>
  <si>
    <t>ERD RETRIEVABLE SEAL BORE PACKER 9 5/8'' CASING 9 5/8'' WEIGHT 40 -53.5 lbs/FT</t>
  </si>
  <si>
    <t>PCK 50022</t>
  </si>
  <si>
    <t>T2 ON/OFF TOOL R/L  3.75'' OD x  2 3/8'' EUE Box- Pin CASING 5''</t>
  </si>
  <si>
    <t>PCK 50023</t>
  </si>
  <si>
    <t>T2 ON/OFF TOOL R/L 5.5'' OD x  2 7/8'' EUE Box- Pin CASING SIZE 7''</t>
  </si>
  <si>
    <t>PCK 50024</t>
  </si>
  <si>
    <t>T2 ON/OFF TOOL R/L 5.5'' OD x  3 1/2'' EUE Box- Pin CASING SIZE 7''</t>
  </si>
  <si>
    <t>PCK 50025</t>
  </si>
  <si>
    <t>T2 ON/OFF TOOL R/L  8'' OD x  3 1/2'' EUE Box - Pin CASING SIZE  9 5/8''</t>
  </si>
  <si>
    <t>GPK55001</t>
  </si>
  <si>
    <t>DeltaWeld-Slip-On ALL WELDED 316L S.S. GPS SIZE 2-3/8" WEIGHT lbs./FT. 4.6 JACKET MAT - 316L JACKET L 33 FT. BASE PIPE L 37 FT</t>
  </si>
  <si>
    <t>GPK55002</t>
  </si>
  <si>
    <t>DeltaWeld-Slip-On  ALL WELDED 316L S.S. GPS SIZE 2-7/8" WEIGHT lbs./FT. 6.4 JACKET MAT - 316L JACKET L 33 FT. BASE PIPE L 37 FT</t>
  </si>
  <si>
    <t>GPK55003</t>
  </si>
  <si>
    <t>DeltaWeld-Slip-On ALL WELDED 316L S.S. GPS SIZE 3-1/2" WEIGHT lbs./FT. 9.2 JACKET MAT - 316L JACKET L 33 FT. BASE PIPE L 37 FT</t>
  </si>
  <si>
    <t>GPK55004</t>
  </si>
  <si>
    <t>DeltaWeld-Slip-On ALL WELDED 316L S.S. GPS SIZE 4" WEIGHT lbs./FT. 9.5 JACKET MAT - 316L JACKET L 33 FT. BASE PIPE L 37 FT</t>
  </si>
  <si>
    <t>GPK55005</t>
  </si>
  <si>
    <t>DeltaWeld-Slip-On ALL WELDED 316L S.S. GPS SIZE 4-1/2" WEIGHT lbs./FT. 11.6 JACKET MAT - 316L JACKET L 33 FT. BASE PIPE L 37 FT</t>
  </si>
  <si>
    <t>GPK55006</t>
  </si>
  <si>
    <t>DeltaWeld-Slip-On ALL WELDED 316L S.S. GPS SIZE 5" WEIGHT lbs./FT. 15 JACKET MAT - 316L JACKET L 33 FT. BASE PIPE L 37 FT</t>
  </si>
  <si>
    <t>GPK55007</t>
  </si>
  <si>
    <t>DeltaWeld-Slip-On ALL WELDED 316L S.S. GPS SIZE 5-1/2" WEIGHT lbs./FT. 17 JACKET MAT - 316L JACKET L 33 FT. BASE PIPE L 37 FT</t>
  </si>
  <si>
    <t>GPK55008</t>
  </si>
  <si>
    <t>DeltaWeld-Slip-On ALL WELDED 316L S.S. GPS SIZE 2-3/8" WEIGHT lbs./FT. 4.6 JACKET MAT - 316L JACKET L 7.2 FT. BASE PIPE L 9.25 FT</t>
  </si>
  <si>
    <t>GPK55009</t>
  </si>
  <si>
    <t>DeltaWeld-Slip-On ALL WELDED 316L S.S. GPS SIZE 2-7/8" WEIGHT lbs./FT. 6.4 JACKET MAT - 316L JACKET L 7.2 FT. BASE PIPE L 9.25 FT</t>
  </si>
  <si>
    <t>GPK55010</t>
  </si>
  <si>
    <t>DeltaWeld-Slip-On ALL WELDED 316L S.S. GPS SIZE 3-1/2" WEIGHT lbs./FT. 9.2 JACKET MAT - 316L JACKET L 7.2 FT. BASE PIPE L 9.25 FT</t>
  </si>
  <si>
    <t>GPK55011</t>
  </si>
  <si>
    <t>DeltaWeld-Slip-On ALL WELDED 316L S.S. GPS SIZE 4" WEIGHT lbs./FT. 9.5 JACKET MAT - 316L JACKET L 7.2 FT. BASE PIPE L 9.25 FT</t>
  </si>
  <si>
    <t>GPK55012</t>
  </si>
  <si>
    <t>DeltaWeld-Slip-On ALL WELDED 316L S.S. GPS SIZE 4-1/2" WEIGHT lbs./FT. 11.6 JACKET MAT - 316L JACKET L 7.2 FT. BASE PIPE L 9.25 FT</t>
  </si>
  <si>
    <t>GPK55013</t>
  </si>
  <si>
    <t>DeltaWeld-Slip-On ALL WELDED 316L S.S. GPS SIZE 5" WEIGHT lbs./FT. 15 JACKET MAT - 316L JACKET L 7.2 FT. BASE PIPE L 9.25 FT</t>
  </si>
  <si>
    <t>GPK55014</t>
  </si>
  <si>
    <t>DeltaWeld-Slip-On ALL WELDED 316L S.S. GPS SIZE 5-1/2" WEIGHT lbs./FT. 17 JACKET MAT - 316L JACKET L 7.2 FT. BASE PIPE L 9.25 FT</t>
  </si>
  <si>
    <t>GPK55015</t>
  </si>
  <si>
    <t>DeltaWeld-Slip-On ALL WELDED 316L S.S. GPS SIZE 2-3/8" WEIGHT lbs./FT. 4.6 JACKET MAT - 316L JACKET L 16.5 FT. BASE PIPE L 18.5 FT</t>
  </si>
  <si>
    <t>GPK55016</t>
  </si>
  <si>
    <t>DeltaWeld-Slip-On ALL WELDED 316L S.S. GPS SIZE 2-7/8" WEIGHT lbs./FT. 6.4 JACKET MAT - 316L JACKET L 16.5 FT. BASE PIPE L 18.5 FT</t>
  </si>
  <si>
    <t>GPK55017</t>
  </si>
  <si>
    <t>DeltaWeld-Slip-On ALL WELDED 316L S.S. GPS SIZE 3-1/2" WEIGHT lbs./FT. 9.2 JACKET MAT - 316L JACKET L 16.5 FT. BASE PIPE L 18.5 FT</t>
  </si>
  <si>
    <t>GPK55018</t>
  </si>
  <si>
    <t>DeltaWeld-Slip-On  ALL WELDED 316L S.S. GPS SIZE 4" WEIGHT lbs./FT. 9.5 JACKET MAT - 316L JACKET L 16.5 FT. BASE PIPE L 18.5 FT</t>
  </si>
  <si>
    <t>GPK55019</t>
  </si>
  <si>
    <t>DeltaWeld-Slip-On ALL WELDED 316L S.S. GPS SIZE 4-1/2" WEIGHT lbs./FT. 11.6 JACKET MAT - 316L JACKET L 16.5 FT. BASE PIPE L 18.5 FT</t>
  </si>
  <si>
    <t>GPK55020</t>
  </si>
  <si>
    <t>DeltaWeld-Slip-On ALL WELDED 316L S.S. GPS SIZE 5" WEIGHT lbs./FT. 15 JACKET MAT - 316L JACKET L 16.5 FT. BASE PIPE L 18.5 FT</t>
  </si>
  <si>
    <t>GPK55021</t>
  </si>
  <si>
    <t>DeltaElite- 316L FILTER CARTRIDGE MOUNTED ON L-80 OR 13CR BASE PIPE SIZE 2-3/8" WEIGHT lbs./FT. 4.60 L-80 BASE PIPE LENGTH 9.25 FT</t>
  </si>
  <si>
    <t>GPK55022</t>
  </si>
  <si>
    <t>DeltaElite- 316L FILTER CARTRIDGE MOUNTED ON L-80 BASE PIPE SIZE 2-7/8" WEIGHT lbs./FT. 6.40 L-80 BASE PIPE LENGTH 9.25 FT</t>
  </si>
  <si>
    <t>GPK55023</t>
  </si>
  <si>
    <t>DeltaElite- 316L FILTER CARTRIDGE MOUNTED ON L-80BASE PIPE SIZE 3-1/2" WEIGHT lbs./FT. 9.20 L-80 BASE PIPE LENGTH 9.25 FT</t>
  </si>
  <si>
    <t>GPK55024</t>
  </si>
  <si>
    <t>DeltaElite- 316L FILTER CARTRIDGE MOUNTED ON L-80  BASE PIPE SIZE 4" WEIGHT lbs./FT. 9.50 L-80 BASE PIPE LENGTH 9.25 FT</t>
  </si>
  <si>
    <t>GPK55025</t>
  </si>
  <si>
    <t>DeltaElite- 316L FILTER CARTRIDGE MOUNTED ON L-80  BASE PIPE SIZE 4-1/2" WEIGHT lbs./FT. 11.60 L-80 BASE PIPE LENGTH 9.25 FT</t>
  </si>
  <si>
    <t>GPK55026</t>
  </si>
  <si>
    <t>DeltaElite- 316L FILTER CARTRIDGE MOUNTED ON L-80 BASE PIPE SIZE 5-1/2" WEIGHT lbs./FT. 17.00 L-80 BASE PIPE LENGTH 9.25 FT</t>
  </si>
  <si>
    <t>GPK55027</t>
  </si>
  <si>
    <t>DeltaElite- 316L FILTER CARTRIDGE MOUNTED ON L-80  BASE PIPE SIZE 6-5/8" WEIGHT lbs./FT. 24.00 L-80 BASE PIPE LENGTH 9.25 FT</t>
  </si>
  <si>
    <t>GPK55028</t>
  </si>
  <si>
    <t>DeltaElite- 316L FILTER CARTRIDGE MOUNTED ON L-80  BASE PIPE SIZE 2-3/8" WEIGHT lbs./FT. 4.60 L-80 BASE PIPE LENGTH 18.5 FT</t>
  </si>
  <si>
    <t>GPK55029</t>
  </si>
  <si>
    <t>DeltaElite- 316L FILTER CARTRIDGE MOUNTED ON L-80 BASE PIPE SIZE 2-7/8" WEIGHT lbs./FT. 6.40 L-80 BASE PIPE LENGTH 18.5 FT</t>
  </si>
  <si>
    <t>GPK55030</t>
  </si>
  <si>
    <t>DeltaElite - 316L FILTER CARTRIDGE MOUNTED ON L-80  BASE PIPE SIZE 3-1/2" WEIGHT lbs./FT. 9.20 L-80 BASE PIPE LENGTH 18.5 FT</t>
  </si>
  <si>
    <t>GPK55031</t>
  </si>
  <si>
    <t>DeltaElite- 316L FILTER CARTRIDGE MOUNTED ON L-80  BASE PIPE SIZE 4" WEIGHT lbs./FT. 9.50 L-80 BASE PIPE LENGTH 18.5 FT</t>
  </si>
  <si>
    <t>GPK55032</t>
  </si>
  <si>
    <t>DeltaElite- 316L FILTER CARTRIDGE MOUNTED ON L-80  BASE PIPE SIZE 4-1/2" WEIGHT lbs./FT. 11.60 L-80 BASE PIPE LENGTH 18.5 FT</t>
  </si>
  <si>
    <t>GPK55033</t>
  </si>
  <si>
    <t>DeltaElite- 316L FILTER CARTRIDGE MOUNTED ON L-80 BASE PIPE SIZE 5-1/2" WEIGHT lbs./FT. 17.00 L-80 BASE PIPE LENGTH 18.5 FT</t>
  </si>
  <si>
    <t>GPK55034</t>
  </si>
  <si>
    <t>DeltaElite - 316L FILTER CARTRIDGE MOUNTED ON L-80  BASE PIPE SIZE 6-5/8" WEIGHT lbs./FT. 24.00 L-80 BASE PIPE LENGTH 18.5 FT</t>
  </si>
  <si>
    <t>GPK55035</t>
  </si>
  <si>
    <t>DeltaElite- 316L FILTER CARTRIDGE MOUNTED ON L-80  BASE PIPE SIZE 2-3/8" WEIGHT lbs./FT. 4.60 L-80 BASE PIPE LENGTH 37 FT</t>
  </si>
  <si>
    <t>GPK55036</t>
  </si>
  <si>
    <t>DeltaElite- 316L FILTER CARTRIDGE MOUNTED ON L-80  BASE PIPE SIZE 2-7/8" WEIGHT lbs./FT. 6.40 L-80 BASE PIPE LENGTH 37 FT</t>
  </si>
  <si>
    <t>GPK55037</t>
  </si>
  <si>
    <t>DeltaElite- 316L FILTER CARTRIDGE MOUNTED ON L-80 BASE PIPE SIZE 3-1/2" WEIGHT lbs./FT. 9.20 L-80 BASE PIPE LENGTH 37 FT</t>
  </si>
  <si>
    <t>GPK55038</t>
  </si>
  <si>
    <t>DeltaElite- 316L FILTER CARTRIDGE MOUNTED ON L-80 BASE PIPE SIZE 4" WEIGHT lbs./FT. 9.50 L-80 BASE PIPE LENGTH 37 FT</t>
  </si>
  <si>
    <t>GPK55039</t>
  </si>
  <si>
    <t>DeltaElite- 316L FILTER CARTRIDGE MOUNTED ON L-80  BASE PIPE SIZE 4-1/2" WEIGHT lbs./FT. 11.60 L-80 BASE PIPE LENGTH 37 FT</t>
  </si>
  <si>
    <t>GPK55040</t>
  </si>
  <si>
    <t>DeltaElite- 316L FILTER CARTRIDGE MOUNTED ON L-80  BASE PIPE SIZE 5-1/2" WEIGHT lbs./FT. 17.00 L-80 BASE PIPE LENGTH 37 FT</t>
  </si>
  <si>
    <t>GPK55041</t>
  </si>
  <si>
    <t>DeltaElite- 316L FILTER CARTRIDGE MOUNTED ON L-80  BASE PIPE SIZE 6-5/8" WEIGHT lbs./FT. 24.00 L-80 BASE PIPE LENGTH 37 FT</t>
  </si>
  <si>
    <t>GPK55042</t>
  </si>
  <si>
    <t>BULL PLUG SIZE 2-3/8"</t>
  </si>
  <si>
    <t>GPK55043</t>
  </si>
  <si>
    <t>BULL PLUG SIZE 2.615</t>
  </si>
  <si>
    <t>GPK55044</t>
  </si>
  <si>
    <t>BULL PLUG SIZE 2-7/8"</t>
  </si>
  <si>
    <t>GPK55045</t>
  </si>
  <si>
    <t>BULL PLUG SIZE 3.093</t>
  </si>
  <si>
    <t>GPK55046</t>
  </si>
  <si>
    <t>BULL PLUG SIZE 3-1/2"</t>
  </si>
  <si>
    <t>GPK55047</t>
  </si>
  <si>
    <t>BULL PLUG SIZE 4"</t>
  </si>
  <si>
    <t>GPK55048</t>
  </si>
  <si>
    <t>BULL PLUG SIZE 4-1/2"</t>
  </si>
  <si>
    <t>GPK55049</t>
  </si>
  <si>
    <t>BULL PLUG SIZE 5"</t>
  </si>
  <si>
    <t>GPK55050</t>
  </si>
  <si>
    <t>BULL PLUG SIZE 5-1/2"</t>
  </si>
  <si>
    <t>GPK55053</t>
  </si>
  <si>
    <t>DOUBLE PIN CROSSOVER SUB SIZE 2-3/8" L-80 OR EQUIVALENT MATERIAL</t>
  </si>
  <si>
    <t>GPK55054</t>
  </si>
  <si>
    <t>DOUBLE PIN CROSSOVER SUB SIZE 2-7/8" L-80 OR EQUIVALENT MATERIAL</t>
  </si>
  <si>
    <t>GPK55055</t>
  </si>
  <si>
    <t>DOUBLE PIN CROSSOVER SUB SIZE 3-1/2" L-80 OR EQUIVALENT MATERIAL</t>
  </si>
  <si>
    <t>GPK55056</t>
  </si>
  <si>
    <t>DOUBLE PIN CROSSOVER SUB SIZE 4" L-80 OR EQUIVALENT MATERIAL</t>
  </si>
  <si>
    <t>GPK55057</t>
  </si>
  <si>
    <t>DOUBLE PIN CROSSOVER SUB SIZE 4-1/2" L-80 OR EQUIVALENT MATERIAL</t>
  </si>
  <si>
    <t>GPK55058</t>
  </si>
  <si>
    <t>DOUBLE PIN CROSSOVER SUB SIZE 5" L-80 OR EQUIVALENT MATERIAL</t>
  </si>
  <si>
    <t>GPK55059</t>
  </si>
  <si>
    <t>DOUBLE PIN CROSSOVER SUB SIZE 5-1/2" L-80 OR EQUIVALENT MATERIAL</t>
  </si>
  <si>
    <t>GPK55060</t>
  </si>
  <si>
    <t>DOUBLE PIN CROSSOVER SUB SIZE 2-3/8" P-110 OR EQUIVALENT MATERIAL WITH 13,000 PSI MIN. COLLAPSE</t>
  </si>
  <si>
    <t>GPK55061</t>
  </si>
  <si>
    <t>DOUBLE PIN CROSSOVER SUB SIZE 2-7/8" P-110 OR EQUIVALENT MATERIAL WITH 13,000 PSI MIN. COLLAPSE</t>
  </si>
  <si>
    <t>GPK55062</t>
  </si>
  <si>
    <t>DOUBLE PIN CROSSOVER SUB SIZE 3-1/2" P-110 OR EQUIVALENT MATERIAL WITH 13,000 PSI MIN. COLLAPSE</t>
  </si>
  <si>
    <t>GPK55063</t>
  </si>
  <si>
    <t>DOUBLE PIN CROSSOVER SUB SIZE 4" P-110 OR EQUIVALENT MATERIAL WITH 13,000 PSI MIN. COLLAPSE</t>
  </si>
  <si>
    <t>GPK55064</t>
  </si>
  <si>
    <t>DOUBLE PIN CROSSOVER SUB SIZE 4-1/2" P-110 OR EQUIVALENT MATERIAL WITH 13,000 PSI MIN. COLLAPSE</t>
  </si>
  <si>
    <t>GPK55065</t>
  </si>
  <si>
    <t>DOUBLE PIN CROSSOVER SUB SIZE 5" P-110 OR EQUIVALENT MATERIAL WITH 13,000 PSI MIN. COLLAPSE</t>
  </si>
  <si>
    <t>GPK55066</t>
  </si>
  <si>
    <t>DOUBLE PIN CROSSOVER SUB SIZE 5-1/2" P-110 OR EQUIVALENT MATERIAL WITH 13,000 PSI MIN. COLLAPSE</t>
  </si>
  <si>
    <t>GPK55067</t>
  </si>
  <si>
    <t>RATCHETING MULE SHOE THREAD SIZE 3-1/2" STANDARD</t>
  </si>
  <si>
    <t>GPK55068</t>
  </si>
  <si>
    <t>SHEAR OUT SAFETY JOINT THREAD SIZE 2-7/8" STANDARD</t>
  </si>
  <si>
    <t>GPK55069</t>
  </si>
  <si>
    <t>SHEAR OUT SAFETY JOINT THREAD SIZE 3-1/2" STANDARD</t>
  </si>
  <si>
    <t>GPK55070</t>
  </si>
  <si>
    <t xml:space="preserve">GRAVEL PACK PACKERS, "´PACK-2", Nitrile P.E.  70-32              </t>
  </si>
  <si>
    <t>GPK55071</t>
  </si>
  <si>
    <t>PERMANENT PACKERS-MISCELLANEOUS 6ft MILLOUT EXT ALL MODELS RETAINER PRODUCTION PACKERS SIZE STANDARD THREAD PIN X PIN 4-1/2in STC</t>
  </si>
  <si>
    <t>GPK55072</t>
  </si>
  <si>
    <t>PERMANENT PACKERS-MISCELLANEOUS MILLOUT EXT CONNECTOR SUBS (TO SEAL BORE EXTENSION) ALL MODELS RETAINER PRODUCTION PACKERS STANDARD THREADS BOX x BOX 3-1/2in NU BOX x STR. THD. BOX</t>
  </si>
  <si>
    <t>GPK55073</t>
  </si>
  <si>
    <t xml:space="preserve">PERMANENT PACKERS-MISCELLANEOUS 10ft SEAL BORE EXT USE W/ALL MODELS RETAINER PRODUCTION PACKER LOW ALLOY STEEL </t>
  </si>
  <si>
    <t>GPK55074</t>
  </si>
  <si>
    <t>PERMANENT PACKERS-MISCELLANEOUS THREADED B GUIDES SEAL BORE EXT ALL MODELS RETAINER PRODUCTION PACKERS  LOW ALLOY STEEL H2S SERVICE</t>
  </si>
  <si>
    <t>GPK55075</t>
  </si>
  <si>
    <t>PERMANENT PACKER SEAL ASSEMBLIES-ACCESSORIES SPACER TUBES USE W/STANDARD MODEL G-22 LOCATOR TUBING SEAL ASSEMBLY SHORT SPACER TUBE (6ft) BOX x PIN</t>
  </si>
  <si>
    <t>GPK55076</t>
  </si>
  <si>
    <t>PERMANENT PACKER SEAL ASSEMBLIES-ACCESSORIES LOCATOR TUBING SEAL ASSEMBLY, W/TWO BONDED SEAL UNS SIZE 80-40 THREAD  BOX UP 3-1/2in EU THREAD SPECIFICATIONS PIN DWN 3-1/2in NU NITRILE BONDED 90 HARD</t>
  </si>
  <si>
    <t>GPK55077</t>
  </si>
  <si>
    <t xml:space="preserve">SEAL BORE EXTENSION CROSSOVER SUBS TO TUBING FOR ALL MODELS </t>
  </si>
  <si>
    <t>GPK55078</t>
  </si>
  <si>
    <t>MULE SHOE 2 3/8" EUE</t>
  </si>
  <si>
    <t>GPK55079</t>
  </si>
  <si>
    <t>MULE SHOE 2 7/8" EUE</t>
  </si>
  <si>
    <t>GPK55080</t>
  </si>
  <si>
    <t>MULE SHOE 3 1/2" EUE</t>
  </si>
  <si>
    <t>HCF10001</t>
  </si>
  <si>
    <t>ACT MODEL F NOGO SEAL BORE 1.875'' Connection 2 3/8'' EUE Box-Pin</t>
  </si>
  <si>
    <t>HCF10002</t>
  </si>
  <si>
    <t>ACT MODEL F NOGO SEAL BORE 2.312'' Connection 2 7/8'' EUE Box-Pin</t>
  </si>
  <si>
    <t>HCF10003</t>
  </si>
  <si>
    <t>ACT MODEL F NOGO SEAL BORE 2.812'' Connection  3 1/2'' EUE Box-Pin</t>
  </si>
  <si>
    <t>HCF10004</t>
  </si>
  <si>
    <t>ACT MODEL F NOGO SEAL BORE 3.812'' Connection  4 1/2'' EUE Box-Pin</t>
  </si>
  <si>
    <t>HCF10005</t>
  </si>
  <si>
    <t>ACT MODEL R NOGO SEAL BORE 1.812'' Connection 2 3/8'' EUE Box-Pin</t>
  </si>
  <si>
    <t>HCF10006</t>
  </si>
  <si>
    <t>ACT MODEL R NOGO SEAL BORE 2.250'' Connection 2 7/8'' EUE Box-Pin</t>
  </si>
  <si>
    <t>HCF10007</t>
  </si>
  <si>
    <t>ACT MODEL R NOGO SEAL BORE 2.750'' Connection  3 1/2'' EUE Box-Pin</t>
  </si>
  <si>
    <t>HCF10008</t>
  </si>
  <si>
    <t>ACT MODEL R NOGO SEAL BORE 3.750'' Connection  4 1/2'' EUE Box-Pin</t>
  </si>
  <si>
    <t>HCF10009</t>
  </si>
  <si>
    <t>ACT MODEL L SLIDING SLEEVE PROFILE F 1.875'' Connection 2 3/8'' EUE Box-Pin</t>
  </si>
  <si>
    <t>HCF10010</t>
  </si>
  <si>
    <t>ACT MODEL L SLIDING SLEEVE PROFILE F 2.312'' Connection 2 7/8'' EUE Box-Pin</t>
  </si>
  <si>
    <t>HCF10011</t>
  </si>
  <si>
    <t>ACT MODEL L SLIDING SLEEVE PROFILE F 2.812'' Connection 3 1/2'' EUE Box-Pin</t>
  </si>
  <si>
    <t>HCF10012</t>
  </si>
  <si>
    <t>ACT MODEL L SLIDING SLEEVE PROFILE F 3.312'' Connection 4 1/2'' EUE Box-Pin</t>
  </si>
  <si>
    <t>HCF10013</t>
  </si>
  <si>
    <t>ACT MODEL FB-2 EQUALIZING CHECK VALVES 1.87'' x 2 3/8</t>
  </si>
  <si>
    <t>HCF10014</t>
  </si>
  <si>
    <t>ACT MODEL FB-2 EQUALIZING CHECK VALVES 2.31'' x 2 7/8</t>
  </si>
  <si>
    <t>HCF10015</t>
  </si>
  <si>
    <t>ACT MODEL FB-2 EQUALIZING CHECK VALVES 2.81'' x 3 1/2</t>
  </si>
  <si>
    <t>HCF10016</t>
  </si>
  <si>
    <t>ACT MODEL FB-2 EQUALIZING CHECK VALVES 3.81'' x 4 1/2</t>
  </si>
  <si>
    <t>HCF10017</t>
  </si>
  <si>
    <t>ACT MODEL RB-2 EQUALIZING CHECK VALVES 1.81'' x 2 3/8</t>
  </si>
  <si>
    <t>HCF10018</t>
  </si>
  <si>
    <t>ACT MODEL RB-2 EQUALIZING CHECK VALVES 2.25'' x 2 7/8</t>
  </si>
  <si>
    <t>HCF10019</t>
  </si>
  <si>
    <t>ACT MODEL RB-2 EQUALIZING CHECK VALVES 2.75'' x 3 1/2</t>
  </si>
  <si>
    <t>HCF10020</t>
  </si>
  <si>
    <t>ACT MODEL RB-2 EQUALIZING CHECK VALVES 3.75' x 4 1/2</t>
  </si>
  <si>
    <t>DYEF6056</t>
  </si>
  <si>
    <t xml:space="preserve">Packer Hinchable reactivo al Agua 7.0 BTC </t>
  </si>
  <si>
    <t>DYEF6057</t>
  </si>
  <si>
    <t xml:space="preserve">Packer Hinchable reactivo  al crudo 7.0 BTC </t>
  </si>
  <si>
    <t>DYEF6058</t>
  </si>
  <si>
    <t xml:space="preserve">Packer Hinchable reactivo al Agua 4 1/2 BTC </t>
  </si>
  <si>
    <t>DYEF6059</t>
  </si>
  <si>
    <t xml:space="preserve">Packer Hinchable reactivo al crudo 4 1/2 BTC </t>
  </si>
  <si>
    <t>DYEF6060</t>
  </si>
  <si>
    <t>Baker lock 10 OZ</t>
  </si>
  <si>
    <t>DYPK0001</t>
  </si>
  <si>
    <t>Redress Kit Sliding Sleeve 2.81"</t>
  </si>
  <si>
    <t>DYPK0002</t>
  </si>
  <si>
    <t>Redress Kit, 1.81 / 1.87 RB-2 / FB-2 Standing Valve.</t>
  </si>
  <si>
    <t>DYPK0003</t>
  </si>
  <si>
    <t>Redress Kit, 2.25 / 2.31 / RB-2 / FB-2 Standing Valve.</t>
  </si>
  <si>
    <t>DYPK0004</t>
  </si>
  <si>
    <t>Redress Kit, 2.75 / 2.81 / RB-2 / FB-2 Standing Valve.</t>
  </si>
  <si>
    <t>DYPK0005</t>
  </si>
  <si>
    <t>5 1/2" x 3-1/2" EUE T-2 On-Off Tool Assembly, including Stinger.  RIGHT-HAND.</t>
  </si>
  <si>
    <t>DYPK0006</t>
  </si>
  <si>
    <t>5 1/2" x 3-1/2" EUE T-2 On-Off Tool Assembly, including Stinger.  LEFT-HAND.</t>
  </si>
  <si>
    <t>DYPK0007</t>
  </si>
  <si>
    <t>7" x 2/7/8" EUE 26-32ppf (5.875" OD) Hydro-Grip Packer.</t>
  </si>
  <si>
    <t>DYPK0008</t>
  </si>
  <si>
    <t>7" x 3-1/2" EUE 26-32ppf (5.875" OD) Hydro-Grip Packer.</t>
  </si>
  <si>
    <t>DYPK0009</t>
  </si>
  <si>
    <t>9-5/8" x 3-1/2" EUE 43.5-53.5ppf (8.218" OD) Hydro-Grip Packer.</t>
  </si>
  <si>
    <t>DYPK0010</t>
  </si>
  <si>
    <t>7" x 2-7/8" EUE 23-32ppf (5.875" OD) G1-X Mechanical Packer.</t>
  </si>
  <si>
    <t>DYPK0011</t>
  </si>
  <si>
    <t>7" x 3-1/2" EUE 23-32ppf (5.875" OD) G1-X  Mechanical  Packer.</t>
  </si>
  <si>
    <t>DYPK0012</t>
  </si>
  <si>
    <t>9-5/8" x 3-1/2" EUE 43.5-53.5ppf (8.250" OD) G1-X Mechanical Packer.</t>
  </si>
  <si>
    <t>DYPK0013</t>
  </si>
  <si>
    <t>Redress Kit, 7" x 3-1/2" EUE 26-32ppf (5.875" OD) Hydro-Grip Packer.</t>
  </si>
  <si>
    <t>DYPK0014</t>
  </si>
  <si>
    <t>Redress Kit, 7" x 2-7/8" EUE 26-32ppf (5.875" OD) Hydro-Grip Packer.</t>
  </si>
  <si>
    <t>DYPK0015</t>
  </si>
  <si>
    <t>Redress Kit 7" x 2-7/8" EUE 23-32ppf (5.875" OD) G1-X Mechanical Packer.</t>
  </si>
  <si>
    <t>DYPK0016</t>
  </si>
  <si>
    <t>Redress Kit  7" x 3-1/2" EUE 23-32ppf (5.875" OD) G1-X  Mechanical  Packer.</t>
  </si>
  <si>
    <t>DYPK0017</t>
  </si>
  <si>
    <t>Redrdess Kit 9-5/8" x 3-1/2" EUE 43.5-53.5ppf (8.218" OD) Hydro-Grip Packer.</t>
  </si>
  <si>
    <t>DYPK0018</t>
  </si>
  <si>
    <t>Redress Kit 9-5/8" x 3-1/2" EUE 43.5-53.5ppf (8.250" OD) G1-X Mechanical Packer.</t>
  </si>
  <si>
    <t>DYPK0019</t>
  </si>
  <si>
    <t>Blanking Plug RZR / RZG 2.75''</t>
  </si>
  <si>
    <t>DYPK0020</t>
  </si>
  <si>
    <t>Blanking Plug RZR / RZG 2.81''</t>
  </si>
  <si>
    <t>DYPK0021</t>
  </si>
  <si>
    <t>9-5/8" 47# Y-Tool Assembly / Handling Sub 6ft 3-1/2" 9.3# EUE Box x 3-1/2" 9.2# Vam Top Pin / 2.75" Bypass Nipple PTX 3.30" Stub Acme Pin x Pin</t>
  </si>
  <si>
    <t>DYPK0022</t>
  </si>
  <si>
    <t>Blanking Plug 2.75" PTX with Equalising Feature</t>
  </si>
  <si>
    <t>DYPK0023</t>
  </si>
  <si>
    <t>15ft Bypass Tubing Joint 2-7/8" 6.4# PTX Box x Pin Drift:2.347</t>
  </si>
  <si>
    <t>DYPK0024</t>
  </si>
  <si>
    <t xml:space="preserve">Universal Bypass Neck Clamp 500 Series ESP x 2-7/8" Bypass Tubing c/w Cable Clip for MLE </t>
  </si>
  <si>
    <t>DYPK0025</t>
  </si>
  <si>
    <t>Dummy Neck 2-3/8" 4.7# EUE Pin for Motor Base</t>
  </si>
  <si>
    <t>DYPK0026</t>
  </si>
  <si>
    <t>Re-Entry Guide 2-7/8" 6.4# PTX Box</t>
  </si>
  <si>
    <t>DYPK0027</t>
  </si>
  <si>
    <t>Servicio de Reparacion de Y-Tool 9 5/8'' Assembly, Incluye RK y prueba de presion.</t>
  </si>
  <si>
    <t>DYPK0028</t>
  </si>
  <si>
    <t>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t>
  </si>
  <si>
    <t>DYPK0029</t>
  </si>
  <si>
    <t>Pump Sub 8ft 3.30" Stub Acme Box x 3-1/2" 9.3# EUE Pin</t>
  </si>
  <si>
    <t>DYPK0030</t>
  </si>
  <si>
    <t xml:space="preserve">Concentric Tubing Seal Mandrel / Blast Joint Consisting of: Crossover 2-3/8" 4.7# EUE Box x 2-3/8" 4.6# Vam FJL Pin, Blast Joint 2-3/8" 4.6# Vam FJL Box x Pin, 2.75" Stinger Seal 2-3/8" 4.6# Vam FJL Box Up
</t>
  </si>
  <si>
    <t>DYPK0031</t>
  </si>
  <si>
    <t>Universal Bypass Neck Clamp 500 Series ESP x 2-7/8" Bypass Tubing c/w 2x Cable Clips for MLE (size TBC), 3/8" and 1/4" Control Lines</t>
  </si>
  <si>
    <t>DYPK0032</t>
  </si>
  <si>
    <t>Bypass Body Clamp (Running) to suit 562 Motor with 2 7/8" bypass tubing (recesses) - Clip for power cable #1 AWG flat cable with 3/8" integral capillary line</t>
  </si>
  <si>
    <t>DYPK0033</t>
  </si>
  <si>
    <t>15ft Bypass Tubing Joint 2-7/8" 8.6# Vam FJL Box x Pin (Drift: 2.165") w/ 2 Recesses</t>
  </si>
  <si>
    <t>DYPK0034</t>
  </si>
  <si>
    <t>9-5/8" Pump Support Block Consisting of: 3ft Bypass Tubing Joint 2-7/8" 8.6# Vam FJL Box Up (Recessed) Pump Support Block Body 15ft Extension Joint 2-7/8" 6.5# EUE Pin Down Assemble and Pressure Test of above PSB Assy Included</t>
  </si>
  <si>
    <t>DYPK0035</t>
  </si>
  <si>
    <t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t>
  </si>
  <si>
    <t>DYPK0036</t>
  </si>
  <si>
    <t xml:space="preserve">Redress Kits to suit 2.75" Blanking Plug PTX </t>
  </si>
  <si>
    <t>DYPK0037</t>
  </si>
  <si>
    <t>Y-Tool Installation all Size, Tools Stove Pipe Installation Table c/w Safety Gat, Safety Lifting Clamp for 2-7/8" Bypass Tubing, Bypass Tubing Lifting Nubbin 2-7/8" 6.4# PTX  por trabajo</t>
  </si>
  <si>
    <t>DYPK0038</t>
  </si>
  <si>
    <t>Y-Tool Especilista día/ fraccion</t>
  </si>
  <si>
    <t>DYPK0039</t>
  </si>
  <si>
    <t>SEAL BORE PACKER RECUPERABLE PARA CASING 7''</t>
  </si>
  <si>
    <t>DYPK0040</t>
  </si>
  <si>
    <t>SEAL BORE PACKER RECUPERABLE PARA CASING 9 5/8''</t>
  </si>
  <si>
    <t>DYPK0041</t>
  </si>
  <si>
    <t>ESP PACKER  7''  x  2 7/8 EUE x 2 3/8 EUE or 1.9 EUE</t>
  </si>
  <si>
    <t>DYPK0042</t>
  </si>
  <si>
    <t>ESP PACKER  9 5/8'' x 4 1/2 LTC x 2 3/8 EUE or 1.9 EUE</t>
  </si>
  <si>
    <t>SFS6288</t>
  </si>
  <si>
    <t>TOP PACKER 5'' X 7''</t>
  </si>
  <si>
    <t>SFS6289</t>
  </si>
  <si>
    <t>TOP PACKER 7'' X 9 5/8''</t>
  </si>
  <si>
    <t>SFS6290</t>
  </si>
  <si>
    <t>TIE-BACK SEAL ASSEMBLY 5'' X 7''</t>
  </si>
  <si>
    <t>SFS6291</t>
  </si>
  <si>
    <t>TIE-BACK SEAL ASSEMBLY 7'' x 9 5/8''</t>
  </si>
  <si>
    <t>SFS6292</t>
  </si>
  <si>
    <t>TOP PACKER SETTING TOOL ALL SIZE</t>
  </si>
  <si>
    <t>Corrida</t>
  </si>
  <si>
    <t>2.1.30. Servicios de Taponamiento de cemento para desvíos o abandonos de pozo</t>
  </si>
  <si>
    <t>SC2301</t>
  </si>
  <si>
    <t>Viaje unidad de bombeo, para el servicio de cementación forzada</t>
  </si>
  <si>
    <t>SC2304</t>
  </si>
  <si>
    <t>Primeras 4 horas o fracción, cargo básico por unidad de bombeo alta presión</t>
  </si>
  <si>
    <t>SC2305</t>
  </si>
  <si>
    <t>Cada hora adicional o fracción de trabajo, por unidad de bombeo alta presión</t>
  </si>
  <si>
    <t>SC2306</t>
  </si>
  <si>
    <t>Cargo por profundidad, hasta 11.000 pies.</t>
  </si>
  <si>
    <t>Pie</t>
  </si>
  <si>
    <t>SC2307</t>
  </si>
  <si>
    <t>Cargo por profundidad, de 11.001 hasta 14.000 Pies</t>
  </si>
  <si>
    <t>SC2308</t>
  </si>
  <si>
    <t>Batch mixer de 100 barriles por trabajo</t>
  </si>
  <si>
    <t>SC2309</t>
  </si>
  <si>
    <t>Adaptador  de 2 3/8", 2 7/8", 3 1/2", 4 1/2" para cementación forzada</t>
  </si>
  <si>
    <t>SC2310</t>
  </si>
  <si>
    <t>Cargo por monitoreo standard  de presión, caudal y densidad para lechadas</t>
  </si>
  <si>
    <t>SC2311</t>
  </si>
  <si>
    <t>Registrador de presión tipo Martín Decker, por trabajo</t>
  </si>
  <si>
    <t>SC2312</t>
  </si>
  <si>
    <t>Setting Tool para cementacion forzada, por trabajo</t>
  </si>
  <si>
    <t>SC2313</t>
  </si>
  <si>
    <t>Stinger cementación forzada, por trabajo</t>
  </si>
  <si>
    <t>SC2314</t>
  </si>
  <si>
    <t>Manifold de alta presión, por trabajo</t>
  </si>
  <si>
    <t>SC2315</t>
  </si>
  <si>
    <t>Mov. Cemento y adit.:Ton-Km,( incluido manipuleo)</t>
  </si>
  <si>
    <t>Tn - km</t>
  </si>
  <si>
    <t>SC2318</t>
  </si>
  <si>
    <t>Mezcla cemento + adit. , por cada cuft de material seco proporcionado por la contratista.</t>
  </si>
  <si>
    <t>Ft3</t>
  </si>
  <si>
    <t>SC2319</t>
  </si>
  <si>
    <t>Mezcla cemento + adit., por cada Libra de material seco proporcionado por la Empresa o terceros.</t>
  </si>
  <si>
    <t>SC2320</t>
  </si>
  <si>
    <t>Tanque de fractura de 500 barriles, por primeros 3 días o fracción</t>
  </si>
  <si>
    <t>SC2321</t>
  </si>
  <si>
    <t>Tanque de fractura de 500 bbls,cada dia adicional después del 3er día</t>
  </si>
  <si>
    <t>SC2322</t>
  </si>
  <si>
    <t>Mezcla de preflujo (colchón Lavador)</t>
  </si>
  <si>
    <t>SC2323</t>
  </si>
  <si>
    <t>Mezcla de aditivos en agua</t>
  </si>
  <si>
    <t>SC2324</t>
  </si>
  <si>
    <t>Uso de recirculador, por trabajo</t>
  </si>
  <si>
    <t>SC2325</t>
  </si>
  <si>
    <t>Movilización de frac tank 500 bbls</t>
  </si>
  <si>
    <t>SC2326</t>
  </si>
  <si>
    <t>Movilización de batch mixer para cementación forzada</t>
  </si>
  <si>
    <t>SC2327</t>
  </si>
  <si>
    <t>Supervisor para operaciones de cementación forzada dia o fraccion</t>
  </si>
  <si>
    <t>SC2328</t>
  </si>
  <si>
    <t>Operador para operaciones de cementación forzada dia o fraccion</t>
  </si>
  <si>
    <t>SC2329</t>
  </si>
  <si>
    <t>Asistente de Operaciones para operaciones de cementación forzada dia o fraccion</t>
  </si>
  <si>
    <t>SC2330</t>
  </si>
  <si>
    <t>Movilización unidades livianas para cementación forzada</t>
  </si>
  <si>
    <t>SC2331</t>
  </si>
  <si>
    <t>Supervisor Senior para cementación dia o fraccion</t>
  </si>
  <si>
    <t>SC2332</t>
  </si>
  <si>
    <t>Ingeniero de cementación</t>
  </si>
  <si>
    <t>SC2333</t>
  </si>
  <si>
    <t>Primeras 4 horas o fracción, cargo básico por unidad de bombeo alta presión (700 HP)</t>
  </si>
  <si>
    <t>SC2334</t>
  </si>
  <si>
    <t>Cada hora adicional o fracción de trabajo, por unidad de bombeo alta presión (700 HP)</t>
  </si>
  <si>
    <t>SC2401</t>
  </si>
  <si>
    <t>Viaje por unidad de Bombeo</t>
  </si>
  <si>
    <t>SC2405</t>
  </si>
  <si>
    <t>Cada hora adicional o fracción de trabajo, por unidad de bombeo</t>
  </si>
  <si>
    <t>SC2406</t>
  </si>
  <si>
    <t>SC2407</t>
  </si>
  <si>
    <t>SC2408</t>
  </si>
  <si>
    <t>Segundo tapón de cemento , costo por unidad</t>
  </si>
  <si>
    <t>SC2409</t>
  </si>
  <si>
    <t>Tercer tapón de cemento, costo por unidad</t>
  </si>
  <si>
    <t>SC2410</t>
  </si>
  <si>
    <t>Adaptador de  2 3/8", 2 7/8", 3 1/2", 4 1/2" para operaciones de bombeo de cementación</t>
  </si>
  <si>
    <t>SC2411</t>
  </si>
  <si>
    <t>Cargo mínimo por movilización de cemento más aditivos, para tapones de cemento</t>
  </si>
  <si>
    <t>SC2412</t>
  </si>
  <si>
    <t>SC2413</t>
  </si>
  <si>
    <t>SC2415</t>
  </si>
  <si>
    <t>Registrador electrónico de presión, rata y densidad, por trabajo</t>
  </si>
  <si>
    <t>SC2416</t>
  </si>
  <si>
    <t>Cargo por mezcla de colchón lavador</t>
  </si>
  <si>
    <t>SC2417</t>
  </si>
  <si>
    <t>SC2418</t>
  </si>
  <si>
    <t>Mezcla de aditivo en agua</t>
  </si>
  <si>
    <t>SC2419</t>
  </si>
  <si>
    <t>SC2420</t>
  </si>
  <si>
    <t>SC2422</t>
  </si>
  <si>
    <t xml:space="preserve">Movilización de equipos pesados </t>
  </si>
  <si>
    <t>SC2423</t>
  </si>
  <si>
    <t>Supervisor para operaciones de cementación dia o fraccion</t>
  </si>
  <si>
    <t>SC2424</t>
  </si>
  <si>
    <t>Operador para operaciones de cementación dia o fraccion</t>
  </si>
  <si>
    <t>SC2425</t>
  </si>
  <si>
    <t>Movilización unidades livianas para servicio de tapón cemento</t>
  </si>
  <si>
    <t>SC2426</t>
  </si>
  <si>
    <t>Servicio de Winche para bajar tanques y silos</t>
  </si>
  <si>
    <t>SC2427</t>
  </si>
  <si>
    <t>Asistente de Operaciones para tapones de cemento dia o fraccion</t>
  </si>
  <si>
    <t>SC2428</t>
  </si>
  <si>
    <t>Supervisor Senior para tapones de cemento dia o fraccion</t>
  </si>
  <si>
    <t>SC2429</t>
  </si>
  <si>
    <t>Primeras 4 horas o fracción, cargo básico por unidad de bombeo (350 HP)</t>
  </si>
  <si>
    <t>SC2430</t>
  </si>
  <si>
    <t>Cada hora adicional o fracción de trabajo, por unidad de bombeo  (350 HP)</t>
  </si>
  <si>
    <t>DYRY-210L</t>
  </si>
  <si>
    <t>Retardador  para lechada convencional</t>
  </si>
  <si>
    <t>DYRY - 80</t>
  </si>
  <si>
    <t>Retardador  de fragüe para lechadas pesadas</t>
  </si>
  <si>
    <t>DYLIG-SCL</t>
  </si>
  <si>
    <t>Retardador de fragüe liquido</t>
  </si>
  <si>
    <t>DYLIG-HTL</t>
  </si>
  <si>
    <t>Retardador de fragüe liquido para HT</t>
  </si>
  <si>
    <t>DYFY-320</t>
  </si>
  <si>
    <t xml:space="preserve">Controlador de Filtrado para lechada </t>
  </si>
  <si>
    <t>DYFY-330</t>
  </si>
  <si>
    <t>Controlador de Filtrado para lechada livianas</t>
  </si>
  <si>
    <t>DYFY-330L</t>
  </si>
  <si>
    <t>Controlador de Filtrado lechadas densidad superior</t>
  </si>
  <si>
    <t>DYRF-300</t>
  </si>
  <si>
    <t>Reductor de filtrado celulósico</t>
  </si>
  <si>
    <t>DYRF-400</t>
  </si>
  <si>
    <t>Reductor de filtrado vinílico para Temp medía</t>
  </si>
  <si>
    <t>DYRF-700</t>
  </si>
  <si>
    <t>Reductor de filtrado celulósico para Temp medía</t>
  </si>
  <si>
    <t>DYRF-800</t>
  </si>
  <si>
    <t>Reductor de filtrado celulósico para Temp alta</t>
  </si>
  <si>
    <t>DYBY-100</t>
  </si>
  <si>
    <t>Aditivo para mejorar adherencia polimérico</t>
  </si>
  <si>
    <t>DYBY-100L</t>
  </si>
  <si>
    <t>Aditivo para mejorar adherencia rápido</t>
  </si>
  <si>
    <t>DYBY-560</t>
  </si>
  <si>
    <t>Aditivo para mejorar adherencia solido para pre mezcla</t>
  </si>
  <si>
    <t>DYBY-580L</t>
  </si>
  <si>
    <t>Aditivo para mejorar adherencia para lechadas livianas</t>
  </si>
  <si>
    <t>DYBY-860L</t>
  </si>
  <si>
    <t>Aditivo para mejorar adherencia lechadas alta densidad</t>
  </si>
  <si>
    <t>DYCY-320 HT</t>
  </si>
  <si>
    <t>DISPERSANTE para lechadas pesadas</t>
  </si>
  <si>
    <t>DYCY-330 HT</t>
  </si>
  <si>
    <t>DISPERSANTE para lechadas livianas</t>
  </si>
  <si>
    <t>DYD-110</t>
  </si>
  <si>
    <t>Dispersante base naftalen sulfonato de sodio</t>
  </si>
  <si>
    <t>DYD-200L</t>
  </si>
  <si>
    <t>Dispersante base naftalen sulfonato liquido</t>
  </si>
  <si>
    <t>DYCY-321 HT</t>
  </si>
  <si>
    <t xml:space="preserve">Dispersante polimérico liquido </t>
  </si>
  <si>
    <t>DY GEL</t>
  </si>
  <si>
    <t>EXTENDEDOR</t>
  </si>
  <si>
    <t>DYAF-100L</t>
  </si>
  <si>
    <t>ANTI - ESPUMANTE para SQZ</t>
  </si>
  <si>
    <t xml:space="preserve">gls </t>
  </si>
  <si>
    <t>DYAF-200L</t>
  </si>
  <si>
    <t>ANTI - ESPUMANTE para lechadas pesadas</t>
  </si>
  <si>
    <t>DYDSFT SSL</t>
  </si>
  <si>
    <t>DENSIFICANTE (Barita, sx de 100 lbs).</t>
  </si>
  <si>
    <t>sx</t>
  </si>
  <si>
    <t>DYDSFT HT</t>
  </si>
  <si>
    <t>DENSIFICANTE (Hermatite, sx de 100 lbs).</t>
  </si>
  <si>
    <t>DYA-100</t>
  </si>
  <si>
    <t>Material Alivianador de lechada</t>
  </si>
  <si>
    <t>DYEF6061</t>
  </si>
  <si>
    <t>Act model BKR premium Bridge Plug- WIRELINE SET/ DRILLABLE FOR  CASING 5' 11.5-18 lbs/FT</t>
  </si>
  <si>
    <t>DYEF6062</t>
  </si>
  <si>
    <t>Act model BKR premium Bridge Plug - WIRELINE SET/ DRILLABLE  FOR CASING 7'' 17-35 lbs/FT</t>
  </si>
  <si>
    <t>DYEF6063</t>
  </si>
  <si>
    <t>Act model BKR premium Bridge Plug - WIRELINE SET/ DRILLABLE FOR CASING 9 5/8'' 29.3-53.5 lbs/FT</t>
  </si>
  <si>
    <t>DYEF6064</t>
  </si>
  <si>
    <t>Act model BKR premium Bridge Plug- MECHANICAL SET/ DRILLABLE FOR CASING 5' 11.5-18 lbs/FT</t>
  </si>
  <si>
    <t>DYEF6065</t>
  </si>
  <si>
    <t>Act model BKR premium Bridge Plug - MECHANICAL SET/ DRILLABLE FOR  CASING 7'' 17-35 lbs/FT</t>
  </si>
  <si>
    <t>DYEF6066</t>
  </si>
  <si>
    <t>Act model BKR premium Bridge Plug - MECHANICAL SET/ DRILLABLE  FOR CASING 9 5/8'' 29.3-53.5 lbs/FT</t>
  </si>
  <si>
    <t>DYEF6067</t>
  </si>
  <si>
    <t>Act model BKR premium cement retainer- WIRELINE SET/ DRILLABLE FOR CASING 5' 11.5-18 lbs/FT</t>
  </si>
  <si>
    <t>DYEF6068</t>
  </si>
  <si>
    <t>Act model BKR premium cement retainer - WIRELINE SET/ DRILLABLE FOR CASING 7'' 17-35 lbs/FT</t>
  </si>
  <si>
    <t>DYEF6069</t>
  </si>
  <si>
    <t>Act model BKR premium cement retainer - WIRELINE SET/ DRILLABLE FOR CASING 9 5/8'' 29.3-53.5 lbs/FT</t>
  </si>
  <si>
    <t>DYEF6070</t>
  </si>
  <si>
    <t>Act model BKR premium cement retainer- MECHANICAL  SET/ DRILLABLE FOR CASING 5' 11.5-18 lbs/FT</t>
  </si>
  <si>
    <t>DYEF6071</t>
  </si>
  <si>
    <t>Act model BKR premium cement retainer - MECHANICAL  SET/ DRILLABLE FOR CASING 7'' 17-35 lbs/FT</t>
  </si>
  <si>
    <t>DYEF6072</t>
  </si>
  <si>
    <t>Act model BKR premium cement retainer - MECHANICAL  SET/ DRILLABLE FOR CASING 9 5/8'' 29.3-53.5 lbs/FT</t>
  </si>
  <si>
    <t>DYRTY-80</t>
  </si>
  <si>
    <t>Aditivo de Retrogresión de Resistencia para SQZ</t>
  </si>
  <si>
    <t xml:space="preserve">DYRTYS-80C </t>
  </si>
  <si>
    <t>Aditivo de Retrogresión de Resistencia para lechadas livianas</t>
  </si>
  <si>
    <t xml:space="preserve">DY-ULTRA </t>
  </si>
  <si>
    <t xml:space="preserve">Espaciador tipo 1             </t>
  </si>
  <si>
    <t>DYRYS-1</t>
  </si>
  <si>
    <t xml:space="preserve">Espaciador tipo 2              </t>
  </si>
  <si>
    <t>DYCD-200</t>
  </si>
  <si>
    <t>Colchón mecánico limpieza y remoción de residuos de Workover</t>
  </si>
  <si>
    <t>bbl</t>
  </si>
  <si>
    <t>DYCG-300</t>
  </si>
  <si>
    <t>Colchón gelificado limpieza</t>
  </si>
  <si>
    <t>DYCQ-400</t>
  </si>
  <si>
    <t>Colchón Químico acción rápida remoción residuos de Workover</t>
  </si>
  <si>
    <t>DYCX-500</t>
  </si>
  <si>
    <t>Colchón mecánico limpiador</t>
  </si>
  <si>
    <t>DYLX-100</t>
  </si>
  <si>
    <t>Látex Solido</t>
  </si>
  <si>
    <t>DYLA-200</t>
  </si>
  <si>
    <t>Látex base polímeros vinílico</t>
  </si>
  <si>
    <t>DYLX-300</t>
  </si>
  <si>
    <t>Látex base polímeros estirenicos</t>
  </si>
  <si>
    <t>DYLX-400 PLUS</t>
  </si>
  <si>
    <t>Látex base polímeros estirenicos para HT</t>
  </si>
  <si>
    <t>DYELX-104</t>
  </si>
  <si>
    <t>Estabilizador para Látex</t>
  </si>
  <si>
    <t>DYMPSL</t>
  </si>
  <si>
    <t>Aditivo multipropósito para lechadas</t>
  </si>
  <si>
    <t>DYAS-100</t>
  </si>
  <si>
    <t>Antisetting para cementación</t>
  </si>
  <si>
    <t>DYCM-100</t>
  </si>
  <si>
    <t>Cemento Magnésico</t>
  </si>
  <si>
    <t>DYCP-101</t>
  </si>
  <si>
    <t>Cemento Puzolanico</t>
  </si>
  <si>
    <t>SX</t>
  </si>
  <si>
    <t>DYCP-102</t>
  </si>
  <si>
    <t>Cemento Dyckerhoff</t>
  </si>
  <si>
    <t>DYAE-100</t>
  </si>
  <si>
    <t>Aditivo expansivo de lechada</t>
  </si>
  <si>
    <t>DYAA-150</t>
  </si>
  <si>
    <t>Aditivo Antiretrogresivo</t>
  </si>
  <si>
    <t>DYAX-200</t>
  </si>
  <si>
    <t>Aditivo Extendedor de lechada</t>
  </si>
  <si>
    <t>DYEC-100</t>
  </si>
  <si>
    <t>Espumante para Cemento</t>
  </si>
  <si>
    <t>DYFM-100</t>
  </si>
  <si>
    <t>Fibra Monofilamento 12 mm</t>
  </si>
  <si>
    <t>DYOP-100</t>
  </si>
  <si>
    <t>Obturante Polimérico</t>
  </si>
  <si>
    <t>DYSC-800</t>
  </si>
  <si>
    <t>Soda Caustica solido</t>
  </si>
  <si>
    <t>DYXYC- 2007</t>
  </si>
  <si>
    <t>Biocida alta concentración para tratamientos</t>
  </si>
  <si>
    <t>DYBF-70L</t>
  </si>
  <si>
    <t>Buffer acido</t>
  </si>
  <si>
    <t>DYBF-10L</t>
  </si>
  <si>
    <t>Buffer liquido alcalino mezcla de sales regula pH</t>
  </si>
  <si>
    <t>DYBF-20L</t>
  </si>
  <si>
    <t>Buffer liquido alcalino regula pH</t>
  </si>
  <si>
    <t>DYBF-30L</t>
  </si>
  <si>
    <t>Regulador de pH Alcalino</t>
  </si>
  <si>
    <t>DYBF-40</t>
  </si>
  <si>
    <t>Regulador de pH solido</t>
  </si>
  <si>
    <t>DYBF-50L</t>
  </si>
  <si>
    <t>Regulador de pH evita hidratación violenta</t>
  </si>
  <si>
    <t>DYCIDE-57</t>
  </si>
  <si>
    <t>Bactericida para preservar geles</t>
  </si>
  <si>
    <t>DYCIDE-100</t>
  </si>
  <si>
    <t>Bactericida para preservar degradación bacteriana</t>
  </si>
  <si>
    <t>DYFK-100</t>
  </si>
  <si>
    <t>Fluoruro de Potasio</t>
  </si>
  <si>
    <t>DYMFP-100</t>
  </si>
  <si>
    <t>Mono fosfato de potasio</t>
  </si>
  <si>
    <t>DYHK-100</t>
  </si>
  <si>
    <t>hidróxido de Potasio</t>
  </si>
  <si>
    <t>DYBYF-90L</t>
  </si>
  <si>
    <t>Hidróxido de potasio 15%</t>
  </si>
  <si>
    <t>DYCC-200</t>
  </si>
  <si>
    <t>Carbonato de Calcio</t>
  </si>
  <si>
    <t>DYE-10</t>
  </si>
  <si>
    <t>Agente Pegante (50 sx)</t>
  </si>
  <si>
    <t>DYPSA - 10</t>
  </si>
  <si>
    <t>Componente para Gel</t>
  </si>
  <si>
    <t>DYRG - 350</t>
  </si>
  <si>
    <t>Rompedor de Crudo</t>
  </si>
  <si>
    <t>DYRPM-100</t>
  </si>
  <si>
    <t>MODIFICADOR DE PERMEABILIDAD RELATIVA HTP</t>
  </si>
  <si>
    <t>DYRPM-101</t>
  </si>
  <si>
    <t>MODIFICADOR DE PERMEABILIDAD RELATIVA LPT</t>
  </si>
  <si>
    <t>DY Fill</t>
  </si>
  <si>
    <t xml:space="preserve">CEMENTOS TIXOTROPICOS </t>
  </si>
  <si>
    <t>DY Fill HT</t>
  </si>
  <si>
    <t>CEMENTOS TIXOTROPICOS RAPIDA ACCION</t>
  </si>
  <si>
    <t>DYCEM-A</t>
  </si>
  <si>
    <t>Cemento Nacional sx de 100  libras</t>
  </si>
  <si>
    <t>DYCEM-G</t>
  </si>
  <si>
    <t>Cemento G API importado sx 94 lbs</t>
  </si>
  <si>
    <t>DYCEMMF</t>
  </si>
  <si>
    <t>Cemento ultra fino (sx 44 lbs)</t>
  </si>
  <si>
    <t>Q21081</t>
  </si>
  <si>
    <t>DYLG- Lubricante Sólido – micro esferas de copolímero. Grav. Espec.: 1.06</t>
  </si>
  <si>
    <t>Q21082</t>
  </si>
  <si>
    <t>DYCLube - Lubricante Líquido Base-Sintética para aplicaciones en pesca</t>
  </si>
  <si>
    <t>Q21083</t>
  </si>
  <si>
    <t>DYEzeSlide - Lubricante Líquido Base-Sintética para aplicaciones metal con metal – completación y/o Coiled Tubing</t>
  </si>
  <si>
    <t>Q21084</t>
  </si>
  <si>
    <t>DYDrilcon - Inhibidor de arcillas</t>
  </si>
  <si>
    <t>Q21085</t>
  </si>
  <si>
    <t>DYC-Mul - Mejorador de ROP</t>
  </si>
  <si>
    <t>Q21086</t>
  </si>
  <si>
    <t>DYBlacknite - Estabilizador/fortalecedor de pared de pozo. Reductor de filtrado. Tiene efecto lubricante secundario.</t>
  </si>
  <si>
    <t>Q21087</t>
  </si>
  <si>
    <t>DYSunSweep - Fibra limpiadora de pozo</t>
  </si>
  <si>
    <t>Q21088</t>
  </si>
  <si>
    <t>DYSX Plus - Reductor de perdida de fluido. Partículas Sólidas de Grafito.</t>
  </si>
  <si>
    <t>Q21089</t>
  </si>
  <si>
    <t>DYCoastalSpot - Concentrado para píldora despegante de Pega Diferencial</t>
  </si>
  <si>
    <t>2.1.31. Servicios de Limpieza de Revestidor</t>
  </si>
  <si>
    <t xml:space="preserve">SH1100   </t>
  </si>
  <si>
    <t xml:space="preserve">SARTA DE LIMPIEZA PARA CASING 5'' - 5 1/2'' Incuye   (casing scraper, cepillo  , magneto , canasta), personal tecnico, redress.  </t>
  </si>
  <si>
    <t>SH1101</t>
  </si>
  <si>
    <t xml:space="preserve">SARTA DE LIMPIEZA PARA CASING 7'' Incuye  (casing scraper, cepillo  , magneto , canasta), personal tecnico, redress.  </t>
  </si>
  <si>
    <t>SH1102</t>
  </si>
  <si>
    <t xml:space="preserve">SARTA DE LIMPIEZA PARA CASING 9 5/8'' Incuye  (casing scraper, cepillo  , magneto , canasta), personal tecnico, redress.  </t>
  </si>
  <si>
    <t>SH1103</t>
  </si>
  <si>
    <t xml:space="preserve">SARTAS DE LIMPIEZA EN TANDEM PARA CASING  7" Y 9-5/8" Incluye  (casing scraper, cepillo , magneto , canasta), personal tecnico, redress.   </t>
  </si>
  <si>
    <t>SH1104</t>
  </si>
  <si>
    <t xml:space="preserve">SARTAS DE LIMPIEZA EN TANDEM PARA CASING  5" Y 7"  Incluye (casing scraper, cepillo , magneto , canasta), personal tecnico, redress.  </t>
  </si>
  <si>
    <t>SH1105</t>
  </si>
  <si>
    <t xml:space="preserve">SCRAPER PARA CASING 4 1/2-5 1/2" </t>
  </si>
  <si>
    <t>SH1106</t>
  </si>
  <si>
    <t>SCRAPER PARA CASING 7"</t>
  </si>
  <si>
    <t>SH1107</t>
  </si>
  <si>
    <t>SCRAPER PARA CASING 9 5/8"</t>
  </si>
  <si>
    <t>SH1108</t>
  </si>
  <si>
    <t>CANASTA PARA CASING  4 1/2-5 1/2"</t>
  </si>
  <si>
    <t>SH1109</t>
  </si>
  <si>
    <t>CANASTA PARA CASING  7"</t>
  </si>
  <si>
    <t>SH1110</t>
  </si>
  <si>
    <t>CANASTA PARA CASING  9 5/8"</t>
  </si>
  <si>
    <t>SCR5201</t>
  </si>
  <si>
    <t xml:space="preserve">ROTATING JET CLEAN SYSTEM TOOL 2.5¨ - 2 3/8¨ EUE BOX UP </t>
  </si>
  <si>
    <t>SCR5202</t>
  </si>
  <si>
    <t>SAND JET PERFORATING TOOL - 3.500¨ - 2 3/8¨ EUE BOX x PIN - PRIMERAS 8 HORAS</t>
  </si>
  <si>
    <t>SCR5203</t>
  </si>
  <si>
    <t>SAND JET PERFORATING TOOL -POR PUNZADO</t>
  </si>
  <si>
    <t>SCR5204</t>
  </si>
  <si>
    <t>CIRCULATION SUB ROTATING JET CLEAN</t>
  </si>
  <si>
    <t>SCR5205</t>
  </si>
  <si>
    <t>Supervisor para operaciones de Sand Jetting dia o fraccion</t>
  </si>
  <si>
    <t>SCR5206</t>
  </si>
  <si>
    <t>OPERADOR SAND JETTING dia o fraccion</t>
  </si>
  <si>
    <t>SCR5207</t>
  </si>
  <si>
    <t>Asistente de Operaciones para fluidos de completacion dia o fraccion</t>
  </si>
  <si>
    <t>2.1.07. Servicios de Pesca</t>
  </si>
  <si>
    <t>SH1001</t>
  </si>
  <si>
    <t>Operador de Thru Tubing dia o fraccion dia o fraccion</t>
  </si>
  <si>
    <t>SH1006</t>
  </si>
  <si>
    <t>Tapon Inflable de 1-11/16" HASTA 2-1/8'' OD</t>
  </si>
  <si>
    <t>SH1007</t>
  </si>
  <si>
    <t>SARTA DE (MHA): O.D 1-11/16"</t>
  </si>
  <si>
    <t>SH1008</t>
  </si>
  <si>
    <t>SARTA DE (MHA): O.D 1-1/2"</t>
  </si>
  <si>
    <t>SH1009</t>
  </si>
  <si>
    <t>SARTA DE (MHA): O.D 2-1/8"</t>
  </si>
  <si>
    <t>SH1010</t>
  </si>
  <si>
    <t>SARTA DE (MHA): O.D 2-7/8"</t>
  </si>
  <si>
    <t>SH1011</t>
  </si>
  <si>
    <t>SARTA DE (MHA) PARA BAJAR TAPON RECUPERABLE 1-11/16" HASTA 2-1/8'' OD</t>
  </si>
  <si>
    <t>SH1012</t>
  </si>
  <si>
    <t>SARTA DE GS SPEAR HIDRAULICO: O.D 1-3/4"</t>
  </si>
  <si>
    <t>SH1013</t>
  </si>
  <si>
    <t>SARTA DE PESCANTE DE GUAYA TIPO CAIMAN</t>
  </si>
  <si>
    <t>SH1014</t>
  </si>
  <si>
    <t>SARTA DE PESCANTE DE GUAYA TIPO ARPON</t>
  </si>
  <si>
    <t>SH1015</t>
  </si>
  <si>
    <t>SARTA DE JDC HIDRAULICO: 2'' HASTA 3 1/2'' OD</t>
  </si>
  <si>
    <t>SH1016</t>
  </si>
  <si>
    <t>SARTA DE OVERSHOT-CONTINUO MECANICO: HASTA 3 1/2 O.D</t>
  </si>
  <si>
    <t>SH1017</t>
  </si>
  <si>
    <t>SARTA DE OVERSHOT HIDRAULICO : HASTA 3 1/2 OD</t>
  </si>
  <si>
    <t>SH1018</t>
  </si>
  <si>
    <t>SARTA DE INDEXING TOOL MECANICA/HIDRAULICA</t>
  </si>
  <si>
    <t>SH1019</t>
  </si>
  <si>
    <t>SARTA DE BLOQUE DE IMPRESIÓN: HASTA 3-3/4"</t>
  </si>
  <si>
    <t>SH1020</t>
  </si>
  <si>
    <t>SARTA DE SETTING TOOL HIDRAULICO: OD. 2''</t>
  </si>
  <si>
    <t>SH1021</t>
  </si>
  <si>
    <t>SARTA DE VENTURY BASKET: 1-11/16" hasta 2 1/2'' OD</t>
  </si>
  <si>
    <t>SH1022</t>
  </si>
  <si>
    <t>SARTA DE JET ROTATORIO: OD. 1-11/16"</t>
  </si>
  <si>
    <t>SH1023</t>
  </si>
  <si>
    <t>SARTA DE JET ROTATORIO: OD. 2-1/2"</t>
  </si>
  <si>
    <t>SH1024</t>
  </si>
  <si>
    <t>SARTA DE CORTADOR DE TUBERIA HIDRAULICO:  1-11/16, 2 1/8''</t>
  </si>
  <si>
    <t>SH1025</t>
  </si>
  <si>
    <t>UNDERIMER: OD. 2", 2-1/8"</t>
  </si>
  <si>
    <t>SH1026</t>
  </si>
  <si>
    <t>PERCUSIÓN HIDRÁULICA O.D 1-11/16'' , 1-1/4''</t>
  </si>
  <si>
    <t>SH1027</t>
  </si>
  <si>
    <t>LOCALIZADOR: O.D 1-11/16 , 2-1/8"</t>
  </si>
  <si>
    <t>SH1029</t>
  </si>
  <si>
    <t>SARTA DE EMPACADURA INFLEBLE: 1-11/16",</t>
  </si>
  <si>
    <t>SH1030</t>
  </si>
  <si>
    <t>CONECTOR DE TUBERIA 1-1/4” – 1-1/2”</t>
  </si>
  <si>
    <t>SH1031</t>
  </si>
  <si>
    <t>CONECTOR DE TUBERIA Coil: 1-3/4” – 2.00”</t>
  </si>
  <si>
    <t>SH1032</t>
  </si>
  <si>
    <t>VALVULA FLAPPLER</t>
  </si>
  <si>
    <t>SH1033</t>
  </si>
  <si>
    <t>SUB DE CIRCULACIÓN</t>
  </si>
  <si>
    <t>SH1034</t>
  </si>
  <si>
    <t>DESCONECTOR HIDRAULICO</t>
  </si>
  <si>
    <t>SH1035</t>
  </si>
  <si>
    <t>JET FIJO PARA LIMPIEZA</t>
  </si>
  <si>
    <t>SH1036</t>
  </si>
  <si>
    <t>JET FIJO PARA CEMENTACIÓN</t>
  </si>
  <si>
    <t>SH1037</t>
  </si>
  <si>
    <t xml:space="preserve">Venturi Junk Basket 2 1/16'' /  1 1/2”  </t>
  </si>
  <si>
    <t>SH1038</t>
  </si>
  <si>
    <t xml:space="preserve">Fishing Grab Tool 2 1/16'' /  1 1/2”  </t>
  </si>
  <si>
    <t>SH1039</t>
  </si>
  <si>
    <t xml:space="preserve">Coiled Tubing Anchor with Mechanical Shear Release 1-11/16'' / 1” </t>
  </si>
  <si>
    <t>SH1040</t>
  </si>
  <si>
    <t xml:space="preserve">Coiled Tubing Anchor with Mechanical Shear Release 2-1/8'' / 1 1/2”  </t>
  </si>
  <si>
    <t>SH1041</t>
  </si>
  <si>
    <t xml:space="preserve">Hydraulic Pipe Cutter 1-11/16'' / 1”  </t>
  </si>
  <si>
    <t>SH1042</t>
  </si>
  <si>
    <t xml:space="preserve">Hydraulic Pipe Cutter 2-1/8'' / 1 1/2”  </t>
  </si>
  <si>
    <t>SH1043</t>
  </si>
  <si>
    <t xml:space="preserve">Multi-Jet Wash Tool T 1-11/16'' / 1”  </t>
  </si>
  <si>
    <t>SH1044</t>
  </si>
  <si>
    <t xml:space="preserve">Multi-Jet Wash Tool T 2-1/8'' / 1 1/2”  </t>
  </si>
  <si>
    <t>SH1045</t>
  </si>
  <si>
    <t xml:space="preserve">Flow Activated Releasable Overshot Tool thru 2 1/8 </t>
  </si>
  <si>
    <t>SH1046</t>
  </si>
  <si>
    <t>Basket downhole thru 2 1/8''</t>
  </si>
  <si>
    <t>SH1047</t>
  </si>
  <si>
    <t xml:space="preserve">Flow Activated Releasable Fishing/Bulldog Spear thru 2'' / 1”  </t>
  </si>
  <si>
    <t>SFS6001</t>
  </si>
  <si>
    <t>HYDRAULIC JAR  "ALL TYPES" TOOL OD 4.750'' TOOL ID 2.000'' OR 2.250'' THREATS 3 1/2 IF BOX - PIN PRIMER DIA</t>
  </si>
  <si>
    <t>SFS6002</t>
  </si>
  <si>
    <t>HYDRAULIC JAR  "ALL TYPES" TOOL OD 4.750'' TOOL ID 2.000'' OR 2.250'' THREATS 3 1/2 IF BOX - PIN DIA ADICIONAL</t>
  </si>
  <si>
    <t>SFS6003</t>
  </si>
  <si>
    <t>HYDRAULIC JAR  "ALL TYPES" TOOL OD 4.750'' TOOL ID 2.000'' OR 2.250'' THREATS 3 1/2 IF BOX - PIN PERDIDA EN EL HOYO O DAÑO IRREPARABLE</t>
  </si>
  <si>
    <t>SFS6004</t>
  </si>
  <si>
    <t>HYDRAULIC JAR  "ALL TYPES" TOOL OD 4.750'' TOOL ID 2.000'' OR 2.250'' THREATS 3 1/2 IF BOX - PIN REDRESS CHARGE</t>
  </si>
  <si>
    <t>SFS6005</t>
  </si>
  <si>
    <t>BUMPER SUB  "ALL TYPES" TOOL OD 4.750'' TOOL ID 2.000'' OR 2.250'' THREATS 3 1/2 IF BOX - PIN PRIMER DIA</t>
  </si>
  <si>
    <t>SFS6006</t>
  </si>
  <si>
    <t>BUMPER SUB "ALL TYPES" TOOL OD 4.750'' TOOL ID 2.000'' OR 2.250'' THREATS 3 1/2 IF BOX - PIN DIA ADICIONAL</t>
  </si>
  <si>
    <t>SFS6007</t>
  </si>
  <si>
    <t>BUMPER SUB "ALL TYPES" TOOL OD 4.750'' TOOL ID 2.000'' OR 2.250'' THREATS 3 1/2 IF BOX - PIN PERDIDA EN EL HOYO O DAÑO IRREPARABLE</t>
  </si>
  <si>
    <t>SFS6008</t>
  </si>
  <si>
    <t>BUMPER SUB  "ALL TYPES" TOOL OD 4.750'' TOOL ID 2.000'' OR 2.250'' THREATS 3 1/2 IF BOX - PIN REDRESS CHARGE</t>
  </si>
  <si>
    <t>SFS6009</t>
  </si>
  <si>
    <t>ACCELERATORS JARS ALL TYPES TOOL OD 4.750'' TOOL ID 2.000'' OR 2.250'' THREATS 3 1/2 IF BOX - PIN PRIMER DIA</t>
  </si>
  <si>
    <t>SFS6010</t>
  </si>
  <si>
    <t>ACCELERATORS JARS  ALL TYPES TOOL OD 4.750'' TOOL ID 2.000'' OR 2.250'' THREATS 3 1/2 IF BOX - PIN DIA ADICIONAL</t>
  </si>
  <si>
    <t>SFS6011</t>
  </si>
  <si>
    <t>ACCELERATORS JARS ALL TYPES TOOL OD 4.750'' TOOL ID 2.000'' OR 2.250'' THREATS 3 1/2 IF BOX - PERDIDA EN EL HOYO O DAÑO IRREPARABLE</t>
  </si>
  <si>
    <t>SFS6012</t>
  </si>
  <si>
    <t>ACCELERATORS JARS ALL TYPES TOOL OD 4.750'' TOOL ID 2.000'' OR 2.250'' THREATS 3 1/2 IF BOX - PIN REDRESS CHARGE</t>
  </si>
  <si>
    <t>SFS6013</t>
  </si>
  <si>
    <t>BUMPER SUB ALL TYPES" TOOL OD 6.250'' TOOL ID 2.250'' THREATS 4 1/2 IF BOX -PIN POR DIA</t>
  </si>
  <si>
    <t>SFS6014</t>
  </si>
  <si>
    <t>BUMPER SUB  "ALL TYPES" TOOL OD 6.250'' TOOL ID 2.250'' THREATS 4 1/2 IF BOX -PIN REDRESS CHARGE</t>
  </si>
  <si>
    <t>SFS6015</t>
  </si>
  <si>
    <t>HYDRAULIC JAR  "ALL TYPES" TOOL OD 6.250'' TOOL ID 2.250'' THREATS 4 1/2 IF BOX -PIN POR DIA</t>
  </si>
  <si>
    <t>SFS6016</t>
  </si>
  <si>
    <t>HYDRAULIC JAR  "ALL TYPES" TOOL OD 6.250'' TOOL ID 2.250'' THREATS 4 1/2 IF BOX -PIN PERDIDA EN EL HOYO O DAÑO IRREPARABLE</t>
  </si>
  <si>
    <t>SFS6017</t>
  </si>
  <si>
    <t>HYDRAULIC JAR  "ALL TYPES" TOOL OD 6.250'' TOOL ID 2.250'' THREATS 4 1/2 IF BOX -PIN REDRESS CHARGE</t>
  </si>
  <si>
    <t>SFS6018</t>
  </si>
  <si>
    <t xml:space="preserve">JUNK MILLS -(FLAT CONCAVE OR CONVEX) HASTA 4 3/4" OD      </t>
  </si>
  <si>
    <t>corrida</t>
  </si>
  <si>
    <t>SFS6019</t>
  </si>
  <si>
    <t xml:space="preserve">JUNK MILLS(FLAT CONCAVE OR CONVEX) HASTA 6-1/8" OD        </t>
  </si>
  <si>
    <t>SFS6020</t>
  </si>
  <si>
    <t xml:space="preserve">JUNK MILLS(FLAT CONCAVE OR CONVEX) HASTA 8 1/2 " OD       </t>
  </si>
  <si>
    <t>SFS6030</t>
  </si>
  <si>
    <t xml:space="preserve">SHOES - ROTARY, HASTA 4 1/8" OD      </t>
  </si>
  <si>
    <t>SFS6036</t>
  </si>
  <si>
    <t>SHOES - ROTARY, HASTA 4 1/8" OD  PERDIDA EN EL HOYO O DAÑO IRREPARABLE</t>
  </si>
  <si>
    <t>SFS6037</t>
  </si>
  <si>
    <t>SHOES - ROTARY, HASTA 6-1/2" OD  PERDIDA EN EL HOYO O DAÑO IRREPARABLE</t>
  </si>
  <si>
    <t>SFS6038</t>
  </si>
  <si>
    <t>SHOES - ROTARY,  HASTA 8-1/2" OD  PERDIDA EN EL HOYO O DAÑO IRREPARABLE</t>
  </si>
  <si>
    <t>SFS6040</t>
  </si>
  <si>
    <t>BASKETS-BOOT HASTA 4-1/4" OD     POR DIA</t>
  </si>
  <si>
    <t>SFS6041</t>
  </si>
  <si>
    <t>BASKETS-BOOT HASTA 4-3/4" OD     POR DIA</t>
  </si>
  <si>
    <t>SFS6042</t>
  </si>
  <si>
    <t>BASKETS-BOOT HASTA 5-3/4" OD     POR DIA</t>
  </si>
  <si>
    <t>SFS6043</t>
  </si>
  <si>
    <t>BASKETS-BOOT HASTA 6-1/8" OD     POR DIA</t>
  </si>
  <si>
    <t>SFS6044</t>
  </si>
  <si>
    <t>BASKETS-BOOT HASTA 6-3/4" OD     POR DIA</t>
  </si>
  <si>
    <t>SFS6045</t>
  </si>
  <si>
    <t>BASKETS-BOOT HASTA 7-3/4" OD     POR DIA</t>
  </si>
  <si>
    <t>SFS6049</t>
  </si>
  <si>
    <t>BASKETS-BOOT HASTA 4-3/4" OD PERDIDA EN EL HOYO O DAÑO IRREPARABLE</t>
  </si>
  <si>
    <t>SFS6050</t>
  </si>
  <si>
    <t>BASKETS-BOOT HASTA 6-1/8" OD PERDIDA EN EL HOYO O DAÑO IRREPARABLE</t>
  </si>
  <si>
    <t>SFS6051</t>
  </si>
  <si>
    <t>BASKETS-BOOT HASTA 7-3/4" OD PERDIDA EN EL HOYO O DAÑO IRREPARABLE</t>
  </si>
  <si>
    <t>SFS6052</t>
  </si>
  <si>
    <t>SUBS - ROTARY HASTA 2-3/8" JOINT SIZE     POR DIA</t>
  </si>
  <si>
    <t>SFS6053</t>
  </si>
  <si>
    <t>SUBS - ROTARY HASTA 2-7/8" JOINT SIZE     POR DIA</t>
  </si>
  <si>
    <t>SFS6054</t>
  </si>
  <si>
    <t>SUBS - ROTARY HASTA 3-1/2" JOINT SIZE     POR DIA</t>
  </si>
  <si>
    <t>SFS6055</t>
  </si>
  <si>
    <t>SUBS - ROTARY HASTA 4-1/2" JOINT SIZE     POR DIA</t>
  </si>
  <si>
    <t>SFS6056</t>
  </si>
  <si>
    <t>SUBS - ROTARY, BIT SUB, CROSSOVER SUB HASTA CONEXIÓN 2-7/8"  POR DIA</t>
  </si>
  <si>
    <t>SFS6057</t>
  </si>
  <si>
    <t>SUBS - ROTARY, BIT SUB, CROSSOVER SUB HASTA CONEXIÓN 4 1/2"  POR DIA</t>
  </si>
  <si>
    <t>SFS6074</t>
  </si>
  <si>
    <t>BOWEN SERIES 150 HASTA 4-3/8"     POR DIA</t>
  </si>
  <si>
    <t>SFS6075</t>
  </si>
  <si>
    <t>BOWEN SERIES 150 HASTA 6-1/4"     POR DIA</t>
  </si>
  <si>
    <t>SFS6076</t>
  </si>
  <si>
    <t>BOWEN SERIES 150 HASTA 7-7/8"     POR DIA</t>
  </si>
  <si>
    <t>SFS6099</t>
  </si>
  <si>
    <t>ACCESORIOS PARA RELEASING SPEARS GRAPPLE HASTA 2 3/8¨</t>
  </si>
  <si>
    <t>SFS6100</t>
  </si>
  <si>
    <t>ACCESORIOS PARA RELEASING SPEARS GRAPPLE HASTA 2 7/8¨</t>
  </si>
  <si>
    <t>SFS6101</t>
  </si>
  <si>
    <t>ACCESORIOS PARA RELEASING SPEARS GRAPPLE HASTA 3 1/2¨</t>
  </si>
  <si>
    <t>SFS6102</t>
  </si>
  <si>
    <t>ACCESORIOS PARA RELEASING SPEARS GRAPPLE HASTA 5.0¨</t>
  </si>
  <si>
    <t>SFS6130</t>
  </si>
  <si>
    <t xml:space="preserve">BLOCKS - LEAD IMPRESSION HASTA 6" OD      </t>
  </si>
  <si>
    <t>SFS6131</t>
  </si>
  <si>
    <t xml:space="preserve">BLOCKS - LEAD IMPRESSION HASTA 8" OD      </t>
  </si>
  <si>
    <t>SFS6132</t>
  </si>
  <si>
    <t xml:space="preserve">ROLLERS CASING ROLL OUT 5-1/2" OD AND SMALLER      </t>
  </si>
  <si>
    <t>SFS6133</t>
  </si>
  <si>
    <t xml:space="preserve">ROLLERS CASING ROLL OUT 7-5/8" OD AND SMALLER      </t>
  </si>
  <si>
    <t>SFS6134</t>
  </si>
  <si>
    <t xml:space="preserve">ROLLERS CASING ROLL OUT 9-5/8" OD AND SMALLER      </t>
  </si>
  <si>
    <t>SFS6145</t>
  </si>
  <si>
    <t>INSPECCION DE CONEXIONES DE HERRAMIENTAS</t>
  </si>
  <si>
    <t>SFS6146</t>
  </si>
  <si>
    <t>Movilizacion unidades livianas para transporte de personal</t>
  </si>
  <si>
    <t>SFS6147</t>
  </si>
  <si>
    <t>Movilizacion unidades pesadas para transporte de herramientas</t>
  </si>
  <si>
    <t>SFS6151</t>
  </si>
  <si>
    <t>HYDRAULIC SUPER FISHING JAR II HASTA 4 3/4'' OD POR DIA.</t>
  </si>
  <si>
    <t>SFS6152</t>
  </si>
  <si>
    <t>HYDRAULIC SUPER FISHING JAR II HASTA 4 3/4'' OD REDRESS CHARGE, TOTAL MAINTENANCE</t>
  </si>
  <si>
    <t>SFS6154</t>
  </si>
  <si>
    <t>JAR FISHING BUMPER SUB HASTA 4 3/4'' OD POR DIA.</t>
  </si>
  <si>
    <t>SFS6155</t>
  </si>
  <si>
    <t>JAR FISHING BUMPER SUB HASTA 4 3/4'' OD REDRESS CHARGE, TOTAL MAINTENANCE</t>
  </si>
  <si>
    <t>SFS6157</t>
  </si>
  <si>
    <t>SUPER II FISHING JAR INTENSIFIER HASTA 4 3/4'' OD POR DIA.</t>
  </si>
  <si>
    <t>SFS6158</t>
  </si>
  <si>
    <t>SUPER II FISHING JAR INTENSIFIER HASTA 4 3/4'' OD  DEDRESS CHARGE.</t>
  </si>
  <si>
    <t>SFS6160</t>
  </si>
  <si>
    <t xml:space="preserve">JUNK MILLS, SUPERLOY  (FLAT CONCAVE OR CONVEX) HASTA 4 7/8" OD  </t>
  </si>
  <si>
    <t>SFS6161</t>
  </si>
  <si>
    <t xml:space="preserve">JUNK MILLS,  SUPERLOY (FLAT CONCAVE OR CONVEX) HASTA 6-1/8" OD  </t>
  </si>
  <si>
    <t>SFS6162</t>
  </si>
  <si>
    <t xml:space="preserve">JUNK MILLS ,  SUPERLOY (FLAT CONCAVE OR CONVEX) HASTA 8 1/2" OD  </t>
  </si>
  <si>
    <t>SFS6163</t>
  </si>
  <si>
    <t xml:space="preserve">JUNK MILLS, PIRANHA MILL  (FLAT CONCAVE OR CONVEX) HASTA 4 7/8" OD  </t>
  </si>
  <si>
    <t>SFS6164</t>
  </si>
  <si>
    <t xml:space="preserve">JUNK MILLS,  PIRANHA MILL (FLAT CONCAVE OR CONVEX) HASTA 6-1/8" OD  </t>
  </si>
  <si>
    <t>SFS6165</t>
  </si>
  <si>
    <t xml:space="preserve">JUNK MILLS ,  PIRANHA MILL (FLAT CONCAVE OR CONVEX) HASTA 8 1/2" OD  </t>
  </si>
  <si>
    <t>SFS6166</t>
  </si>
  <si>
    <t>JUNK MILL, SUPERLOY- PIRANHA MILL HASTA 4 7/8" OD MANTENIMIENTO</t>
  </si>
  <si>
    <t>SFS6167</t>
  </si>
  <si>
    <t>JUNK MILL, SUPERLOY- PIRANHA MILL  HASTA 6 1/8" OD MANTENIMIENTO</t>
  </si>
  <si>
    <t>SFS6168</t>
  </si>
  <si>
    <t>JUNK MILL, SUPERLOY - PIRANHA MILL  HASTA 8 1/2" OD MANTENIMIENTO</t>
  </si>
  <si>
    <t>SFS6169</t>
  </si>
  <si>
    <t xml:space="preserve">SHOES - ROTARY, SUPERLOY HASTA 4 1/8" OD  </t>
  </si>
  <si>
    <t>SFS6170</t>
  </si>
  <si>
    <t xml:space="preserve">SHOES - ROTARY, SUPERLOY HASTA 6 1/8" OD  </t>
  </si>
  <si>
    <t>SFS6171</t>
  </si>
  <si>
    <t xml:space="preserve">SHOES - ROTARY, SUPERLOY HASTA 8 1/2" OD  </t>
  </si>
  <si>
    <t>SFS6172</t>
  </si>
  <si>
    <t xml:space="preserve">SHOES - ROTARY, PIRANHA MILL HASTA 4 1/8" OD  </t>
  </si>
  <si>
    <t>SFS6173</t>
  </si>
  <si>
    <t xml:space="preserve">SHOES - ROTARY, PIRANHA MILL HASTA 6 1/8" OD  </t>
  </si>
  <si>
    <t>SFS6174</t>
  </si>
  <si>
    <t xml:space="preserve">SHOES - ROTARY, PIRANHA MILL HASTA 8 1/8" OD  </t>
  </si>
  <si>
    <t>SFS6175</t>
  </si>
  <si>
    <t>SHOES - ROTARY, SUPERLOY- PIRANHA MILL HASTA 4 1/8" OD MANTENIMIENTO</t>
  </si>
  <si>
    <t>SFS6176</t>
  </si>
  <si>
    <t>SHOES - ROTARY, SUPERLOY- PIRANHA MILL HASTA 6 1/8" OD MANTENIMIENTO</t>
  </si>
  <si>
    <t>SFS6177</t>
  </si>
  <si>
    <t>SHOES - ROTARY, SUPERLOY- PIRANHA MILL HASTA 8 1/8" OD MANTENIMIENTO</t>
  </si>
  <si>
    <t>SFS6178</t>
  </si>
  <si>
    <t xml:space="preserve">ALTERED TO INCLUDE JUNK CATCHER (WIRELINE CABLES, ETC.) Hasta 6 1/2" O.D.,  </t>
  </si>
  <si>
    <t>SFS6179</t>
  </si>
  <si>
    <t xml:space="preserve">ALTERED TO INCLUDE JUNK CATCHER (WIRELINE CABLES, ETC.) Hasta 8 1/2" O.D.,  </t>
  </si>
  <si>
    <t>SFS6180</t>
  </si>
  <si>
    <t>BASKETS-BOOT HASTA 5-3/4" OD DIA ADICIONAL</t>
  </si>
  <si>
    <t>SFS6181</t>
  </si>
  <si>
    <t>WASHPIPE CONNECTION TYPE FJWP HASTA 5" CONNECTION RANGO 20-36 FT POR DIA</t>
  </si>
  <si>
    <t>SFS6182</t>
  </si>
  <si>
    <t>WASHPIPE CONNECTION TYPE FJWP 5-3/4" CONNECTION RANGO 20-36 FT POR DIA</t>
  </si>
  <si>
    <t>SFS6183</t>
  </si>
  <si>
    <t>WASHPIPE CONNECTION TYPE FJWP 8-1/8" CONNECTION RANGO 20-36 FT POR DIA</t>
  </si>
  <si>
    <t>SFS6186</t>
  </si>
  <si>
    <t>WASHPIPE EXTENSION  HASTA 5 3/4", RANGO 5-19 FT  POR DIA</t>
  </si>
  <si>
    <t>SFS6187</t>
  </si>
  <si>
    <t>WASHPIPE EXTENSION HASTA 8-1/8", RANGO 5-19 FT POR DIA</t>
  </si>
  <si>
    <t>SFS6190</t>
  </si>
  <si>
    <t>DRIVE BUSHINGS - TRIPLE CONNECTION WASHPIPE HASTA 5-3/4" OD POR DIA</t>
  </si>
  <si>
    <t>SFS6191</t>
  </si>
  <si>
    <t>DRIVE BUSHINGS - TRIPLE CONNECTION WASHPIPE HASTA 8-1/8" OD POR DIA</t>
  </si>
  <si>
    <t>SFS6194</t>
  </si>
  <si>
    <t xml:space="preserve">HOLLOW MILL GUIDE Hasta 5-3/4" Body OD  </t>
  </si>
  <si>
    <t>SFS6195</t>
  </si>
  <si>
    <t xml:space="preserve">HOLLOW MIL GUIDE  Hasta 8-1/2" Body OD  </t>
  </si>
  <si>
    <t>SFS6196</t>
  </si>
  <si>
    <t>WASHPIPE LIFT PLUG, Todos los díametros POR DIA</t>
  </si>
  <si>
    <t>SFS6197</t>
  </si>
  <si>
    <t>CASING (200 Ton) 5" Hasta 8" Spider y Slips POR DIA</t>
  </si>
  <si>
    <t>SFS6198</t>
  </si>
  <si>
    <t>OVERSHOTS, BOWEN SERIES 150 FS/SH HASTA 8 7/8" OD  POR DIA</t>
  </si>
  <si>
    <t>SFS6199</t>
  </si>
  <si>
    <t>OVERSHOTS, BOWEN EXTENSION LOWER HOLLOW  MILL CONTAINER HASTA 5 3/4" OD  POR DIA</t>
  </si>
  <si>
    <t>SFS6200</t>
  </si>
  <si>
    <t>OVERSHOTS, BOWEN EXTENSION LOWER HOLLOW  MILL CONTAINER HASTA 9 1/4" OD, (OVERSHOT, CROSSOVER, CONECTOR A ZAPATA, )  POR DIA</t>
  </si>
  <si>
    <t>SFS6201</t>
  </si>
  <si>
    <t>OVERSHOTS, BOWEN EXTENSION UPPER SERIES 150 HASTA 5 3/4" OD  POR DIA</t>
  </si>
  <si>
    <t>SFS6202</t>
  </si>
  <si>
    <t>OVERSHOTS, BOWEN EXTENSION UPPER SERIES 150 HASTA 9 1/4" OD  POR DIA</t>
  </si>
  <si>
    <t>SFS6203</t>
  </si>
  <si>
    <t>OVERSHOTS, BOWEN GUIDE  OVERSIZE  SERIES 150 HASTA 7" OD  POR DIA</t>
  </si>
  <si>
    <t>SFS6204</t>
  </si>
  <si>
    <t>OVERSHOTS, BOWEN GUIDE  OVERSIZE  SERIES 150 HASTA 9" OD  POR DIA</t>
  </si>
  <si>
    <t>SFS6205</t>
  </si>
  <si>
    <t>OVERSHOTS, BOWEN SERIES 70 SHORT CATCH HASTA 6-1/4" OD POR DIA</t>
  </si>
  <si>
    <t>SFS6206</t>
  </si>
  <si>
    <t>OVERSHOTS, BOWEN SERIES 70 SHORT CATCH HASTA 8 7/8" OD POR DIA</t>
  </si>
  <si>
    <t>SFS6214</t>
  </si>
  <si>
    <t>OVERSHOTS, KELO OVERSOCKET HASTA 5-3/4" OD POR DIA</t>
  </si>
  <si>
    <t>SFS6215</t>
  </si>
  <si>
    <t>OVERSHOTS, KELO OVERSOCKET OVERSIZE GUIDE 8 1/8" OD POR DIA</t>
  </si>
  <si>
    <t>SFS6216</t>
  </si>
  <si>
    <t>DRILLING SAFETY JOINT HASTA 7'' OD POR DIA</t>
  </si>
  <si>
    <t>SFS6218</t>
  </si>
  <si>
    <t>ACCESORIOS PARA OVERSHOTS, BASKET O SPIRAL GRAPPLE HASTA 5 1/8''</t>
  </si>
  <si>
    <t>SFS6219</t>
  </si>
  <si>
    <t>ACCESORIOS PARA OVERSHOTS, BASKET O SPIRAL GRAPPLE HASTA 7''</t>
  </si>
  <si>
    <t>SFS6220</t>
  </si>
  <si>
    <t>ACCESORIOS PARA OVERSHOTS, MILL CONTROL O ESTANDAR CONTROL HASTA 4''</t>
  </si>
  <si>
    <t>SFS6221</t>
  </si>
  <si>
    <t>ACCESORIOS PARA OVERSHOTS, MILL CONTROL O ESTANDAR CONTROL HASTA 7''</t>
  </si>
  <si>
    <t>SFS6222</t>
  </si>
  <si>
    <t>ACCESORIOS PARA RELEASING SPEARS GRAPPLE HASTA 7¨</t>
  </si>
  <si>
    <t>SFS6223</t>
  </si>
  <si>
    <t>SPEAR RELEASING ASSEMBLY 1227 TO CATCH HASTA 3 1/2'' POR DIA</t>
  </si>
  <si>
    <t>SFS6224</t>
  </si>
  <si>
    <t>SPEAR RELEASING ASSEMBLY 9410 TO CATCH HASTA 4'' POR DIA</t>
  </si>
  <si>
    <t>SFS6225</t>
  </si>
  <si>
    <t>SPEAR RELEASING ASSEMBLY 9485, 9680 TO CATCH HASTA 5 1/2'' POR DIA</t>
  </si>
  <si>
    <t>SFS6226</t>
  </si>
  <si>
    <t>SPEAR RELEASING ASSEMBLY 9266 TO CATCH HASTA 7'' POR DIA</t>
  </si>
  <si>
    <t>SFS6227</t>
  </si>
  <si>
    <t>STOP SUB,  RELEASING TO CATCH HASTA 2 3/8''  CONNECTION POR DIA</t>
  </si>
  <si>
    <t>SFS6228</t>
  </si>
  <si>
    <t>STOP SUB,  RELEASING TO CATCH HASTA 2 7/8'' CONNECTION POR DIA</t>
  </si>
  <si>
    <t>SFS6229</t>
  </si>
  <si>
    <t>STOP SUB,  RELEASING TO CATCH HASTA 3 1/2'' CONNECTION POR DIA</t>
  </si>
  <si>
    <t>SFS6230</t>
  </si>
  <si>
    <t>STOP SUB,  RELEASING TO CATCH HASTA 4 1/2'' CONNECTION POR DIA</t>
  </si>
  <si>
    <t>SFS6231</t>
  </si>
  <si>
    <t>STOP SUB,  RELEASING TO CATCH HASTA 5 1/2'' CONNECTION POR DIA</t>
  </si>
  <si>
    <t>SFS6232</t>
  </si>
  <si>
    <t>CASING SWAGE ROL OUT HASTA 7 5/8'' OD PRIMER DIA</t>
  </si>
  <si>
    <t>SFS6233</t>
  </si>
  <si>
    <t>CASING SWAGE ROL OUT HASTA 7 5/8'' OD DIA ADICIONAL</t>
  </si>
  <si>
    <t>SFS6234</t>
  </si>
  <si>
    <t>CASING SWAGE ROL OUT HASTA 9 5/8'' OD PRIMER DIA</t>
  </si>
  <si>
    <t>SFS6235</t>
  </si>
  <si>
    <t>CASING SWAGE ROL OUT HASTA 9 5/8'' OD DIA ADICIONAL</t>
  </si>
  <si>
    <t>SFS6236</t>
  </si>
  <si>
    <t>TAPS BOX, TAPER, HOLLOW PIN, DIE COLLAR y PIN Hasta 2" O.D. POR DIA</t>
  </si>
  <si>
    <t>SFS6237</t>
  </si>
  <si>
    <t>TAPS BOX, TAPER, HOLLOW PIN, DIE COLLAR y PIN Hasta 3 1/2" O.D. POR DIA</t>
  </si>
  <si>
    <t>SFS6238</t>
  </si>
  <si>
    <t>TAPS BOX, TAPER, HOLLOW PIN, DIE COLLAR y PIN Hasta 5 3/4'' O.D. POR DIA</t>
  </si>
  <si>
    <t>SFS6239</t>
  </si>
  <si>
    <t>TAPS BOX, TAPER, HOLLOW PIN, DIE COLLAR y PIN Hasta 8" O.D. POR DIA</t>
  </si>
  <si>
    <t>SFS6240</t>
  </si>
  <si>
    <t xml:space="preserve">TAPS, BOX SEGMENTED 6'' OD CATCH RANGE 1 5/8''- 5 1/2''  </t>
  </si>
  <si>
    <t>SFS6241</t>
  </si>
  <si>
    <t xml:space="preserve">TAPS, BOX CONVENTIONAL  8'' OD CATCH RANGE 5 1/8''- 7''  </t>
  </si>
  <si>
    <t>SFS6243</t>
  </si>
  <si>
    <t xml:space="preserve">VENTURI JET JUNK BASKET VJJB 5 1/2'' OD 7''- 9 5/8 CASING  </t>
  </si>
  <si>
    <t>SFS6244</t>
  </si>
  <si>
    <t xml:space="preserve">FINGER GAGES FISHING  MAX CATCH 3,7''  </t>
  </si>
  <si>
    <t>SFS6245</t>
  </si>
  <si>
    <t xml:space="preserve">JUNK CATCHER FISHING MAX CATCH 4 3/4''  </t>
  </si>
  <si>
    <t>SFS6246</t>
  </si>
  <si>
    <t xml:space="preserve">JUNK EXTENSION HASTA 5 3/4'' OD  </t>
  </si>
  <si>
    <t>SFS6248</t>
  </si>
  <si>
    <t>MAGNETS DITCH (MAGNETO DE ZARANDA) POR DIA</t>
  </si>
  <si>
    <t>SFS6249</t>
  </si>
  <si>
    <t xml:space="preserve">LINER TOP DRESS MILL HASTA 8 1/2'' OD  </t>
  </si>
  <si>
    <t>SFS6250</t>
  </si>
  <si>
    <t>BITS TRICONIC HASTA 6 1/8'' OD PRIMER DIA</t>
  </si>
  <si>
    <t>SFS6251</t>
  </si>
  <si>
    <t>BITS TRICONIC HASTA 6 1/8'' OD DIA ADICIONAL</t>
  </si>
  <si>
    <t>SFS6252</t>
  </si>
  <si>
    <t>BITS TRICONIC HASTA 8 1/2'' OD PRIMER DIA</t>
  </si>
  <si>
    <t>SFS6253</t>
  </si>
  <si>
    <t>BITS TRICONIC HASTA 8 1/2'' OD DIA ADICIONAL</t>
  </si>
  <si>
    <t>SFS6254</t>
  </si>
  <si>
    <t xml:space="preserve">STRING MILL, WATERMELON, TAPER, WINDOW, PACKER, PILOT, PIRANHA HASTA 6-1/8" OD  </t>
  </si>
  <si>
    <t>SFS6255</t>
  </si>
  <si>
    <t xml:space="preserve">STRING MILL, WATERMELON, TAPER, WINDOW, PACKER, PILOT, PIRANHA HASTA  8 1/2" OD  </t>
  </si>
  <si>
    <t>SFS6256</t>
  </si>
  <si>
    <t>STRING MILL y WATERMELON MILL HASTA 5" OD  MANTENIMIENTO</t>
  </si>
  <si>
    <t>SFS6257</t>
  </si>
  <si>
    <t>STRING MILL y WATERMELON MILL HASTA 5" OD  PERDIDA EN EL HOYO O DAÑO IRREPARABLE</t>
  </si>
  <si>
    <t>SFS6258</t>
  </si>
  <si>
    <t>STRING MILL y WATERMELON MILL  HASTA 6 1/4" OD MANTENIMIENTO</t>
  </si>
  <si>
    <t>SFS6259</t>
  </si>
  <si>
    <t>STRING MILL y WATERMELON MILL HASTA 6 1/4" OD  PERDIDA EN EL HOYO O DAÑO IRREPARABLE</t>
  </si>
  <si>
    <t>SFS6260</t>
  </si>
  <si>
    <t>STRING MILL y WATERMELON MILL  HASTA 8 1/2" OD MANTENIMIENTO</t>
  </si>
  <si>
    <t>SFS6261</t>
  </si>
  <si>
    <t>STRING MILL y WATERMELON MILL  HASTA 8 1/2" OD PERDIDA EN EL HOYO O DAÑO IRREPARABLE</t>
  </si>
  <si>
    <t>SFS6262</t>
  </si>
  <si>
    <t>MILLS SUPERLOY STRING AND WATERMELON HASTA 4" OD     DIA ADICIONAL</t>
  </si>
  <si>
    <t>SFS6263</t>
  </si>
  <si>
    <t>MILLS SUPERLOY STRING AND WATERMELON HASTA 6" OD     DIA ADICIONAL</t>
  </si>
  <si>
    <t>SFS6264</t>
  </si>
  <si>
    <t>MILLS SUPERLOY STRING AND WATERMELON HASTA 8-1/2" OD     DIA ADICIONAL</t>
  </si>
  <si>
    <t>SFS6265</t>
  </si>
  <si>
    <t>ESPECIALISTA DE PESCA día O FRACCION</t>
  </si>
  <si>
    <t>SFS6266</t>
  </si>
  <si>
    <t>MAGNET FISHING Hasta 6 1/2" OD POR DIA</t>
  </si>
  <si>
    <t>SFS6267</t>
  </si>
  <si>
    <t>SUBS, CUT LIP/SCREW IN THRU 3 1/2 JOINT SIZE POR DIA</t>
  </si>
  <si>
    <t>SFS6268</t>
  </si>
  <si>
    <t>SUBS, CUT LIP/SCREW IN THRU 4 1/2 JOINT SIZE POR DIA</t>
  </si>
  <si>
    <t>SFS6269</t>
  </si>
  <si>
    <t>SUBS, DRAIN THRU 3 1/2'' JOINT SIZE POR DIA</t>
  </si>
  <si>
    <t>SFS6270</t>
  </si>
  <si>
    <t>SUBS, DRAIN THRU 4 1/2'' JOINT SIZE POR DIA</t>
  </si>
  <si>
    <t>SFS6271</t>
  </si>
  <si>
    <t>SPEAR ROPE, CENTER PRONG, LATCH JACK, CRANK SHAFT PARA CASING 7'' POR DIA</t>
  </si>
  <si>
    <t>SFS6272</t>
  </si>
  <si>
    <t>SPEAR ROPE, CENTER PRONG, LATCH JACK, CRANK SHAFT PARA CASING 9 5/8'' POR DIA</t>
  </si>
  <si>
    <t>SFS6274</t>
  </si>
  <si>
    <t>GS FLOW RELEASE PULLING TOOL 2.875 OD  F/ 7" MAXR ANCHOR RELEASE SLEEVE ASSEMBLY W/ 2-3/8" PAC BOX THREAD PRIMER DIA</t>
  </si>
  <si>
    <t>SFS6275</t>
  </si>
  <si>
    <t>GS FLOW RELEASE PULLING TOOL 2.875 OD  F/ 7" MAXR ANCHOR RELEASE SLEEVE ASSEMBLY W/ 2-3/8" PAC BOX THREAD DIA ADICIONAL</t>
  </si>
  <si>
    <t>SFS6277</t>
  </si>
  <si>
    <t xml:space="preserve">Whipstock Systems ONE-TRIP Casing 9 5/8'' 43.5 -53.5 lb/ft / Bottom trip Anchor ( Mechanical Set Systems) Casing 9 5/8'' 43.5 -53.5 lb/ft </t>
  </si>
  <si>
    <t>SFS6278</t>
  </si>
  <si>
    <t xml:space="preserve">8 1/2'' OD Mill Assembly ( Window Mill , Lower Watermellon , Flex Joint, Upper Watermellon)  </t>
  </si>
  <si>
    <t>SFS6279</t>
  </si>
  <si>
    <t xml:space="preserve">Whipstock Systems ONE-TRIP Casing 7'' 26 - 29 lb/ft /Bottom trip Anchor ( Mechanical Set Systems) Casing 7'' 26 - 29 lb/ft </t>
  </si>
  <si>
    <t>SFS6280</t>
  </si>
  <si>
    <t xml:space="preserve">6 1/8'' OD Mill Assembly ( Window Mill , Lower Watermellon , Flex Joint, Upper Watermellon)  </t>
  </si>
  <si>
    <t>SFS6281</t>
  </si>
  <si>
    <t>Whipstock / Casing Exit Especialista día / fraccion</t>
  </si>
  <si>
    <t>SFS6282</t>
  </si>
  <si>
    <t>BREAK OUT MACHINE APRIETE / DESENROSQUE TODAS LAS CONEXIONES POR HORA</t>
  </si>
  <si>
    <t>SFS6283</t>
  </si>
  <si>
    <t xml:space="preserve">WELLBORE-CLEAN UP TOOLS-MAGNET TOOLS CASING 7  </t>
  </si>
  <si>
    <t>SFS6284</t>
  </si>
  <si>
    <t xml:space="preserve">WELLBORE-CLEAN UP TOOLS-MAGNET TOOLS CASING 9 5/8  </t>
  </si>
  <si>
    <t>SFS6285</t>
  </si>
  <si>
    <t>HIGH PRESSURE TEST UNIT POR HORA / FRACCION</t>
  </si>
  <si>
    <t>SSFS6288</t>
  </si>
  <si>
    <t>DYNA  EXTERNAL CUT HASTA 5 7/8''  OD WITH REGULAR CUTTER SIZE PIPE TO CUT ( 2 3/8'' THRU 3 1/2'') CARGO POR CORRIDA</t>
  </si>
  <si>
    <t>SSFS6290</t>
  </si>
  <si>
    <t>TUBING BAILER COMPLETE ASSEMBLY. SIZE 3 ¾" HASTA 5-3/4" CARGO PRIMERA CORRIDA</t>
  </si>
  <si>
    <t>SSFS6291</t>
  </si>
  <si>
    <t>TUBING BAILER COMPLETE ASSEMBLY. SIZE 3 ¾" HASTA 5 ¾" CARGO CORRIDA ADICIONAL</t>
  </si>
  <si>
    <t>SH2039</t>
  </si>
  <si>
    <t>MOTOR DE FONDO: 1 11/16" O.D. (incluye 3 días de operación, hole assemble, soporte tecnico, back up de motor de 1 11/16")</t>
  </si>
  <si>
    <t>SH2040</t>
  </si>
  <si>
    <t>MOTOR DE FONDO:2-1/8" O.D.  (incluye 3 días de operación, hole assemble, soporte tecnico, back up de motor de 2 1/8")</t>
  </si>
  <si>
    <t>SH2041</t>
  </si>
  <si>
    <t>FILTRO DE LINEA</t>
  </si>
  <si>
    <t>SH2042</t>
  </si>
  <si>
    <t>MECHAS JUNK MILL 1-3/4" a 2-1/8"</t>
  </si>
  <si>
    <t>SH2043</t>
  </si>
  <si>
    <t>MECHAS JUNK MILL 2-1/4" a 3"</t>
  </si>
  <si>
    <t>SH2044</t>
  </si>
  <si>
    <t>MECHAS BLADE, TAPERED, FLAT, CONCAVE, RO</t>
  </si>
  <si>
    <t>SH2045</t>
  </si>
  <si>
    <t>PESCANTE GS SPEAR HIDRÁULICO</t>
  </si>
  <si>
    <t>SH2046</t>
  </si>
  <si>
    <t>PESCANTE JDC HIDRÁULICO</t>
  </si>
  <si>
    <t>SH2047</t>
  </si>
  <si>
    <t>PESCANTE OVER SHOT HIDRÁULICO</t>
  </si>
  <si>
    <t>SH2048</t>
  </si>
  <si>
    <t>PESCANTE OVER SHOT CONTINUO MECÁNICO</t>
  </si>
  <si>
    <t>SH2049</t>
  </si>
  <si>
    <t>PESCANTE DE GUAYA TIPO CAIMA MECÁNICO</t>
  </si>
  <si>
    <t>SH2050</t>
  </si>
  <si>
    <t>PESCANTE DE GUAYA TIPO ALPON MECÁNICO</t>
  </si>
  <si>
    <t>SH2051</t>
  </si>
  <si>
    <t>MARTILLO MECÁNICO/HIDRAULICO 1-11/16" - 2-7/8"</t>
  </si>
  <si>
    <t>SH2052</t>
  </si>
  <si>
    <t>ACELERADOR HIDRÁULICO/MECANICO 1-11/16" - 2-7/8"</t>
  </si>
  <si>
    <t>SH2053</t>
  </si>
  <si>
    <t>INDEXING TOOL HIDRÁULICO/MECANICO</t>
  </si>
  <si>
    <t>SH2054</t>
  </si>
  <si>
    <t>BENT SUB</t>
  </si>
  <si>
    <t>SH2055</t>
  </si>
  <si>
    <t>BLOQUE DE IMPRESIÓN 1 1/16 HASTA 2 7/8''</t>
  </si>
  <si>
    <t>SH2056</t>
  </si>
  <si>
    <t>HERRAMIENTA DE ASENTAMIENTO (Setting Tool)</t>
  </si>
  <si>
    <t>SH2057</t>
  </si>
  <si>
    <t>VENTURY BASKET</t>
  </si>
  <si>
    <t>SH2058</t>
  </si>
  <si>
    <t>JET ROTATORIO</t>
  </si>
  <si>
    <t>SH2059</t>
  </si>
  <si>
    <t>WASH TOOL (High Flow Spinning Tool)</t>
  </si>
  <si>
    <t>SH2060</t>
  </si>
  <si>
    <t>ESTABILIZADOR</t>
  </si>
  <si>
    <t>SH2061</t>
  </si>
  <si>
    <t>CORTADOR DE TUBERIA TBG 2 7/8- 3 1/2</t>
  </si>
  <si>
    <t>SH2062</t>
  </si>
  <si>
    <t>PERCUTOR HIDRAULICO</t>
  </si>
  <si>
    <t>SH2063</t>
  </si>
  <si>
    <t>LOCALIZADOR</t>
  </si>
  <si>
    <t>SH2064</t>
  </si>
  <si>
    <t>SWIVEL</t>
  </si>
  <si>
    <t>SH2065</t>
  </si>
  <si>
    <t>LOCKABLE SWIDEL</t>
  </si>
  <si>
    <t>SH2066</t>
  </si>
  <si>
    <t>MUÑECO</t>
  </si>
  <si>
    <t>SH2067</t>
  </si>
  <si>
    <t>BARRA (DEPLOYMENT BAR)</t>
  </si>
  <si>
    <t>SH2068</t>
  </si>
  <si>
    <t>ZAPATA</t>
  </si>
  <si>
    <t>SH2069</t>
  </si>
  <si>
    <t>EXTENSIONES PARA PESCANTES OVER SHOTS</t>
  </si>
  <si>
    <t>SH2070</t>
  </si>
  <si>
    <t>GUIAS PARA PESCANTES OVER SHOTS</t>
  </si>
  <si>
    <t>SH2071</t>
  </si>
  <si>
    <t>CESTA RECOLECTORA</t>
  </si>
  <si>
    <t>SH2074</t>
  </si>
  <si>
    <t>MAGNETOS Fishing Magnet - Thru 2-1/2"</t>
  </si>
  <si>
    <t>SH2075</t>
  </si>
  <si>
    <t>CENTRALIZADORES</t>
  </si>
  <si>
    <t>SH2076</t>
  </si>
  <si>
    <t>ANCLA HIDRAULICA</t>
  </si>
  <si>
    <t>SH2077</t>
  </si>
  <si>
    <t>CROOS-OVER SUBS</t>
  </si>
  <si>
    <t>SH2078</t>
  </si>
  <si>
    <t>SARTA DE TAPON RECUPERABLE INFLABLE</t>
  </si>
  <si>
    <t>SH2079</t>
  </si>
  <si>
    <t>SARTA DE PESCA DE TAPON RECUPERABLE INFLABLE 1 11/16</t>
  </si>
  <si>
    <t>SH2080</t>
  </si>
  <si>
    <t>SARTA DE EMPACADURA INFLABLE: 1-11/16",</t>
  </si>
  <si>
    <t>SH2081</t>
  </si>
  <si>
    <t>CARGO POR DIA ADICIONAL DE SARTA DE EMPAQUETADURA</t>
  </si>
  <si>
    <t>SH2082</t>
  </si>
  <si>
    <t>TAPONES RECUPERABLES MECÁNICOS.</t>
  </si>
  <si>
    <t>SH2083</t>
  </si>
  <si>
    <t>SARTA DE TAPON RECUPERABLE MECÁNICO 2 1/8</t>
  </si>
  <si>
    <t>SH2084</t>
  </si>
  <si>
    <t>TAPONES RECUPERABLES MECÁNICOS 1 11/16 - 2 7/8</t>
  </si>
  <si>
    <t>SH2085</t>
  </si>
  <si>
    <t>SARTA DE PESCA DE TAPON RECUPERABLE MECÁNICO 2 1/8 - 2 7/8</t>
  </si>
  <si>
    <t>SH2086</t>
  </si>
  <si>
    <t>EMPAQUETADURA MECANICA DE 2 9/16"</t>
  </si>
  <si>
    <t>SH2087</t>
  </si>
  <si>
    <t>SARTA DE EMPAQUETADURA MECANICA DE 2 9/16" OD</t>
  </si>
  <si>
    <t>SH2088</t>
  </si>
  <si>
    <t>MARTILLOS HIDRAULICOS DE 1-1/2" - 2 7/8" OD</t>
  </si>
  <si>
    <t>SH2089</t>
  </si>
  <si>
    <t>díaS ADICIONALES DE MARTILLO  HIDRAULICO DE 1-1/2" - 2 7/8"</t>
  </si>
  <si>
    <t>SH2090</t>
  </si>
  <si>
    <t>TAPER MILL 1 1/2'' HASTA 4''</t>
  </si>
  <si>
    <t>SH2091</t>
  </si>
  <si>
    <t>STRING MILL 1 1/2 HASTA 4''</t>
  </si>
  <si>
    <t>SH3041</t>
  </si>
  <si>
    <t xml:space="preserve">MOTOR DE FONDO: HASTA 2 7/8" O.D. (incluye 3 días de operación, hole assemble, soporte tecnico)  </t>
  </si>
  <si>
    <t>SH3042</t>
  </si>
  <si>
    <t xml:space="preserve">MOTOR DE FONDO: HASTA 3 7/8" O.D. (incluye 3 días de operación, hole assemble, soporte tecnico)  </t>
  </si>
  <si>
    <t>SH3043</t>
  </si>
  <si>
    <t xml:space="preserve">MOTOR DE FONDO: HASTA 4 3/4" O.D. (incluye 3 días de operación, hole assemble, soporte tecnico)  </t>
  </si>
  <si>
    <t>SMT3023</t>
  </si>
  <si>
    <t>THERMAL SPRY APPLICATIONS EACH 0.1" THICKNESS / UNTIL LENGTH 1.0" FOR MAINTENANCE</t>
  </si>
  <si>
    <t>SMT3024</t>
  </si>
  <si>
    <t>THERMAL SPRY APPLICATIONS EACH 0.1" THICKNESS / UNTIL LENGTH 1.0" FOR REBUILDING</t>
  </si>
  <si>
    <t>SMT3025</t>
  </si>
  <si>
    <t>THERMAL SPRY APPLICATIONS EACH 0.1" THICKNESS / UNTIL LENGTH 1.0" FOR COVERING</t>
  </si>
  <si>
    <t>SMT3001</t>
  </si>
  <si>
    <t>THERMAL SPRY CENTRALIZER UNTIL 1/4" THICKNESS-FOR TUBULAR FROM 2 7/8 TO 5.0"-LENGHT 18 INCH PER BLADE</t>
  </si>
  <si>
    <t>SMT3004</t>
  </si>
  <si>
    <t>THERMAL SPRY CENTRALIZER UNTIL 1/2" THICKNESS-FOR TUBULAR FROM 2 7/8 TO 5.0" -LENGHT 18 INCH PER BLADE</t>
  </si>
  <si>
    <t>SMT3007</t>
  </si>
  <si>
    <t>THERMAL SPRY CENTRALIZER UNTIL 3/4" THICKNESS-FOR TUBULAR FROM 2 7/8 TO 5.0" -LENGHT 18 INCH PER BLADE</t>
  </si>
  <si>
    <t>SMT3010</t>
  </si>
  <si>
    <t>THERMAL SPRYFRICTION REDUCTOR UNTIL 1/16" THICKNESS-FOR PIPE-FROM 2 7/8 TO 3 1/2"-STANDARD LENGHT 8 INCH-PER BAND</t>
  </si>
  <si>
    <t>SMT3011</t>
  </si>
  <si>
    <t>THERMAL SPRYFRICTION REDUCTOR UNTIL 1/16" THICKNESS-FOR  PIPE-FROM 4.0 TO 4 1/2"-STANDARD LENGHT 8 INCH- PER BAND</t>
  </si>
  <si>
    <t>SMT3012</t>
  </si>
  <si>
    <t>THERMAL SPRYFRICTION REDUCTOR UNTIL 1/16" THICKNESS-FOR PIPE-FROM 5.0 TO 5 1/2"-STANDARD LENGHT 8 INCH-PER BAND</t>
  </si>
  <si>
    <t>SMT3014</t>
  </si>
  <si>
    <t>THERMAL SPRYFRICTION REDUCTOR UNTIL 1/8" THICKNESS-FOR PIPE-FROM 2 7/8 TO 3 1/2"-STANDARD LENGHT 8 INCH-PER BAND</t>
  </si>
  <si>
    <t>SMT3015</t>
  </si>
  <si>
    <t>THERMAL SPRYFRICTION REDUCTOR UNTIL 1/8" THICKNESS-FOR PIPE-FROM 4.0 TO 4 1/2"-STANDARD LENGHT 8 INCH-PER BAND</t>
  </si>
  <si>
    <t>SMT3016</t>
  </si>
  <si>
    <t>THERMAL SPRYFRICTION REDUCTOR UNTIL 1/8" THICKNESS-FOR PIPE-FROM 5.0 TO 5 1/2"-STANDARD LENGHT 8 INCH-PER BAND</t>
  </si>
  <si>
    <t>SMT3018</t>
  </si>
  <si>
    <t>THERMAL SPRYFRICTION REDUCTOR UNTIL 3/16" THICKNESS-FOR PIPE-FROM 2 7/8 TO 3 1/2"-STANDARD LENGHT 8 INCH-PER BAND</t>
  </si>
  <si>
    <t>SMT3019</t>
  </si>
  <si>
    <t>THERMAL SPRYFRICTION REDUCTOR UNTIL 3/16" THICKNESS-FOR PIPE-FROM 4.0 TO 4 1/2"-STANDARD LENGHT 8 INCH-PER BAND</t>
  </si>
  <si>
    <t>SMT3020</t>
  </si>
  <si>
    <t>THERMAL SPRYFRICTION REDUCTOR UNTIL 3/16" THICKNESS-FOR PIPE-FROM 5.0 TO 5 1/2"-STANDARD LENGHT 8 INCH-PER BAND</t>
  </si>
  <si>
    <t>SMT3022</t>
  </si>
  <si>
    <t>THERMAL SPRYFRICTION REDUCTOR UNTIL 1/4" THICKNESS-FOR PIPE-FROM 2 7/8 TO 3 1/2"-STANDARD LENGHT 8 INCH-PER BAND</t>
  </si>
  <si>
    <t>SFS6286</t>
  </si>
  <si>
    <t>ZAPATA TIPO POOR BOY HASTA 6 1/8</t>
  </si>
  <si>
    <t>SFS6287</t>
  </si>
  <si>
    <t>ZAPATA TIPO POOR BOY HASTA 8 1/2</t>
  </si>
  <si>
    <t>SFS6293</t>
  </si>
  <si>
    <t>Tubing Bailer Assembly (incluye flapper) - hasta 5-3/4" OD -  Cargo por Corrida</t>
  </si>
  <si>
    <t>2.2.11. Servicios de Reacondicionamiento</t>
  </si>
  <si>
    <t>SCR5001</t>
  </si>
  <si>
    <t>SUPERVISOR PARA COMPLETACIONES, REMEDIACION dia o fraccion</t>
  </si>
  <si>
    <t>SCR5002</t>
  </si>
  <si>
    <t>SCR5003</t>
  </si>
  <si>
    <t>SCR5004</t>
  </si>
  <si>
    <t xml:space="preserve">MODEL "DYNBKR"  MECHANICAL SETTING TOOL PARA COMPLETACION. TODOS LOS DIAMETROS  </t>
  </si>
  <si>
    <t>SCR5005</t>
  </si>
  <si>
    <t xml:space="preserve">MODEL "DYNBKR" STINGER CARGO  </t>
  </si>
  <si>
    <t>SCR5006</t>
  </si>
  <si>
    <t xml:space="preserve">MODEL "FURY 20" HYDRAULIC SETTING TOOL FOR PACKERS, CR, CIBP, ETC. TODOS LOS DIAMETROS  </t>
  </si>
  <si>
    <t>SCR5007</t>
  </si>
  <si>
    <t xml:space="preserve">ACT WIRELINE ADAPTER KIT FOR WIRELINE SET TOOLS. TODOS LOS DIAMETROS  </t>
  </si>
  <si>
    <t>SCR5008</t>
  </si>
  <si>
    <t>MODEL TST-1 O R MECHANICAL SET PACKER 9 5/8" x 3 1/2'' EUE Box-Pin CASING 9 5/8'' WEIGHT 43.5-53.5 lbs/FT CARGO   HASTA ASENTAMIENTO</t>
  </si>
  <si>
    <t>SCR5009</t>
  </si>
  <si>
    <t>MODEL TST-1 O R MECHANICAL SET PACKER 9 5/8" x 3 1/2'' EUE Box-Pin CASING 9 5/8'' WEIGHT 43.5-53.5 lbs/FT CARGO POR HORA DESPUES DE ASENTAMIENTO</t>
  </si>
  <si>
    <t>SCR5010</t>
  </si>
  <si>
    <t>MODEL TST-1 O R MECHANICAL SET PACKER 7" x 3 1/2'' O 2 7/8'' EUE Box-Pin CASING 7'' WEIGHT 26-32lbs/FT CARGO   HASTA ASENTAMIENTO</t>
  </si>
  <si>
    <t>SCR5011</t>
  </si>
  <si>
    <t>MODEL TST-1 O R MECHANICAL SET PACKER 7" x 3 1/2'' O 2 7/8''  EUE Box-Pin CASING 7'' WEIGHT 26-32lbs/FT CARGO POR HORA DESPUES DE ASENTAMIENTO</t>
  </si>
  <si>
    <t>SCR5012</t>
  </si>
  <si>
    <t>MODEL TST-1 O R MECHANICAL SET PACKER 5" x 2 3/8'' EUE Box-Pin CASING 5'' WEIGHT 18-21 lbs/FT CARGO   HASTA ASENTAMIENTO</t>
  </si>
  <si>
    <t>SCR5013</t>
  </si>
  <si>
    <t>MODEL TST-1 O R MECHANICAL SET PACKER 5" x 2 3/8'' EUE Box-Pin CASING 5'' WEIGHT 18-21 lbs/FT CARGO POR HORA DESPUES DE ASENTAMIENTO</t>
  </si>
  <si>
    <t>SCR5014</t>
  </si>
  <si>
    <t xml:space="preserve">CROSSOVER 3 1/2'' IF BOX- 3 1/2'' EUE PIN  </t>
  </si>
  <si>
    <t>SCR5015</t>
  </si>
  <si>
    <t>CROSSOVER 3 1/2'' IF BOX- 3 1/2'' EUE PIN POR DIA ADICIONAL</t>
  </si>
  <si>
    <t>SCR5016</t>
  </si>
  <si>
    <t xml:space="preserve">CROSSOVER 3 1/2'' IF BOX- 2 7/8'' EUE PIN  </t>
  </si>
  <si>
    <t>SCR5017</t>
  </si>
  <si>
    <t>CROSSOVER 3 1/2'' IF BOX- 2 7/8'' EUE PIN POR DIA ADICIONAL</t>
  </si>
  <si>
    <t>SCR5023</t>
  </si>
  <si>
    <t>INGENIERO DE SOPORTE - CAMPO POR DIA</t>
  </si>
  <si>
    <t>SCR5025</t>
  </si>
  <si>
    <t>Tratamiento a través de la empacadura recuperable período de 8 horas c/u COMPRESSION PAKER  7" / RBP BRIDGE PLUG RECUPERABLE /  PACKER MECANICO / MODELO TST</t>
  </si>
  <si>
    <t>SCR5030</t>
  </si>
  <si>
    <t>SARTA DE EVALUACION : COMPRESSION PACKER - PACKER MECANICO - PACKER TIPO TAPON RECUPERABLE PARA CASING 7'' WEIGHT 26-32lbs/FT CARGO   HASTA ASENTAMIENTO</t>
  </si>
  <si>
    <t>SCR5031</t>
  </si>
  <si>
    <t>SARTA DE EVALUACION : COMPRESSION PACKER - PACKER MECANICO - PACKER TIPO TAPON RECUPERABLE PARA CASING 7'' WEIGHT 26-32lbs/FT CARGO POR HORA DESPUES DE ASENTAMIENTO</t>
  </si>
  <si>
    <t>SCR5032</t>
  </si>
  <si>
    <t>SARTA DE EVALUACION : COMPRESSION PACKER - PACKER MECANICO - PACKER TIPO TAPON RECUPERABLE PARA CASING 9 5/8'' WEIGHT 47 - 53,5 lbs/FT CARGO   HASTA ASENTAMIENTO</t>
  </si>
  <si>
    <t>SCR5033</t>
  </si>
  <si>
    <t>SARTA DE EVALUACION : COMPRESSION PACKER - PACKER MECANICO - PACKER TIPO TAPON RECUPERABLE CASING 7'' WEIGHT47 - 53,5  lbs/FT CARGO POR HORA DESPUES DE ASENTAMIENTO</t>
  </si>
  <si>
    <t>SCR5034</t>
  </si>
  <si>
    <t>COMPRESSION PACKER 5''-  7''  CARGO   HASTA ASENTAMIENTO</t>
  </si>
  <si>
    <t>SCR5035</t>
  </si>
  <si>
    <t>COMPRESSION PACKER 5''-  7''  CARGO POR HORA DESPUES DE ASENTAMIENTO</t>
  </si>
  <si>
    <t>SCR5036</t>
  </si>
  <si>
    <t>COMPRESSION PACKER 9 5/8''  CARGO   HASTA ASENTAMIENTO</t>
  </si>
  <si>
    <t>SCR5037</t>
  </si>
  <si>
    <t>COMPRESSION PACKER 9 5/8''  CARGO POR HORA DESPUES DE ASENTAMIENTO</t>
  </si>
  <si>
    <t>SCR5038</t>
  </si>
  <si>
    <t>RBP RETRIEVABLE BRIDGE PLUG 5'' - 7''  CARGO   HASTA ASENTAMIENTO</t>
  </si>
  <si>
    <t>SCR5039</t>
  </si>
  <si>
    <t>RBP RETRIEVABLE BRIDGE PLUG 5'' -  7''  CARGO POR HORA DESPUES DE ASENTAMIENTO</t>
  </si>
  <si>
    <t>SCR5040</t>
  </si>
  <si>
    <t xml:space="preserve">RETRIEVING HEAD TODOS LOS DIAMETROS  </t>
  </si>
  <si>
    <t>SCR5041</t>
  </si>
  <si>
    <t>RBP RETRIEVABLE BRIDGE PLUG 9 5/8''  CARGO   HASTA ASENTAMIENTO</t>
  </si>
  <si>
    <t>SCR5042</t>
  </si>
  <si>
    <t>RBP RETRIEVABLE BRIDGE PLUG 9 5/8''  CARGO POR HORA DESPUES DE ASENTAMIENTO</t>
  </si>
  <si>
    <t>SCR5043</t>
  </si>
  <si>
    <t>SLIDING SLEEVE MODELO L 2.81'' x 3 1/2 EUE, POR DIA</t>
  </si>
  <si>
    <t>SCR5044</t>
  </si>
  <si>
    <t>SLIDING SLEEVE MODELO L 2.31'' x 2 7/8 EUE, POR DIA</t>
  </si>
  <si>
    <t>SCR5045</t>
  </si>
  <si>
    <t xml:space="preserve">SEAL NIPPLE - ON OFF, TODOS LOS DIAMETROS  </t>
  </si>
  <si>
    <t>SCR5046</t>
  </si>
  <si>
    <t xml:space="preserve">CAMPANA ON-OFF, TODOS LOS DIAMETROS  </t>
  </si>
  <si>
    <t>SCR5047</t>
  </si>
  <si>
    <t>STANDING VALVE RB / FB-2 2.75-2.81'' POR DIA</t>
  </si>
  <si>
    <t>SCR5048</t>
  </si>
  <si>
    <t>STANDING VALVE RB / FB-2 2.25-2.31'' POR DIA</t>
  </si>
  <si>
    <t>SRPN7194</t>
  </si>
  <si>
    <t>UPR SUB F/1.87 L SLDSLV F</t>
  </si>
  <si>
    <t>SRPN7195</t>
  </si>
  <si>
    <t>HSG F/2.375 L SLDSLV F/STD</t>
  </si>
  <si>
    <t>SRPN7196</t>
  </si>
  <si>
    <t>LWR SUB F/1.87 L SLDSLV F/STD SVC</t>
  </si>
  <si>
    <t>SRPN7197</t>
  </si>
  <si>
    <t>UPR SUB F/2.31 L SLDSLV 2.8"6.5#EU B</t>
  </si>
  <si>
    <t>SRPN7198</t>
  </si>
  <si>
    <t>HSG F/2.875 X 2.25 L SLD SLV F/STD SVC</t>
  </si>
  <si>
    <t>SRPN7199</t>
  </si>
  <si>
    <t>LWR SUB F/2.31 L SLDSLV 2.8"6.5#EU P</t>
  </si>
  <si>
    <t>SRPN7200</t>
  </si>
  <si>
    <t>2.81 UPPER SUB 3-1/2" EU 8RD BOX</t>
  </si>
  <si>
    <t>SRPN7201</t>
  </si>
  <si>
    <t>2.75 HOUSING</t>
  </si>
  <si>
    <t>SRPN7202</t>
  </si>
  <si>
    <t>2.81 LOWER SUB 3-1/2" 9.3# EU 8RD PIN</t>
  </si>
  <si>
    <t>SRPN7203</t>
  </si>
  <si>
    <t>Reparacion Menor Packer Hidraulico 5 x 2 3/8"</t>
  </si>
  <si>
    <t>SRPN7204</t>
  </si>
  <si>
    <t>Reparacion Menor Packer Mecanico 5 x 2 3/8"</t>
  </si>
  <si>
    <t>SRPN7205</t>
  </si>
  <si>
    <t>Reparacion Menor Packer Hidraulico 7 x 3 1/2" / 7 x 2 7/8"</t>
  </si>
  <si>
    <t>SRPN7206</t>
  </si>
  <si>
    <t>Reparacion Menor Packer Mecanico 7 x 3 1/2" / 7 x 2 7/8"</t>
  </si>
  <si>
    <t>SRPN7207</t>
  </si>
  <si>
    <t>Reparacion Menor Packer Hidraulico 9 5/8 x 3 1/2"</t>
  </si>
  <si>
    <t>SRPN7208</t>
  </si>
  <si>
    <t>Reparacion Menor Packer Mecanico 9 5/8 x 3 1/2"</t>
  </si>
  <si>
    <t>SRPN7209</t>
  </si>
  <si>
    <t>Reparacion Mayor Packer Hidraulico 5 x 2 3/8"</t>
  </si>
  <si>
    <t>SRPN7210</t>
  </si>
  <si>
    <t>Reparacion Mayor Packer Mecanico 5 x 2 3/8"</t>
  </si>
  <si>
    <t>SRPN7211</t>
  </si>
  <si>
    <t>Reparacion Mayor Packer Hidraulico 7 x 3 1/2" / 7 x 2 7/8"</t>
  </si>
  <si>
    <t>SRPN7212</t>
  </si>
  <si>
    <t>Reparacion Mayor Packer Mecanico 7 x 3 1/2" / 7 x 2 7/8"</t>
  </si>
  <si>
    <t>SRPN7213</t>
  </si>
  <si>
    <t>Reparacion Mayor Packer Hidraulico 9 5/8 x 3 1/2"</t>
  </si>
  <si>
    <t>SRPN7214</t>
  </si>
  <si>
    <t>Reparacion Mayor Packer Mecanico 9 5/8 x 3 1/2"</t>
  </si>
  <si>
    <t>SRPN7215</t>
  </si>
  <si>
    <t>Reparacion Mayor Equalizing Chcek Valve 1.81"</t>
  </si>
  <si>
    <t>SRPN7216</t>
  </si>
  <si>
    <t>Reparacion Mayor Equalizing Chcek Valve 2,25"</t>
  </si>
  <si>
    <t>SRPN7217</t>
  </si>
  <si>
    <t>Reparacion Mayor Equalizing Chcek Valve 2,75"</t>
  </si>
  <si>
    <t>2.2.07. Servicios de Control de Pozos</t>
  </si>
  <si>
    <t>SFC33001</t>
  </si>
  <si>
    <t xml:space="preserve">Movilización unidad de bombeo para fluidos de completación  </t>
  </si>
  <si>
    <t>SFC33003</t>
  </si>
  <si>
    <t>Cargo básico bomba para preparación fluidos de completación, primeras 4 horas o fracción</t>
  </si>
  <si>
    <t>SFC33004</t>
  </si>
  <si>
    <t>Unidad bombeo para preparación fluidos de completación  por hora adicional</t>
  </si>
  <si>
    <t>SFC33005</t>
  </si>
  <si>
    <t>Mezcla de materiales suministrados por Dynadrill</t>
  </si>
  <si>
    <t>SFC33006</t>
  </si>
  <si>
    <t>Mezcla de materiales no suministrados por Dynadrill</t>
  </si>
  <si>
    <t>SFC33007</t>
  </si>
  <si>
    <t>Servicio de Bombeo de ácido  primeros 2500 galones</t>
  </si>
  <si>
    <t>SFC33008</t>
  </si>
  <si>
    <t>Servicio de Bombeo de fluidos corrosivos de 2500 gls hasta 4200 gls</t>
  </si>
  <si>
    <t>SFC33009</t>
  </si>
  <si>
    <t>Servicio de Bombeo de fluidos corrosivos de 4200 gls en adelante</t>
  </si>
  <si>
    <t>SFC33010</t>
  </si>
  <si>
    <t>Bombeo de fluidos no corrosivos primeros 2500 galones</t>
  </si>
  <si>
    <t>SFC33011</t>
  </si>
  <si>
    <t>Bombeo de fluidos no corrosivos de 2500 hasta 4200 galones</t>
  </si>
  <si>
    <t>SFC33012</t>
  </si>
  <si>
    <t>Bombeo de Fluidos no corrosivos de 4200 galones en adelante</t>
  </si>
  <si>
    <t>SFC33013</t>
  </si>
  <si>
    <t>SFC33014</t>
  </si>
  <si>
    <t>Tarifa de monitoreo en unidad de bombeo Presión, Densidad, Caudal, Volumen</t>
  </si>
  <si>
    <t>SFC33015</t>
  </si>
  <si>
    <t>Movilización Tanques por trabajo incluye winche y plataforma</t>
  </si>
  <si>
    <t>SFC33016</t>
  </si>
  <si>
    <t>Supervisor  para fluidos de completación dia o fraccion</t>
  </si>
  <si>
    <t>SFC33017</t>
  </si>
  <si>
    <t>Operador para fluidos de completación dia o fraccion</t>
  </si>
  <si>
    <t>SFC33018</t>
  </si>
  <si>
    <t>Asistente de Operaciones para fluidos de completación dia o fraccion</t>
  </si>
  <si>
    <t>SFC33019</t>
  </si>
  <si>
    <t>Tanque para ácido o solvente de 1000 -4200 galones, por trabajo</t>
  </si>
  <si>
    <t>SFC33020</t>
  </si>
  <si>
    <t>Tanque para fluidos de completación 500 bbls</t>
  </si>
  <si>
    <t>SFC33021</t>
  </si>
  <si>
    <t>SFC33023</t>
  </si>
  <si>
    <t>Unidad de Filtración (3 días)</t>
  </si>
  <si>
    <t>SFC33024</t>
  </si>
  <si>
    <t>Tanque para ácido o solvente de 6500 galones, por trabajo</t>
  </si>
  <si>
    <t>SFC33025</t>
  </si>
  <si>
    <t>SFC33026</t>
  </si>
  <si>
    <t>SFC33027</t>
  </si>
  <si>
    <t>SFC33028</t>
  </si>
  <si>
    <t>Cargo Básico Vacuum para transporte agua limpia 4 hr , capacidad 180 bbls</t>
  </si>
  <si>
    <t>SFC33029</t>
  </si>
  <si>
    <t>Cargo Hora adicional Vacuum 180 bbls</t>
  </si>
  <si>
    <t>SFC33030</t>
  </si>
  <si>
    <t>SFC33031</t>
  </si>
  <si>
    <t>SFC33032</t>
  </si>
  <si>
    <t>Supervisor Senior para fluidos de completación dia o fraccion</t>
  </si>
  <si>
    <t>SFC33033</t>
  </si>
  <si>
    <t>Cargo básico bomba para preparación fluidos de completación, primeras 4 horas o fracción (700 HP)</t>
  </si>
  <si>
    <t>SFC33034</t>
  </si>
  <si>
    <t>Unidad bombeo para preparación fluidos de completación  por hora adicional (700 HP)</t>
  </si>
  <si>
    <t>SFC33035</t>
  </si>
  <si>
    <t>Servicio de transmisión de datos en tiempo real, comunicación díaria por antena.</t>
  </si>
  <si>
    <t>SFC33036</t>
  </si>
  <si>
    <t>Supervisor seguimiento y optimizacion para Fluidos de Control</t>
  </si>
  <si>
    <t>SFC33037</t>
  </si>
  <si>
    <t>Servicio de echometer por pozo hasta 3 disparos</t>
  </si>
  <si>
    <t>SFC33038</t>
  </si>
  <si>
    <t>Servicio toma de nivel fluido echometer, por disparo, sensor de fondo operativo</t>
  </si>
  <si>
    <t>SFC33041</t>
  </si>
  <si>
    <t>Ingeniero de fluidos de control especiales</t>
  </si>
  <si>
    <t>DYFCE-10</t>
  </si>
  <si>
    <t>FLUIDO COMPLETACION ESPECIAL TIPO 1</t>
  </si>
  <si>
    <t>DYFCE-20</t>
  </si>
  <si>
    <t>FLUIDO COMPLETACION ESPECIAL TIPO 2</t>
  </si>
  <si>
    <t>DYFCE-30</t>
  </si>
  <si>
    <t>FLUIDO COMPLETACION ESPECIAL TIPO 3</t>
  </si>
  <si>
    <t>DYFCE-40</t>
  </si>
  <si>
    <t>FLUIDO COMPLETACION ESPECIAL TIPO 4</t>
  </si>
  <si>
    <t>DYFCE-50</t>
  </si>
  <si>
    <t>FLUIDO COMPLETACION ESPECIAL AQUOMECTANTE TIPO 5</t>
  </si>
  <si>
    <t>DYFCE-60</t>
  </si>
  <si>
    <t>FLUIDO COMPLETACION ESPECIAL TIPO 6</t>
  </si>
  <si>
    <t>DYFCE-70</t>
  </si>
  <si>
    <t>FLUIDO COMPLETACION ESPECIAL TIPO 7</t>
  </si>
  <si>
    <t>DYFCC-10</t>
  </si>
  <si>
    <t>FLUIDO COMPLETACION CONVENCIONAL</t>
  </si>
  <si>
    <t>DYFCEN-10</t>
  </si>
  <si>
    <t>FLUIDO COMPLETACION ESPECIAL NANOTECNOLOGIA</t>
  </si>
  <si>
    <t>DYSLL-1</t>
  </si>
  <si>
    <t>SISTEMA ENZYMAS LIMPIEZA residuos de Workover</t>
  </si>
  <si>
    <t>DYSGL-1</t>
  </si>
  <si>
    <t>SISTEMA LIMPIEZA GELIFICADO</t>
  </si>
  <si>
    <t>DYFP-125</t>
  </si>
  <si>
    <t>Formiato de potasio 12,5 ppg</t>
  </si>
  <si>
    <t>DYFP135</t>
  </si>
  <si>
    <t>Formiato de potasio 13,5 ppg</t>
  </si>
  <si>
    <t>DYBRO-100</t>
  </si>
  <si>
    <t>Densificante base Bromuros 13,5 . 16 PPG</t>
  </si>
  <si>
    <t>DYGEL-100</t>
  </si>
  <si>
    <t>Tapón gel Anti pérdida</t>
  </si>
  <si>
    <t>DYGEL-200</t>
  </si>
  <si>
    <t>Tapón Gelificado</t>
  </si>
  <si>
    <t>DYF10073</t>
  </si>
  <si>
    <t>Filtros 1/2 micrón</t>
  </si>
  <si>
    <t>DYF10074</t>
  </si>
  <si>
    <t>Filtros 2 micrones</t>
  </si>
  <si>
    <t>DYF10075</t>
  </si>
  <si>
    <t>Filtros 5 micrones</t>
  </si>
  <si>
    <t>DYF10076</t>
  </si>
  <si>
    <t>Filtros 10 micrones</t>
  </si>
  <si>
    <t>DYAQ-100</t>
  </si>
  <si>
    <t>Sistema Acuohumectante de Reservorio</t>
  </si>
  <si>
    <t>DYCLEAN-OIL 100</t>
  </si>
  <si>
    <t>Sistema Limpieza de depositos organicos para Casing - Tubing</t>
  </si>
  <si>
    <t>DYORGSOLV-776</t>
  </si>
  <si>
    <t>Solvente Mutual preventor cambio humectabilidad HT</t>
  </si>
  <si>
    <t>DYSURF-260</t>
  </si>
  <si>
    <t>Surfactante No-iónico Fluidos de completacion especial</t>
  </si>
  <si>
    <t>DYONE- STEP 100</t>
  </si>
  <si>
    <t xml:space="preserve">Sistema Sintetico para limpieza de completaciones </t>
  </si>
  <si>
    <t>DYFCE-80</t>
  </si>
  <si>
    <t>Fluido Completacion Densificado hasta 8.6 ppg - Base Cloruro de Calcio o Formiato de Sodio</t>
  </si>
  <si>
    <t>DYFCE-81</t>
  </si>
  <si>
    <t>Fluido Completacion Densificado hasta 8.9 ppg - Base Cloruro de Calcio o Formiato de Sodio</t>
  </si>
  <si>
    <t>DYFCE-82</t>
  </si>
  <si>
    <t>Fluido Completacion Densificado hasta 9.2 ppg - Base Cloruro de Calcio o Formiato de Sodio</t>
  </si>
  <si>
    <t>DYFCE-83</t>
  </si>
  <si>
    <t>Fluido Completacion Densificado hasta 9.7 ppg - Base Cloruro de Calcio o Formiato de Sodio</t>
  </si>
  <si>
    <t>DYFCE-84</t>
  </si>
  <si>
    <t>Fluido Completacion Densificado hasta 10.2 ppg - Base Cloruro de Calcio o Formiato de Sodio</t>
  </si>
  <si>
    <t>2.2.22. Servicios de Bombeo de Superficie</t>
  </si>
  <si>
    <t>BOMBEO DE ALTA PRESION</t>
  </si>
  <si>
    <t>SB35001</t>
  </si>
  <si>
    <t xml:space="preserve">Movilización unidad de bombeo alta presión </t>
  </si>
  <si>
    <t>SB35002</t>
  </si>
  <si>
    <t>Cargo básico primeras 4 horas o fracción unidad de bombeo, de 5001 a 10000 psi</t>
  </si>
  <si>
    <t>HHP*hr</t>
  </si>
  <si>
    <t>SB35003</t>
  </si>
  <si>
    <t>Cada hora adicional o fracción unidad de bombeo,  de 5001 a 10000 psi</t>
  </si>
  <si>
    <t>SB35004</t>
  </si>
  <si>
    <r>
      <t xml:space="preserve">Movilización unidades livianas para </t>
    </r>
    <r>
      <rPr>
        <sz val="11"/>
        <rFont val="Arial"/>
        <family val="2"/>
      </rPr>
      <t>personal</t>
    </r>
  </si>
  <si>
    <t>SB35005</t>
  </si>
  <si>
    <t>SB35006</t>
  </si>
  <si>
    <t>Centrifuga, Proporcionadores Blender primeras 8 hrs de 6 BPM cada una para Bombeo de pruebas de Ratas Múltiples</t>
  </si>
  <si>
    <t>SB35007</t>
  </si>
  <si>
    <t>Centrifuga, Proporcionadores Blender primeras 8 hrs de 12 BPM cada una para Bombeo de pruebas de Ratas Múltiples</t>
  </si>
  <si>
    <t>SB35008</t>
  </si>
  <si>
    <t>Cada hora adicional  de la Centrifuga después de las 8 horas cada una para Bombeo de pruebas de Ratas Múltiples</t>
  </si>
  <si>
    <t>SB35009</t>
  </si>
  <si>
    <t>Líneas de acero de descarga de 2 - 3" 15000PSI WP, por pie y por dia para Bombeo de pruebas de Ratas Múltiples</t>
  </si>
  <si>
    <t>SB35010</t>
  </si>
  <si>
    <t>Codos o chiksan de 2 - 3" 15000PSI WP por dia cada uno para Bombeo de pruebas de Ratas Múltiples</t>
  </si>
  <si>
    <t>SB35011</t>
  </si>
  <si>
    <t>Válvulas de 2 - 3" x 2 - 3" 15000 PSI WP, por dia, cada uno para Bombeo de pruebas de Ratas Múltiples</t>
  </si>
  <si>
    <t>SB35012</t>
  </si>
  <si>
    <t>Manifold  2 -3" de alta presión primeras 8 horas para Bombeo de pruebas de Ratas Múltiples</t>
  </si>
  <si>
    <t>SB35013</t>
  </si>
  <si>
    <t>Supervisor bombeo alta presión dia o fraccion</t>
  </si>
  <si>
    <t>SB35014</t>
  </si>
  <si>
    <t>Operador bombeo alta presión dia o fraccion</t>
  </si>
  <si>
    <t>SB35015</t>
  </si>
  <si>
    <t>Asistente de Operaciones bombeo alta presión dia o fraccion</t>
  </si>
  <si>
    <t>SB35016</t>
  </si>
  <si>
    <t>SB35017</t>
  </si>
  <si>
    <t>SB35018</t>
  </si>
  <si>
    <t>SB35019</t>
  </si>
  <si>
    <t>Movilización  Tanque de 500 bbls</t>
  </si>
  <si>
    <t>SB35020</t>
  </si>
  <si>
    <t>Ingeniero de Operaciones bombeo alta presión</t>
  </si>
  <si>
    <t>SB35021</t>
  </si>
  <si>
    <t>Cargo básico primeras 4 horas o fracción unidad de bombeo, hasta 5000 psi</t>
  </si>
  <si>
    <t>SB35022</t>
  </si>
  <si>
    <r>
      <t xml:space="preserve">Cada hora adicional o fracción unidad de fracción, </t>
    </r>
    <r>
      <rPr>
        <u/>
        <sz val="11"/>
        <color theme="1"/>
        <rFont val="Arial"/>
        <family val="2"/>
      </rPr>
      <t>hasta 5000</t>
    </r>
    <r>
      <rPr>
        <sz val="11"/>
        <color theme="1"/>
        <rFont val="Arial"/>
        <family val="2"/>
      </rPr>
      <t xml:space="preserve"> psi.</t>
    </r>
  </si>
  <si>
    <t>SB35023</t>
  </si>
  <si>
    <t>Supervisor Senior para bombeo de nitrógeno dia o fraccion</t>
  </si>
  <si>
    <t>SB35024</t>
  </si>
  <si>
    <t>Ingeniero de Bombeo Alta Presión</t>
  </si>
  <si>
    <t>BOMBEO DE SUPERFICIE</t>
  </si>
  <si>
    <t>SB3101</t>
  </si>
  <si>
    <t>Viaje de unidad de Bombeo en superficie</t>
  </si>
  <si>
    <t>SB3105</t>
  </si>
  <si>
    <t>Cada hora adicional o fracción de trabajo, por unidad de bombeo en superficie</t>
  </si>
  <si>
    <t>SB3111</t>
  </si>
  <si>
    <t>Tanque de almacenamiento de 100 barriles</t>
  </si>
  <si>
    <t>SB3113</t>
  </si>
  <si>
    <t>Adaptador Conector hasta 9 5/8 " por trabajo</t>
  </si>
  <si>
    <t>SB3114</t>
  </si>
  <si>
    <t>Cargo por monitoreo standard  de presión, caudal y densidad para bombeo en superficie</t>
  </si>
  <si>
    <t>SB3115</t>
  </si>
  <si>
    <t>SB3116</t>
  </si>
  <si>
    <t>Medidor de flujo para trabajo de bombeo en superficie, por trabajo</t>
  </si>
  <si>
    <t>SB3118</t>
  </si>
  <si>
    <t>SB3119</t>
  </si>
  <si>
    <t>Supervisor bombeo superficie dia o fraccion</t>
  </si>
  <si>
    <t>SB3120</t>
  </si>
  <si>
    <t>Operador bombeo superficie dia o fraccion</t>
  </si>
  <si>
    <t>SB3121</t>
  </si>
  <si>
    <t>SB3122</t>
  </si>
  <si>
    <t>Asistente de Operaciones bombeo superficie dia o fraccion</t>
  </si>
  <si>
    <t>SB3123</t>
  </si>
  <si>
    <t>Primeras 4 horas o fracción, cargo básico por unidad de bombeo en superficie (350 HP)</t>
  </si>
  <si>
    <t>SB3124</t>
  </si>
  <si>
    <t>Cada hora adicional o fracción de trabajo, por unidad de bombeo en superficie (350 HP)</t>
  </si>
  <si>
    <t>SB3706</t>
  </si>
  <si>
    <t>Viaje por unidad de bombeo para tratamientos en linea de superficie</t>
  </si>
  <si>
    <t>SB3702</t>
  </si>
  <si>
    <t>Cargo básico, primeras 4 horas o fracción de unidad de bombeo para tratamientos en superficie</t>
  </si>
  <si>
    <t>SB3703</t>
  </si>
  <si>
    <t>Supervisor bombeo tratamiento en lineas de superficie</t>
  </si>
  <si>
    <t>SB3704</t>
  </si>
  <si>
    <t>Operador bombeo tratamiento en lineas de superficie</t>
  </si>
  <si>
    <t>SB3705</t>
  </si>
  <si>
    <t>Asistente de Operaciones bombeo tratamiento en lineas de superficie</t>
  </si>
  <si>
    <t>BOMBEO DE PARA PRUEBAS DE LINEA</t>
  </si>
  <si>
    <t>SBPI35</t>
  </si>
  <si>
    <t>Viaje de unidad de Bombeo en superficie para pruebas</t>
  </si>
  <si>
    <t>SBPI38</t>
  </si>
  <si>
    <t>Cada hora adicional o fracción de trabajo, por unidad de bombeo en superficie para pruebas</t>
  </si>
  <si>
    <t>SBPI39</t>
  </si>
  <si>
    <t>Cargo por monitoreo standard  de presión, caudal y densidad para bombeo en superficie para pruebas</t>
  </si>
  <si>
    <t>SBPI40</t>
  </si>
  <si>
    <t>Registrador de presión tipo Martín Decker por trabajo para pruebas</t>
  </si>
  <si>
    <t>SBPI41</t>
  </si>
  <si>
    <t>Medidor de flujo para trabajo de bombeo en superficie para pruebas, por trabajo</t>
  </si>
  <si>
    <t>SBPI42</t>
  </si>
  <si>
    <t>Supervisor bombeo superficie para pruebas dia o fraccion</t>
  </si>
  <si>
    <t>SBPI43</t>
  </si>
  <si>
    <t>Operador bombeo superficie para pruebas dia o fraccion</t>
  </si>
  <si>
    <t>SBPI44</t>
  </si>
  <si>
    <t>SBPI45</t>
  </si>
  <si>
    <t>Asistente de Operaciones bombeo superficie para pruebas dia o fraccion</t>
  </si>
  <si>
    <t>SBPI46</t>
  </si>
  <si>
    <t>Supervisor Senior para bombeo en superficie dia o fraccion</t>
  </si>
  <si>
    <t>SBPI47</t>
  </si>
  <si>
    <t>Primeras 4 horas o fracción, cargo básico por unidad de bombeo en superficie para pruebas (350 HP)</t>
  </si>
  <si>
    <t>SBPI48</t>
  </si>
  <si>
    <t>Cada hora adicional o fracción de trabajo, por unidad de bombeo en superficie para pruebas (350 HP)</t>
  </si>
  <si>
    <t>2.2.57. Servicios de Gestión de Desechos</t>
  </si>
  <si>
    <t>SCS7001</t>
  </si>
  <si>
    <t>Cuttings Boxes</t>
  </si>
  <si>
    <t>SCS7002</t>
  </si>
  <si>
    <t>Servicios de Tratamiento de fluidos de control de pozo hasta 1000 bbls</t>
  </si>
  <si>
    <t>SCS7003</t>
  </si>
  <si>
    <t>Servicio de Filtración  (unidad de filtración y tanque de 500 bls por tres días)</t>
  </si>
  <si>
    <t>SCS7004</t>
  </si>
  <si>
    <t>unidad de Filtración para fluidos de completación especial (3 días)</t>
  </si>
  <si>
    <t>SCS7005</t>
  </si>
  <si>
    <t>Tanque de sólidos para residuos de Workover, 200-240 bbl</t>
  </si>
  <si>
    <t>SCS7006</t>
  </si>
  <si>
    <t>Tanque de sólidos para residuos de Workover, 100 - 120 bbl</t>
  </si>
  <si>
    <t>SCS7007</t>
  </si>
  <si>
    <t>Retroexcavadora Tipo 1</t>
  </si>
  <si>
    <t>SCS7008</t>
  </si>
  <si>
    <t>Volqueta 8 mt3</t>
  </si>
  <si>
    <t>SCS7009</t>
  </si>
  <si>
    <t>Carro Tanque 200 bbls</t>
  </si>
  <si>
    <t>SCS7010</t>
  </si>
  <si>
    <t>Contenedor  Laboratorio</t>
  </si>
  <si>
    <t>SCS7011</t>
  </si>
  <si>
    <t>Contenedor Bodega</t>
  </si>
  <si>
    <t>SCS7012</t>
  </si>
  <si>
    <t>Tabla parámetros del fluido tratado, Completa</t>
  </si>
  <si>
    <t>SCS7013</t>
  </si>
  <si>
    <t>Tabla 4b. RO 265, Completa</t>
  </si>
  <si>
    <t>SCS7014</t>
  </si>
  <si>
    <t>Tabla 7b. RO 265, Completa</t>
  </si>
  <si>
    <t>SCS7015</t>
  </si>
  <si>
    <t>Supervisor Control de Solidos dia o fraccion</t>
  </si>
  <si>
    <t>SCS7016</t>
  </si>
  <si>
    <t>Tratamiento de líquidos contaminados</t>
  </si>
  <si>
    <t>SCS7017</t>
  </si>
  <si>
    <t>Supervisor Senior para gestión de desechos dia o fraccion</t>
  </si>
  <si>
    <t>SCS7018</t>
  </si>
  <si>
    <t>Ingeniero de Gestión de Desechos</t>
  </si>
  <si>
    <t>SCS7101</t>
  </si>
  <si>
    <t>Tratamiento de desechos solidos de cementación</t>
  </si>
  <si>
    <t>SCS7103</t>
  </si>
  <si>
    <t>Volteador</t>
  </si>
  <si>
    <t>SCS7104</t>
  </si>
  <si>
    <t xml:space="preserve">Tratamiento de solidos completación  base agua </t>
  </si>
  <si>
    <t>SCS7105</t>
  </si>
  <si>
    <t>Servicio de movilización de líquidos contaminados</t>
  </si>
  <si>
    <t>SCS7106</t>
  </si>
  <si>
    <t>Servicio de movilización de sólidos contaminados con aceite</t>
  </si>
  <si>
    <t>tonelada</t>
  </si>
  <si>
    <t>SCS7107</t>
  </si>
  <si>
    <t>Tratamiento de desechos sólidos contaminados con aceite</t>
  </si>
  <si>
    <t>SCS7108</t>
  </si>
  <si>
    <t>Centrifuga  Tipo 1</t>
  </si>
  <si>
    <t>SCS7110</t>
  </si>
  <si>
    <t xml:space="preserve">Linear Motion Shaker Series 500 B4X-18 </t>
  </si>
  <si>
    <t>SCS7111</t>
  </si>
  <si>
    <t>Zaranda  High Dryer</t>
  </si>
  <si>
    <t>SCS7112</t>
  </si>
  <si>
    <t xml:space="preserve">Limpiador de residuos de Workover  3x1 (2-12 &amp; 16-4) </t>
  </si>
  <si>
    <t>SCS7113</t>
  </si>
  <si>
    <t>Removedor de residuos de Workover</t>
  </si>
  <si>
    <t>SCS7114</t>
  </si>
  <si>
    <t>unidad de Dewatering</t>
  </si>
  <si>
    <t>SCS7115</t>
  </si>
  <si>
    <t>unidad de Tratamiento de Agua</t>
  </si>
  <si>
    <t>SCS7116</t>
  </si>
  <si>
    <t>Tanque de residuos de Workover de 10 bbl</t>
  </si>
  <si>
    <t>SCS7117</t>
  </si>
  <si>
    <t>Bomba de díafragma de 1"</t>
  </si>
  <si>
    <t>SCS7118</t>
  </si>
  <si>
    <t>Bomba de díafragma de 2"</t>
  </si>
  <si>
    <t>SCS7119</t>
  </si>
  <si>
    <t>Bomba de díafragma de 3"</t>
  </si>
  <si>
    <t>SCS7120</t>
  </si>
  <si>
    <t xml:space="preserve">Bomba Centrifuga 6 x 8 </t>
  </si>
  <si>
    <t>SCS7122</t>
  </si>
  <si>
    <t>Bomba Centrifuga 6 x 5  - Shear Pump</t>
  </si>
  <si>
    <t>SCS7124</t>
  </si>
  <si>
    <t xml:space="preserve">Bomba Centrifuga 4 x 3 </t>
  </si>
  <si>
    <t>SCS7125</t>
  </si>
  <si>
    <t xml:space="preserve">Bomba Centrifuga 3 x 2 </t>
  </si>
  <si>
    <t>SCS7126</t>
  </si>
  <si>
    <t>Bomba MOYNO NE-60</t>
  </si>
  <si>
    <t>SCS7127</t>
  </si>
  <si>
    <t>Bomba MOYNO NE-30 - polímero</t>
  </si>
  <si>
    <t>SCS7128</t>
  </si>
  <si>
    <t>Bomba a diésel de 3"</t>
  </si>
  <si>
    <t>SCS7129</t>
  </si>
  <si>
    <t>Compresor de aire 50 CFM</t>
  </si>
  <si>
    <t>SCS7130</t>
  </si>
  <si>
    <t>Compresor de aire 75 CFM</t>
  </si>
  <si>
    <t>SCS7131</t>
  </si>
  <si>
    <t>Compresor de aire 110 CFM</t>
  </si>
  <si>
    <t>SCS7132</t>
  </si>
  <si>
    <t>Generador 600 kW</t>
  </si>
  <si>
    <t>SCS7133</t>
  </si>
  <si>
    <t>Generador 400-450kW</t>
  </si>
  <si>
    <t>SCS7135</t>
  </si>
  <si>
    <t>Generador de 350 kW</t>
  </si>
  <si>
    <t>SCS7136</t>
  </si>
  <si>
    <t>Generador de 100-150 kW</t>
  </si>
  <si>
    <t>SCS7137</t>
  </si>
  <si>
    <t xml:space="preserve">Secador de cortes vertical </t>
  </si>
  <si>
    <t>SCS7138</t>
  </si>
  <si>
    <t>Sección de 12 pies de Tornillo inclinado de 14" con motor</t>
  </si>
  <si>
    <t>SCS7139</t>
  </si>
  <si>
    <t>Sección de 12 pies de tornillo de 14" con motor</t>
  </si>
  <si>
    <t>SCS7142</t>
  </si>
  <si>
    <t>Panel de Distribución Eléctrico 520 Amp</t>
  </si>
  <si>
    <t>SCS7143</t>
  </si>
  <si>
    <t>Tanque de Tornillo</t>
  </si>
  <si>
    <t>SCS7144</t>
  </si>
  <si>
    <t>Tanque de sólidos, 200-240 bbl</t>
  </si>
  <si>
    <t>SCS7145</t>
  </si>
  <si>
    <t>Tanque de sólidos, 100 - 120 bbl</t>
  </si>
  <si>
    <t>SCS7151</t>
  </si>
  <si>
    <t>Tanque Skimmer 100 bbl</t>
  </si>
  <si>
    <t>SCS7152</t>
  </si>
  <si>
    <t xml:space="preserve">Retroexcavadora 320 (Excavator - oruga)  </t>
  </si>
  <si>
    <t>SCS7155</t>
  </si>
  <si>
    <t>Excavadora de llantas</t>
  </si>
  <si>
    <t>SCS7157</t>
  </si>
  <si>
    <t>Volqueta 12 mt3</t>
  </si>
  <si>
    <t>SCS7160</t>
  </si>
  <si>
    <t>SCS7167</t>
  </si>
  <si>
    <t>Laboratorio Portátil</t>
  </si>
  <si>
    <t>SCS7168</t>
  </si>
  <si>
    <t>Contenedor - Bodega - Laboratorio</t>
  </si>
  <si>
    <t>SCS7169</t>
  </si>
  <si>
    <t>Camper - Dormitorio</t>
  </si>
  <si>
    <t>SCS7170</t>
  </si>
  <si>
    <t>Hidrolavadora o Vaporela</t>
  </si>
  <si>
    <t>SCS7171</t>
  </si>
  <si>
    <t>Tablero de Distribución Eléctrica</t>
  </si>
  <si>
    <t>SCS7173</t>
  </si>
  <si>
    <t>Caja de distribución de flujo para las zarandas</t>
  </si>
  <si>
    <t>SCS7174</t>
  </si>
  <si>
    <t>100 Hp Vacuum Unit</t>
  </si>
  <si>
    <t>SCS7175</t>
  </si>
  <si>
    <t>VD Pod with internal conveyor</t>
  </si>
  <si>
    <t>SCS7176</t>
  </si>
  <si>
    <t>15 bbl air tank + hoses</t>
  </si>
  <si>
    <t>SCS7177</t>
  </si>
  <si>
    <t>Tanque de Mezcla "Shear Tank" de 160 bbl</t>
  </si>
  <si>
    <t>SCS7178</t>
  </si>
  <si>
    <t>Volteador de Cutting Boxes</t>
  </si>
  <si>
    <t>SCS7179</t>
  </si>
  <si>
    <t>Grua 30 Tons</t>
  </si>
  <si>
    <t>SCS7180</t>
  </si>
  <si>
    <t xml:space="preserve"> Screens API 200</t>
  </si>
  <si>
    <t>SCS7181</t>
  </si>
  <si>
    <t xml:space="preserve"> Screens API 170</t>
  </si>
  <si>
    <t>SCS7182</t>
  </si>
  <si>
    <t xml:space="preserve"> Screens API 140</t>
  </si>
  <si>
    <t>SCS7183</t>
  </si>
  <si>
    <t xml:space="preserve"> Screens API 120</t>
  </si>
  <si>
    <t>SCS7184</t>
  </si>
  <si>
    <t xml:space="preserve"> Screens API 100</t>
  </si>
  <si>
    <t>SCS7197</t>
  </si>
  <si>
    <t>Tratamiento de desechos solidos contaminados con aceite</t>
  </si>
  <si>
    <t>SCS7198</t>
  </si>
  <si>
    <t>Tratamiento de desechos solidos No contaminados con aceite</t>
  </si>
  <si>
    <t>SCS7199</t>
  </si>
  <si>
    <t>Servicio de movilización de desechos solidos</t>
  </si>
  <si>
    <t>SCS7200</t>
  </si>
  <si>
    <t>Servicio de movilización de desechos líquidos contaminados</t>
  </si>
  <si>
    <t>SCS7201</t>
  </si>
  <si>
    <t>Ingeniero de proyecto</t>
  </si>
  <si>
    <t>SCS7202</t>
  </si>
  <si>
    <t>Supervisor Nacional en Control de Solidos  dia o fraccion</t>
  </si>
  <si>
    <t>SCS7203</t>
  </si>
  <si>
    <t xml:space="preserve">Técnico de tratamiento de aguas </t>
  </si>
  <si>
    <t>SCS7204</t>
  </si>
  <si>
    <t>Técnico en Control de solidos</t>
  </si>
  <si>
    <t>SCS7205</t>
  </si>
  <si>
    <t>Asistente Control de Solidos dia o fraccion</t>
  </si>
  <si>
    <t>SCS7214</t>
  </si>
  <si>
    <t>Tratamiento y disposición de aceite usado</t>
  </si>
  <si>
    <t>SCS7217</t>
  </si>
  <si>
    <t>Tratamiento y disposición de chatarra contaminada con hidrocarburo</t>
  </si>
  <si>
    <t>kg</t>
  </si>
  <si>
    <t>SCS7218</t>
  </si>
  <si>
    <t>movilización de aceite usado</t>
  </si>
  <si>
    <t>SCS7219</t>
  </si>
  <si>
    <t>Sistema Limpieza de residuos de Workover</t>
  </si>
  <si>
    <t>SCS7221</t>
  </si>
  <si>
    <t>Volqueta de 12 m3 carga efectiva máximo 8m3 o en referencia a la consistencia de los ripios.
(Ruta hasta 80Km)</t>
  </si>
  <si>
    <t>SCS7223</t>
  </si>
  <si>
    <t>Volqueta de 12 m3 carga efectiva máximo 8m3 o en referencia a la consistencia de los ripios.
(Ruta 80 - 140Km)</t>
  </si>
  <si>
    <t>SCS7225</t>
  </si>
  <si>
    <t>Volqueta de 12 m3 carga efectiva máximo 8m3 o en referencia a la consistencia de los ripios.
(Ruta 140 - 250km)</t>
  </si>
  <si>
    <t>SCS7226</t>
  </si>
  <si>
    <t>Vacuum de 90 a 160Bbl.</t>
  </si>
  <si>
    <t>SCS7227</t>
  </si>
  <si>
    <t>Camiones cerrados de 7.5 a 13Ton.
(Ruta entre 20Km)</t>
  </si>
  <si>
    <t>SCS7228</t>
  </si>
  <si>
    <t>Camiones cerrados de 7.5 a 13Ton.
(Ruta entre 20 y 40Km)</t>
  </si>
  <si>
    <t>SCS7229</t>
  </si>
  <si>
    <t>Camiones cerrados de 7.5 a 13Ton.
(Ruta entre 40 y 80Km)</t>
  </si>
  <si>
    <t>SCS7230</t>
  </si>
  <si>
    <t>Camiones cerrados de 7.5 a 13Ton.
(Ruta entre 80 y 120Km)</t>
  </si>
  <si>
    <t>SCS7231</t>
  </si>
  <si>
    <t>Camiones cerrados de 7.5 a 13Ton.
(Ruta entre 120 y 160Km)</t>
  </si>
  <si>
    <t>SCS7235</t>
  </si>
  <si>
    <t>Excavadora 320 o similar</t>
  </si>
  <si>
    <t>SCS7236</t>
  </si>
  <si>
    <t>Movilización en cama baja (Hasta 30Km.)</t>
  </si>
  <si>
    <t>SCS7237</t>
  </si>
  <si>
    <t>Desmovilización en cama baja (Hasta 30Km.)</t>
  </si>
  <si>
    <t>SCS7238</t>
  </si>
  <si>
    <t>Desmovilización en cama baja (De acuerdo a Distancia)</t>
  </si>
  <si>
    <t>SCS7239</t>
  </si>
  <si>
    <t>Movilización en cama baja (De acuerdo a Distancia)</t>
  </si>
  <si>
    <t>SCS7240</t>
  </si>
  <si>
    <t>Disposición final de lodos y ripios que cumplan los parámetros de la tabla 7a del RAOHE 1215</t>
  </si>
  <si>
    <t>m3</t>
  </si>
  <si>
    <t>SCS7241</t>
  </si>
  <si>
    <t>Tratamiento  y disposición final de lodos y ripios que no contengan hidrocarburos y no cumplan con los parámetros de la tabla 7a del RAOHE 1215</t>
  </si>
  <si>
    <t>SCS7242</t>
  </si>
  <si>
    <t>Tratamiento  y disposición final de lodos y ripios contaminados con cemento</t>
  </si>
  <si>
    <t>SCS7243</t>
  </si>
  <si>
    <t>Tratamiento  y disposición final de lodos y ripios que  contengan hidrocarburos hasta 30000 TPH</t>
  </si>
  <si>
    <t>SCS7244</t>
  </si>
  <si>
    <t>Tratamiento  y disposición final de lodos y ripios que  contengan hidrocarburos desde 30000 hasta 60000 TPH</t>
  </si>
  <si>
    <t>SCS7245</t>
  </si>
  <si>
    <t>Tratamiento  y disposición final de lodos y ripios que  contengan hidrocarburos desde 60000 hasta 90000 TPH</t>
  </si>
  <si>
    <t>SCS7246</t>
  </si>
  <si>
    <t>Tratamiento  y disposición final de lodos y ripios que  contengan hidrocarburos sobre los 90000 TPH</t>
  </si>
  <si>
    <t>SCS7247</t>
  </si>
  <si>
    <t>Papel / Cartón</t>
  </si>
  <si>
    <t>Kg</t>
  </si>
  <si>
    <t>SCS7248</t>
  </si>
  <si>
    <t>Plástico No Contaminado</t>
  </si>
  <si>
    <t>SCS7249</t>
  </si>
  <si>
    <t>Madera no contaminada</t>
  </si>
  <si>
    <t>SCS7250</t>
  </si>
  <si>
    <t>Chatarra</t>
  </si>
  <si>
    <t>SCS7251</t>
  </si>
  <si>
    <t>Material contaminado con hidrocarburos</t>
  </si>
  <si>
    <t>SCS7252</t>
  </si>
  <si>
    <t>Filtros</t>
  </si>
  <si>
    <t>SCS7253</t>
  </si>
  <si>
    <t>Suelo Contaminado con Hidrocarburos*</t>
  </si>
  <si>
    <t>SCS7254</t>
  </si>
  <si>
    <t>Residuos de Trampa de Grasa</t>
  </si>
  <si>
    <t>SCS7255</t>
  </si>
  <si>
    <t>EPP usado</t>
  </si>
  <si>
    <t>SCS7256</t>
  </si>
  <si>
    <t>Papel / Cartón contaminado</t>
  </si>
  <si>
    <t>SCS7257</t>
  </si>
  <si>
    <t>Plástico contaminado</t>
  </si>
  <si>
    <t>SCS7258</t>
  </si>
  <si>
    <t>Madera contaminada</t>
  </si>
  <si>
    <t>SCS7259</t>
  </si>
  <si>
    <t>Productos químicos caducados</t>
  </si>
  <si>
    <t>SCS7260</t>
  </si>
  <si>
    <t>Hospitalarios</t>
  </si>
  <si>
    <t>SCS7261</t>
  </si>
  <si>
    <t>Baterías de autos, pilas</t>
  </si>
  <si>
    <t>SCS7262</t>
  </si>
  <si>
    <t>Tintas de impresora, cartuchos, tonners</t>
  </si>
  <si>
    <t>SCS7263</t>
  </si>
  <si>
    <t>Lámpara fluorescentes y focos</t>
  </si>
  <si>
    <t>SCS7264</t>
  </si>
  <si>
    <t>Aceite Quemado</t>
  </si>
  <si>
    <t>SCS7265</t>
  </si>
  <si>
    <t>Combustibles contaminados</t>
  </si>
  <si>
    <t>SCS7266</t>
  </si>
  <si>
    <t>Desechos orgánicos</t>
  </si>
  <si>
    <t>SCS7267</t>
  </si>
  <si>
    <t>Efluentes industriales</t>
  </si>
  <si>
    <t>SCS7268</t>
  </si>
  <si>
    <t>Lodos  de la planta de tratamiento de aguas grises y negras</t>
  </si>
  <si>
    <t>SCS7269</t>
  </si>
  <si>
    <t>Aguas Negras y Grises</t>
  </si>
  <si>
    <t>SCS7270</t>
  </si>
  <si>
    <t>Movilización de  Grua 30 Tons,  incluye plataforma</t>
  </si>
  <si>
    <t>DY-20</t>
  </si>
  <si>
    <t>Acelerador solido para lechadas</t>
  </si>
  <si>
    <t>DY-30L</t>
  </si>
  <si>
    <t>Soda Caustica</t>
  </si>
  <si>
    <t>DY-70L</t>
  </si>
  <si>
    <t>Acelerador   liquido para lechadas</t>
  </si>
  <si>
    <t>DY-90</t>
  </si>
  <si>
    <t>Acelerador  tipo HP</t>
  </si>
  <si>
    <t>2.2.21. Servicios de Tubería Continua</t>
  </si>
  <si>
    <t>CT5101</t>
  </si>
  <si>
    <t>Viaje de unidad de coiled tubing</t>
  </si>
  <si>
    <t>CT5104</t>
  </si>
  <si>
    <t>Cargo básico primeras 8 horas unidad de tubería continua o fracción</t>
  </si>
  <si>
    <t>CT5105</t>
  </si>
  <si>
    <t>Cada hora adicional de unidad de tubería continua o fracción</t>
  </si>
  <si>
    <t>CT5106</t>
  </si>
  <si>
    <t>Cargo por profundidad de la punta del coiled tubing</t>
  </si>
  <si>
    <t>CT5107</t>
  </si>
  <si>
    <t>Cargo por pie de corrida adicional</t>
  </si>
  <si>
    <t>CT5108</t>
  </si>
  <si>
    <t>Enjuagador de caucho (stripper rubber)</t>
  </si>
  <si>
    <t>CT5109</t>
  </si>
  <si>
    <t>Empacadura Inflable, primeras 24 horas o fracción</t>
  </si>
  <si>
    <t>CT5110</t>
  </si>
  <si>
    <t>Por hora adicional de empacadura inflable</t>
  </si>
  <si>
    <t>CT5111</t>
  </si>
  <si>
    <t>Tapón puente para tubería inflable, primeras 24 horas</t>
  </si>
  <si>
    <t>CT5112</t>
  </si>
  <si>
    <t>Por hora adicional tapón puente</t>
  </si>
  <si>
    <t>CT5113</t>
  </si>
  <si>
    <t>Conector para BHA de trabajo</t>
  </si>
  <si>
    <t>CT5114</t>
  </si>
  <si>
    <t>Cabeza de control de flujo por trabajo</t>
  </si>
  <si>
    <t>CT5115</t>
  </si>
  <si>
    <t>Herramienta Jet estático, diferentes medidas</t>
  </si>
  <si>
    <t>CT5116</t>
  </si>
  <si>
    <t>Rotowash Tool por trabajo</t>
  </si>
  <si>
    <t>CT5117</t>
  </si>
  <si>
    <t>Centralizador, por trabajo</t>
  </si>
  <si>
    <t>CT5118</t>
  </si>
  <si>
    <t xml:space="preserve">Tubing disconect  </t>
  </si>
  <si>
    <t>CT5119</t>
  </si>
  <si>
    <t>Zapato de diseño especial para utilizar con Dynadrill</t>
  </si>
  <si>
    <t>CT5120</t>
  </si>
  <si>
    <t>Servicio de reparación in situ de herramientas Dynadrill por hora o fracción</t>
  </si>
  <si>
    <t>CT5122</t>
  </si>
  <si>
    <t>Por bombeo de fluidos corrosivos inyectados por galón</t>
  </si>
  <si>
    <t>CT5123</t>
  </si>
  <si>
    <t>Por bombeo de solventes aromáticos con o sin empacaduras inflables</t>
  </si>
  <si>
    <t>CT5124</t>
  </si>
  <si>
    <t>Herramienta a chorro (Jet Tool), diferentes medidas</t>
  </si>
  <si>
    <t>CT5125</t>
  </si>
  <si>
    <t>unidad COMPU-VAN o equivalente, por trabajo</t>
  </si>
  <si>
    <t>CT5126</t>
  </si>
  <si>
    <t>Cargo por profundidad de la punta del coiled tubing con cable interno para registro</t>
  </si>
  <si>
    <t>CT5127</t>
  </si>
  <si>
    <t>Cargo por pie de corrida adicional con cable interno para registro</t>
  </si>
  <si>
    <t>CT5128</t>
  </si>
  <si>
    <t xml:space="preserve">Packer inflable  1 11/16 - 3 1/2  </t>
  </si>
  <si>
    <t>CT5129</t>
  </si>
  <si>
    <t>Herramienta de impacto hidráulico 1 11/16 - 4 3/4 inch</t>
  </si>
  <si>
    <t>CT5130</t>
  </si>
  <si>
    <t>Herramienta de punzado por arena 1 11/16 - 4 3/4 inch</t>
  </si>
  <si>
    <t>CT5131</t>
  </si>
  <si>
    <t>Molienda dentro de tubería de 2 3/8" a 4 1/2" o equivalente por pie perforado</t>
  </si>
  <si>
    <t>CT5132</t>
  </si>
  <si>
    <t>Crossover para herramientas de coiled tubing  1 11/16 - 4 3/4 inch por trabajo</t>
  </si>
  <si>
    <t>CT5133</t>
  </si>
  <si>
    <t>Zapato de diseño especial para utilizar con Motor de fondo</t>
  </si>
  <si>
    <t>CT5134</t>
  </si>
  <si>
    <t>Supervisor Coiled Tubing dia o fraccion</t>
  </si>
  <si>
    <t>CT5135</t>
  </si>
  <si>
    <t>Operador Coiled Tubing dia o fraccion</t>
  </si>
  <si>
    <t>CT5136</t>
  </si>
  <si>
    <t>Asistente de Operaciones Coiled Tubing dia o fraccion</t>
  </si>
  <si>
    <t>CT5137</t>
  </si>
  <si>
    <t>Cargo por corte de carrete de Coiled Tubing de 1.5 pulg (perdida)</t>
  </si>
  <si>
    <t>CT5138</t>
  </si>
  <si>
    <t>Servicio de Dohnhole video Tool Real time</t>
  </si>
  <si>
    <t>CT5139</t>
  </si>
  <si>
    <t>Servicio de registros con memorias</t>
  </si>
  <si>
    <t>CT5140</t>
  </si>
  <si>
    <t>CT5141</t>
  </si>
  <si>
    <t>CT5143</t>
  </si>
  <si>
    <t>Separador Gas de baja presión, renta día para offshore</t>
  </si>
  <si>
    <t>CT5144</t>
  </si>
  <si>
    <t>Tanque bota 500 bbls para evaluación pozo / offshore</t>
  </si>
  <si>
    <t>CT5145</t>
  </si>
  <si>
    <t>Movilización y desmovilización unidad de tubería continua trabajos offshore</t>
  </si>
  <si>
    <t>CT5146</t>
  </si>
  <si>
    <t>Ingeniero de Operaciones Coiled tubing</t>
  </si>
  <si>
    <t>CT5147</t>
  </si>
  <si>
    <t>Grúa 30 Tons</t>
  </si>
  <si>
    <t>CT5148</t>
  </si>
  <si>
    <t>Grúa 60 Tons o mas</t>
  </si>
  <si>
    <t>CT5149</t>
  </si>
  <si>
    <t>Servicio de  Grúa 30 - 60 Tons o mas,  incluye plataforma</t>
  </si>
  <si>
    <t>CT5161</t>
  </si>
  <si>
    <t>Supervisor Senior para CTU dia o fraccion</t>
  </si>
  <si>
    <t>CT5162</t>
  </si>
  <si>
    <t>Ingeniero de Coiled Tubing</t>
  </si>
  <si>
    <t>SB3601</t>
  </si>
  <si>
    <t>Viaje de unidad con tanque convertidor, por Km.</t>
  </si>
  <si>
    <t>SB3602</t>
  </si>
  <si>
    <t>Líneas de acero de descarga de 2" 15000PSI WP, por dia para Bombeo de nitrógeno 80 ft min</t>
  </si>
  <si>
    <t>SB3604</t>
  </si>
  <si>
    <t>Cargo básico primeras 4 horas o fracción unidad de nitrógeno, hasta 5000 psi</t>
  </si>
  <si>
    <t>SB3605</t>
  </si>
  <si>
    <t>Cada hora adicional o fracción unidad de nitrógeno,  hasta 5000 psi</t>
  </si>
  <si>
    <t>SB3607</t>
  </si>
  <si>
    <t>Cada hora adicional o fracción unidad de fracción, de 5001 a 10000 psi.</t>
  </si>
  <si>
    <t>SB3608</t>
  </si>
  <si>
    <t>Tanque especial de 3000 galones o equivalente por trabajo</t>
  </si>
  <si>
    <t>SB3609</t>
  </si>
  <si>
    <t>Tanque especial de 2000 galones o equivalente por trabajo</t>
  </si>
  <si>
    <t>SB3610</t>
  </si>
  <si>
    <t>Generador de espuma por trabajo</t>
  </si>
  <si>
    <t>SB3611</t>
  </si>
  <si>
    <t>Tanque criogénico de 6200 gal por trabajo</t>
  </si>
  <si>
    <t>SB3612</t>
  </si>
  <si>
    <t>Movilización de nitrógeno líquido</t>
  </si>
  <si>
    <t>SB3613</t>
  </si>
  <si>
    <t>Servicio de unidad Auto generadora de Nitrógeno, POR DIA o fracción</t>
  </si>
  <si>
    <t>SB3614</t>
  </si>
  <si>
    <t xml:space="preserve">Cada día o fracción por espera en locación de unidad auto generadora </t>
  </si>
  <si>
    <t>SB3615</t>
  </si>
  <si>
    <t>Movilización de unidad auto generadora de nitrógeno</t>
  </si>
  <si>
    <t>SB3616</t>
  </si>
  <si>
    <t>Supervisor operaciones Nitrógeno dia o fraccion</t>
  </si>
  <si>
    <t>SB3617</t>
  </si>
  <si>
    <t>Operador operaciones Nitrógeno dia o fraccion</t>
  </si>
  <si>
    <t>SB3618</t>
  </si>
  <si>
    <t>Asistente de Operaciones Nitrógeno dia o fraccion</t>
  </si>
  <si>
    <t>SB3619</t>
  </si>
  <si>
    <t>SB3620</t>
  </si>
  <si>
    <t>Movilización y desmovilización unidad criogénica  trabajos offshore</t>
  </si>
  <si>
    <t>CTE5198</t>
  </si>
  <si>
    <t>MIT (Multifinger Imaging Tool).CARGO POR REGISTRO.POR PIE</t>
  </si>
  <si>
    <t>CTE5199</t>
  </si>
  <si>
    <t>MIT, Multifinger Imaging Tool.CARGO POR PROFUNDIDAD.POR PIE</t>
  </si>
  <si>
    <t>CTE5293</t>
  </si>
  <si>
    <t>Asentamiento de retenedor de cemento. POR PIE./corrida.Cargo fijo.</t>
  </si>
  <si>
    <t>CTE5294</t>
  </si>
  <si>
    <t>Asentamiento de retenedor de cemento .CARGO POR PROFUNDIDAD.POR PIE .</t>
  </si>
  <si>
    <t>CTE5295</t>
  </si>
  <si>
    <t xml:space="preserve">Asentamiento de tapón.CARGO POR PROFUNDIDAD.POR PIE </t>
  </si>
  <si>
    <t>CTE5296</t>
  </si>
  <si>
    <t>Asentamiento de tapón.POR PIE./corrida.Cargo fijo.</t>
  </si>
  <si>
    <t>CTE5387</t>
  </si>
  <si>
    <t>Interpretacion de Memorias</t>
  </si>
  <si>
    <t>CTE5417</t>
  </si>
  <si>
    <t>Jet Cutter. 1" -4 1/2" Tubing. CARGO POR REGISTRO POR PIE / cada uno</t>
  </si>
  <si>
    <t>CTE5421</t>
  </si>
  <si>
    <t>Jet Cutter. CARGO POR PROFUNDIDAD POR PIE</t>
  </si>
  <si>
    <t>CTE5422</t>
  </si>
  <si>
    <t>Jet Cutter. Drill Pipe. CARGO POR REGISTRO POR PIE / cada uno</t>
  </si>
  <si>
    <t>CTE5450</t>
  </si>
  <si>
    <t>Servicio-PLT/ILT en modo memoria (CUATRO CORRIDAS: PRESIÓN, TEMPERATURA, FLUJO) (2000 pies de registro hasta 11000 pies de profundidad) con Coiled Tubing con cable para pozos horizontales y/o alto angulo</t>
  </si>
  <si>
    <t>CTE5451</t>
  </si>
  <si>
    <t xml:space="preserve">Servicio-PLT/ILT en tiempo real (CUATRO CORRIDAS: PRESIÓN, TEMPERATURA, FLUJO) (2000 pies de registro hasta 11000 pies de profundidad) con Coiled Tubing con cable para pozos horizontales y/o alto angulo </t>
  </si>
  <si>
    <t>DYCT10077</t>
  </si>
  <si>
    <t>Tubería Continua 1" Sarta de velocidad</t>
  </si>
  <si>
    <t>DYCT10078</t>
  </si>
  <si>
    <t>Tubería Continua 1 1/2" Sarta de velocidad</t>
  </si>
  <si>
    <t>DYCT10079</t>
  </si>
  <si>
    <t>Tubería Continua 1 3/4"  o 2"  Sarta de velocidad</t>
  </si>
  <si>
    <t>DYCT10080</t>
  </si>
  <si>
    <t>Colgador para sarta de velocidad para Coiled Tubing 1,5 - 2 inch</t>
  </si>
  <si>
    <t>CTRE709</t>
  </si>
  <si>
    <t>Servicio de corte con CTU con cable para  tuberia hasta 3 1/2¨ de OD, Incluye:  Unidad de tubería flexible de 1 1/2¨, cortador de tubería activado por cable, monitoreo completo de trabajo; y, personal)</t>
  </si>
  <si>
    <t>CTRE713</t>
  </si>
  <si>
    <t>Running Plug para Y Tool para tuberia flexible desde 1 1 /4" - 2 "</t>
  </si>
  <si>
    <t>2.2.38. Servicios de Tratamiento Químico de Crudo y Agua de Producción</t>
  </si>
  <si>
    <t>DYSCS7095</t>
  </si>
  <si>
    <t>Sulfato de Aluminio, 25 kg / sx</t>
  </si>
  <si>
    <t>DYSCS7096</t>
  </si>
  <si>
    <t>Hipoclorito de Calcio, 45kg/can</t>
  </si>
  <si>
    <t>tambor</t>
  </si>
  <si>
    <t>DYSCS7097</t>
  </si>
  <si>
    <t>Cal Hidratada, 25kg/sx</t>
  </si>
  <si>
    <t>DYSCS7098</t>
  </si>
  <si>
    <t>Polímero para MQC o Dewatering  OFXC 1143</t>
  </si>
  <si>
    <t>DYSCS7099</t>
  </si>
  <si>
    <t>Polímero para Dewatering / OFXC 1146 y 1148</t>
  </si>
  <si>
    <t>DYSCS7100</t>
  </si>
  <si>
    <t>Re-Agente Fijador Orgánico Natural, 50 kg/sx</t>
  </si>
  <si>
    <t>DYSCS7101</t>
  </si>
  <si>
    <t>Acido Fosfórico, 35kg/can</t>
  </si>
  <si>
    <t>DYSCS7102</t>
  </si>
  <si>
    <t>Bisulfito de Sodio, 25 kg/sx</t>
  </si>
  <si>
    <t>QP21301</t>
  </si>
  <si>
    <t>Dispersante de parafinas crudos livianos</t>
  </si>
  <si>
    <t>QP21302</t>
  </si>
  <si>
    <t>Dispersante de parafinas crudos pesados</t>
  </si>
  <si>
    <t>QP21303</t>
  </si>
  <si>
    <t>Dispersante de asfaltenos crudos livianos</t>
  </si>
  <si>
    <t>QP21304</t>
  </si>
  <si>
    <t>Dispersante de asfaltenos crudos pesados</t>
  </si>
  <si>
    <t>QP21305</t>
  </si>
  <si>
    <t>Bactericida base gluther aldéhido</t>
  </si>
  <si>
    <t>QP21306</t>
  </si>
  <si>
    <t>Bactericida base aldehído</t>
  </si>
  <si>
    <t>QP21307</t>
  </si>
  <si>
    <t>Bactericida alta concentración</t>
  </si>
  <si>
    <t>QP21308</t>
  </si>
  <si>
    <r>
      <rPr>
        <sz val="11"/>
        <rFont val="Arial"/>
        <family val="2"/>
      </rPr>
      <t>Bactericida concentrado de amplio espectro</t>
    </r>
  </si>
  <si>
    <t>QP21309</t>
  </si>
  <si>
    <t>Surfactante des emulsionante no iónico base agua</t>
  </si>
  <si>
    <t>QP21310</t>
  </si>
  <si>
    <t>Surfactante des emulsionante no iónico base oil</t>
  </si>
  <si>
    <t>QP21311</t>
  </si>
  <si>
    <t>Surfactante des emulsionante aniónico base agua</t>
  </si>
  <si>
    <t>QP21312</t>
  </si>
  <si>
    <t>QP21313</t>
  </si>
  <si>
    <t>Floculante des emulsionante tipo 1</t>
  </si>
  <si>
    <t>QP21314</t>
  </si>
  <si>
    <t>Floculante des emulsionante tipo 2</t>
  </si>
  <si>
    <t>QP21315</t>
  </si>
  <si>
    <t>Inhibidor de hidratos</t>
  </si>
  <si>
    <t>QP21316</t>
  </si>
  <si>
    <t>Inhibidor de incrustaciones para completaciones</t>
  </si>
  <si>
    <t>QP21317</t>
  </si>
  <si>
    <t>Inhibidor de incrustaciones para formación</t>
  </si>
  <si>
    <t>QP21318</t>
  </si>
  <si>
    <t>Inhibidor de incrustaciones acción rápida</t>
  </si>
  <si>
    <t>QP21319</t>
  </si>
  <si>
    <t>Secuestrante de sulfhídrico</t>
  </si>
  <si>
    <t>QP21320</t>
  </si>
  <si>
    <r>
      <rPr>
        <sz val="11"/>
        <rFont val="Arial"/>
        <family val="2"/>
      </rPr>
      <t>Secuestrante de hierro</t>
    </r>
  </si>
  <si>
    <t>QP21321</t>
  </si>
  <si>
    <t>Modificador de  Permeabilidad relativa</t>
  </si>
  <si>
    <t>QP21322</t>
  </si>
  <si>
    <r>
      <rPr>
        <sz val="11"/>
        <rFont val="Arial"/>
        <family val="2"/>
      </rPr>
      <t>Promotor de espuma</t>
    </r>
  </si>
  <si>
    <t>QP21323</t>
  </si>
  <si>
    <t>Antiespumante acción rápida</t>
  </si>
  <si>
    <t>SCSA7095</t>
  </si>
  <si>
    <t>DEMULSIFICANTE DE ACCIÓN CONTÍNUA. CRUDOS PESADOS</t>
  </si>
  <si>
    <t>SCSA7096</t>
  </si>
  <si>
    <t>DEMULSIFICANTE DE ACCIÓN CONTÍNUA. CRUDOS LIVIANOS</t>
  </si>
  <si>
    <t>SCSA7097</t>
  </si>
  <si>
    <t>DEMULSIFICANTE DE ACCIÓN RÁPIDA. CRUDOS PESADOS</t>
  </si>
  <si>
    <t>SCSA7098</t>
  </si>
  <si>
    <t>DEMULSIFICANTE DE ACCIÓN RAPIDA  CRUDOS LIVIANOS</t>
  </si>
  <si>
    <t>SCSA7099</t>
  </si>
  <si>
    <t>DEMULSIFICANTE DE ACCIÓN CONTINUA MULTIPROPOSITO</t>
  </si>
  <si>
    <t>SCSA7100</t>
  </si>
  <si>
    <t>Bactericida  Alta concentración</t>
  </si>
  <si>
    <t>SCSA7101</t>
  </si>
  <si>
    <t>Bactericida 50 % concentración</t>
  </si>
  <si>
    <t>SCSA7102</t>
  </si>
  <si>
    <t>Bactericida   40 % concentración</t>
  </si>
  <si>
    <t>SCSB7095</t>
  </si>
  <si>
    <t>Inhibidor de Arcillas concentrado</t>
  </si>
  <si>
    <t>SCSB7096</t>
  </si>
  <si>
    <t>DEFOAMER ( 10 % SILICONE )</t>
  </si>
  <si>
    <t>SCSB7098</t>
  </si>
  <si>
    <t>Agente Floculante acción rápida</t>
  </si>
  <si>
    <t>SCSB7099</t>
  </si>
  <si>
    <t>CLEANER EMULSIFIER, PACKAGE SIZE: 55gal, PACKAGE TYPE: CAN</t>
  </si>
  <si>
    <t>SCSB7100</t>
  </si>
  <si>
    <t>CLEANER EMULSIFIER 245</t>
  </si>
  <si>
    <t>SCSB7101</t>
  </si>
  <si>
    <t>ASPHALTENE INHIBITOR HP</t>
  </si>
  <si>
    <t>SCSC7095</t>
  </si>
  <si>
    <t>INHIBITOR CORROSION HP</t>
  </si>
  <si>
    <t>SCSC7096</t>
  </si>
  <si>
    <t>SCSC7097</t>
  </si>
  <si>
    <t>MEJORADOR DE FLUJO</t>
  </si>
  <si>
    <t>SCSC7098</t>
  </si>
  <si>
    <t>INHIBIDOR DE PARAFINAS ACCION CONTINUA</t>
  </si>
  <si>
    <t>SCSC7099</t>
  </si>
  <si>
    <t>ANTIPARAFÍNICO ACCION CONTINUA</t>
  </si>
  <si>
    <t>SCSC7100</t>
  </si>
  <si>
    <t xml:space="preserve">ANTIESPUMANTE ACCION CONTINUA </t>
  </si>
  <si>
    <t>SCSD7097</t>
  </si>
  <si>
    <t xml:space="preserve">POLIMERO CATIONICO LIQUIDO (COAGULANTE) </t>
  </si>
  <si>
    <t>SCSD7098</t>
  </si>
  <si>
    <t>SURFACTANTE NO IONICO DY252</t>
  </si>
  <si>
    <t>SCSD7099</t>
  </si>
  <si>
    <t>REDUCTOR DE FRICCION FLO XL WR, LIQUIDO, GRADO INDUSTRIAL</t>
  </si>
  <si>
    <t>SCSD7100</t>
  </si>
  <si>
    <t>DEMULSIFICANTE DE ACCIÓN CONTINUA 2594</t>
  </si>
  <si>
    <t>SCSD7101</t>
  </si>
  <si>
    <t>INHIBIDOR DE CORROSION DY 4127</t>
  </si>
  <si>
    <t>SCSD7102</t>
  </si>
  <si>
    <t>INHIBIDOR DE ASFALTENOS DY 345</t>
  </si>
  <si>
    <t>SCSD7103</t>
  </si>
  <si>
    <t xml:space="preserve">POLIELECTROLITO </t>
  </si>
  <si>
    <t>SCSD7104</t>
  </si>
  <si>
    <t>Anticorrosivo tipo 1</t>
  </si>
  <si>
    <t>SCSD7105</t>
  </si>
  <si>
    <t>Anticorrosivo tipo 2</t>
  </si>
  <si>
    <t>SCSD7106</t>
  </si>
  <si>
    <t>Secuestrante de hierro</t>
  </si>
  <si>
    <t>QA21401</t>
  </si>
  <si>
    <t>Contenido de fibras orgánicas recicladas, procesadas y deshidratadas presentación 4 kg</t>
  </si>
  <si>
    <t>QA21402</t>
  </si>
  <si>
    <t>Contenido de fibras orgánicas recicladas, procesadas y deshidratadas en una malla de la misma fibra para contener fluidos contaminantes en cuerpos de agua. 3 unidades por paquete.  Tipo 1</t>
  </si>
  <si>
    <t>QA21403</t>
  </si>
  <si>
    <t>Paño absorbente orgánico en paquete de 50 unidades. Tipo 1</t>
  </si>
  <si>
    <t>QA21404</t>
  </si>
  <si>
    <t xml:space="preserve">Tela Absorbente para hidrocarburos, SHT, un rollo 38 pulg x 144 pies </t>
  </si>
  <si>
    <t>QA21405</t>
  </si>
  <si>
    <t>Tela Absorbente para hidrocarburos, Pad de 100 hojas</t>
  </si>
  <si>
    <t>QA21406</t>
  </si>
  <si>
    <t>Polvo Absorbente de Hidrocarburos (sxs)</t>
  </si>
  <si>
    <t>QA21407</t>
  </si>
  <si>
    <t>Absorbente húmedo para hidrocarburo (4pulg x 8 pies para 4 Gal) Tipo medía</t>
  </si>
  <si>
    <t>QA21408</t>
  </si>
  <si>
    <t>Absorbente húmedo para hidrocarburo (8pulg x 10 pies para 10 Gal) tipo chorizo</t>
  </si>
  <si>
    <t>QA21409</t>
  </si>
  <si>
    <t>Contenido de fibras orgánicas recicladas, procesadas y deshidratadas Kit barrera absorbentes (2 mt longitud, 15 cm de diámetro)</t>
  </si>
  <si>
    <t>QA21410</t>
  </si>
  <si>
    <t>Contenido de fibras orgánicas recicladas, procesadas y deshidratadas en una malla de la misma fibra para contener fluidos contaminantes en cuerpos de agua. 3 unidades por paquete. Tipo 2</t>
  </si>
  <si>
    <t>QA21411</t>
  </si>
  <si>
    <t>Paño absorbente orgánico en paquete de 50 unidades. Tipo 2</t>
  </si>
  <si>
    <t>F10077</t>
  </si>
  <si>
    <t>GRASA TUBING/CASING- COMPOUND JOINT;THREAD LOCK,  44 lbs</t>
  </si>
  <si>
    <t>F10078</t>
  </si>
  <si>
    <t>GRASA TUBING/CASING- COMPOUND JOINT;THREAD LOCK,  18 lbs</t>
  </si>
  <si>
    <t>F10079</t>
  </si>
  <si>
    <t>PEGAMENTO, PARA MATERIAL DE PVC, 1GAL/unidad</t>
  </si>
  <si>
    <t>F10080</t>
  </si>
  <si>
    <t>GEOMEMBRANA PVC NEGRA 750 MICRAS ROLLOS DE 1.4 m x 50 m, 70 m2  O SEGUN NECESIDAD DEL CLIENTE</t>
  </si>
  <si>
    <t>M2</t>
  </si>
  <si>
    <t>F10081</t>
  </si>
  <si>
    <t>GEOMEMBRANA PVC NEGRA 500 MICRAS ROLLOS DE 1.4 m x 50 m 70 m2 O SEGUN NECESIDAD DEL CLIENTE</t>
  </si>
  <si>
    <t>F10082</t>
  </si>
  <si>
    <t>GEOMEMBRANA PVC NEGRA 1000 MICRAS ROLLOS DE 1.4 m x 50 m 70 m2 O SEGUN NECESIDAD DEL CLIENTE</t>
  </si>
  <si>
    <t>F10083</t>
  </si>
  <si>
    <t>TERMOSELLADO</t>
  </si>
  <si>
    <t>F10084</t>
  </si>
  <si>
    <t>AF SUPERIOR AQUASATIN</t>
  </si>
  <si>
    <t>F10085</t>
  </si>
  <si>
    <t>ANTI DUST 15-40 AQUASATIN</t>
  </si>
  <si>
    <t>F10086</t>
  </si>
  <si>
    <t>Tech 90 Desengrasante</t>
  </si>
  <si>
    <t>F10087</t>
  </si>
  <si>
    <t>GEOMEMBRANA DE ALTA RESISTENICA NEGRA 750 MICRAS X M2</t>
  </si>
  <si>
    <t>m2</t>
  </si>
  <si>
    <t>F10088</t>
  </si>
  <si>
    <t>GEOMEMBRANA DE ALTA RESISTENICA NEGRA 1000 MICRAS X M2</t>
  </si>
  <si>
    <t>F10089</t>
  </si>
  <si>
    <t>PEGAMENTO, PARA MATERIAL DE PVC, 1GAL/unidad - GEOMEMBRANA</t>
  </si>
  <si>
    <t>STQ223801</t>
  </si>
  <si>
    <t>Supervisor  para tratamientos químicos dia o fraccion</t>
  </si>
  <si>
    <t>STQ223802</t>
  </si>
  <si>
    <t>Operador para tratamientos químicos dia o fraccion</t>
  </si>
  <si>
    <t>STQ223803</t>
  </si>
  <si>
    <t>Asistente de Operaciones para tratamientos químicos dia o fraccion</t>
  </si>
  <si>
    <t>STQ223804</t>
  </si>
  <si>
    <t>STQ223805</t>
  </si>
  <si>
    <t>DYRV-100</t>
  </si>
  <si>
    <t>Modificador de Viscosidad ultra - crudos pesados 6 - 10 API</t>
  </si>
  <si>
    <t>DYRV-101</t>
  </si>
  <si>
    <t>Modificador de Viscosidad ultra - crudos pesados 11 - 14 API</t>
  </si>
  <si>
    <t>DYRV-102</t>
  </si>
  <si>
    <t>Modificador de Viscosidad ultra - crudos pesados 15 - 20 API</t>
  </si>
  <si>
    <t>Nota: La validez de la oferta, es de noventa (90) días contados desde la fecha de presentación de la oferta.</t>
  </si>
  <si>
    <t>000</t>
  </si>
  <si>
    <t>N/A</t>
  </si>
  <si>
    <t>001</t>
  </si>
  <si>
    <t>QUITO</t>
  </si>
  <si>
    <t>BLOQUE UIO</t>
  </si>
  <si>
    <t>B01</t>
  </si>
  <si>
    <t>BLOQUE 01</t>
  </si>
  <si>
    <t>AMILCAR DIAZ ESPINEL</t>
  </si>
  <si>
    <t>BLOQUE 58</t>
  </si>
  <si>
    <t>CCDC-028</t>
  </si>
  <si>
    <t>Company Man</t>
  </si>
  <si>
    <t>César Saeteros</t>
  </si>
  <si>
    <t>0602033219</t>
  </si>
  <si>
    <t>Ing. Alejandro Sagal</t>
  </si>
  <si>
    <t>1714829056</t>
  </si>
  <si>
    <t>Coordinador de Producción</t>
  </si>
  <si>
    <t>ORION</t>
  </si>
  <si>
    <t>002</t>
  </si>
  <si>
    <t>INDILLANA</t>
  </si>
  <si>
    <t>BLOQUE 15</t>
  </si>
  <si>
    <t>B02</t>
  </si>
  <si>
    <t>BLOQUE 02</t>
  </si>
  <si>
    <t>AGUARICO</t>
  </si>
  <si>
    <t>BLOQUE 57</t>
  </si>
  <si>
    <t>CCDC-036</t>
  </si>
  <si>
    <t>Ingeniero de Operaciones</t>
  </si>
  <si>
    <t>José Luis Sáenz</t>
  </si>
  <si>
    <t>1716475585</t>
  </si>
  <si>
    <t>Ing. Alex Fabara</t>
  </si>
  <si>
    <t>1720193281</t>
  </si>
  <si>
    <t>Company man</t>
  </si>
  <si>
    <t>SLB</t>
  </si>
  <si>
    <t>CONCORDIA</t>
  </si>
  <si>
    <t>B03</t>
  </si>
  <si>
    <t>BLOQUE 03</t>
  </si>
  <si>
    <t>AMISTAD</t>
  </si>
  <si>
    <t>BLOQUE 06</t>
  </si>
  <si>
    <t>CCDC-039</t>
  </si>
  <si>
    <t>Supervisor de Producción</t>
  </si>
  <si>
    <t>Carlos Poveda</t>
  </si>
  <si>
    <t>1600165292</t>
  </si>
  <si>
    <t>Ing. Alex Hernández</t>
  </si>
  <si>
    <t>0602958449</t>
  </si>
  <si>
    <t>PEC</t>
  </si>
  <si>
    <t>ITAYA</t>
  </si>
  <si>
    <t>B05</t>
  </si>
  <si>
    <t>BLOQUE 05</t>
  </si>
  <si>
    <t>ANACONDA</t>
  </si>
  <si>
    <t>BLOQUE 61</t>
  </si>
  <si>
    <t>CCDC-040</t>
  </si>
  <si>
    <t>Intendente de Producción</t>
  </si>
  <si>
    <t>Giordano Ferretti</t>
  </si>
  <si>
    <t>1758720617</t>
  </si>
  <si>
    <t>Ing. Alfredo Obando</t>
  </si>
  <si>
    <t>0703887703</t>
  </si>
  <si>
    <t>JIVINO</t>
  </si>
  <si>
    <t>B06</t>
  </si>
  <si>
    <t>ANGEL NORTE</t>
  </si>
  <si>
    <t>CCDC-042</t>
  </si>
  <si>
    <t>Manolo Salazar</t>
  </si>
  <si>
    <t>1712815180</t>
  </si>
  <si>
    <t>Ing. Andrea Sampedro</t>
  </si>
  <si>
    <t>1718317207</t>
  </si>
  <si>
    <t>Ingeniera de Operaciones</t>
  </si>
  <si>
    <t>LAGUNA</t>
  </si>
  <si>
    <t>B07</t>
  </si>
  <si>
    <t>BLOQUE 07</t>
  </si>
  <si>
    <t>ANURA</t>
  </si>
  <si>
    <t>CCDC-051</t>
  </si>
  <si>
    <t>Superintendente de campo</t>
  </si>
  <si>
    <t>Javier Guevara</t>
  </si>
  <si>
    <t>1713206843</t>
  </si>
  <si>
    <t>Ing. Andrés Aldas</t>
  </si>
  <si>
    <t>1712764271</t>
  </si>
  <si>
    <t>WAYRA</t>
  </si>
  <si>
    <t>NAPO</t>
  </si>
  <si>
    <t>B10</t>
  </si>
  <si>
    <t>BLOQUE 10</t>
  </si>
  <si>
    <t>APAIKA</t>
  </si>
  <si>
    <t>BLOQUE 31</t>
  </si>
  <si>
    <t>CCDC-052</t>
  </si>
  <si>
    <t>Jeferson Lemache</t>
  </si>
  <si>
    <t>0604107870</t>
  </si>
  <si>
    <t>Ing. Andrés Cisneros</t>
  </si>
  <si>
    <t>1717527483</t>
  </si>
  <si>
    <t>003</t>
  </si>
  <si>
    <t>LIMONCOCHA</t>
  </si>
  <si>
    <t>B11</t>
  </si>
  <si>
    <t>BLOQUE 11</t>
  </si>
  <si>
    <t>ARAZA</t>
  </si>
  <si>
    <t>CCDC-066</t>
  </si>
  <si>
    <t>July Ana Masache</t>
  </si>
  <si>
    <t>1500239395</t>
  </si>
  <si>
    <t>Ing. Andrés Paredes</t>
  </si>
  <si>
    <t>0401359328</t>
  </si>
  <si>
    <t>004</t>
  </si>
  <si>
    <t>EDEN YUTURI</t>
  </si>
  <si>
    <t>BLOQUE 12</t>
  </si>
  <si>
    <t>B12</t>
  </si>
  <si>
    <t>ARMADILLO</t>
  </si>
  <si>
    <t>BLOQUE 55</t>
  </si>
  <si>
    <t>CCDC-069</t>
  </si>
  <si>
    <t>Hermes Fabián Páez</t>
  </si>
  <si>
    <t>0502223423</t>
  </si>
  <si>
    <t>Ing. Aníbal Aguilar</t>
  </si>
  <si>
    <t>1719861369</t>
  </si>
  <si>
    <t>005</t>
  </si>
  <si>
    <t>EXPLORACION</t>
  </si>
  <si>
    <t>BLOQUE EXPLORACION</t>
  </si>
  <si>
    <t>B14</t>
  </si>
  <si>
    <t>BLOQUE 14</t>
  </si>
  <si>
    <t>ATACAPI</t>
  </si>
  <si>
    <t>CSSFD-01</t>
  </si>
  <si>
    <t>Luis Auquilla</t>
  </si>
  <si>
    <t>0602471153</t>
  </si>
  <si>
    <t>Ing. Anita Guillen</t>
  </si>
  <si>
    <t>0604271320</t>
  </si>
  <si>
    <t>006</t>
  </si>
  <si>
    <t>OLEODUCTO</t>
  </si>
  <si>
    <t>B15</t>
  </si>
  <si>
    <t>AUCA</t>
  </si>
  <si>
    <t>DRILLCOTEC-020</t>
  </si>
  <si>
    <t>Alberto Tipanluisa</t>
  </si>
  <si>
    <t>1712736485</t>
  </si>
  <si>
    <t>Ing. Arturo Barreiro</t>
  </si>
  <si>
    <t>0914096235</t>
  </si>
  <si>
    <t>007</t>
  </si>
  <si>
    <t>YANAQUINCHA</t>
  </si>
  <si>
    <t>B16</t>
  </si>
  <si>
    <t>BLOQUE 16</t>
  </si>
  <si>
    <t>AUCA SUR</t>
  </si>
  <si>
    <t>DT-10</t>
  </si>
  <si>
    <t>Andrés Pazmiño</t>
  </si>
  <si>
    <t>2100447412</t>
  </si>
  <si>
    <t>Ing. Byron Caiza</t>
  </si>
  <si>
    <t>1722720677</t>
  </si>
  <si>
    <t>PACAY</t>
  </si>
  <si>
    <t>B17</t>
  </si>
  <si>
    <t>BLOQUE 17</t>
  </si>
  <si>
    <t>BLANCA</t>
  </si>
  <si>
    <t>DYGOIL-20</t>
  </si>
  <si>
    <t>Antonio Moreira</t>
  </si>
  <si>
    <t>2100176045</t>
  </si>
  <si>
    <t>Ing. Byron Calero</t>
  </si>
  <si>
    <t>1716336514</t>
  </si>
  <si>
    <t>B18</t>
  </si>
  <si>
    <t>BLOQUE 18</t>
  </si>
  <si>
    <t>BOA</t>
  </si>
  <si>
    <t>DYGOIL-30</t>
  </si>
  <si>
    <t>Sebastian Jimenez</t>
  </si>
  <si>
    <t>1710457837</t>
  </si>
  <si>
    <t>Ing. Carlos Jímenez</t>
  </si>
  <si>
    <t>1002189858</t>
  </si>
  <si>
    <t>008</t>
  </si>
  <si>
    <t>PAKA SUR</t>
  </si>
  <si>
    <t>B20</t>
  </si>
  <si>
    <t>BLOQUE 20</t>
  </si>
  <si>
    <t>CALUMENIA</t>
  </si>
  <si>
    <t>E&amp;A 12</t>
  </si>
  <si>
    <t>Carlos Coloma</t>
  </si>
  <si>
    <t>1600153413</t>
  </si>
  <si>
    <t>Ing. Carlos Pineda</t>
  </si>
  <si>
    <t>1710691005</t>
  </si>
  <si>
    <t>PNTR</t>
  </si>
  <si>
    <t>009</t>
  </si>
  <si>
    <t>PAKA NORTE</t>
  </si>
  <si>
    <t>B21</t>
  </si>
  <si>
    <t>BLOQUE 21</t>
  </si>
  <si>
    <t>CEDROS SUR</t>
  </si>
  <si>
    <t>ELEFANTE AZUL 01</t>
  </si>
  <si>
    <t>Clinger Yanez</t>
  </si>
  <si>
    <t>1711689370</t>
  </si>
  <si>
    <t>Ing. Carlos Ramírez</t>
  </si>
  <si>
    <t>1804490504</t>
  </si>
  <si>
    <t>010</t>
  </si>
  <si>
    <t>PAÑACOCHA</t>
  </si>
  <si>
    <t>B22</t>
  </si>
  <si>
    <t>BLOQUE 22</t>
  </si>
  <si>
    <t>CHONTA ESTE</t>
  </si>
  <si>
    <t>FASTDRILLING-11</t>
  </si>
  <si>
    <t>Darwin Piña</t>
  </si>
  <si>
    <t>2100549100</t>
  </si>
  <si>
    <t>Ing. Carlos Robalino</t>
  </si>
  <si>
    <t>0502078546</t>
  </si>
  <si>
    <t>011</t>
  </si>
  <si>
    <t>YANKUNT</t>
  </si>
  <si>
    <t>B28</t>
  </si>
  <si>
    <t>BLOQUE 28</t>
  </si>
  <si>
    <t>COBRA</t>
  </si>
  <si>
    <t>GEOPETSA-03</t>
  </si>
  <si>
    <t>Edison Falla</t>
  </si>
  <si>
    <t>1500756067</t>
  </si>
  <si>
    <t>Ing. Carlos Salazar</t>
  </si>
  <si>
    <t>0918279597</t>
  </si>
  <si>
    <t>PALMAR</t>
  </si>
  <si>
    <t>B31</t>
  </si>
  <si>
    <t xml:space="preserve">COCA </t>
  </si>
  <si>
    <t>GEOPETSA-04</t>
  </si>
  <si>
    <t>Fabián Hernández</t>
  </si>
  <si>
    <t>0603049586</t>
  </si>
  <si>
    <t>Ing. Carlos Toapanta</t>
  </si>
  <si>
    <t>1719353102</t>
  </si>
  <si>
    <t>PBELL</t>
  </si>
  <si>
    <t>PALMERAS</t>
  </si>
  <si>
    <t>B43</t>
  </si>
  <si>
    <t>BLOQUE 43</t>
  </si>
  <si>
    <t>GEOPETSA-05</t>
  </si>
  <si>
    <t>Iván Granda</t>
  </si>
  <si>
    <t>1712100138</t>
  </si>
  <si>
    <t>Ing. Carlos Zurita</t>
  </si>
  <si>
    <t>1717192098</t>
  </si>
  <si>
    <t>Ingeniero de Producción</t>
  </si>
  <si>
    <t>ANDES</t>
  </si>
  <si>
    <t>TUNTIAK</t>
  </si>
  <si>
    <t>B44</t>
  </si>
  <si>
    <t>BLOQUE 44</t>
  </si>
  <si>
    <t>CONDORAZO</t>
  </si>
  <si>
    <t>GEOPETSA-06</t>
  </si>
  <si>
    <t>Omar Bravo</t>
  </si>
  <si>
    <t>1713306601</t>
  </si>
  <si>
    <t>Ing. César Chávez</t>
  </si>
  <si>
    <t>1500568371</t>
  </si>
  <si>
    <t>TUICH</t>
  </si>
  <si>
    <t>B45</t>
  </si>
  <si>
    <t>BLOQUE 45</t>
  </si>
  <si>
    <t>CONGA</t>
  </si>
  <si>
    <t>GEOPETSA-07</t>
  </si>
  <si>
    <t>Wilber Cárdenas</t>
  </si>
  <si>
    <t>2100116827</t>
  </si>
  <si>
    <t>Ing. César Venegas</t>
  </si>
  <si>
    <t>0927632240</t>
  </si>
  <si>
    <t>012</t>
  </si>
  <si>
    <t>DUMBIQUE</t>
  </si>
  <si>
    <t>B46</t>
  </si>
  <si>
    <t>BLOQUE 46</t>
  </si>
  <si>
    <t>CONONACO</t>
  </si>
  <si>
    <t>HILONG 15</t>
  </si>
  <si>
    <t>César Maza</t>
  </si>
  <si>
    <t>1712787991</t>
  </si>
  <si>
    <t>013</t>
  </si>
  <si>
    <t>PAÑAYACU</t>
  </si>
  <si>
    <t>B47</t>
  </si>
  <si>
    <t>BLOQUE 47</t>
  </si>
  <si>
    <t>CULEBRA</t>
  </si>
  <si>
    <t>HILONG 28</t>
  </si>
  <si>
    <t>Ing. Cristian Tierra</t>
  </si>
  <si>
    <t>0603607250</t>
  </si>
  <si>
    <t>040</t>
  </si>
  <si>
    <t>OGE SECTORIAL</t>
  </si>
  <si>
    <t>BLOQUE 40</t>
  </si>
  <si>
    <t>B48</t>
  </si>
  <si>
    <t>BLOQUE 48</t>
  </si>
  <si>
    <t>CUYABENO</t>
  </si>
  <si>
    <t>NABORS 794</t>
  </si>
  <si>
    <t>Ing. Cristina Castillo</t>
  </si>
  <si>
    <t>1500536949</t>
  </si>
  <si>
    <t>015</t>
  </si>
  <si>
    <t>B49</t>
  </si>
  <si>
    <t>BLOQUE 49</t>
  </si>
  <si>
    <t>DRAGO</t>
  </si>
  <si>
    <t>NABORS 814</t>
  </si>
  <si>
    <t>Ing. Daniel Balseca</t>
  </si>
  <si>
    <t>1803906450</t>
  </si>
  <si>
    <t>QUINDE</t>
  </si>
  <si>
    <t>B50</t>
  </si>
  <si>
    <t>BLOQUE 50</t>
  </si>
  <si>
    <t>DRAGO NORTE</t>
  </si>
  <si>
    <t>NABORS 815</t>
  </si>
  <si>
    <t>Ing. Daniel Constante</t>
  </si>
  <si>
    <t>1803789351</t>
  </si>
  <si>
    <t>016</t>
  </si>
  <si>
    <t>DUMBIQUE SUR</t>
  </si>
  <si>
    <t>B51</t>
  </si>
  <si>
    <t>BLOQUE 51</t>
  </si>
  <si>
    <t>DRAGO ESTE</t>
  </si>
  <si>
    <t>ORD-902</t>
  </si>
  <si>
    <t>Ing. Daniel Cuenca</t>
  </si>
  <si>
    <t>1714303490</t>
  </si>
  <si>
    <t>017</t>
  </si>
  <si>
    <t>YANAHURCO</t>
  </si>
  <si>
    <t>B52</t>
  </si>
  <si>
    <t>BLOQUE 52</t>
  </si>
  <si>
    <t>ORD-903</t>
  </si>
  <si>
    <t>Ing. Daniel Esparza</t>
  </si>
  <si>
    <t>1712734787</t>
  </si>
  <si>
    <t>018</t>
  </si>
  <si>
    <t>TUMALI ESTE</t>
  </si>
  <si>
    <t>B53</t>
  </si>
  <si>
    <t>BLOQUE 53</t>
  </si>
  <si>
    <t>PETREX-20</t>
  </si>
  <si>
    <t>Ing. Daniel Pabón</t>
  </si>
  <si>
    <t>1002912838</t>
  </si>
  <si>
    <t xml:space="preserve"> 030</t>
  </si>
  <si>
    <t>PALO AZUL</t>
  </si>
  <si>
    <t>ZONA OESTE</t>
  </si>
  <si>
    <t>B54</t>
  </si>
  <si>
    <t>BLOQUE 54</t>
  </si>
  <si>
    <t>PETROTECH 04</t>
  </si>
  <si>
    <t>Ing. Daniel Orellana</t>
  </si>
  <si>
    <t>1719240481</t>
  </si>
  <si>
    <t xml:space="preserve"> 031</t>
  </si>
  <si>
    <t>PATA</t>
  </si>
  <si>
    <t>B55</t>
  </si>
  <si>
    <t>FRONTERA</t>
  </si>
  <si>
    <t>PW-150</t>
  </si>
  <si>
    <t>Ing. Danny Cuenca</t>
  </si>
  <si>
    <t>1713148003</t>
  </si>
  <si>
    <t>GOIL</t>
  </si>
  <si>
    <t xml:space="preserve"> 050</t>
  </si>
  <si>
    <t>YURALPA</t>
  </si>
  <si>
    <t>B56</t>
  </si>
  <si>
    <t>BLOQUE 56</t>
  </si>
  <si>
    <t>GACELA</t>
  </si>
  <si>
    <t>SAXON 32</t>
  </si>
  <si>
    <t>Ing. Danny Enríquez</t>
  </si>
  <si>
    <t>0400956785</t>
  </si>
  <si>
    <t xml:space="preserve"> 055</t>
  </si>
  <si>
    <t>B57</t>
  </si>
  <si>
    <t>GASODUCTO</t>
  </si>
  <si>
    <t>SAXON 34</t>
  </si>
  <si>
    <t>Ing. Darwin Mejía</t>
  </si>
  <si>
    <t>1307572782</t>
  </si>
  <si>
    <t xml:space="preserve"> 060</t>
  </si>
  <si>
    <t>B58</t>
  </si>
  <si>
    <t>GUANTA</t>
  </si>
  <si>
    <t>SAXON 47</t>
  </si>
  <si>
    <t>Ing. David Jaque</t>
  </si>
  <si>
    <t>1715419329</t>
  </si>
  <si>
    <t xml:space="preserve"> 061</t>
  </si>
  <si>
    <t>PAYAMINO</t>
  </si>
  <si>
    <t>B59</t>
  </si>
  <si>
    <t>BLOQUE 59</t>
  </si>
  <si>
    <t>GUSTAVO GALINDO</t>
  </si>
  <si>
    <t>SAXON 56</t>
  </si>
  <si>
    <t>Ing. Diana Aviles</t>
  </si>
  <si>
    <t>0927252460</t>
  </si>
  <si>
    <t xml:space="preserve"> 062</t>
  </si>
  <si>
    <t>B60</t>
  </si>
  <si>
    <t>BLOQUE 60</t>
  </si>
  <si>
    <t>HUAICO</t>
  </si>
  <si>
    <t>SAXON-55</t>
  </si>
  <si>
    <t>Ing. Diego Cunalata</t>
  </si>
  <si>
    <t>1803879210</t>
  </si>
  <si>
    <t xml:space="preserve"> 063</t>
  </si>
  <si>
    <t>LOBO</t>
  </si>
  <si>
    <t>B61</t>
  </si>
  <si>
    <t>SAXON-56</t>
  </si>
  <si>
    <t>Ing. Diego Herrera</t>
  </si>
  <si>
    <t>0401095351</t>
  </si>
  <si>
    <t>Ingeniero de Operaciones UIO</t>
  </si>
  <si>
    <t xml:space="preserve"> 064</t>
  </si>
  <si>
    <t>MONO</t>
  </si>
  <si>
    <t>B62</t>
  </si>
  <si>
    <t>BLOQUE 62</t>
  </si>
  <si>
    <t>SINOPEC 119</t>
  </si>
  <si>
    <t>Ing. Diego Molina</t>
  </si>
  <si>
    <t>1713267878</t>
  </si>
  <si>
    <t xml:space="preserve"> 065</t>
  </si>
  <si>
    <t>OSO</t>
  </si>
  <si>
    <t>B64</t>
  </si>
  <si>
    <t>BLOQUE 64</t>
  </si>
  <si>
    <t>SINOPEC 127</t>
  </si>
  <si>
    <t>Ing. Diego Rodriguez</t>
  </si>
  <si>
    <t>1803395050</t>
  </si>
  <si>
    <t xml:space="preserve"> 070</t>
  </si>
  <si>
    <t>TIPUTINI</t>
  </si>
  <si>
    <t>ZONA ESTE</t>
  </si>
  <si>
    <t>B65</t>
  </si>
  <si>
    <t>BLOQUE 65</t>
  </si>
  <si>
    <t>LAGO AGRIO</t>
  </si>
  <si>
    <t>SINOPEC 156</t>
  </si>
  <si>
    <t>Ing. Diego Vásquez</t>
  </si>
  <si>
    <t>1309494431</t>
  </si>
  <si>
    <t>071</t>
  </si>
  <si>
    <t xml:space="preserve">TAMBOCOCHA </t>
  </si>
  <si>
    <t>B66</t>
  </si>
  <si>
    <t>BLOQUE 66</t>
  </si>
  <si>
    <t>SINOPEC 168</t>
  </si>
  <si>
    <t>Edgar Larreategui</t>
  </si>
  <si>
    <t>0200971935</t>
  </si>
  <si>
    <t xml:space="preserve"> 080</t>
  </si>
  <si>
    <t>B67</t>
  </si>
  <si>
    <t>BLOQUE 67</t>
  </si>
  <si>
    <t>SINOPEC 169</t>
  </si>
  <si>
    <t>Tnlgo. Edgar Calvache</t>
  </si>
  <si>
    <t>1717515439</t>
  </si>
  <si>
    <t>NENKE</t>
  </si>
  <si>
    <t>B70</t>
  </si>
  <si>
    <t>BLOQUE 70</t>
  </si>
  <si>
    <t>SINOPEC 183</t>
  </si>
  <si>
    <t>Ing. Edison Medrano</t>
  </si>
  <si>
    <t>1711988079</t>
  </si>
  <si>
    <t>ZONA NORTE</t>
  </si>
  <si>
    <t>B75</t>
  </si>
  <si>
    <t>BLOQUE 75</t>
  </si>
  <si>
    <t>SINOPEC 185</t>
  </si>
  <si>
    <t>Ing. Edison Andrés Mendez</t>
  </si>
  <si>
    <t>723028690</t>
  </si>
  <si>
    <t>B76</t>
  </si>
  <si>
    <t>BLOQUE 76</t>
  </si>
  <si>
    <t>SINOPEC 191</t>
  </si>
  <si>
    <t>Ing. Edisson Calderón</t>
  </si>
  <si>
    <t>0401120225</t>
  </si>
  <si>
    <t>PARAHUACO</t>
  </si>
  <si>
    <t>B79</t>
  </si>
  <si>
    <t>BLOQUE 79</t>
  </si>
  <si>
    <t>SINOPEC 219</t>
  </si>
  <si>
    <t>Ing. Edisson Lozada</t>
  </si>
  <si>
    <t>1803430196</t>
  </si>
  <si>
    <t>SHUSHUFINDI</t>
  </si>
  <si>
    <t>B80</t>
  </si>
  <si>
    <t>BLOQUE 80</t>
  </si>
  <si>
    <t>SINOPEC 220</t>
  </si>
  <si>
    <t>Ing. Edwin Muñoz</t>
  </si>
  <si>
    <t>1400285068</t>
  </si>
  <si>
    <t>B83</t>
  </si>
  <si>
    <t>BLOQUE 83</t>
  </si>
  <si>
    <t>SINOPEC 248</t>
  </si>
  <si>
    <t>Ing. Edwin Saavedra</t>
  </si>
  <si>
    <t>1103388813</t>
  </si>
  <si>
    <t>B86</t>
  </si>
  <si>
    <t>BLOQUE 86</t>
  </si>
  <si>
    <t>SINOPEC 907</t>
  </si>
  <si>
    <t>Ing. Efren De la Cueva</t>
  </si>
  <si>
    <t>1713781746</t>
  </si>
  <si>
    <t>B92</t>
  </si>
  <si>
    <t>BLOQUE 92</t>
  </si>
  <si>
    <t>PACAYUCU</t>
  </si>
  <si>
    <t>SINOPEC 932</t>
  </si>
  <si>
    <t>Ing. Efrén Yugsi</t>
  </si>
  <si>
    <t>1711155992</t>
  </si>
  <si>
    <t>B93</t>
  </si>
  <si>
    <t>BLOQUE 93</t>
  </si>
  <si>
    <t>PACOA</t>
  </si>
  <si>
    <t>SINOPEC-219</t>
  </si>
  <si>
    <t>Ing. Elvis González</t>
  </si>
  <si>
    <t>0919402230</t>
  </si>
  <si>
    <t>LIBERTADOR</t>
  </si>
  <si>
    <t>SINOPEC-904</t>
  </si>
  <si>
    <t>Ing. Enrique Espín</t>
  </si>
  <si>
    <t>1708720527</t>
  </si>
  <si>
    <t>SINOPEC-905</t>
  </si>
  <si>
    <t>Ing. Erick López</t>
  </si>
  <si>
    <t>1204068595</t>
  </si>
  <si>
    <t>TAPI</t>
  </si>
  <si>
    <t>PALMAR OESTE</t>
  </si>
  <si>
    <t>SLR-401</t>
  </si>
  <si>
    <t>Ing. Fausto Villamar</t>
  </si>
  <si>
    <t>0924420334</t>
  </si>
  <si>
    <t>TETETE</t>
  </si>
  <si>
    <t>SLR-402</t>
  </si>
  <si>
    <t>Ing. Fausto Sánchez</t>
  </si>
  <si>
    <t>1803855509</t>
  </si>
  <si>
    <t>SHUSHUQUI</t>
  </si>
  <si>
    <t>PALMERAS NORTE</t>
  </si>
  <si>
    <t>TRIBOILGAS-001</t>
  </si>
  <si>
    <t>Ing. Fernando Bonilla</t>
  </si>
  <si>
    <t>1720557084</t>
  </si>
  <si>
    <t>SHUARA</t>
  </si>
  <si>
    <t>TRIBOILGAS-004</t>
  </si>
  <si>
    <t>Ing. Fidel Moreira</t>
  </si>
  <si>
    <t>1308119633</t>
  </si>
  <si>
    <t>TRIBOILGAS-008</t>
  </si>
  <si>
    <t>Ing. Franklin Cajamarca</t>
  </si>
  <si>
    <t>1721049946</t>
  </si>
  <si>
    <t>PICHINCHA</t>
  </si>
  <si>
    <t>TRIBOILGAS-101</t>
  </si>
  <si>
    <t>Ing. Freddy Iñiga</t>
  </si>
  <si>
    <t>0912537941</t>
  </si>
  <si>
    <t>SECOYA</t>
  </si>
  <si>
    <t>TRIBOILGAS-102</t>
  </si>
  <si>
    <t>Ing. Freddy Pantoja</t>
  </si>
  <si>
    <t>0400999793</t>
  </si>
  <si>
    <t>TRIBOILGAS-103</t>
  </si>
  <si>
    <t>Ing. Gabriel López</t>
  </si>
  <si>
    <t>1713019105</t>
  </si>
  <si>
    <t>VHR (Víctor Hugo Ruales)</t>
  </si>
  <si>
    <t>TRIBOILGAS-104</t>
  </si>
  <si>
    <t>Ing. Gabriel Muñoz</t>
  </si>
  <si>
    <t>1003493549</t>
  </si>
  <si>
    <t>SANSAHUARI</t>
  </si>
  <si>
    <t>TRIBOILGAS-105</t>
  </si>
  <si>
    <t>Ing. Gabriela Llorenty</t>
  </si>
  <si>
    <t>0925462756</t>
  </si>
  <si>
    <t>PITALALA</t>
  </si>
  <si>
    <t>TRIBOILGAS-106</t>
  </si>
  <si>
    <t>Ing. Geovanni Alemán</t>
  </si>
  <si>
    <t>1718517475</t>
  </si>
  <si>
    <t>PUCUNA</t>
  </si>
  <si>
    <t>TRIBOILGAS-107</t>
  </si>
  <si>
    <t>Ing. Germán Morillo</t>
  </si>
  <si>
    <t>1713622387</t>
  </si>
  <si>
    <t>TIPISHCA</t>
  </si>
  <si>
    <t>TRIBOILGAS-201</t>
  </si>
  <si>
    <t>Ing. Giovanni Herrera</t>
  </si>
  <si>
    <t>1710013861</t>
  </si>
  <si>
    <t>RUMIYACU</t>
  </si>
  <si>
    <t>TRIBOILGAS-203</t>
  </si>
  <si>
    <t>Ing. Guillermo Remache</t>
  </si>
  <si>
    <t>0802365379</t>
  </si>
  <si>
    <t>AED (Amilcar Espinel Díaz)</t>
  </si>
  <si>
    <t>SACHA</t>
  </si>
  <si>
    <t>TRIBOILGAS-204</t>
  </si>
  <si>
    <t>Ing. Hector Bravo</t>
  </si>
  <si>
    <t>1310798275</t>
  </si>
  <si>
    <t>VINITA</t>
  </si>
  <si>
    <t>SAMI</t>
  </si>
  <si>
    <t>TUSCANY-104</t>
  </si>
  <si>
    <t>Ing. Henry Raza</t>
  </si>
  <si>
    <t>1500634371</t>
  </si>
  <si>
    <t>TUSCANY-105</t>
  </si>
  <si>
    <t>Ing. Henry Ariadel</t>
  </si>
  <si>
    <t>0704415306</t>
  </si>
  <si>
    <t>TUSCANY-111</t>
  </si>
  <si>
    <t>Ing. Hernán Aguilar</t>
  </si>
  <si>
    <t>1003933270</t>
  </si>
  <si>
    <t>TUSCANY-119</t>
  </si>
  <si>
    <t>Ing. Holger Oleas</t>
  </si>
  <si>
    <t>1712806403</t>
  </si>
  <si>
    <t>RIGLESS</t>
  </si>
  <si>
    <t>Ing. Ismael Labanda</t>
  </si>
  <si>
    <t>0502276306</t>
  </si>
  <si>
    <t>RIGLESS - TRABAJOS EN SUPERFICIE</t>
  </si>
  <si>
    <t>Ing. Jaime Garrido</t>
  </si>
  <si>
    <t>1002424537</t>
  </si>
  <si>
    <t>YULEBRA</t>
  </si>
  <si>
    <t>Ing. Javier Mejia</t>
  </si>
  <si>
    <t>0401397815</t>
  </si>
  <si>
    <t>PCR</t>
  </si>
  <si>
    <t>TANGAY</t>
  </si>
  <si>
    <t>Ing. Jefferson Alvarez</t>
  </si>
  <si>
    <t>1717046922</t>
  </si>
  <si>
    <t>YUCA</t>
  </si>
  <si>
    <t>TANGAY ESTE</t>
  </si>
  <si>
    <t>Ing. Jefferson Proaño</t>
  </si>
  <si>
    <t>1204499535</t>
  </si>
  <si>
    <t>Ing. Jhonny Grefa</t>
  </si>
  <si>
    <t>1500789035</t>
  </si>
  <si>
    <t>Ing. Jhonny Noguera</t>
  </si>
  <si>
    <t>1706378724</t>
  </si>
  <si>
    <t>Ing. Jimmy Vélez</t>
  </si>
  <si>
    <t>1309450789</t>
  </si>
  <si>
    <t>Ing. Jorge Corella</t>
  </si>
  <si>
    <t>0705110450</t>
  </si>
  <si>
    <t>TORTUGA</t>
  </si>
  <si>
    <t>Ing. Jorge Cruz</t>
  </si>
  <si>
    <t>1205792391</t>
  </si>
  <si>
    <t>Ing. Jorge Hurtado</t>
  </si>
  <si>
    <t>1714023288</t>
  </si>
  <si>
    <t>TUMALI</t>
  </si>
  <si>
    <t>Ing. Jorge Jaramillo</t>
  </si>
  <si>
    <t>1709220139</t>
  </si>
  <si>
    <t>Ing. Jorge Pozo</t>
  </si>
  <si>
    <t>0401021431</t>
  </si>
  <si>
    <t>TUMALI SURESTE</t>
  </si>
  <si>
    <t>Ing. José Luis Velásquez</t>
  </si>
  <si>
    <t>1714498118</t>
  </si>
  <si>
    <t>LITORAL</t>
  </si>
  <si>
    <t>ZONA LITORAL</t>
  </si>
  <si>
    <t>Ing. José Velásquez</t>
  </si>
  <si>
    <t>VICTOR HUGO RUALES</t>
  </si>
  <si>
    <t>Ing. Juan Molina</t>
  </si>
  <si>
    <t>1713556551</t>
  </si>
  <si>
    <t>GAS NATURAL</t>
  </si>
  <si>
    <t>ZONA MACHALA</t>
  </si>
  <si>
    <t>Ing. Julio Quinga</t>
  </si>
  <si>
    <t>1803840121</t>
  </si>
  <si>
    <t>Ing. Karen Escobar</t>
  </si>
  <si>
    <t>1721753935</t>
  </si>
  <si>
    <t>BLOQUE</t>
  </si>
  <si>
    <t>PETROPROAMAZONAS EP</t>
  </si>
  <si>
    <t>YANAQUINCHA NORTE</t>
  </si>
  <si>
    <t>Ing. Kléber Armijos</t>
  </si>
  <si>
    <t>1712801255</t>
  </si>
  <si>
    <t>YANAQUINCHA ESTE</t>
  </si>
  <si>
    <t>Ing. Leonardo Pazmiño</t>
  </si>
  <si>
    <t>1802930089</t>
  </si>
  <si>
    <t>YANAQUINCHA OESTE</t>
  </si>
  <si>
    <t>Ing. Luis Alabuela</t>
  </si>
  <si>
    <t>1713884763</t>
  </si>
  <si>
    <t>YANAQUINCHA SUR</t>
  </si>
  <si>
    <t>Ing. Luis Santiago Freire</t>
  </si>
  <si>
    <t>1803305026</t>
  </si>
  <si>
    <t>Ing. Luis Murgueytio</t>
  </si>
  <si>
    <t>0802651794</t>
  </si>
  <si>
    <t>021</t>
  </si>
  <si>
    <t>Ing. Luis Ordoñez</t>
  </si>
  <si>
    <t>1716515364</t>
  </si>
  <si>
    <t>031</t>
  </si>
  <si>
    <t>Ing. Marcelo Venegas</t>
  </si>
  <si>
    <t>ANTERIOR EP PEC</t>
  </si>
  <si>
    <t>Ing. Marco Castillo</t>
  </si>
  <si>
    <t>1717978173</t>
  </si>
  <si>
    <t>056</t>
  </si>
  <si>
    <t>YURALPA CENTRO</t>
  </si>
  <si>
    <t>Ing. Marco Eche</t>
  </si>
  <si>
    <t>0401580535</t>
  </si>
  <si>
    <t>057</t>
  </si>
  <si>
    <t>PUMA</t>
  </si>
  <si>
    <t>Privada</t>
  </si>
  <si>
    <t>Ing. Mauro Sarango</t>
  </si>
  <si>
    <t>1714378666</t>
  </si>
  <si>
    <t>058</t>
  </si>
  <si>
    <t>YUCA SUR</t>
  </si>
  <si>
    <t>Ing. Max Morocho</t>
  </si>
  <si>
    <t>1715071575</t>
  </si>
  <si>
    <t>059</t>
  </si>
  <si>
    <t>PINDO</t>
  </si>
  <si>
    <t>Ing. Miguel Proaño</t>
  </si>
  <si>
    <t>1205780198</t>
  </si>
  <si>
    <t>060</t>
  </si>
  <si>
    <t>TIGUINO</t>
  </si>
  <si>
    <t>Ing. Miguel Revelo</t>
  </si>
  <si>
    <t>0401488358</t>
  </si>
  <si>
    <t>061</t>
  </si>
  <si>
    <t>BERMEJO</t>
  </si>
  <si>
    <t>Ing. Milly Zambrano</t>
  </si>
  <si>
    <t>1206278978</t>
  </si>
  <si>
    <t>044</t>
  </si>
  <si>
    <t>Ing. Milton Panimbosa</t>
  </si>
  <si>
    <t>1802832269</t>
  </si>
  <si>
    <t>Ing. Milton Samaniego</t>
  </si>
  <si>
    <t>2100087549</t>
  </si>
  <si>
    <t>MSc. Moises Samaniego</t>
  </si>
  <si>
    <t>2100158803</t>
  </si>
  <si>
    <t>Ing. Mónica Fuentes</t>
  </si>
  <si>
    <t>0923578637</t>
  </si>
  <si>
    <t>Ing. Mónica Molina</t>
  </si>
  <si>
    <t>Ing. Oscar Díaz</t>
  </si>
  <si>
    <t>1002881173</t>
  </si>
  <si>
    <t>Ing. Oscar Guano</t>
  </si>
  <si>
    <t>1600448524</t>
  </si>
  <si>
    <t>Ing. Patricio Quillupangui</t>
  </si>
  <si>
    <t>1712368446</t>
  </si>
  <si>
    <t>Ing. Pierre Herzog</t>
  </si>
  <si>
    <t>0916323348</t>
  </si>
  <si>
    <t>Ing. Rafael Cevallos</t>
  </si>
  <si>
    <t>1717992075</t>
  </si>
  <si>
    <t>Ing. René Simaluisa</t>
  </si>
  <si>
    <t>0502224892</t>
  </si>
  <si>
    <t>Ing. Ricardo Manosalvas</t>
  </si>
  <si>
    <t>1721207528</t>
  </si>
  <si>
    <t>Ing. Rómina León</t>
  </si>
  <si>
    <t>0923513329</t>
  </si>
  <si>
    <t>Ing. Ronald Guichay</t>
  </si>
  <si>
    <t>0704967363</t>
  </si>
  <si>
    <t>Ing. Segundo Tisalema</t>
  </si>
  <si>
    <t>1802560233</t>
  </si>
  <si>
    <t>Ing. Stalin Puente</t>
  </si>
  <si>
    <t>1709216061</t>
  </si>
  <si>
    <t>Ing. Steven Dickens</t>
  </si>
  <si>
    <t>0910179746</t>
  </si>
  <si>
    <t>Ing. Víctor Lara</t>
  </si>
  <si>
    <t>1802692663</t>
  </si>
  <si>
    <t>Ing. William Betancourt</t>
  </si>
  <si>
    <t>1713555439</t>
  </si>
  <si>
    <t>Ing. Xavier Jácome</t>
  </si>
  <si>
    <t>1709532954</t>
  </si>
  <si>
    <t>Nombre Fiscal</t>
  </si>
  <si>
    <t>Identificación</t>
  </si>
  <si>
    <t>ADRIALPETRO PETROLEUM SERVICES S.A.</t>
  </si>
  <si>
    <t>1791406281001</t>
  </si>
  <si>
    <t>CONDOR SERVICIOS PETROLEROS CONSEPETRO S.A.</t>
  </si>
  <si>
    <t>1792832209001</t>
  </si>
  <si>
    <t>CONSORCIO PETROLERO NACIONAL</t>
  </si>
  <si>
    <t>1792723256001</t>
  </si>
  <si>
    <t>CONSORCIO PETROSUD PETRORIVA</t>
  </si>
  <si>
    <t>1791749146001</t>
  </si>
  <si>
    <t>CONSORCIO PETROLERO PALANDA -YUCA SUR</t>
  </si>
  <si>
    <t>1792260787001</t>
  </si>
  <si>
    <t>CONSORCIO SHUSHUFINDI S.A.</t>
  </si>
  <si>
    <t>1792352363001</t>
  </si>
  <si>
    <t>CPVEN SERVICIOS PETROLEROS LTD</t>
  </si>
  <si>
    <t>1791818415001</t>
  </si>
  <si>
    <t>EMPRESA PUBLICA DE HIDROCARBUROS DEL ECUADOR EP PETROECUADOR</t>
  </si>
  <si>
    <t>1768153530001</t>
  </si>
  <si>
    <t>ENAP SIPETROL S.A. - ENAP SIPEC</t>
  </si>
  <si>
    <t>1791239245001</t>
  </si>
  <si>
    <t>GENTE OIL ECUADOR PTE. LTD.</t>
  </si>
  <si>
    <t>1792452929001</t>
  </si>
  <si>
    <t>GYRODATA ECUADOR L.L.C.</t>
  </si>
  <si>
    <t>1792274966001</t>
  </si>
  <si>
    <t>HALLIBURTON LATIN AMERICA S.R.L.</t>
  </si>
  <si>
    <t>1790528782001</t>
  </si>
  <si>
    <t>ORION ENERGY OCANOPB S.A.</t>
  </si>
  <si>
    <t>1792464161001</t>
  </si>
  <si>
    <t>ORIONOIL ER S.A.</t>
  </si>
  <si>
    <t>1792464781001</t>
  </si>
  <si>
    <t>PARDALISERVICES S.A</t>
  </si>
  <si>
    <t>1792348005001</t>
  </si>
  <si>
    <t>PETROAMAZONAS EP</t>
  </si>
  <si>
    <t>1768153880001</t>
  </si>
  <si>
    <t>PETROBELL S.A. GRANTMINING S.A.</t>
  </si>
  <si>
    <t>1792014921001</t>
  </si>
  <si>
    <t>SCHLUMBERGER DEL ECUADOR S.A.</t>
  </si>
  <si>
    <t>1792369428001</t>
  </si>
  <si>
    <t>SERVICIOS DRILLING TECHNOLOGIES CIA. LTDA.</t>
  </si>
  <si>
    <t>1792380502001</t>
  </si>
  <si>
    <t>SERVICIOS INTEGRADOS PAÑATURI S.A.</t>
  </si>
  <si>
    <t>1792514541001</t>
  </si>
  <si>
    <t>SERVICIOS PETROLEROS ARPON S.A.</t>
  </si>
  <si>
    <t>1792755638001</t>
  </si>
  <si>
    <t xml:space="preserve">VÁLVULAS DEL PACIFICO PACIFVALVS S.A. </t>
  </si>
  <si>
    <t>1792236312001</t>
  </si>
  <si>
    <t>SORIA GUANIN SEGUNDO ANTONIO</t>
  </si>
  <si>
    <t>1800060905</t>
  </si>
  <si>
    <t>XAVIER VASQUEZ</t>
  </si>
  <si>
    <t>0603431453</t>
  </si>
  <si>
    <t>Cargo:</t>
  </si>
  <si>
    <t>Nombre:</t>
  </si>
  <si>
    <t>CLIENTE:</t>
  </si>
  <si>
    <t>POZO:</t>
  </si>
  <si>
    <t>FECHA:</t>
  </si>
  <si>
    <t>TOTAL</t>
  </si>
  <si>
    <t>PREFACTURA</t>
  </si>
  <si>
    <t>&lt;&gt;</t>
  </si>
  <si>
    <t xml:space="preserve">CLIENTE:                                    </t>
  </si>
  <si>
    <r>
      <t xml:space="preserve">Condiciones de servicio: </t>
    </r>
    <r>
      <rPr>
        <sz val="12"/>
        <rFont val="Arial"/>
        <family val="2"/>
      </rPr>
      <t>Los daños totales o parciales de equipos y/o herramientas, días de espera, equipos y personal, suspensión de trabajo o demás situaciones que pudieran presentarse durante la operación, estarán sujetas a los términos y condiciones del contrato bajo el cual se oferta el presente servicio</t>
    </r>
  </si>
  <si>
    <t xml:space="preserve">SOLICITADO POR: </t>
  </si>
  <si>
    <t>Verbal</t>
  </si>
  <si>
    <t xml:space="preserve">(   )      </t>
  </si>
  <si>
    <t>Escrita via email</t>
  </si>
  <si>
    <t xml:space="preserve">( x  )      </t>
  </si>
  <si>
    <t xml:space="preserve">NUMERO DE CONTRATO: </t>
  </si>
  <si>
    <t>INICIO TRABAJO:</t>
  </si>
  <si>
    <t>TRABAJO TERMINADO:</t>
  </si>
  <si>
    <t>CAMPO / BLOQUE:</t>
  </si>
  <si>
    <t xml:space="preserve">POZO:                   </t>
  </si>
  <si>
    <t>TALADRO:</t>
  </si>
  <si>
    <t>OBSERVACIONES:</t>
  </si>
  <si>
    <t>ITEM</t>
  </si>
  <si>
    <t>CANTIDAD</t>
  </si>
  <si>
    <t>DESCRIPCION</t>
  </si>
  <si>
    <t>PRECIO UNITARIO</t>
  </si>
  <si>
    <t>PRECIO TOTAL</t>
  </si>
  <si>
    <t>Los precios no incluyen IVA</t>
  </si>
  <si>
    <t xml:space="preserve"> Subtotal materiales:</t>
  </si>
  <si>
    <t>Subtotal Servicios:</t>
  </si>
  <si>
    <t>SUBTOTAL</t>
  </si>
  <si>
    <t xml:space="preserve">Representante Dynadrill Ecuador C.A.: </t>
  </si>
  <si>
    <t>Aprobado Cliente</t>
  </si>
  <si>
    <t>Nombre :</t>
  </si>
  <si>
    <t xml:space="preserve">C.I.: </t>
  </si>
  <si>
    <t>DOCUMENTO:</t>
  </si>
  <si>
    <t>REGISTRO DE POZOS EN OPEN WELLS</t>
  </si>
  <si>
    <t>FUENTE:</t>
  </si>
  <si>
    <t>EDM - OPEN WELLS &amp; REGISTRO OFICIAL DE PAM NOMENCLATURAS DE POZOS</t>
  </si>
  <si>
    <t>ELABORADO:</t>
  </si>
  <si>
    <t>GERENCIMIENTO DE DATOS</t>
  </si>
  <si>
    <t>ACTIVO</t>
  </si>
  <si>
    <t>CAMPO</t>
  </si>
  <si>
    <t>PAD</t>
  </si>
  <si>
    <t>NOMBRE LARGO POZO</t>
  </si>
  <si>
    <t>NOMBRE CORTO POZO</t>
  </si>
  <si>
    <t>WELLBORE</t>
  </si>
  <si>
    <t>BLOQUE ID</t>
  </si>
  <si>
    <t>LA</t>
  </si>
  <si>
    <t>PACOA-023</t>
  </si>
  <si>
    <t>PAC-023</t>
  </si>
  <si>
    <t>Open Wells</t>
  </si>
  <si>
    <t>SAN PABLO-001</t>
  </si>
  <si>
    <t>SNP-001</t>
  </si>
  <si>
    <t>PACOA-002</t>
  </si>
  <si>
    <t>PAC-002</t>
  </si>
  <si>
    <t>PACOA-004</t>
  </si>
  <si>
    <t>PAC-004</t>
  </si>
  <si>
    <t>PACOA-005</t>
  </si>
  <si>
    <t>PAC-005</t>
  </si>
  <si>
    <t>PACOA-008</t>
  </si>
  <si>
    <t>PAC-008</t>
  </si>
  <si>
    <t>PACOA-007</t>
  </si>
  <si>
    <t>PAC-007</t>
  </si>
  <si>
    <t>PACOA-016</t>
  </si>
  <si>
    <t>PAC-016</t>
  </si>
  <si>
    <t>PACOA-017</t>
  </si>
  <si>
    <t>PAC-017</t>
  </si>
  <si>
    <t>PACOA-024</t>
  </si>
  <si>
    <t>PAC-024</t>
  </si>
  <si>
    <t>PACOA-036</t>
  </si>
  <si>
    <t>PAC-036</t>
  </si>
  <si>
    <t>PACOA-033</t>
  </si>
  <si>
    <t>PAC-033</t>
  </si>
  <si>
    <t>PACOA-037</t>
  </si>
  <si>
    <t>PAC-037</t>
  </si>
  <si>
    <t>PACOA-038</t>
  </si>
  <si>
    <t>PAC-038</t>
  </si>
  <si>
    <t>PACOA-039</t>
  </si>
  <si>
    <t>PAC-039</t>
  </si>
  <si>
    <t>PACOA-040</t>
  </si>
  <si>
    <t>PAC-040</t>
  </si>
  <si>
    <t>PACOA-041</t>
  </si>
  <si>
    <t>PAC-041</t>
  </si>
  <si>
    <t>PACOA-042</t>
  </si>
  <si>
    <t>PAC-042</t>
  </si>
  <si>
    <t>PACOA-043</t>
  </si>
  <si>
    <t>PAC-043</t>
  </si>
  <si>
    <t>PACOA-044</t>
  </si>
  <si>
    <t>PAC-044</t>
  </si>
  <si>
    <t>PACOA-046</t>
  </si>
  <si>
    <t>PAC-046</t>
  </si>
  <si>
    <t>PACOA-026</t>
  </si>
  <si>
    <t>PAC-026</t>
  </si>
  <si>
    <t>PACOA-029</t>
  </si>
  <si>
    <t>PAC-029</t>
  </si>
  <si>
    <t>PACOA-030</t>
  </si>
  <si>
    <t>PAC-030</t>
  </si>
  <si>
    <t>PACOA-031</t>
  </si>
  <si>
    <t>PAC-031</t>
  </si>
  <si>
    <t>PACOA-034</t>
  </si>
  <si>
    <t>PAC-034</t>
  </si>
  <si>
    <t>PACOA-003</t>
  </si>
  <si>
    <t>PAC-003</t>
  </si>
  <si>
    <t>PACOA-006</t>
  </si>
  <si>
    <t>PAC-006</t>
  </si>
  <si>
    <t>PACOA-015</t>
  </si>
  <si>
    <t>PAC-015</t>
  </si>
  <si>
    <t>PACOA-001</t>
  </si>
  <si>
    <t>PAC-001</t>
  </si>
  <si>
    <t>PACOA-009</t>
  </si>
  <si>
    <t>PAC-009</t>
  </si>
  <si>
    <t>PACOA-027</t>
  </si>
  <si>
    <t>PAC-027</t>
  </si>
  <si>
    <t>PACOA-010</t>
  </si>
  <si>
    <t>PAC-010</t>
  </si>
  <si>
    <t>PACOA-011</t>
  </si>
  <si>
    <t>PAC-011</t>
  </si>
  <si>
    <t>PACOA-012</t>
  </si>
  <si>
    <t>PAC-012</t>
  </si>
  <si>
    <t>PACOA-014</t>
  </si>
  <si>
    <t>PAC-014</t>
  </si>
  <si>
    <t>PACOA-028</t>
  </si>
  <si>
    <t>PAC-028</t>
  </si>
  <si>
    <t>PACOA-018</t>
  </si>
  <si>
    <t>PAC-018</t>
  </si>
  <si>
    <t>PACOA-019</t>
  </si>
  <si>
    <t>PAC-019</t>
  </si>
  <si>
    <t>PACOA-021</t>
  </si>
  <si>
    <t>PAC-021</t>
  </si>
  <si>
    <t>PACOA-020</t>
  </si>
  <si>
    <t>PAC-020</t>
  </si>
  <si>
    <t>PACOA-032</t>
  </si>
  <si>
    <t>PAC-032</t>
  </si>
  <si>
    <t>PACOA-022</t>
  </si>
  <si>
    <t>PAC-022</t>
  </si>
  <si>
    <t>PACOA-025</t>
  </si>
  <si>
    <t>PAC-025</t>
  </si>
  <si>
    <t>PACOA-035</t>
  </si>
  <si>
    <t>PAC-035</t>
  </si>
  <si>
    <t>MATA CHIVATO 001</t>
  </si>
  <si>
    <t>MTC-001</t>
  </si>
  <si>
    <t>AM</t>
  </si>
  <si>
    <t>AMISTAD-012</t>
  </si>
  <si>
    <t>AMS-012</t>
  </si>
  <si>
    <t>AMISTAD-004</t>
  </si>
  <si>
    <t>AMS-004</t>
  </si>
  <si>
    <t>AMISTAD-012S1</t>
  </si>
  <si>
    <t>AMS-012S1</t>
  </si>
  <si>
    <t>AMISTAD-002</t>
  </si>
  <si>
    <t>AMS-002</t>
  </si>
  <si>
    <t>AMISTAD-003</t>
  </si>
  <si>
    <t>AMS-003</t>
  </si>
  <si>
    <t>AMISTAD-001</t>
  </si>
  <si>
    <t>AMS-001</t>
  </si>
  <si>
    <t>AMISTAD-011</t>
  </si>
  <si>
    <t>AMS-011</t>
  </si>
  <si>
    <t>AMS-011S1</t>
  </si>
  <si>
    <t>PAD A</t>
  </si>
  <si>
    <t>AMISTAD-A006</t>
  </si>
  <si>
    <t>AMSA-006</t>
  </si>
  <si>
    <t>AMSA-006S1</t>
  </si>
  <si>
    <t>AMSA-006S2</t>
  </si>
  <si>
    <t>AMSA-006S3</t>
  </si>
  <si>
    <t>AMISTAD-A007</t>
  </si>
  <si>
    <t>AMSA-007</t>
  </si>
  <si>
    <t>AMSA-007S1</t>
  </si>
  <si>
    <t>AMSA-007S2</t>
  </si>
  <si>
    <t>AMISTAD-A008</t>
  </si>
  <si>
    <t>AMSA-008</t>
  </si>
  <si>
    <t>AMSA-008S1</t>
  </si>
  <si>
    <t>AMISTAD-A009</t>
  </si>
  <si>
    <t>AMSA-009</t>
  </si>
  <si>
    <t>AMISTAD-A016</t>
  </si>
  <si>
    <t>AMSA-016</t>
  </si>
  <si>
    <t>AMSA-016S1</t>
  </si>
  <si>
    <t>AMISTAD-A023</t>
  </si>
  <si>
    <t>AMSA-023</t>
  </si>
  <si>
    <t>AMSA-023S1</t>
  </si>
  <si>
    <t>AMISTAD-A014</t>
  </si>
  <si>
    <t>AMSA-014</t>
  </si>
  <si>
    <t>AMSA-014S1</t>
  </si>
  <si>
    <t>AMISTAD-A005</t>
  </si>
  <si>
    <t>AMSA-005</t>
  </si>
  <si>
    <t>AMSA-005S1</t>
  </si>
  <si>
    <t>PAD B</t>
  </si>
  <si>
    <t>AMISTAD-B010</t>
  </si>
  <si>
    <t>AMSB-010</t>
  </si>
  <si>
    <t>PAD C</t>
  </si>
  <si>
    <t>AMISTAD-C015</t>
  </si>
  <si>
    <t>AMSC-015</t>
  </si>
  <si>
    <t>AMSC-015S1</t>
  </si>
  <si>
    <t>PAD D</t>
  </si>
  <si>
    <t>AMISTAD-D017</t>
  </si>
  <si>
    <t>AMSD-017</t>
  </si>
  <si>
    <t>AMSD-017S1</t>
  </si>
  <si>
    <t>AMISTAD SUR</t>
  </si>
  <si>
    <t>AMISTAD SUR-001</t>
  </si>
  <si>
    <t>AMR-001</t>
  </si>
  <si>
    <t>DOMITO</t>
  </si>
  <si>
    <t>DOMITO-001</t>
  </si>
  <si>
    <t>DMT-001</t>
  </si>
  <si>
    <t>ESPERANZA</t>
  </si>
  <si>
    <t>ESPERANZA-001</t>
  </si>
  <si>
    <t>ESP-001</t>
  </si>
  <si>
    <t>FE</t>
  </si>
  <si>
    <t>FE-001</t>
  </si>
  <si>
    <t>GOLFO DE GUAYAQUIL</t>
  </si>
  <si>
    <t>GOLFO DE GUAYAQUIL-001</t>
  </si>
  <si>
    <t>GDG-001</t>
  </si>
  <si>
    <t>LECHUZA</t>
  </si>
  <si>
    <t>LECHUZA-001</t>
  </si>
  <si>
    <t>LCH-001</t>
  </si>
  <si>
    <t>TENGUEL</t>
  </si>
  <si>
    <t>TENGUEL-001</t>
  </si>
  <si>
    <t>TNL-001</t>
  </si>
  <si>
    <t>OY</t>
  </si>
  <si>
    <t>COCA</t>
  </si>
  <si>
    <t>COCA-A056</t>
  </si>
  <si>
    <t>COCA-056</t>
  </si>
  <si>
    <t>COCA-A050</t>
  </si>
  <si>
    <t>COCA-050</t>
  </si>
  <si>
    <t>COCA-A054</t>
  </si>
  <si>
    <t>COCA-054</t>
  </si>
  <si>
    <t>COCA-A053</t>
  </si>
  <si>
    <t>COCA-053</t>
  </si>
  <si>
    <t>COCA-A055</t>
  </si>
  <si>
    <t>COCA-055</t>
  </si>
  <si>
    <t>COCA-A058</t>
  </si>
  <si>
    <t>COCA-058</t>
  </si>
  <si>
    <t>COCA-A039</t>
  </si>
  <si>
    <t>COCA-039</t>
  </si>
  <si>
    <t>COCA-A036</t>
  </si>
  <si>
    <t>COCA-036</t>
  </si>
  <si>
    <t>COCA-A001I</t>
  </si>
  <si>
    <t>COCA-001I</t>
  </si>
  <si>
    <t>COCA-A057H</t>
  </si>
  <si>
    <t>COCA-057H</t>
  </si>
  <si>
    <t>COCA-A038</t>
  </si>
  <si>
    <t>COCA-038</t>
  </si>
  <si>
    <t>COCA-A032</t>
  </si>
  <si>
    <t>COCA-032</t>
  </si>
  <si>
    <t>COCA-A031</t>
  </si>
  <si>
    <t>COCA-031</t>
  </si>
  <si>
    <t>COCA-A033</t>
  </si>
  <si>
    <t>COCA-033</t>
  </si>
  <si>
    <t>COCA-033R1</t>
  </si>
  <si>
    <t>Registro oficial PAM</t>
  </si>
  <si>
    <t>COCA-A034</t>
  </si>
  <si>
    <t>COCA-034</t>
  </si>
  <si>
    <t>COCA-A035</t>
  </si>
  <si>
    <t>COCA-035</t>
  </si>
  <si>
    <t>COCA-A037</t>
  </si>
  <si>
    <t>COCA-037</t>
  </si>
  <si>
    <t>COCA-A030</t>
  </si>
  <si>
    <t>COCA-030</t>
  </si>
  <si>
    <t>COCA-A001</t>
  </si>
  <si>
    <t>COCA-001</t>
  </si>
  <si>
    <t>COCA-A051</t>
  </si>
  <si>
    <t>COCA-051</t>
  </si>
  <si>
    <t>COCA-A052</t>
  </si>
  <si>
    <t>COCA-052</t>
  </si>
  <si>
    <t>COCA-B002</t>
  </si>
  <si>
    <t>COCB-002</t>
  </si>
  <si>
    <t>COCA-C004</t>
  </si>
  <si>
    <t>COCC-004</t>
  </si>
  <si>
    <t>COCA-D006</t>
  </si>
  <si>
    <t>COCD-006</t>
  </si>
  <si>
    <t>PAD E</t>
  </si>
  <si>
    <t>COCA-E007</t>
  </si>
  <si>
    <t>COCE-007</t>
  </si>
  <si>
    <t>PAD F</t>
  </si>
  <si>
    <t>COCA-F008</t>
  </si>
  <si>
    <t>COCF-008</t>
  </si>
  <si>
    <t>PAD G</t>
  </si>
  <si>
    <t>COCA-G009</t>
  </si>
  <si>
    <t>COCG-009</t>
  </si>
  <si>
    <t>PAD H</t>
  </si>
  <si>
    <t>COCA-H016</t>
  </si>
  <si>
    <t>COCH-016</t>
  </si>
  <si>
    <t>COCA-H010</t>
  </si>
  <si>
    <t>COCH-010</t>
  </si>
  <si>
    <t>PAD I</t>
  </si>
  <si>
    <t>COCA-I011</t>
  </si>
  <si>
    <t>COCI-011</t>
  </si>
  <si>
    <t>PAD J</t>
  </si>
  <si>
    <t>COCA-J012</t>
  </si>
  <si>
    <t>COCJ-012</t>
  </si>
  <si>
    <t>PAD K</t>
  </si>
  <si>
    <t>COCA-K047</t>
  </si>
  <si>
    <t>COCK-047</t>
  </si>
  <si>
    <t>COCA-K046</t>
  </si>
  <si>
    <t>COCK-046</t>
  </si>
  <si>
    <t>COCA-K060</t>
  </si>
  <si>
    <t>COCK-060</t>
  </si>
  <si>
    <t>COCA-K048</t>
  </si>
  <si>
    <t>COCK-048</t>
  </si>
  <si>
    <t>COCA-K024</t>
  </si>
  <si>
    <t>COCK-024</t>
  </si>
  <si>
    <t>COCA-K026</t>
  </si>
  <si>
    <t>COCK-026</t>
  </si>
  <si>
    <t>COCA-K025H</t>
  </si>
  <si>
    <t>COCK-025H</t>
  </si>
  <si>
    <t>COCA-K027</t>
  </si>
  <si>
    <t>COCK-027</t>
  </si>
  <si>
    <t>COCK-027S1</t>
  </si>
  <si>
    <t>COCA-K029</t>
  </si>
  <si>
    <t>COCK-029</t>
  </si>
  <si>
    <t>COCA-K021</t>
  </si>
  <si>
    <t>COCK-021</t>
  </si>
  <si>
    <t>COCA-K020</t>
  </si>
  <si>
    <t>COCK-020</t>
  </si>
  <si>
    <t>COCA-K045</t>
  </si>
  <si>
    <t>COCK-045</t>
  </si>
  <si>
    <t>COCA-K023</t>
  </si>
  <si>
    <t>COCK-023</t>
  </si>
  <si>
    <t>COCK-023S1</t>
  </si>
  <si>
    <t>COCA-K022</t>
  </si>
  <si>
    <t>COCK-022</t>
  </si>
  <si>
    <t>COCA-K013</t>
  </si>
  <si>
    <t>COCK-013</t>
  </si>
  <si>
    <t>COCA-K049</t>
  </si>
  <si>
    <t>COCK-049</t>
  </si>
  <si>
    <t>COCA-K044</t>
  </si>
  <si>
    <t>COCK-044</t>
  </si>
  <si>
    <t>COCA-K028</t>
  </si>
  <si>
    <t>COCK-028</t>
  </si>
  <si>
    <t>COCK-028S1</t>
  </si>
  <si>
    <t>COCK-028S2</t>
  </si>
  <si>
    <t>COCA-K043</t>
  </si>
  <si>
    <t>COCK-043</t>
  </si>
  <si>
    <t>COCA-K040</t>
  </si>
  <si>
    <t>COCK-040</t>
  </si>
  <si>
    <t>COCA-K042</t>
  </si>
  <si>
    <t>COCK-042</t>
  </si>
  <si>
    <t>COCA-K041</t>
  </si>
  <si>
    <t>COCK-041</t>
  </si>
  <si>
    <t>PAD L</t>
  </si>
  <si>
    <t>COCA-L015</t>
  </si>
  <si>
    <t>COCL-015</t>
  </si>
  <si>
    <t>PAD M</t>
  </si>
  <si>
    <t>COCA-M018</t>
  </si>
  <si>
    <t>COCM-018</t>
  </si>
  <si>
    <t>COCA-M019</t>
  </si>
  <si>
    <t>COCM-019</t>
  </si>
  <si>
    <t>GACELA-A008</t>
  </si>
  <si>
    <t>GCLA-008</t>
  </si>
  <si>
    <t>GACELA-A001</t>
  </si>
  <si>
    <t>GCLA-001</t>
  </si>
  <si>
    <t>GACELA-B002H</t>
  </si>
  <si>
    <t>ORIG HOLE</t>
  </si>
  <si>
    <t>GCLB-002H</t>
  </si>
  <si>
    <t>GCLB-002HS1</t>
  </si>
  <si>
    <t>GACELA-C003</t>
  </si>
  <si>
    <t>GCLC-003</t>
  </si>
  <si>
    <t>GACELA-D004</t>
  </si>
  <si>
    <t>GCLD-004</t>
  </si>
  <si>
    <t>GACELA-E005</t>
  </si>
  <si>
    <t>GCLE-005</t>
  </si>
  <si>
    <t>GACELA-F009</t>
  </si>
  <si>
    <t>GCLF-009</t>
  </si>
  <si>
    <t>GACELA-F006</t>
  </si>
  <si>
    <t>GCLF-006</t>
  </si>
  <si>
    <t>JAGUAR</t>
  </si>
  <si>
    <t>JAGUAR-A001</t>
  </si>
  <si>
    <t>JGRA-001</t>
  </si>
  <si>
    <t>JAGUAR-B002A</t>
  </si>
  <si>
    <t>JGRB-002A</t>
  </si>
  <si>
    <t>JAGUAR-C003</t>
  </si>
  <si>
    <t>JGRC-003</t>
  </si>
  <si>
    <t>JAGUAR-D005</t>
  </si>
  <si>
    <t>JGRD-005</t>
  </si>
  <si>
    <t>JAGUAR-E008</t>
  </si>
  <si>
    <t>JGRE-008</t>
  </si>
  <si>
    <t>JAGUAR-E007</t>
  </si>
  <si>
    <t>JGRE-007</t>
  </si>
  <si>
    <t>JAGUAR-F009</t>
  </si>
  <si>
    <t>JGRF-009</t>
  </si>
  <si>
    <t>LOBO-A001</t>
  </si>
  <si>
    <t>LOBA-001</t>
  </si>
  <si>
    <t>LOBO-B002</t>
  </si>
  <si>
    <t>LOBB-002</t>
  </si>
  <si>
    <t>LOBO-C003</t>
  </si>
  <si>
    <t>LOBC-003</t>
  </si>
  <si>
    <t>LOBO-C007</t>
  </si>
  <si>
    <t>LOBC-007</t>
  </si>
  <si>
    <t>LOBO-C005</t>
  </si>
  <si>
    <t>LOBC-005</t>
  </si>
  <si>
    <t>LOBO-C006</t>
  </si>
  <si>
    <t>LOBC-006</t>
  </si>
  <si>
    <t>LOBO-D004</t>
  </si>
  <si>
    <t>LOBD-004</t>
  </si>
  <si>
    <t>MONO-A004</t>
  </si>
  <si>
    <t>MONA-004</t>
  </si>
  <si>
    <t>MONO-A003</t>
  </si>
  <si>
    <t>MONA-003</t>
  </si>
  <si>
    <t>MONO-A001</t>
  </si>
  <si>
    <t>MONA-001</t>
  </si>
  <si>
    <t>MONO-A005</t>
  </si>
  <si>
    <t>MONA-005</t>
  </si>
  <si>
    <t>MONO-A002</t>
  </si>
  <si>
    <t>MONA-002</t>
  </si>
  <si>
    <t>MONO-B008</t>
  </si>
  <si>
    <t>MONB-008</t>
  </si>
  <si>
    <t>MONO-B007</t>
  </si>
  <si>
    <t>MONB-007</t>
  </si>
  <si>
    <t>MONO-B009</t>
  </si>
  <si>
    <t>MONB-009</t>
  </si>
  <si>
    <t>MONO-B011</t>
  </si>
  <si>
    <t>MONB-011</t>
  </si>
  <si>
    <t>MONO-B006</t>
  </si>
  <si>
    <t>MONB-006</t>
  </si>
  <si>
    <t>MONO-C010</t>
  </si>
  <si>
    <t>MONC-010</t>
  </si>
  <si>
    <t>MONO-C012</t>
  </si>
  <si>
    <t>MONC-012</t>
  </si>
  <si>
    <t>OSO-A051</t>
  </si>
  <si>
    <t>OSOA-051</t>
  </si>
  <si>
    <t>OSO-A025</t>
  </si>
  <si>
    <t>OSOA-025</t>
  </si>
  <si>
    <t>OSOA-025R1</t>
  </si>
  <si>
    <t>OSO-A059H</t>
  </si>
  <si>
    <t>OSOA-059H</t>
  </si>
  <si>
    <t>OSO-A021</t>
  </si>
  <si>
    <t>OSOA-021</t>
  </si>
  <si>
    <t>OSOA-021R1</t>
  </si>
  <si>
    <t>OSO-A022</t>
  </si>
  <si>
    <t>OSOA-022</t>
  </si>
  <si>
    <t>OSOA-022S1</t>
  </si>
  <si>
    <t>OSO-A024</t>
  </si>
  <si>
    <t>OSOA-024</t>
  </si>
  <si>
    <t>OSO-A026</t>
  </si>
  <si>
    <t>OSOA-026</t>
  </si>
  <si>
    <t>OSO-A027</t>
  </si>
  <si>
    <t>OSOA-027</t>
  </si>
  <si>
    <t>OSO-A028</t>
  </si>
  <si>
    <t>OSOA-028</t>
  </si>
  <si>
    <t>OSOA-028R1</t>
  </si>
  <si>
    <t>OSO-A029</t>
  </si>
  <si>
    <t>OSOA-029</t>
  </si>
  <si>
    <t>OSO-A030</t>
  </si>
  <si>
    <t>OSOA-030</t>
  </si>
  <si>
    <t>OSO-A092H</t>
  </si>
  <si>
    <t>OSOA-092H</t>
  </si>
  <si>
    <t>OSO-A093H</t>
  </si>
  <si>
    <t>OSOA-093H</t>
  </si>
  <si>
    <t>OSO-A094H</t>
  </si>
  <si>
    <t>OSOA-094H</t>
  </si>
  <si>
    <t>OSO-A095H</t>
  </si>
  <si>
    <t>OSOA-095H</t>
  </si>
  <si>
    <t>OSOA-095HS1</t>
  </si>
  <si>
    <t>OSO-A047H</t>
  </si>
  <si>
    <t>OSOA-047H</t>
  </si>
  <si>
    <t>OSO-A045</t>
  </si>
  <si>
    <t>OSOA-045</t>
  </si>
  <si>
    <t>OSO-A049H</t>
  </si>
  <si>
    <t>OSOA-049H</t>
  </si>
  <si>
    <t>OSO-A057H</t>
  </si>
  <si>
    <t>OSOA-057H</t>
  </si>
  <si>
    <t>OSOA-057HS1</t>
  </si>
  <si>
    <t>OSOA-057HS2</t>
  </si>
  <si>
    <t>OSO-A071MS1</t>
  </si>
  <si>
    <t>OSOA-071M</t>
  </si>
  <si>
    <t>OSOA-071MS1</t>
  </si>
  <si>
    <t>OSO-A071M</t>
  </si>
  <si>
    <t>OSOA-071MM1</t>
  </si>
  <si>
    <t>OSO-A075H</t>
  </si>
  <si>
    <t>OSOA-075H</t>
  </si>
  <si>
    <t>OSO-A073</t>
  </si>
  <si>
    <t>OSOA-073</t>
  </si>
  <si>
    <t>OSO-A039</t>
  </si>
  <si>
    <t>OSOA-039</t>
  </si>
  <si>
    <t>OSOA-039R1</t>
  </si>
  <si>
    <t>OSO-A043</t>
  </si>
  <si>
    <t>OSOA-043</t>
  </si>
  <si>
    <t>OSOA-043R1</t>
  </si>
  <si>
    <t>OSO-A033</t>
  </si>
  <si>
    <t>OSOA-033</t>
  </si>
  <si>
    <t>OSO-A035</t>
  </si>
  <si>
    <t>OSOA-035</t>
  </si>
  <si>
    <t>OSOA-035R1</t>
  </si>
  <si>
    <t>OSO-A041</t>
  </si>
  <si>
    <t>OSOA-041</t>
  </si>
  <si>
    <t>OSO-A037</t>
  </si>
  <si>
    <t>OSOA-037</t>
  </si>
  <si>
    <t>OSOA-037R1</t>
  </si>
  <si>
    <t>OSO-A023</t>
  </si>
  <si>
    <t>OSOA-023</t>
  </si>
  <si>
    <t>OSO-A055H</t>
  </si>
  <si>
    <t>OSOA-055H</t>
  </si>
  <si>
    <t>OSO-A053</t>
  </si>
  <si>
    <t>OSOA-053</t>
  </si>
  <si>
    <t>OSO-A150</t>
  </si>
  <si>
    <t>OSOA-150</t>
  </si>
  <si>
    <t>OSO-A151</t>
  </si>
  <si>
    <t>OSOA-151</t>
  </si>
  <si>
    <t>OSO-A152</t>
  </si>
  <si>
    <t>OSOA-152</t>
  </si>
  <si>
    <t>OSO-A077</t>
  </si>
  <si>
    <t>OSOA-077</t>
  </si>
  <si>
    <t>OSO-A079</t>
  </si>
  <si>
    <t>OSOA-079</t>
  </si>
  <si>
    <t>OSO-A091</t>
  </si>
  <si>
    <t>OSOA-091</t>
  </si>
  <si>
    <t>OSO-B044</t>
  </si>
  <si>
    <t>OSOB-044</t>
  </si>
  <si>
    <t>OSO-B048H</t>
  </si>
  <si>
    <t>OSOB-048H</t>
  </si>
  <si>
    <t>OSOB-048R1</t>
  </si>
  <si>
    <t>OSO-B054H</t>
  </si>
  <si>
    <t>OSOB-054H</t>
  </si>
  <si>
    <t>OSO-B056</t>
  </si>
  <si>
    <t>OSOB-056</t>
  </si>
  <si>
    <t>OSO-B031</t>
  </si>
  <si>
    <t>OSOB-031</t>
  </si>
  <si>
    <t>OSOB-031S1</t>
  </si>
  <si>
    <t>OSO-B032</t>
  </si>
  <si>
    <t>OSOB-032</t>
  </si>
  <si>
    <t>OSO-B052H</t>
  </si>
  <si>
    <t>OSOB-052H</t>
  </si>
  <si>
    <t>OSOB-052HS1</t>
  </si>
  <si>
    <t>OSO-B060H</t>
  </si>
  <si>
    <t>OSOB-060H</t>
  </si>
  <si>
    <t>OSO-B058</t>
  </si>
  <si>
    <t>OSOB-058</t>
  </si>
  <si>
    <t>OSO-B062</t>
  </si>
  <si>
    <t>OSOB-062</t>
  </si>
  <si>
    <t>OSO-B066</t>
  </si>
  <si>
    <t>OSOB-066</t>
  </si>
  <si>
    <t>OSOB-066S1</t>
  </si>
  <si>
    <t>OSO-B064H</t>
  </si>
  <si>
    <t>OSOB-064H</t>
  </si>
  <si>
    <t>OSO-B042</t>
  </si>
  <si>
    <t>OSOB-042</t>
  </si>
  <si>
    <t>OSO-B034</t>
  </si>
  <si>
    <t>OSOB-034</t>
  </si>
  <si>
    <t>OSO-B036</t>
  </si>
  <si>
    <t>OSOB-036</t>
  </si>
  <si>
    <t>OSO-B038</t>
  </si>
  <si>
    <t>OSOB-038</t>
  </si>
  <si>
    <t>OSO-B001I</t>
  </si>
  <si>
    <t>OSOB-001I</t>
  </si>
  <si>
    <t>OSO-B040</t>
  </si>
  <si>
    <t>OSOB-040</t>
  </si>
  <si>
    <t>OSO-B002I</t>
  </si>
  <si>
    <t>OSOB-002I</t>
  </si>
  <si>
    <t>OSO-B046</t>
  </si>
  <si>
    <t>OSOB-046</t>
  </si>
  <si>
    <t>OSO-B078</t>
  </si>
  <si>
    <t>OSOB-078</t>
  </si>
  <si>
    <t>OSO-B076</t>
  </si>
  <si>
    <t>OSOB-076</t>
  </si>
  <si>
    <t>OSO-B080</t>
  </si>
  <si>
    <t>OSOB-080</t>
  </si>
  <si>
    <t>OSO-B050</t>
  </si>
  <si>
    <t>OSOB-050</t>
  </si>
  <si>
    <t>OSO-B068</t>
  </si>
  <si>
    <t>OSOB-068</t>
  </si>
  <si>
    <t>OSOB-068S1</t>
  </si>
  <si>
    <t>OSO-B070</t>
  </si>
  <si>
    <t>OSOB-070</t>
  </si>
  <si>
    <t>OSOB-070R1</t>
  </si>
  <si>
    <t>OSO-B072</t>
  </si>
  <si>
    <t>OSOB-072</t>
  </si>
  <si>
    <t>OSOB-072S1</t>
  </si>
  <si>
    <t>OSO-B074</t>
  </si>
  <si>
    <t>OSOB-074</t>
  </si>
  <si>
    <t>OSO-C005</t>
  </si>
  <si>
    <t>OSOC-005</t>
  </si>
  <si>
    <t>OSO-C008</t>
  </si>
  <si>
    <t>OSOC-008</t>
  </si>
  <si>
    <t>OSO-C013</t>
  </si>
  <si>
    <t>OSOC-013</t>
  </si>
  <si>
    <t>OSO-C007</t>
  </si>
  <si>
    <t>OSOC-007</t>
  </si>
  <si>
    <t>OSO-C003</t>
  </si>
  <si>
    <t>OSOC-003</t>
  </si>
  <si>
    <t>OSO-C014</t>
  </si>
  <si>
    <t>OSOC-014</t>
  </si>
  <si>
    <t>OSO-C006</t>
  </si>
  <si>
    <t>OSOC-006</t>
  </si>
  <si>
    <t>OSO-C004</t>
  </si>
  <si>
    <t>OSOC-004</t>
  </si>
  <si>
    <t>OSO-D010</t>
  </si>
  <si>
    <t>OSOD-010</t>
  </si>
  <si>
    <t>OSO-D012</t>
  </si>
  <si>
    <t>OSOD-012</t>
  </si>
  <si>
    <t>OSO-D019</t>
  </si>
  <si>
    <t>OSOD-019</t>
  </si>
  <si>
    <t>OSO-D015</t>
  </si>
  <si>
    <t>OSOD-015</t>
  </si>
  <si>
    <t>OSO-D018</t>
  </si>
  <si>
    <t>OSOD-018</t>
  </si>
  <si>
    <t>OSO-D009</t>
  </si>
  <si>
    <t>OSOD-009</t>
  </si>
  <si>
    <t>OSO-D016</t>
  </si>
  <si>
    <t>OSOD-016</t>
  </si>
  <si>
    <t>OSO-D011</t>
  </si>
  <si>
    <t>OSOD-011</t>
  </si>
  <si>
    <t>OSO-D020</t>
  </si>
  <si>
    <t>OSOD-020</t>
  </si>
  <si>
    <t>OSO-D017</t>
  </si>
  <si>
    <t>OSOD-017</t>
  </si>
  <si>
    <t>OSO-E001</t>
  </si>
  <si>
    <t>OSOE-001</t>
  </si>
  <si>
    <t>OSO-F002</t>
  </si>
  <si>
    <t>OSOF-002</t>
  </si>
  <si>
    <t>OSO-G063H</t>
  </si>
  <si>
    <t>OSOG-063H</t>
  </si>
  <si>
    <t>OSOG-063HR1</t>
  </si>
  <si>
    <t>Updated Open wells</t>
  </si>
  <si>
    <t>Difiere de Open Wells, prima el registro oficial</t>
  </si>
  <si>
    <t>OSOG-063HS1</t>
  </si>
  <si>
    <t>OSOG-063HS2</t>
  </si>
  <si>
    <t>OSO-G081</t>
  </si>
  <si>
    <t>OSOG-081</t>
  </si>
  <si>
    <t>OSO-G097</t>
  </si>
  <si>
    <t>OSOG-097</t>
  </si>
  <si>
    <t>OSO-G067</t>
  </si>
  <si>
    <t>OSOG-067</t>
  </si>
  <si>
    <t>OSOG-067R1</t>
  </si>
  <si>
    <t>OSO-G086H</t>
  </si>
  <si>
    <t>OSOG-086H</t>
  </si>
  <si>
    <t>OSOG-086S1</t>
  </si>
  <si>
    <t>OSOG-086S2</t>
  </si>
  <si>
    <t>OSO-G089H</t>
  </si>
  <si>
    <t>OSOG-089H</t>
  </si>
  <si>
    <t>OSO-G069</t>
  </si>
  <si>
    <t>OSOG-069</t>
  </si>
  <si>
    <t>OSO-G061</t>
  </si>
  <si>
    <t>OSOG-061</t>
  </si>
  <si>
    <t>OSO-G065</t>
  </si>
  <si>
    <t>OSOG-065</t>
  </si>
  <si>
    <t>OSOG-065R1</t>
  </si>
  <si>
    <t>OSOG-065S1</t>
  </si>
  <si>
    <t>OSO-G082</t>
  </si>
  <si>
    <t>OSOG-082</t>
  </si>
  <si>
    <t>OSO-G103</t>
  </si>
  <si>
    <t>OSOG-103</t>
  </si>
  <si>
    <t>OSO-G096H</t>
  </si>
  <si>
    <t>OSOG-096H</t>
  </si>
  <si>
    <t>OSO-G105</t>
  </si>
  <si>
    <t>OSOG-105</t>
  </si>
  <si>
    <t>OSO-G099</t>
  </si>
  <si>
    <t>OSOG-099</t>
  </si>
  <si>
    <t>OSO-G101</t>
  </si>
  <si>
    <t>OSOG-101</t>
  </si>
  <si>
    <t>OSO-G090</t>
  </si>
  <si>
    <t>OSOG-090</t>
  </si>
  <si>
    <t>OSO-G088</t>
  </si>
  <si>
    <t>OSOG-088</t>
  </si>
  <si>
    <t>OSO-G104</t>
  </si>
  <si>
    <t>OSOG-104</t>
  </si>
  <si>
    <t>OSO-G102</t>
  </si>
  <si>
    <t>OSOG-102</t>
  </si>
  <si>
    <t>OSO-G083</t>
  </si>
  <si>
    <t>OSOG-083</t>
  </si>
  <si>
    <t>OSO-G098</t>
  </si>
  <si>
    <t>OSOG-098</t>
  </si>
  <si>
    <t>OSO-G100</t>
  </si>
  <si>
    <t>OSOG-100</t>
  </si>
  <si>
    <t>OSO-G106</t>
  </si>
  <si>
    <t>OSOG-106</t>
  </si>
  <si>
    <t>OSO-G084</t>
  </si>
  <si>
    <t>OSOG-084</t>
  </si>
  <si>
    <t>OSO-G085</t>
  </si>
  <si>
    <t>OSOG-085</t>
  </si>
  <si>
    <t>OSO-G087</t>
  </si>
  <si>
    <t>OSOG-087</t>
  </si>
  <si>
    <t>OSO-H110</t>
  </si>
  <si>
    <t>OSOH-110</t>
  </si>
  <si>
    <t>OSO-H113</t>
  </si>
  <si>
    <t>OSOH-113</t>
  </si>
  <si>
    <t>OSO-H114H</t>
  </si>
  <si>
    <t>OSOH-114H</t>
  </si>
  <si>
    <t>OSOH-114HS1</t>
  </si>
  <si>
    <t>OSO-H113R1</t>
  </si>
  <si>
    <t>OSOH-113R1</t>
  </si>
  <si>
    <t>OSO-H112</t>
  </si>
  <si>
    <t>OSOH-112</t>
  </si>
  <si>
    <t>OSO-H111</t>
  </si>
  <si>
    <t>OSOH-111</t>
  </si>
  <si>
    <t>OSO-H121</t>
  </si>
  <si>
    <t>OSOH-121</t>
  </si>
  <si>
    <t>OSO-H124</t>
  </si>
  <si>
    <t>OSOH-124</t>
  </si>
  <si>
    <t>OSO-H127</t>
  </si>
  <si>
    <t>OSOH-127</t>
  </si>
  <si>
    <t>OSO-H116</t>
  </si>
  <si>
    <t>OSOH-116</t>
  </si>
  <si>
    <t>OSOH-116S1</t>
  </si>
  <si>
    <t>OSO-H126</t>
  </si>
  <si>
    <t>OSOH-126</t>
  </si>
  <si>
    <t>OSO-H125</t>
  </si>
  <si>
    <t>OSOH-125</t>
  </si>
  <si>
    <t>OSO-H120</t>
  </si>
  <si>
    <t>OSOH-120</t>
  </si>
  <si>
    <t>OSO-H115</t>
  </si>
  <si>
    <t>OSOH-115</t>
  </si>
  <si>
    <t>OSO-H118H</t>
  </si>
  <si>
    <t>OSOH-118H</t>
  </si>
  <si>
    <t>OSO-H123</t>
  </si>
  <si>
    <t>OSOH-123</t>
  </si>
  <si>
    <t>OSO-H122</t>
  </si>
  <si>
    <t>OSOH-122</t>
  </si>
  <si>
    <t>OSO-H117H</t>
  </si>
  <si>
    <t>OSOH-117H</t>
  </si>
  <si>
    <t>OSO-H119</t>
  </si>
  <si>
    <t>OSOH-119</t>
  </si>
  <si>
    <t>OSO-I141</t>
  </si>
  <si>
    <t>OSOI-141</t>
  </si>
  <si>
    <t>OSO-I001I</t>
  </si>
  <si>
    <t>OSOI-001I</t>
  </si>
  <si>
    <t>OSO-I004I</t>
  </si>
  <si>
    <t>OSOI-004I</t>
  </si>
  <si>
    <t>OSO-I145</t>
  </si>
  <si>
    <t>OSOI-145</t>
  </si>
  <si>
    <t>OSO-I003I</t>
  </si>
  <si>
    <t>OSOI-003I</t>
  </si>
  <si>
    <t>OSO-I140</t>
  </si>
  <si>
    <t>OSOI-140</t>
  </si>
  <si>
    <t>OSO-I144</t>
  </si>
  <si>
    <t>OSOI-144</t>
  </si>
  <si>
    <t>OSOI-144S1</t>
  </si>
  <si>
    <t>OSO-I002I</t>
  </si>
  <si>
    <t>OSOI-002I</t>
  </si>
  <si>
    <t>OSO-I147</t>
  </si>
  <si>
    <t>OSOI-147</t>
  </si>
  <si>
    <t>OSO-I148</t>
  </si>
  <si>
    <t>OSOI-148</t>
  </si>
  <si>
    <t>OSO-I149</t>
  </si>
  <si>
    <t>OSOI-149</t>
  </si>
  <si>
    <t>OSO-I143</t>
  </si>
  <si>
    <t>OSOI-143</t>
  </si>
  <si>
    <t>OSO-I005I</t>
  </si>
  <si>
    <t>OSOI-005I</t>
  </si>
  <si>
    <t>OSO-I142</t>
  </si>
  <si>
    <t>OSOI-142</t>
  </si>
  <si>
    <t>OSO-I146</t>
  </si>
  <si>
    <t>OSOI-146</t>
  </si>
  <si>
    <t>PAYAMINO-A001</t>
  </si>
  <si>
    <t>PYMA-001</t>
  </si>
  <si>
    <t>PAYAMINO-B002</t>
  </si>
  <si>
    <t>PYMB-002</t>
  </si>
  <si>
    <t>PAYAMINO-B008</t>
  </si>
  <si>
    <t>PYMB-008</t>
  </si>
  <si>
    <t>PAYAMINO-C003</t>
  </si>
  <si>
    <t>PYMC-003</t>
  </si>
  <si>
    <t>PAYAMINO-D004</t>
  </si>
  <si>
    <t>PYMD-004</t>
  </si>
  <si>
    <t>PAYAMINO-E005</t>
  </si>
  <si>
    <t>PYME-005</t>
  </si>
  <si>
    <t>PAYAMINO-F006</t>
  </si>
  <si>
    <t>PYMF-006</t>
  </si>
  <si>
    <t>PAYAMINO-G009</t>
  </si>
  <si>
    <t>PYMG-009</t>
  </si>
  <si>
    <t>PAYAMINO-G030</t>
  </si>
  <si>
    <t>PYMG-030</t>
  </si>
  <si>
    <t>PAYAMINO-G017</t>
  </si>
  <si>
    <t>PYMG-017</t>
  </si>
  <si>
    <t>PAYAMINO-G027</t>
  </si>
  <si>
    <t>PYMG-027</t>
  </si>
  <si>
    <t>PAYAMINO-G028</t>
  </si>
  <si>
    <t>PYMG-028</t>
  </si>
  <si>
    <t>PAYAMINO-G029</t>
  </si>
  <si>
    <t>PYMG-029</t>
  </si>
  <si>
    <t>PAYAMINO-G025</t>
  </si>
  <si>
    <t>PYMG-025</t>
  </si>
  <si>
    <t>PAYAMINO-G031</t>
  </si>
  <si>
    <t>PYMG-031</t>
  </si>
  <si>
    <t>PAYAMINO-G026</t>
  </si>
  <si>
    <t>PYMG-026</t>
  </si>
  <si>
    <t>PAYAMINO-H010</t>
  </si>
  <si>
    <t>PYMH-010</t>
  </si>
  <si>
    <t>PYMH-010S1</t>
  </si>
  <si>
    <t>PAYAMINO-I013</t>
  </si>
  <si>
    <t>PYMI-013</t>
  </si>
  <si>
    <t>PAYAMINO-J020</t>
  </si>
  <si>
    <t>PYMJ-020</t>
  </si>
  <si>
    <t>PAYAMINO-J024H</t>
  </si>
  <si>
    <t>PYMJ-024H</t>
  </si>
  <si>
    <t>PAYAMINO-J014</t>
  </si>
  <si>
    <t>PYMJ-014</t>
  </si>
  <si>
    <t>PAYAMINO-K015</t>
  </si>
  <si>
    <t>PYMK-015</t>
  </si>
  <si>
    <t>PAYAMINO-L016</t>
  </si>
  <si>
    <t>PYML-016</t>
  </si>
  <si>
    <t>PAYAMINO-M018</t>
  </si>
  <si>
    <t>PYMM-018</t>
  </si>
  <si>
    <t>PAD N</t>
  </si>
  <si>
    <t>PAYAMINO-N019</t>
  </si>
  <si>
    <t>PYMN-019</t>
  </si>
  <si>
    <t>PAD O</t>
  </si>
  <si>
    <t>PAYAMINO-O021</t>
  </si>
  <si>
    <t>PYMO-021</t>
  </si>
  <si>
    <t>PAD P</t>
  </si>
  <si>
    <t>PAYAMINO-P023</t>
  </si>
  <si>
    <t>PYMP-023</t>
  </si>
  <si>
    <t>PUNINO</t>
  </si>
  <si>
    <t>PUNINO-A001</t>
  </si>
  <si>
    <t>PNNA-001</t>
  </si>
  <si>
    <t>OGLAN ANGLO</t>
  </si>
  <si>
    <t>OGLAN ANGLO-001</t>
  </si>
  <si>
    <t>OGA-001</t>
  </si>
  <si>
    <t>CAMINO</t>
  </si>
  <si>
    <t>CAMINO-001</t>
  </si>
  <si>
    <t>CMN-001</t>
  </si>
  <si>
    <t>OCHENTA</t>
  </si>
  <si>
    <t>OCHENTA-001</t>
  </si>
  <si>
    <t>OCH-001</t>
  </si>
  <si>
    <t>PUSINO</t>
  </si>
  <si>
    <t>PUSINO-001</t>
  </si>
  <si>
    <t>PSN-001</t>
  </si>
  <si>
    <t>EY</t>
  </si>
  <si>
    <t>COCAYA CENTRO</t>
  </si>
  <si>
    <t>COCAYA CENTRO-A001</t>
  </si>
  <si>
    <t>CCCA-001</t>
  </si>
  <si>
    <t>DUMBIQUE-A003</t>
  </si>
  <si>
    <t>DMBA-003</t>
  </si>
  <si>
    <t>DUMBIQUE-A002I</t>
  </si>
  <si>
    <t>DMBA-002I</t>
  </si>
  <si>
    <t>DUMBIQUE-A001</t>
  </si>
  <si>
    <t>DMBA-001</t>
  </si>
  <si>
    <t>DUMBIQUE-A004</t>
  </si>
  <si>
    <t>DMBA-004</t>
  </si>
  <si>
    <t>DUMBIQUE SUR-A001</t>
  </si>
  <si>
    <t>DMSA-001</t>
  </si>
  <si>
    <t>EDEN YUTURI-A001</t>
  </si>
  <si>
    <t>EDYA-001</t>
  </si>
  <si>
    <t>EDEN YUTURI-A002</t>
  </si>
  <si>
    <t>EDYA-002</t>
  </si>
  <si>
    <t>EDEN YUTURI-A042</t>
  </si>
  <si>
    <t>EDYA-042</t>
  </si>
  <si>
    <t>EDEN YUTURI-A060</t>
  </si>
  <si>
    <t>EDYA-060</t>
  </si>
  <si>
    <t>EDEN YUTURI-A004</t>
  </si>
  <si>
    <t>EDYA-004</t>
  </si>
  <si>
    <t>EDEN YUTURI-A054</t>
  </si>
  <si>
    <t>EDYA-054</t>
  </si>
  <si>
    <t>EDEN YUTURI-A055</t>
  </si>
  <si>
    <t>EDYA-055</t>
  </si>
  <si>
    <t>EDEN YUTURI-A056H</t>
  </si>
  <si>
    <t>EDYA-056H</t>
  </si>
  <si>
    <t>EDEN YUTURI-A024</t>
  </si>
  <si>
    <t>EDYA-024</t>
  </si>
  <si>
    <t>EDEN YUTURI-A023</t>
  </si>
  <si>
    <t>EDYA-023</t>
  </si>
  <si>
    <t>EDEN YUTURI-A025</t>
  </si>
  <si>
    <t>EDYA-025</t>
  </si>
  <si>
    <t>EDYA-025S1</t>
  </si>
  <si>
    <t>EDEN YUTURI-A053</t>
  </si>
  <si>
    <t>EDYA-053</t>
  </si>
  <si>
    <t>EDEN YUTURI-A057H</t>
  </si>
  <si>
    <t>EDYA-057H</t>
  </si>
  <si>
    <t>EDEN YUTURI-A027</t>
  </si>
  <si>
    <t>EDYA-027</t>
  </si>
  <si>
    <t>EDEN YUTURI-A059</t>
  </si>
  <si>
    <t>EDYA-059</t>
  </si>
  <si>
    <t>EDEN YUTURI-A031</t>
  </si>
  <si>
    <t>EDYA-031</t>
  </si>
  <si>
    <t>EDEN YUTURI-A103</t>
  </si>
  <si>
    <t>EDYA-103</t>
  </si>
  <si>
    <t>EDEN YUTURI-A104</t>
  </si>
  <si>
    <t>EDYA-104</t>
  </si>
  <si>
    <t>EDEN YUTURI-A106</t>
  </si>
  <si>
    <t>EDYA-106</t>
  </si>
  <si>
    <t>EDEN YUTURI-A041</t>
  </si>
  <si>
    <t>EDYA-041</t>
  </si>
  <si>
    <t>EDEN YUTURI-A043</t>
  </si>
  <si>
    <t>EDYA-043</t>
  </si>
  <si>
    <t>EDEN YUTURI-A058</t>
  </si>
  <si>
    <t>EDYA-058</t>
  </si>
  <si>
    <t>EDYA-058R1</t>
  </si>
  <si>
    <t>EDEN YUTURI-A003</t>
  </si>
  <si>
    <t>EDYA-003</t>
  </si>
  <si>
    <t>EDEN YUTURI-A102</t>
  </si>
  <si>
    <t>EDYA-102</t>
  </si>
  <si>
    <t>EDEN YUTURI-A099</t>
  </si>
  <si>
    <t>EDYA-099</t>
  </si>
  <si>
    <t>EDEN YUTURI-B161</t>
  </si>
  <si>
    <t>EDYB-161</t>
  </si>
  <si>
    <t>EDEN YUTURI-B047</t>
  </si>
  <si>
    <t>EDYB-047</t>
  </si>
  <si>
    <t>EDYB-047R1</t>
  </si>
  <si>
    <t>EDEN YUTURI-B010I</t>
  </si>
  <si>
    <t>EDYB-010I</t>
  </si>
  <si>
    <t>EDEN YUTURI-B005I</t>
  </si>
  <si>
    <t>EDYB-005I</t>
  </si>
  <si>
    <t>EDEN YUTURI-B009I</t>
  </si>
  <si>
    <t>EDYB-009I</t>
  </si>
  <si>
    <t>EDEN YUTURI-B003I</t>
  </si>
  <si>
    <t>EDYB-003I</t>
  </si>
  <si>
    <t>EDEN YUTURI-B051H</t>
  </si>
  <si>
    <t>EDYB-051H</t>
  </si>
  <si>
    <t>EDYB-051HS1</t>
  </si>
  <si>
    <t>EDEN YUTURI-B052</t>
  </si>
  <si>
    <t>EDYB-052</t>
  </si>
  <si>
    <t>EDEN YUTURI-B002I</t>
  </si>
  <si>
    <t>EDYB-002I</t>
  </si>
  <si>
    <t>EDEN YUTURI-B001I</t>
  </si>
  <si>
    <t>EDYB-001I</t>
  </si>
  <si>
    <t>EDEN YUTURI-B004I</t>
  </si>
  <si>
    <t>EDYB-004I</t>
  </si>
  <si>
    <t>EDEN YUTURI-B006I</t>
  </si>
  <si>
    <t>EDYB-006I</t>
  </si>
  <si>
    <t>EDEN YUTURI-B008I</t>
  </si>
  <si>
    <t>EDYB-008I</t>
  </si>
  <si>
    <t>EDEN YUTURI-B007I</t>
  </si>
  <si>
    <t>EDYB-007I</t>
  </si>
  <si>
    <t>EDEN YUTURI-C139</t>
  </si>
  <si>
    <t>EDYC-139</t>
  </si>
  <si>
    <t>EDEN YUTURI-C094</t>
  </si>
  <si>
    <t>EDYC-094</t>
  </si>
  <si>
    <t>EDYC-094R1</t>
  </si>
  <si>
    <t>EDEN YUTURI-C018</t>
  </si>
  <si>
    <t>EDYC-018</t>
  </si>
  <si>
    <t>EDEN YUTURI-C122</t>
  </si>
  <si>
    <t>EDYC-122</t>
  </si>
  <si>
    <t>EDEN YUTURI-C123</t>
  </si>
  <si>
    <t>EDYC-123</t>
  </si>
  <si>
    <t>EDYC-123R1</t>
  </si>
  <si>
    <t>EDEN YUTURI-C020</t>
  </si>
  <si>
    <t>EDYC-020</t>
  </si>
  <si>
    <t>EDEN YUTURI-C152</t>
  </si>
  <si>
    <t>EDYC-152</t>
  </si>
  <si>
    <t>EDEN YUTURI-C153H</t>
  </si>
  <si>
    <t>EDYC-153H</t>
  </si>
  <si>
    <t>EDEN YUTURI-C006</t>
  </si>
  <si>
    <t>EDYC-006</t>
  </si>
  <si>
    <t>EDYC-006R1</t>
  </si>
  <si>
    <t>EDEN YUTURI-C095H</t>
  </si>
  <si>
    <t>EDYC-095H</t>
  </si>
  <si>
    <t>EDEN YUTURI-C096</t>
  </si>
  <si>
    <t>EDYC-096</t>
  </si>
  <si>
    <t>EDEN YUTURI-C140</t>
  </si>
  <si>
    <t>EDYC-140</t>
  </si>
  <si>
    <t>EDEN YUTURI-C028</t>
  </si>
  <si>
    <t>EDYC-028</t>
  </si>
  <si>
    <t>EDEN YUTURI-C008</t>
  </si>
  <si>
    <t>EDYC-008</t>
  </si>
  <si>
    <t>EDEN YUTURI-C141</t>
  </si>
  <si>
    <t>EDYC-141</t>
  </si>
  <si>
    <t>EDEN YUTURI-C092</t>
  </si>
  <si>
    <t>EDYC-092</t>
  </si>
  <si>
    <t>EDEN YUTURI-C093</t>
  </si>
  <si>
    <t>EDYC-093</t>
  </si>
  <si>
    <t>EDEN YUTURI-C030</t>
  </si>
  <si>
    <t>EDYC-030</t>
  </si>
  <si>
    <t>EDEN YUTURI-C007</t>
  </si>
  <si>
    <t>EDYC-007</t>
  </si>
  <si>
    <t>EDEN YUTURI-C005</t>
  </si>
  <si>
    <t>EDYC-005</t>
  </si>
  <si>
    <t>EDEN YUTURI-C009</t>
  </si>
  <si>
    <t>EDYC-009</t>
  </si>
  <si>
    <t>EDEN YUTURI-C100</t>
  </si>
  <si>
    <t>EDYC-100</t>
  </si>
  <si>
    <t>EDEN YUTURI-C101</t>
  </si>
  <si>
    <t>EDYC-101</t>
  </si>
  <si>
    <t>EDEN YUTURI-C130</t>
  </si>
  <si>
    <t>EDYC-130</t>
  </si>
  <si>
    <t>EDEN YUTURI-C131</t>
  </si>
  <si>
    <t>EDYC-131</t>
  </si>
  <si>
    <t>EDEN YUTURI-C021</t>
  </si>
  <si>
    <t>EDYC-021</t>
  </si>
  <si>
    <t>EDYC-021S1</t>
  </si>
  <si>
    <t>EDEN YUTURI-C022H</t>
  </si>
  <si>
    <t>EDYC-022H</t>
  </si>
  <si>
    <t>EDEN YUTURI-C026</t>
  </si>
  <si>
    <t>EDYC-026</t>
  </si>
  <si>
    <t>EDEN YUTURI-C091H</t>
  </si>
  <si>
    <t>EDYC-091H</t>
  </si>
  <si>
    <t>EDEN YUTURI-C029</t>
  </si>
  <si>
    <t>EDYC-029</t>
  </si>
  <si>
    <t>EDEN YUTURI-D114H</t>
  </si>
  <si>
    <t>EDYD-114H</t>
  </si>
  <si>
    <t>EDEN YUTURI-D085</t>
  </si>
  <si>
    <t>EDYD-085</t>
  </si>
  <si>
    <t>EDEN YUTURI-D178</t>
  </si>
  <si>
    <t>EDYD-178</t>
  </si>
  <si>
    <t>EDEN YUTURI-D177</t>
  </si>
  <si>
    <t>EDYD-177</t>
  </si>
  <si>
    <t>EDEN YUTURI-D180</t>
  </si>
  <si>
    <t>EDYD-180</t>
  </si>
  <si>
    <t>EDEN YUTURI-D179</t>
  </si>
  <si>
    <t>EDYD-179</t>
  </si>
  <si>
    <t>EDEN YUTURI-D183</t>
  </si>
  <si>
    <t>EDYD-183</t>
  </si>
  <si>
    <t>EDEN YUTURI-D162</t>
  </si>
  <si>
    <t>EDYD-162</t>
  </si>
  <si>
    <t>EDEN YUTURI-D163H</t>
  </si>
  <si>
    <t>EDYD-163H</t>
  </si>
  <si>
    <t>EDEN YUTURI-D176</t>
  </si>
  <si>
    <t>EDYD-176</t>
  </si>
  <si>
    <t>EDEN YUTURI-D086</t>
  </si>
  <si>
    <t>EDYD-086</t>
  </si>
  <si>
    <t>EDEN YUTURI-D087</t>
  </si>
  <si>
    <t>EDYD-087</t>
  </si>
  <si>
    <t>EDEN YUTURI-D088</t>
  </si>
  <si>
    <t>EDYD-088</t>
  </si>
  <si>
    <t>EDYD-088R1</t>
  </si>
  <si>
    <t>EDEN YUTURI-D089</t>
  </si>
  <si>
    <t>EDYD-089</t>
  </si>
  <si>
    <t>EDEN YUTURI-D015</t>
  </si>
  <si>
    <t>EDYD-015</t>
  </si>
  <si>
    <t>EDEN YUTURI-D038</t>
  </si>
  <si>
    <t>EDYD-038</t>
  </si>
  <si>
    <t>EDEN YUTURI-D065</t>
  </si>
  <si>
    <t>EDYD-065</t>
  </si>
  <si>
    <t>EDEN YUTURI-D016</t>
  </si>
  <si>
    <t>EDYD-016</t>
  </si>
  <si>
    <t>EDYD-016R1</t>
  </si>
  <si>
    <t>EDYD-016S1</t>
  </si>
  <si>
    <t>EDEN YUTURI-D113</t>
  </si>
  <si>
    <t>EDYD-113</t>
  </si>
  <si>
    <t>EDEN YUTURI-D012</t>
  </si>
  <si>
    <t>EDYD-012</t>
  </si>
  <si>
    <t>EDEN YUTURI-D090</t>
  </si>
  <si>
    <t>EDYD-090</t>
  </si>
  <si>
    <t>EDEN YUTURI-D039</t>
  </si>
  <si>
    <t>EDYD-039</t>
  </si>
  <si>
    <t>EDEN YUTURI-D010</t>
  </si>
  <si>
    <t>EDYD-010</t>
  </si>
  <si>
    <t>EDEN YUTURI-D011</t>
  </si>
  <si>
    <t>EDYD-011</t>
  </si>
  <si>
    <t>EDEN YUTURI-D014</t>
  </si>
  <si>
    <t>EDYD-014</t>
  </si>
  <si>
    <t>EDEN YUTURI-D017</t>
  </si>
  <si>
    <t>EDYD-017</t>
  </si>
  <si>
    <t>EDEN YUTURI-D040</t>
  </si>
  <si>
    <t>EDYD-040</t>
  </si>
  <si>
    <t>EDEN YUTURI-D048H</t>
  </si>
  <si>
    <t>EDYD-048H</t>
  </si>
  <si>
    <t>EDEN YUTURI-D049</t>
  </si>
  <si>
    <t>EDYD-049</t>
  </si>
  <si>
    <t>EDEN YUTURI-D050</t>
  </si>
  <si>
    <t>EDYD-050</t>
  </si>
  <si>
    <t>EDEN YUTURI-D066</t>
  </si>
  <si>
    <t>EDYD-066</t>
  </si>
  <si>
    <t>EDEN YUTURI-D063</t>
  </si>
  <si>
    <t>EDYD-063</t>
  </si>
  <si>
    <t>EDEN YUTURI-D064</t>
  </si>
  <si>
    <t>EDYD-064</t>
  </si>
  <si>
    <t>EDEN YUTURI-D067</t>
  </si>
  <si>
    <t>EDYD-067</t>
  </si>
  <si>
    <t>EDEN YUTURI-D013</t>
  </si>
  <si>
    <t>EDYD-013</t>
  </si>
  <si>
    <t>EDYD-013R1</t>
  </si>
  <si>
    <t>EDEN YUTURI-E165</t>
  </si>
  <si>
    <t>EDYE-165</t>
  </si>
  <si>
    <t>EDEN YUTURI-E019</t>
  </si>
  <si>
    <t>EDYE-019</t>
  </si>
  <si>
    <t>EDEN YUTURI-F117</t>
  </si>
  <si>
    <t>EDYF-117</t>
  </si>
  <si>
    <t>EDEN YUTURI-F116</t>
  </si>
  <si>
    <t>EDYF-116</t>
  </si>
  <si>
    <t>EDYF-116S1</t>
  </si>
  <si>
    <t>EDEN YUTURI-F118</t>
  </si>
  <si>
    <t>EDYF-118</t>
  </si>
  <si>
    <t>EDEN YUTURI-F074</t>
  </si>
  <si>
    <t>EDYF-074</t>
  </si>
  <si>
    <t>EDEN YUTURI-F097</t>
  </si>
  <si>
    <t>EDYF-097</t>
  </si>
  <si>
    <t>EDEN YUTURI-F061</t>
  </si>
  <si>
    <t>EDYF-061</t>
  </si>
  <si>
    <t>EDEN YUTURI-F098</t>
  </si>
  <si>
    <t>EDYF-098</t>
  </si>
  <si>
    <t>EDEN YUTURI-F061AH</t>
  </si>
  <si>
    <t>EDYF-061AH</t>
  </si>
  <si>
    <t>EDEN YUTURI-F105A</t>
  </si>
  <si>
    <t>EDYF-105A</t>
  </si>
  <si>
    <t>EDEN YUTURI-F105</t>
  </si>
  <si>
    <t>EDYF-105</t>
  </si>
  <si>
    <t>EDEN YUTURI-F035</t>
  </si>
  <si>
    <t>EDYF-035</t>
  </si>
  <si>
    <t>EDEN YUTURI-F033</t>
  </si>
  <si>
    <t>EDYF-033</t>
  </si>
  <si>
    <t>EDEN YUTURI-F037</t>
  </si>
  <si>
    <t>EDYF-037</t>
  </si>
  <si>
    <t>EDEN YUTURI-G036</t>
  </si>
  <si>
    <t>EDYG-036</t>
  </si>
  <si>
    <t>EDEN YUTURI-G046</t>
  </si>
  <si>
    <t>EDYG-046</t>
  </si>
  <si>
    <t>EDYG-046S1</t>
  </si>
  <si>
    <t>EDEN YUTURI-G169</t>
  </si>
  <si>
    <t>EDYG-169</t>
  </si>
  <si>
    <t>EDEN YUTURI-G171</t>
  </si>
  <si>
    <t>EDYG-171</t>
  </si>
  <si>
    <t>EDEN YUTURI-G170</t>
  </si>
  <si>
    <t>EDYG-170</t>
  </si>
  <si>
    <t>EDEN YUTURI-G044</t>
  </si>
  <si>
    <t>EDYG-044</t>
  </si>
  <si>
    <t>EDYG-044S1</t>
  </si>
  <si>
    <t>EDEN YUTURI-G045</t>
  </si>
  <si>
    <t>EDYG-045</t>
  </si>
  <si>
    <t>EDEN YUTURI-G034</t>
  </si>
  <si>
    <t>EDYG-034</t>
  </si>
  <si>
    <t>EDEN YUTURI-G032</t>
  </si>
  <si>
    <t>EDYG-032</t>
  </si>
  <si>
    <t>EDEN YUTURI-H138</t>
  </si>
  <si>
    <t>EDYH-138</t>
  </si>
  <si>
    <t>EDEN YUTURI-H146</t>
  </si>
  <si>
    <t>EDYH-146</t>
  </si>
  <si>
    <t>EDEN YUTURI-H149H</t>
  </si>
  <si>
    <t>EDYH-149H</t>
  </si>
  <si>
    <t>EDEN YUTURI-H151H</t>
  </si>
  <si>
    <t>EDYH-151H</t>
  </si>
  <si>
    <t>EDEN YUTURI-H151</t>
  </si>
  <si>
    <t>EDYH-151R1</t>
  </si>
  <si>
    <t>EDEN YUTURI-H150H</t>
  </si>
  <si>
    <t>EDYH-150H</t>
  </si>
  <si>
    <t>EDEN YUTURI-H147H</t>
  </si>
  <si>
    <t>EDYH-147H</t>
  </si>
  <si>
    <t>EDEN YUTURI-H148H</t>
  </si>
  <si>
    <t>EDYH-148H</t>
  </si>
  <si>
    <t>EDYH-148HS1</t>
  </si>
  <si>
    <t>EDEN YUTURI-H137</t>
  </si>
  <si>
    <t>EDYH-137</t>
  </si>
  <si>
    <t>EDEN YUTURI-I115</t>
  </si>
  <si>
    <t>EDYI-115</t>
  </si>
  <si>
    <t>EDEN YUTURI-J076</t>
  </si>
  <si>
    <t>EDYJ-076</t>
  </si>
  <si>
    <t>EDEN YUTURI-J181</t>
  </si>
  <si>
    <t>EDYJ-181</t>
  </si>
  <si>
    <t>EDEN YUTURI-J084</t>
  </si>
  <si>
    <t>EDYJ-084</t>
  </si>
  <si>
    <t>EDEN YUTURI-J182A</t>
  </si>
  <si>
    <t>EDYJ-182A</t>
  </si>
  <si>
    <t>EDEN YUTURI-J182</t>
  </si>
  <si>
    <t>EDYJ-182</t>
  </si>
  <si>
    <t>EDEN YUTURI-J186</t>
  </si>
  <si>
    <t>EDYJ-186</t>
  </si>
  <si>
    <t>EDEN YUTURI-J185</t>
  </si>
  <si>
    <t>EDYJ-185</t>
  </si>
  <si>
    <t>EDEN YUTURI-J070</t>
  </si>
  <si>
    <t>EDYJ-070</t>
  </si>
  <si>
    <t>EDEN YUTURI-J079</t>
  </si>
  <si>
    <t>EDYJ-079</t>
  </si>
  <si>
    <t>EDEN YUTURI-J119</t>
  </si>
  <si>
    <t>EDYJ-119</t>
  </si>
  <si>
    <t>EDYJ-119S1</t>
  </si>
  <si>
    <t>EDEN YUTURI-J077</t>
  </si>
  <si>
    <t>EDYJ-077</t>
  </si>
  <si>
    <t>EDEN YUTURI-J075</t>
  </si>
  <si>
    <t>EDYJ-075</t>
  </si>
  <si>
    <t>EDEN YUTURI-J078</t>
  </si>
  <si>
    <t>EDYJ-078</t>
  </si>
  <si>
    <t>EDEN YUTURI-J073</t>
  </si>
  <si>
    <t>EDYJ-073</t>
  </si>
  <si>
    <t>EDEN YUTURI-J062</t>
  </si>
  <si>
    <t>EDYJ-062</t>
  </si>
  <si>
    <t>EDEN YUTURI-J082H</t>
  </si>
  <si>
    <t>EDYJ-082H</t>
  </si>
  <si>
    <t>EDYJ-082HS1</t>
  </si>
  <si>
    <t>EDEN YUTURI-J120</t>
  </si>
  <si>
    <t>EDYJ-120</t>
  </si>
  <si>
    <t>EDEN YUTURI-J121</t>
  </si>
  <si>
    <t>EDYJ-121</t>
  </si>
  <si>
    <t>EDEN YUTURI-J080</t>
  </si>
  <si>
    <t>EDYJ-080</t>
  </si>
  <si>
    <t>EDEN YUTURI-J083H</t>
  </si>
  <si>
    <t>EDYJ-083H</t>
  </si>
  <si>
    <t>EDYJ-083HS1</t>
  </si>
  <si>
    <t>EDYJ-083HS2</t>
  </si>
  <si>
    <t>EDEN YUTURI-J069</t>
  </si>
  <si>
    <t>EDYJ-069</t>
  </si>
  <si>
    <t>EDEN YUTURI-J071</t>
  </si>
  <si>
    <t>EDYJ-071</t>
  </si>
  <si>
    <t>EDEN YUTURI-J072</t>
  </si>
  <si>
    <t>EDYJ-072</t>
  </si>
  <si>
    <t>EDEN YUTURI-J081</t>
  </si>
  <si>
    <t>EDYJ-081</t>
  </si>
  <si>
    <t>EDEN YUTURI-J068</t>
  </si>
  <si>
    <t>EDYJ-068</t>
  </si>
  <si>
    <t>EDEN YUTURI-K112H</t>
  </si>
  <si>
    <t>EDYK-112H</t>
  </si>
  <si>
    <t>EDEN YUTURI-K143</t>
  </si>
  <si>
    <t>EDYK-143</t>
  </si>
  <si>
    <t>EDEN YUTURI-K145</t>
  </si>
  <si>
    <t>EDYK-145</t>
  </si>
  <si>
    <t>EDEN YUTURI-K142</t>
  </si>
  <si>
    <t>EDYK-142</t>
  </si>
  <si>
    <t>EDEN YUTURI-K144</t>
  </si>
  <si>
    <t>EDYK-144</t>
  </si>
  <si>
    <t>EDEN YUTURI-K133A</t>
  </si>
  <si>
    <t>EDYK-133A</t>
  </si>
  <si>
    <t>EDEN YUTURI-K134</t>
  </si>
  <si>
    <t>EDYK-134</t>
  </si>
  <si>
    <t>EDEN YUTURI-K135H</t>
  </si>
  <si>
    <t>EDYK-135H</t>
  </si>
  <si>
    <t>EDEN YUTURI-K135</t>
  </si>
  <si>
    <t>EDYK-135S1</t>
  </si>
  <si>
    <t>EDEN YUTURI-K107</t>
  </si>
  <si>
    <t>EDYK-107</t>
  </si>
  <si>
    <t>EDEN YUTURI-K136</t>
  </si>
  <si>
    <t>EDYK-136</t>
  </si>
  <si>
    <t>EDEN YUTURI-K108H</t>
  </si>
  <si>
    <t>EDYK-108H</t>
  </si>
  <si>
    <t>EDEN YUTURI-K109</t>
  </si>
  <si>
    <t>EDYK-109</t>
  </si>
  <si>
    <t>EDEN YUTURI-K110</t>
  </si>
  <si>
    <t>EDYK-110</t>
  </si>
  <si>
    <t>EDEN YUTURI-K111</t>
  </si>
  <si>
    <t>EDYK-111</t>
  </si>
  <si>
    <t>EDEN YUTURI-K124</t>
  </si>
  <si>
    <t>EDYK-124</t>
  </si>
  <si>
    <t>EDEN YUTURI-K125</t>
  </si>
  <si>
    <t>EDYK-125</t>
  </si>
  <si>
    <t>EDEN YUTURI-K127</t>
  </si>
  <si>
    <t>EDYK-127</t>
  </si>
  <si>
    <t>EDEN YUTURI-K128</t>
  </si>
  <si>
    <t>EDYK-128</t>
  </si>
  <si>
    <t>EDEN YUTURI-K129H</t>
  </si>
  <si>
    <t>EDYK-129H</t>
  </si>
  <si>
    <t>EDEN YUTURI-K133</t>
  </si>
  <si>
    <t>EDYK-133</t>
  </si>
  <si>
    <t>EDEN YUTURI-K187</t>
  </si>
  <si>
    <t>EDYK-187</t>
  </si>
  <si>
    <t>EDEN YUTURI-K172</t>
  </si>
  <si>
    <t>EDYK-172</t>
  </si>
  <si>
    <t>EDEN YUTURI-K174</t>
  </si>
  <si>
    <t>EDYK-174</t>
  </si>
  <si>
    <t>EDEN YUTURI-K126</t>
  </si>
  <si>
    <t>EDYK-126</t>
  </si>
  <si>
    <t>EDEN YUTURI-K167</t>
  </si>
  <si>
    <t>EDYK-167</t>
  </si>
  <si>
    <t>EDYK-167S1</t>
  </si>
  <si>
    <t>EDEN YUTURI-K166</t>
  </si>
  <si>
    <t>EDYK-166</t>
  </si>
  <si>
    <t>EDEN YUTURI-K168</t>
  </si>
  <si>
    <t>EDYK-168</t>
  </si>
  <si>
    <t>EDEN YUTURI-K173</t>
  </si>
  <si>
    <t>EDYK-173</t>
  </si>
  <si>
    <t>EDEN YUTURI-K175</t>
  </si>
  <si>
    <t>EDYK-175</t>
  </si>
  <si>
    <t>EDEN YUTURI-L013I</t>
  </si>
  <si>
    <t>EDYL-013I</t>
  </si>
  <si>
    <t>EDEN YUTURI-L132</t>
  </si>
  <si>
    <t>EDYL-132</t>
  </si>
  <si>
    <t>EDEN YUTURI-L011I</t>
  </si>
  <si>
    <t>EDYL-011I</t>
  </si>
  <si>
    <t>EDEN YUTURI-L014I</t>
  </si>
  <si>
    <t>EDYL-014I</t>
  </si>
  <si>
    <t>EDEN YUTURI-L012I</t>
  </si>
  <si>
    <t>EDYL-012I</t>
  </si>
  <si>
    <t>PAD T</t>
  </si>
  <si>
    <t>EDEN YUTURI-T159</t>
  </si>
  <si>
    <t>EDYT-159</t>
  </si>
  <si>
    <t>EDEN YUTURI-T156</t>
  </si>
  <si>
    <t>EDYT-156</t>
  </si>
  <si>
    <t>EDEN YUTURI-T184</t>
  </si>
  <si>
    <t>EDYT-184</t>
  </si>
  <si>
    <t>EDEN YUTURI-T157H</t>
  </si>
  <si>
    <t>EDYT-157H</t>
  </si>
  <si>
    <t>EDEN YUTURI-T160</t>
  </si>
  <si>
    <t>EDYT-160</t>
  </si>
  <si>
    <t>EDEN YUTURI-T154</t>
  </si>
  <si>
    <t>EDYT-154</t>
  </si>
  <si>
    <t>EDEN YUTURI-T155</t>
  </si>
  <si>
    <t>EDYT-155</t>
  </si>
  <si>
    <t>EDEN YUTURI-T158H</t>
  </si>
  <si>
    <t>EDYT-158H</t>
  </si>
  <si>
    <t>EDEN YUTURI-T164</t>
  </si>
  <si>
    <t>EDYT-164</t>
  </si>
  <si>
    <t>PANACOCHA-A031</t>
  </si>
  <si>
    <t>PCCA-031</t>
  </si>
  <si>
    <t>PANACOCHA-A032</t>
  </si>
  <si>
    <t>PCCA-032</t>
  </si>
  <si>
    <t>PANACOCHA-A038</t>
  </si>
  <si>
    <t>PCCA-038</t>
  </si>
  <si>
    <t>PANACOCHA-A039</t>
  </si>
  <si>
    <t>PCCA-039</t>
  </si>
  <si>
    <t>PAÑACOCHA-A014</t>
  </si>
  <si>
    <t>PCCA-014</t>
  </si>
  <si>
    <t>PAÑACOCHA-A011</t>
  </si>
  <si>
    <t>PCCA-011</t>
  </si>
  <si>
    <t>PAÑACOCHA-A008</t>
  </si>
  <si>
    <t>PCCA-008</t>
  </si>
  <si>
    <t>PAÑACOCHA-A025</t>
  </si>
  <si>
    <t>PCCA-025</t>
  </si>
  <si>
    <t>PAÑACOCHA-A001</t>
  </si>
  <si>
    <t>PCCA-001</t>
  </si>
  <si>
    <t>PAÑACOCHA-A015</t>
  </si>
  <si>
    <t>PCCA-015</t>
  </si>
  <si>
    <t>PCCA-015S1</t>
  </si>
  <si>
    <t>PAÑACOCHA-A013</t>
  </si>
  <si>
    <t>PCCA-013</t>
  </si>
  <si>
    <t>PAÑACOCHA-A009</t>
  </si>
  <si>
    <t>PCCA-009</t>
  </si>
  <si>
    <t>PAÑACOCHA-A023</t>
  </si>
  <si>
    <t>PCCA-023</t>
  </si>
  <si>
    <t>PAÑACOCHA-A012</t>
  </si>
  <si>
    <t>PCCA-012</t>
  </si>
  <si>
    <t>PAÑACOCHA-A024</t>
  </si>
  <si>
    <t>PCCA-024</t>
  </si>
  <si>
    <t>PAÑACOCHA-A007</t>
  </si>
  <si>
    <t>PCCA-007</t>
  </si>
  <si>
    <t>PANACOCHA-B037</t>
  </si>
  <si>
    <t>PCCB-037</t>
  </si>
  <si>
    <t>PAÑACOCHA-B033</t>
  </si>
  <si>
    <t>PCCB-033</t>
  </si>
  <si>
    <t>PANACOCHA-B035</t>
  </si>
  <si>
    <t>PCCB-035</t>
  </si>
  <si>
    <t>PANACOCHA-B036</t>
  </si>
  <si>
    <t>PCCB-036</t>
  </si>
  <si>
    <t>PANACOCHA-B034</t>
  </si>
  <si>
    <t>PCCB-034</t>
  </si>
  <si>
    <t>PANACOCHA-B030</t>
  </si>
  <si>
    <t>PCCB-030</t>
  </si>
  <si>
    <t>PANACOCHA-B029</t>
  </si>
  <si>
    <t>PCCB-029</t>
  </si>
  <si>
    <t>PAÑACOCHA-B016</t>
  </si>
  <si>
    <t>PCCB-016</t>
  </si>
  <si>
    <t>PAÑACOCHA-B017</t>
  </si>
  <si>
    <t>PCCB-017</t>
  </si>
  <si>
    <t>PAÑACOCHA-B001I</t>
  </si>
  <si>
    <t>PCCB-001I</t>
  </si>
  <si>
    <t>PAÑACOCHA-B003</t>
  </si>
  <si>
    <t>PCCB-003</t>
  </si>
  <si>
    <t>PAÑACOCHA-B010</t>
  </si>
  <si>
    <t>PCCB-010</t>
  </si>
  <si>
    <t>PAÑACOCHA-B004</t>
  </si>
  <si>
    <t>PCCB-004</t>
  </si>
  <si>
    <t>PAÑACOCHA-B002</t>
  </si>
  <si>
    <t>PCCB-002</t>
  </si>
  <si>
    <t>PAÑACOCHA-B006</t>
  </si>
  <si>
    <t>PCCB-006</t>
  </si>
  <si>
    <t>PAÑACOCHA-B005</t>
  </si>
  <si>
    <t>PCCB-005</t>
  </si>
  <si>
    <t>PAÑACOCHA-C022</t>
  </si>
  <si>
    <t>PCCC-022</t>
  </si>
  <si>
    <t>PAÑACOCHA SUR-C001</t>
  </si>
  <si>
    <t>PCSC-001</t>
  </si>
  <si>
    <t>PAÑACOCHA-C019</t>
  </si>
  <si>
    <t>PCCC-019</t>
  </si>
  <si>
    <t>PAÑACOCHA-C026S1</t>
  </si>
  <si>
    <t>PCCC-026</t>
  </si>
  <si>
    <t>PCCC-026S1</t>
  </si>
  <si>
    <t>PAÑACOCHA VOLCANICO-C001</t>
  </si>
  <si>
    <t>PCVC-001</t>
  </si>
  <si>
    <t>PCVC-001S1</t>
  </si>
  <si>
    <t>PAÑACOCHA-C026</t>
  </si>
  <si>
    <t>PAÑACOCHA-C018</t>
  </si>
  <si>
    <t>PCCC-018</t>
  </si>
  <si>
    <t>PAÑACOCHA-C020</t>
  </si>
  <si>
    <t>PCCC-020</t>
  </si>
  <si>
    <t>PAÑACOCHA-C021</t>
  </si>
  <si>
    <t>PCCC-021</t>
  </si>
  <si>
    <t>PAÑACOCHA-D027</t>
  </si>
  <si>
    <t>PCCD-027</t>
  </si>
  <si>
    <t>PANACOCHA-D028</t>
  </si>
  <si>
    <t>PCCD-028</t>
  </si>
  <si>
    <t>TANGAY ESTE-B001</t>
  </si>
  <si>
    <t>TNEB-001</t>
  </si>
  <si>
    <t>TANGAY ESTE-B003</t>
  </si>
  <si>
    <t>TNEB-003</t>
  </si>
  <si>
    <t>TANGAY ESTE-B002</t>
  </si>
  <si>
    <t>TNEB-002</t>
  </si>
  <si>
    <t>TUMALI-A001</t>
  </si>
  <si>
    <t>TMLA-001</t>
  </si>
  <si>
    <t>TUMALI ESTE-A001</t>
  </si>
  <si>
    <t>TMEA-001</t>
  </si>
  <si>
    <t>TUMALI SURESTE-A002</t>
  </si>
  <si>
    <t>TMSA-002</t>
  </si>
  <si>
    <t>TUMALI SURESTE-A001</t>
  </si>
  <si>
    <t>TMSA-001</t>
  </si>
  <si>
    <t>TUMALI SURESTE-A004</t>
  </si>
  <si>
    <t>TMSA-004</t>
  </si>
  <si>
    <t>TUMALI SURESTE-A003</t>
  </si>
  <si>
    <t>TMSA-003</t>
  </si>
  <si>
    <t>TUMALI SURESTE-B005</t>
  </si>
  <si>
    <t>TMSB-005</t>
  </si>
  <si>
    <t>YANAHURCO-A001</t>
  </si>
  <si>
    <t>YNHA-001</t>
  </si>
  <si>
    <t>YUTURI</t>
  </si>
  <si>
    <t>YUTURI-A001</t>
  </si>
  <si>
    <t>YTRA-001</t>
  </si>
  <si>
    <t>KUPI</t>
  </si>
  <si>
    <t>KUPI-001</t>
  </si>
  <si>
    <t>KUP-001</t>
  </si>
  <si>
    <t>KUPI-003</t>
  </si>
  <si>
    <t>KUP-003</t>
  </si>
  <si>
    <t>KUPI-002</t>
  </si>
  <si>
    <t>KUP-002</t>
  </si>
  <si>
    <t>NANTU</t>
  </si>
  <si>
    <t>NANTU-002</t>
  </si>
  <si>
    <t>NNT-002</t>
  </si>
  <si>
    <t>NANTU-001</t>
  </si>
  <si>
    <t>NNT-001</t>
  </si>
  <si>
    <t>SUNKA</t>
  </si>
  <si>
    <t>SUNKA-001</t>
  </si>
  <si>
    <t>SNK-001</t>
  </si>
  <si>
    <t>WANKE</t>
  </si>
  <si>
    <t>WANKE-001</t>
  </si>
  <si>
    <t>WNK-001</t>
  </si>
  <si>
    <t>IN</t>
  </si>
  <si>
    <t>ANGEL NORTE-A002</t>
  </si>
  <si>
    <t>ANNA-002</t>
  </si>
  <si>
    <t>ANGEL NORTE-A001</t>
  </si>
  <si>
    <t>ANNA-001</t>
  </si>
  <si>
    <t>COCAYA</t>
  </si>
  <si>
    <t>COCAYA-A001</t>
  </si>
  <si>
    <t>CCYA-001</t>
  </si>
  <si>
    <t>CCYA-001S1</t>
  </si>
  <si>
    <t>CONCORDIA-A003</t>
  </si>
  <si>
    <t>CNCA-003</t>
  </si>
  <si>
    <t>CONCORDIA-A005</t>
  </si>
  <si>
    <t>CNCA-005</t>
  </si>
  <si>
    <t>CONCORDIA-A001</t>
  </si>
  <si>
    <t>CNCA-001</t>
  </si>
  <si>
    <t>CONCORDIA-A007</t>
  </si>
  <si>
    <t>CNCA-007</t>
  </si>
  <si>
    <t>CONCORDIA-A002</t>
  </si>
  <si>
    <t>CNCA-002</t>
  </si>
  <si>
    <t>CONCORDIA-A004</t>
  </si>
  <si>
    <t>CNCA-004</t>
  </si>
  <si>
    <t>INDILLANA-A014</t>
  </si>
  <si>
    <t>INDA-014</t>
  </si>
  <si>
    <t>INDILLANA-A010</t>
  </si>
  <si>
    <t>INDA-010</t>
  </si>
  <si>
    <t>INDILLANA-A008</t>
  </si>
  <si>
    <t>INDA-008</t>
  </si>
  <si>
    <t>INDILLANA-A004</t>
  </si>
  <si>
    <t>INDA-004</t>
  </si>
  <si>
    <t>INDILLANA-A013</t>
  </si>
  <si>
    <t>INDA-013</t>
  </si>
  <si>
    <t>INDILLANA-A009</t>
  </si>
  <si>
    <t>INDA-009</t>
  </si>
  <si>
    <t>INDILLANA-A015</t>
  </si>
  <si>
    <t>INDA-015</t>
  </si>
  <si>
    <t>INDILLANA-A016</t>
  </si>
  <si>
    <t>INDA-016</t>
  </si>
  <si>
    <t>INDILLANA-A017</t>
  </si>
  <si>
    <t>INDA-017</t>
  </si>
  <si>
    <t>INDILLANA-A005</t>
  </si>
  <si>
    <t>INDA-005</t>
  </si>
  <si>
    <t>INDILLANA-A002</t>
  </si>
  <si>
    <t>INDA-002</t>
  </si>
  <si>
    <t>INDILLANA-A012</t>
  </si>
  <si>
    <t>INDA-012</t>
  </si>
  <si>
    <t>INDILLANA-A007</t>
  </si>
  <si>
    <t>INDA-007</t>
  </si>
  <si>
    <t>INDILLANA-A003H</t>
  </si>
  <si>
    <t>INDA-003H</t>
  </si>
  <si>
    <t>INDA-003HS1</t>
  </si>
  <si>
    <t>INDILLANA-A006</t>
  </si>
  <si>
    <t>INDA-006</t>
  </si>
  <si>
    <t>INDILLANA-A011</t>
  </si>
  <si>
    <t>INDA-011</t>
  </si>
  <si>
    <t>INDILLANA-A001</t>
  </si>
  <si>
    <t>INDA-001</t>
  </si>
  <si>
    <t>ITAYA-A005H</t>
  </si>
  <si>
    <t>ITYA-005H</t>
  </si>
  <si>
    <t>ITAYA-A001</t>
  </si>
  <si>
    <t>ITYA-001</t>
  </si>
  <si>
    <t>ITYA-001H</t>
  </si>
  <si>
    <t>ITYA-001HS1</t>
  </si>
  <si>
    <t>ITYA-001HR1</t>
  </si>
  <si>
    <t>ITAYA-A009</t>
  </si>
  <si>
    <t>ITYA-009</t>
  </si>
  <si>
    <t>ITAYA-A003</t>
  </si>
  <si>
    <t>ITYA-003</t>
  </si>
  <si>
    <t>ITAYA-A011</t>
  </si>
  <si>
    <t>ITYA-011</t>
  </si>
  <si>
    <t>ITAYA-A005HS1</t>
  </si>
  <si>
    <t>ITYA-005HS1</t>
  </si>
  <si>
    <t>ITAYA-A002</t>
  </si>
  <si>
    <t>ITYA-002</t>
  </si>
  <si>
    <t>ITAYA-A004H</t>
  </si>
  <si>
    <t>ITYA-004H</t>
  </si>
  <si>
    <t>ITYA-004HS1</t>
  </si>
  <si>
    <t>ITAYA-A005HS2</t>
  </si>
  <si>
    <t>ITYA-005HS2</t>
  </si>
  <si>
    <t>ITAYA-B006</t>
  </si>
  <si>
    <t>ITYB-006</t>
  </si>
  <si>
    <t>ITAYA-B007</t>
  </si>
  <si>
    <t>ITYB-007</t>
  </si>
  <si>
    <t>ITAYA-B008</t>
  </si>
  <si>
    <t>ITYB-008</t>
  </si>
  <si>
    <t>ITAYA-B010</t>
  </si>
  <si>
    <t>ITYB-010</t>
  </si>
  <si>
    <t>ITAYA-B012</t>
  </si>
  <si>
    <t>ITYB-012</t>
  </si>
  <si>
    <t>ITAYA-B013</t>
  </si>
  <si>
    <t>ITYB-013</t>
  </si>
  <si>
    <t>ITAYA-B015</t>
  </si>
  <si>
    <t>ITYB-015</t>
  </si>
  <si>
    <t>JIVINO-A009</t>
  </si>
  <si>
    <t>JVNA-009</t>
  </si>
  <si>
    <t>JIVINO-A001</t>
  </si>
  <si>
    <t>JVNA-001</t>
  </si>
  <si>
    <t>JIVINO-A016</t>
  </si>
  <si>
    <t>JVNA-016</t>
  </si>
  <si>
    <t>JIVINO-A002</t>
  </si>
  <si>
    <t>JVNA-002</t>
  </si>
  <si>
    <t>JVNA-002S1</t>
  </si>
  <si>
    <t>JIVINO-A012</t>
  </si>
  <si>
    <t>JVNA-012</t>
  </si>
  <si>
    <t>JIVINO-A012R1</t>
  </si>
  <si>
    <t>JVNA-012R1S1</t>
  </si>
  <si>
    <t>JVNA-012R1</t>
  </si>
  <si>
    <t>JIVINO-A007</t>
  </si>
  <si>
    <t>JVNA-007</t>
  </si>
  <si>
    <t>JIVINO-A019</t>
  </si>
  <si>
    <t>JVNA-019</t>
  </si>
  <si>
    <t>JIVINO-A018</t>
  </si>
  <si>
    <t>JVNA-018</t>
  </si>
  <si>
    <t>JIVINO-A017</t>
  </si>
  <si>
    <t>JVNA-017</t>
  </si>
  <si>
    <t>JIVINO-B005</t>
  </si>
  <si>
    <t>JVNB-005</t>
  </si>
  <si>
    <t>JIVINO-B003</t>
  </si>
  <si>
    <t>JVNB-003</t>
  </si>
  <si>
    <t>JIVINO-B008</t>
  </si>
  <si>
    <t>JVNB-008</t>
  </si>
  <si>
    <t>JVNB-008S1</t>
  </si>
  <si>
    <t>JIVINO-B014</t>
  </si>
  <si>
    <t>JVNB-014</t>
  </si>
  <si>
    <t>JIVINO-B011</t>
  </si>
  <si>
    <t>JVNB-011</t>
  </si>
  <si>
    <t>JIVINO-C004</t>
  </si>
  <si>
    <t>JVNC-004</t>
  </si>
  <si>
    <t>JIVINO-C020</t>
  </si>
  <si>
    <t>JVNC-020</t>
  </si>
  <si>
    <t>JIVINO-C001I</t>
  </si>
  <si>
    <t>JVNC-001I</t>
  </si>
  <si>
    <t>JIVINO-C006</t>
  </si>
  <si>
    <t>JVNC-006</t>
  </si>
  <si>
    <t>JIVINO-E022</t>
  </si>
  <si>
    <t>JVNE-022</t>
  </si>
  <si>
    <t>JIVINO-E023</t>
  </si>
  <si>
    <t>JVNE-023</t>
  </si>
  <si>
    <t>JIVINO-E010</t>
  </si>
  <si>
    <t>JVNE-010</t>
  </si>
  <si>
    <t>JIVINO-E020</t>
  </si>
  <si>
    <t>JVNE-020</t>
  </si>
  <si>
    <t>JIVINO-E013</t>
  </si>
  <si>
    <t>JVNE-013</t>
  </si>
  <si>
    <t>JIVINO-F001I</t>
  </si>
  <si>
    <t>JVNF-001I</t>
  </si>
  <si>
    <t>JIVINO-F002I</t>
  </si>
  <si>
    <t>JVNF-002I</t>
  </si>
  <si>
    <t>JIVINO-G015</t>
  </si>
  <si>
    <t>JVNG-015</t>
  </si>
  <si>
    <t>LAGUNA-A004</t>
  </si>
  <si>
    <t>LGNA-004</t>
  </si>
  <si>
    <t>LAGUNA-A014</t>
  </si>
  <si>
    <t>LGNA-014</t>
  </si>
  <si>
    <t>LAGUNA-A002</t>
  </si>
  <si>
    <t>LGNA-002</t>
  </si>
  <si>
    <t>LAGUNA-A010</t>
  </si>
  <si>
    <t>LGNA-010</t>
  </si>
  <si>
    <t>LAGUNA-A013</t>
  </si>
  <si>
    <t>LGNA-013</t>
  </si>
  <si>
    <t>LAGUNA-A012</t>
  </si>
  <si>
    <t>LGNA-012</t>
  </si>
  <si>
    <t>LAGUNA-A009</t>
  </si>
  <si>
    <t>LGNA-009</t>
  </si>
  <si>
    <t>LAGUNA-A001</t>
  </si>
  <si>
    <t>LGNA-001</t>
  </si>
  <si>
    <t>LAGUNA-A011</t>
  </si>
  <si>
    <t>LGNA-011</t>
  </si>
  <si>
    <t>LGNA-011S1</t>
  </si>
  <si>
    <t>LAGUNA-A005</t>
  </si>
  <si>
    <t>LGNA-005</t>
  </si>
  <si>
    <t>LAGUNA-A006</t>
  </si>
  <si>
    <t>LGNA-006</t>
  </si>
  <si>
    <t>LAGUNA-A007</t>
  </si>
  <si>
    <t>LGNA-007</t>
  </si>
  <si>
    <t>LAGUNA-A008</t>
  </si>
  <si>
    <t>LGNA-008</t>
  </si>
  <si>
    <t>LAGUNA-A003</t>
  </si>
  <si>
    <t>LGNA-003</t>
  </si>
  <si>
    <t>LIMONCOCHA-A001</t>
  </si>
  <si>
    <t>LMNA-001</t>
  </si>
  <si>
    <t>LIMONCOCHA-B002</t>
  </si>
  <si>
    <t>LMNB-002</t>
  </si>
  <si>
    <t>LIMONCOCHA-B002AR1</t>
  </si>
  <si>
    <t>LMNB-002A</t>
  </si>
  <si>
    <t>LMNB-002AR1</t>
  </si>
  <si>
    <t>LIMONCOCHA-B002A</t>
  </si>
  <si>
    <t>LIMONCOCHA-B057</t>
  </si>
  <si>
    <t>LMNB-057</t>
  </si>
  <si>
    <t>LIMONCOCHA-B058H</t>
  </si>
  <si>
    <t>LMNB-058H</t>
  </si>
  <si>
    <t>LIMONCOCHA-B059</t>
  </si>
  <si>
    <t>LMNB-059</t>
  </si>
  <si>
    <t>LIMONCOCHA-C003</t>
  </si>
  <si>
    <t>LMNC-003</t>
  </si>
  <si>
    <t>LIMONCOCHA-D004</t>
  </si>
  <si>
    <t>LMND-004</t>
  </si>
  <si>
    <t>LIMONCOCHA-D011</t>
  </si>
  <si>
    <t>LMND-011</t>
  </si>
  <si>
    <t>LIMONCOCHA-D012</t>
  </si>
  <si>
    <t>LMND-012</t>
  </si>
  <si>
    <t>LIMONCOCHA-D013</t>
  </si>
  <si>
    <t>LMND-013</t>
  </si>
  <si>
    <t>LIMONCOCHA-D014</t>
  </si>
  <si>
    <t>LMND-014</t>
  </si>
  <si>
    <t>LIMONCOCHA-D015</t>
  </si>
  <si>
    <t>LMND-015</t>
  </si>
  <si>
    <t>LIMONCOCHA-E005</t>
  </si>
  <si>
    <t>LMNE-005</t>
  </si>
  <si>
    <t>LMNE-005S1</t>
  </si>
  <si>
    <t>LIMONCOCHA-E005S1</t>
  </si>
  <si>
    <t>LMNE-005S1R1</t>
  </si>
  <si>
    <t>LIMONCOCHA-F006</t>
  </si>
  <si>
    <t>LMNF-006</t>
  </si>
  <si>
    <t>LIMONCOCHA-G007</t>
  </si>
  <si>
    <t>LMNG-007</t>
  </si>
  <si>
    <t>LIMONCOCHA-G036</t>
  </si>
  <si>
    <t>LMNG-036</t>
  </si>
  <si>
    <t>LIMONCOCHA-G043</t>
  </si>
  <si>
    <t>LMNG-043</t>
  </si>
  <si>
    <t>LIMONCOCHA-G044</t>
  </si>
  <si>
    <t>LMNG-044</t>
  </si>
  <si>
    <t>LIMONCOCHA-G050H</t>
  </si>
  <si>
    <t>LMNG-050H</t>
  </si>
  <si>
    <t>LIMONCOCHA-G051H</t>
  </si>
  <si>
    <t>LMNG-051H</t>
  </si>
  <si>
    <t>LIMONCOCHA-G052</t>
  </si>
  <si>
    <t>LMNG-052</t>
  </si>
  <si>
    <t>LIMONCOCHA-G053H</t>
  </si>
  <si>
    <t>LMNG-053H</t>
  </si>
  <si>
    <t>LMNG-053HS1</t>
  </si>
  <si>
    <t>LIMONCOCHA-G054H</t>
  </si>
  <si>
    <t>LMNG-054H</t>
  </si>
  <si>
    <t>LIMONCOCHA-G063</t>
  </si>
  <si>
    <t>LMNG-063</t>
  </si>
  <si>
    <t>LIMONCOCHA-H008</t>
  </si>
  <si>
    <t>LMNH-008</t>
  </si>
  <si>
    <t>LIMONCOCHA-H016</t>
  </si>
  <si>
    <t>LMNH-016</t>
  </si>
  <si>
    <t>LIMONCOCHA-H017</t>
  </si>
  <si>
    <t>LMNH-017</t>
  </si>
  <si>
    <t>LIMONCOCHA-H018</t>
  </si>
  <si>
    <t>LMNH-018</t>
  </si>
  <si>
    <t>LIMONCOCHA-H020</t>
  </si>
  <si>
    <t>LMNH-020</t>
  </si>
  <si>
    <t>LMNH-020R1</t>
  </si>
  <si>
    <t>LIMONCOCHA-H033</t>
  </si>
  <si>
    <t>LMNH-033</t>
  </si>
  <si>
    <t>LIMONCOCHA-H034</t>
  </si>
  <si>
    <t>LMNH-034</t>
  </si>
  <si>
    <t>LIMONCOCHA-H037</t>
  </si>
  <si>
    <t>LMNH-037</t>
  </si>
  <si>
    <t>LIMONCOCHA-H037A</t>
  </si>
  <si>
    <t>LMNH-037A</t>
  </si>
  <si>
    <t>LIMONCOCHA-H039</t>
  </si>
  <si>
    <t>LMNH-039</t>
  </si>
  <si>
    <t>LIMONCOCHA-H040</t>
  </si>
  <si>
    <t>LMNH-040</t>
  </si>
  <si>
    <t>LIMONCOCHA-H042</t>
  </si>
  <si>
    <t>LMNH-042</t>
  </si>
  <si>
    <t>LIMONCOCHA-H060</t>
  </si>
  <si>
    <t>LMNH-060H</t>
  </si>
  <si>
    <t>LMNH-060R1</t>
  </si>
  <si>
    <t>LIMONCOCHA-H060H</t>
  </si>
  <si>
    <t>LMNH-060HS1</t>
  </si>
  <si>
    <t>LMNH-060HS2</t>
  </si>
  <si>
    <t>LIMONCOCHA-H061</t>
  </si>
  <si>
    <t>LMNH-061</t>
  </si>
  <si>
    <t>LMNH-061R1</t>
  </si>
  <si>
    <t>LIMONCOCHA-H062</t>
  </si>
  <si>
    <t>LMNH-062</t>
  </si>
  <si>
    <t>LIMONCOCHA-I009</t>
  </si>
  <si>
    <t>LMNI-009</t>
  </si>
  <si>
    <t>LMNI-009S1</t>
  </si>
  <si>
    <t>LIMONCOCHA-J002I</t>
  </si>
  <si>
    <t>LMNJ-002I</t>
  </si>
  <si>
    <t>LIMONCOCHA-J010</t>
  </si>
  <si>
    <t>LMNJ-010</t>
  </si>
  <si>
    <t>LIMONCOCHA-K019</t>
  </si>
  <si>
    <t>LMNK-019</t>
  </si>
  <si>
    <t>LIMONCOCHA-K021</t>
  </si>
  <si>
    <t>LMNK-021</t>
  </si>
  <si>
    <t>LIMONCOCHA-K022</t>
  </si>
  <si>
    <t>LMNK-022</t>
  </si>
  <si>
    <t>LIMONCOCHA-K023</t>
  </si>
  <si>
    <t>LMNK-023</t>
  </si>
  <si>
    <t>LIMONCOCHA-K024</t>
  </si>
  <si>
    <t>LMNK-024</t>
  </si>
  <si>
    <t>LIMONCOCHA-K025</t>
  </si>
  <si>
    <t>LMNK-025</t>
  </si>
  <si>
    <t>LIMONCOCHA-K031</t>
  </si>
  <si>
    <t>LMNK-031</t>
  </si>
  <si>
    <t>LIMONCOCHA-K032</t>
  </si>
  <si>
    <t>LMNK-032</t>
  </si>
  <si>
    <t>LIMONCOCHA-K038</t>
  </si>
  <si>
    <t>LMNK-038</t>
  </si>
  <si>
    <t>LMNK-038S1</t>
  </si>
  <si>
    <t>LIMONCOCHA-K041</t>
  </si>
  <si>
    <t>LMNK-041</t>
  </si>
  <si>
    <t>LIMONCOCHA-K045</t>
  </si>
  <si>
    <t>LMNK-045</t>
  </si>
  <si>
    <t>LIMONCOCHA-K046</t>
  </si>
  <si>
    <t>LMNK-046</t>
  </si>
  <si>
    <t>LIMONCOCHA-K047</t>
  </si>
  <si>
    <t>LMNK-047</t>
  </si>
  <si>
    <t>LIMONCOCHA-K048</t>
  </si>
  <si>
    <t>LMNK-048</t>
  </si>
  <si>
    <t>LIMONCOCHA-K049</t>
  </si>
  <si>
    <t>LMNK-049</t>
  </si>
  <si>
    <t>LIMONCOCHA-L023A</t>
  </si>
  <si>
    <t>LMNL-023A</t>
  </si>
  <si>
    <t>LIMONCOCHA-L026</t>
  </si>
  <si>
    <t>LMNL-026</t>
  </si>
  <si>
    <t>LIMONCOCHA-L027</t>
  </si>
  <si>
    <t>LMNL-027</t>
  </si>
  <si>
    <t>LIMONCOCHA-L028</t>
  </si>
  <si>
    <t>LMNL-028</t>
  </si>
  <si>
    <t>LIMONCOCHA-L029</t>
  </si>
  <si>
    <t>LMNL-029</t>
  </si>
  <si>
    <t>LIMONCOCHA-L030</t>
  </si>
  <si>
    <t>LMNL-030</t>
  </si>
  <si>
    <t>LIMONCOCHA-L035</t>
  </si>
  <si>
    <t>LMNL-035</t>
  </si>
  <si>
    <t>LIMONCOCHA-L055</t>
  </si>
  <si>
    <t>LMNL-055</t>
  </si>
  <si>
    <t>LIMONCOCHA-L056</t>
  </si>
  <si>
    <t>LMNL-056</t>
  </si>
  <si>
    <t>LIMONCOCHA-L064</t>
  </si>
  <si>
    <t>LMNL-064</t>
  </si>
  <si>
    <t>NAPO-A003</t>
  </si>
  <si>
    <t>NAPA-003</t>
  </si>
  <si>
    <t>NAPO-A002</t>
  </si>
  <si>
    <t>NAPA-002</t>
  </si>
  <si>
    <t>NAPO-A001</t>
  </si>
  <si>
    <t>NAPA-001</t>
  </si>
  <si>
    <t>PAKA NORTE-A001</t>
  </si>
  <si>
    <t>PKNA-001</t>
  </si>
  <si>
    <t>PAKA NORTE-A002</t>
  </si>
  <si>
    <t>PKNA-002</t>
  </si>
  <si>
    <t>PAKA NORTE-A003</t>
  </si>
  <si>
    <t>PKNA-003</t>
  </si>
  <si>
    <t>PAKA NORTE-A004</t>
  </si>
  <si>
    <t>PKNA-004</t>
  </si>
  <si>
    <t>PAKA NORTE-A005</t>
  </si>
  <si>
    <t>PKNA-005</t>
  </si>
  <si>
    <t>PAKA NORTE-A006</t>
  </si>
  <si>
    <t>PKNA-006</t>
  </si>
  <si>
    <t>PAKA NORTE-A007</t>
  </si>
  <si>
    <t>PKNA-007</t>
  </si>
  <si>
    <t>PKNA-007R1</t>
  </si>
  <si>
    <t>PAKA NORTE-A008</t>
  </si>
  <si>
    <t>PKNA-008</t>
  </si>
  <si>
    <t>PAKA NORTE-A009</t>
  </si>
  <si>
    <t>PKNA-009</t>
  </si>
  <si>
    <t>PAKA NORTE-A010</t>
  </si>
  <si>
    <t>PKNA-010</t>
  </si>
  <si>
    <t>PAKA NORTE-A011</t>
  </si>
  <si>
    <t>PKNA-011</t>
  </si>
  <si>
    <t>PAKA NORTE-A012</t>
  </si>
  <si>
    <t>PKNA-012</t>
  </si>
  <si>
    <t>PAKA NORTE-A013</t>
  </si>
  <si>
    <t>PKNA-013</t>
  </si>
  <si>
    <t>PAKA NORTE-A014</t>
  </si>
  <si>
    <t>PKNA-014</t>
  </si>
  <si>
    <t>PAKA NORTE-A015</t>
  </si>
  <si>
    <t>PKNA-015</t>
  </si>
  <si>
    <t>PAKA NORTE-A016H</t>
  </si>
  <si>
    <t>PKNA-016H</t>
  </si>
  <si>
    <t>PKNA-016HS1</t>
  </si>
  <si>
    <t>PAKA NORTE-A017</t>
  </si>
  <si>
    <t>PKNA-017</t>
  </si>
  <si>
    <t>PAKA NORTE-A018</t>
  </si>
  <si>
    <t>PKNA-018</t>
  </si>
  <si>
    <t>PAKA SUR-A006HS1</t>
  </si>
  <si>
    <t>PKSA-006H</t>
  </si>
  <si>
    <t>PKSA-006HS1</t>
  </si>
  <si>
    <t>PAKA SUR-A003</t>
  </si>
  <si>
    <t>PKSA-003</t>
  </si>
  <si>
    <t>PAKA SUR-A015</t>
  </si>
  <si>
    <t>PKSA-015</t>
  </si>
  <si>
    <t>PAKA SUR-A007</t>
  </si>
  <si>
    <t>PKSA-007</t>
  </si>
  <si>
    <t>PAKA SUR-A001</t>
  </si>
  <si>
    <t>PKSA-001</t>
  </si>
  <si>
    <t>PAKA SUR-A008</t>
  </si>
  <si>
    <t>PKSA-008</t>
  </si>
  <si>
    <t>PAKA SUR-A006H</t>
  </si>
  <si>
    <t>PAKA SUR-A002</t>
  </si>
  <si>
    <t>PKSA-002</t>
  </si>
  <si>
    <t>PAKA SUR-A005</t>
  </si>
  <si>
    <t>PKSA-005</t>
  </si>
  <si>
    <t>PAKA SUR-A004</t>
  </si>
  <si>
    <t>PKSA-004</t>
  </si>
  <si>
    <t>PAKA SUR-B011</t>
  </si>
  <si>
    <t>PKSB-011</t>
  </si>
  <si>
    <t>PAKA SUR-B012</t>
  </si>
  <si>
    <t>PKSB-012</t>
  </si>
  <si>
    <t>PAKA SUR-B013</t>
  </si>
  <si>
    <t>PKSB-013</t>
  </si>
  <si>
    <t>PAKA SUR-B014</t>
  </si>
  <si>
    <t>PKSB-014</t>
  </si>
  <si>
    <t>PAKA SUR-B009</t>
  </si>
  <si>
    <t>PKSB-009</t>
  </si>
  <si>
    <t>PAKA SUR-B010</t>
  </si>
  <si>
    <t>PKSB-010</t>
  </si>
  <si>
    <t>PAKA SUR-B019</t>
  </si>
  <si>
    <t>PKSB-019</t>
  </si>
  <si>
    <t>PAKA SUR-B020</t>
  </si>
  <si>
    <t>PKSB-020</t>
  </si>
  <si>
    <t>PAKA SUR-C018</t>
  </si>
  <si>
    <t>PKSC-018</t>
  </si>
  <si>
    <t>PAKA SUR-C017</t>
  </si>
  <si>
    <t>PKSC-017</t>
  </si>
  <si>
    <t>PAKA SUR-C016</t>
  </si>
  <si>
    <t>PKSC-016</t>
  </si>
  <si>
    <t>PALMAR OESTE-A003</t>
  </si>
  <si>
    <t>PLOA-003</t>
  </si>
  <si>
    <t>PALMAR OESTE-A005</t>
  </si>
  <si>
    <t>PLOA-005</t>
  </si>
  <si>
    <t>PALMAR OESTE-A001</t>
  </si>
  <si>
    <t>PLOA-001</t>
  </si>
  <si>
    <t>PALMAR OESTE-A002</t>
  </si>
  <si>
    <t>PLOA-002</t>
  </si>
  <si>
    <t>PALMAR OESTE-A004</t>
  </si>
  <si>
    <t>PLOA-004</t>
  </si>
  <si>
    <t>PALMAR OESTE-A009</t>
  </si>
  <si>
    <t>PLOA-009</t>
  </si>
  <si>
    <t>PALMAR OESTE-A003A</t>
  </si>
  <si>
    <t>PLOA-003A</t>
  </si>
  <si>
    <t>PALMAR OESTE-A007</t>
  </si>
  <si>
    <t>PLOA-007</t>
  </si>
  <si>
    <t>PALMAR OESTE-A006</t>
  </si>
  <si>
    <t>PLOA-006</t>
  </si>
  <si>
    <t>PLOA-006S1</t>
  </si>
  <si>
    <t>PALMAR OESTE-A008</t>
  </si>
  <si>
    <t>PLOA-008</t>
  </si>
  <si>
    <t>PALMERAS NORTE-A013</t>
  </si>
  <si>
    <t>PLNA-013</t>
  </si>
  <si>
    <t>PALMERAS NORTE-A004</t>
  </si>
  <si>
    <t>PLNA-004</t>
  </si>
  <si>
    <t>PALMERAS NORTE-A005</t>
  </si>
  <si>
    <t>PLNA-005</t>
  </si>
  <si>
    <t>PALMERAS NORTE-A012</t>
  </si>
  <si>
    <t>PLNA-012</t>
  </si>
  <si>
    <t>PALMERAS NORTE-A011</t>
  </si>
  <si>
    <t>PLNA-011</t>
  </si>
  <si>
    <t>PALMERAS NORTE-A010</t>
  </si>
  <si>
    <t>PLNA-010</t>
  </si>
  <si>
    <t>PALMERAS NORTE-A009</t>
  </si>
  <si>
    <t>PLNA-009</t>
  </si>
  <si>
    <t>PALMERAS NORTE-A007</t>
  </si>
  <si>
    <t>PLNA-007</t>
  </si>
  <si>
    <t>PALMERAS NORTE-A006</t>
  </si>
  <si>
    <t>PLNA-006</t>
  </si>
  <si>
    <t>PALMERAS NORTE-A008H</t>
  </si>
  <si>
    <t>PLNA-008H</t>
  </si>
  <si>
    <t>PALMERAS NORTE-A001</t>
  </si>
  <si>
    <t>PLNA-001</t>
  </si>
  <si>
    <t>PALMERAS NORTE-A002</t>
  </si>
  <si>
    <t>PLNA-002</t>
  </si>
  <si>
    <t>PALMERAS NORTE-A003</t>
  </si>
  <si>
    <t>PLNA-003</t>
  </si>
  <si>
    <t>PALMERAS Old</t>
  </si>
  <si>
    <t>PALMERAS-A001</t>
  </si>
  <si>
    <t>PLMA-001</t>
  </si>
  <si>
    <t>PAÑAYACU-A001</t>
  </si>
  <si>
    <t>PYCA-001</t>
  </si>
  <si>
    <t>PAÑAYACU-A002</t>
  </si>
  <si>
    <t>PYCA-002</t>
  </si>
  <si>
    <t>QUINDE-A001</t>
  </si>
  <si>
    <t>QNDA-001</t>
  </si>
  <si>
    <t>QUINDE-A004</t>
  </si>
  <si>
    <t>QNDA-004</t>
  </si>
  <si>
    <t>QNDA-004S1</t>
  </si>
  <si>
    <t>QUINDE-A003</t>
  </si>
  <si>
    <t>QNDA-003</t>
  </si>
  <si>
    <t>QUINDE-A004S2</t>
  </si>
  <si>
    <t>QNDA-004S2</t>
  </si>
  <si>
    <t>QUINDE-A002</t>
  </si>
  <si>
    <t>QNDA-002</t>
  </si>
  <si>
    <t>SANISLA NORTE</t>
  </si>
  <si>
    <t>SANISLA NORTE-A001</t>
  </si>
  <si>
    <t>SNNA-001</t>
  </si>
  <si>
    <t>SHIRA</t>
  </si>
  <si>
    <t>SHIRA-A001</t>
  </si>
  <si>
    <t>SHRA-001</t>
  </si>
  <si>
    <t>SHRA-001S1</t>
  </si>
  <si>
    <t>TUICH-A003</t>
  </si>
  <si>
    <t>TCHA-003</t>
  </si>
  <si>
    <t>TUICH-A004</t>
  </si>
  <si>
    <t>TCHA-004</t>
  </si>
  <si>
    <t>TUICH-A002</t>
  </si>
  <si>
    <t>TCHA-002</t>
  </si>
  <si>
    <t>TUICH-A001</t>
  </si>
  <si>
    <t>TCHA-001</t>
  </si>
  <si>
    <t>TUNTIAK-A001</t>
  </si>
  <si>
    <t>TNTA-001</t>
  </si>
  <si>
    <t>YANAQUINCHA ESTE-A030</t>
  </si>
  <si>
    <t>YNEA-030</t>
  </si>
  <si>
    <t>YANAQUINCHA ESTE-A032</t>
  </si>
  <si>
    <t>YNEA-032</t>
  </si>
  <si>
    <t>YANAQUINCHA ESTE-A005</t>
  </si>
  <si>
    <t>YNEA-005</t>
  </si>
  <si>
    <t>YANAQUINCHA ESTE-A007</t>
  </si>
  <si>
    <t>YNEA-007</t>
  </si>
  <si>
    <t>YANAQUINCHA ESTE-A027</t>
  </si>
  <si>
    <t>YNEA-027</t>
  </si>
  <si>
    <t>YANAQUINCHA ESTE-A003</t>
  </si>
  <si>
    <t>YNEA-003</t>
  </si>
  <si>
    <t>YANAQUINCHA ESTE-A008</t>
  </si>
  <si>
    <t>YNEA-008</t>
  </si>
  <si>
    <t>YANAQUINCHA ESTE-A029</t>
  </si>
  <si>
    <t>YNEA-029</t>
  </si>
  <si>
    <t>YANAQUINCHA ESTE-A028</t>
  </si>
  <si>
    <t>YNEA-028</t>
  </si>
  <si>
    <t>YANAQUINCHA ESTE-A024</t>
  </si>
  <si>
    <t>YNEA-024</t>
  </si>
  <si>
    <t>YANAQUINCHA ESTE-A026</t>
  </si>
  <si>
    <t>YNEA-026</t>
  </si>
  <si>
    <t>YANAQUINCHA ESTE-A025</t>
  </si>
  <si>
    <t>YNEA-025</t>
  </si>
  <si>
    <t>YANAQUINCHA ESTE-A006</t>
  </si>
  <si>
    <t>YNEA-006</t>
  </si>
  <si>
    <t>YNEA-006S1</t>
  </si>
  <si>
    <t>YANAQUINCHA ESTE-A017</t>
  </si>
  <si>
    <t>YNEA-017</t>
  </si>
  <si>
    <t>YANAQUINCHA ESTE-A001</t>
  </si>
  <si>
    <t>YNEA-001</t>
  </si>
  <si>
    <t>YANAQUINCHA ESTE-A002</t>
  </si>
  <si>
    <t>YNEA-002</t>
  </si>
  <si>
    <t>YANAQUINCHA ESTE-A004</t>
  </si>
  <si>
    <t>YNEA-004</t>
  </si>
  <si>
    <t>YANAQUINCHA ESTE-A010</t>
  </si>
  <si>
    <t>YNEA-010</t>
  </si>
  <si>
    <t>YANAQUINCHA ESTE-A020</t>
  </si>
  <si>
    <t>YNEA-020</t>
  </si>
  <si>
    <t>YANAQUINCHA ESTE-A019</t>
  </si>
  <si>
    <t>YNEA-019</t>
  </si>
  <si>
    <t>YANAQUINCHA ESTE-A016</t>
  </si>
  <si>
    <t>YNEA-016</t>
  </si>
  <si>
    <t>YANAQUINCHA ESTE-A018</t>
  </si>
  <si>
    <t>YNEA-018</t>
  </si>
  <si>
    <t>YANAQUINCHA ESTE-B021</t>
  </si>
  <si>
    <t>YNEB-021</t>
  </si>
  <si>
    <t>YANAQUINCHA ESTE-B023</t>
  </si>
  <si>
    <t>YNEB-023</t>
  </si>
  <si>
    <t>YANAQUINCHA ESTE-B015</t>
  </si>
  <si>
    <t>YNEB-015</t>
  </si>
  <si>
    <t>YANAQUINCHA ESTE-B012</t>
  </si>
  <si>
    <t>YNEB-012</t>
  </si>
  <si>
    <t>YANAQUINCHA ESTE-B014</t>
  </si>
  <si>
    <t>YNEB-014</t>
  </si>
  <si>
    <t>YANAQUINCHA ESTE-B011</t>
  </si>
  <si>
    <t>YNEB-011</t>
  </si>
  <si>
    <t>YANAQUINCHA ESTE-B013</t>
  </si>
  <si>
    <t>YNEB-013</t>
  </si>
  <si>
    <t>YANAQUINCHA ESTE-B022</t>
  </si>
  <si>
    <t>YNEB-022</t>
  </si>
  <si>
    <t>YANAQUINCHA ESTE-C009</t>
  </si>
  <si>
    <t>YNEC-009</t>
  </si>
  <si>
    <t>YNEC-009S1</t>
  </si>
  <si>
    <t>YANAQUINCHA-A006</t>
  </si>
  <si>
    <t>YNNA-006</t>
  </si>
  <si>
    <t>YANAQUINCHA NORTE-A002</t>
  </si>
  <si>
    <t>YNNA-002</t>
  </si>
  <si>
    <t>YANAQUINCHA NORTE-A001</t>
  </si>
  <si>
    <t>YNNA-001</t>
  </si>
  <si>
    <t>YANAQUINCHA NORTE-A005</t>
  </si>
  <si>
    <t>YNNA-005</t>
  </si>
  <si>
    <t>YANAQUINCHA NORTE-A007</t>
  </si>
  <si>
    <t>YNNA-007</t>
  </si>
  <si>
    <t>YANAQUINCHA-A008</t>
  </si>
  <si>
    <t>YNNA-008</t>
  </si>
  <si>
    <t>YANAQUINCHA NORTE-A003</t>
  </si>
  <si>
    <t>YNNA-003</t>
  </si>
  <si>
    <t>YANAQUINCHA NORTE-A004</t>
  </si>
  <si>
    <t>YNNA-004</t>
  </si>
  <si>
    <t>YANAQUINCHA NORTE-A010</t>
  </si>
  <si>
    <t>YNNA-010</t>
  </si>
  <si>
    <t>YANAQUINCHA NORTE-A009</t>
  </si>
  <si>
    <t>YNNA-009</t>
  </si>
  <si>
    <t>YANAQUINCHA OESTE-A001</t>
  </si>
  <si>
    <t>YNOA-001</t>
  </si>
  <si>
    <t>YANAQUINCHA OESTE-A015</t>
  </si>
  <si>
    <t>YNOA-015</t>
  </si>
  <si>
    <t>YANAQUINCHA OESTE-A002</t>
  </si>
  <si>
    <t>YNOA-002</t>
  </si>
  <si>
    <t>YANAQUINCHA OESTE-A024</t>
  </si>
  <si>
    <t>YNOA-024</t>
  </si>
  <si>
    <t>YANAQUINCHA OESTE-A004</t>
  </si>
  <si>
    <t>YNOA-004</t>
  </si>
  <si>
    <t>YANAQUINCHA OESTE-A009</t>
  </si>
  <si>
    <t>YNOA-009</t>
  </si>
  <si>
    <t>YANAQUINCHA OESTE-A003</t>
  </si>
  <si>
    <t>YNOA-003</t>
  </si>
  <si>
    <t>YANAQUINCHA OESTE-A013</t>
  </si>
  <si>
    <t>YNOA-013</t>
  </si>
  <si>
    <t>YNOA-013R1</t>
  </si>
  <si>
    <t>YANAQUINCHA OESTE-A025</t>
  </si>
  <si>
    <t>YNOA-025</t>
  </si>
  <si>
    <t>YANAQUINCHA OESTE-A006</t>
  </si>
  <si>
    <t>YNOA-006</t>
  </si>
  <si>
    <t>YANAQUINCHA OESTE-A014</t>
  </si>
  <si>
    <t>YNOA-014</t>
  </si>
  <si>
    <t>YANAQUINCHA OESTE-A007</t>
  </si>
  <si>
    <t>YNOA-007</t>
  </si>
  <si>
    <t>YANAQUINCHA OESTE-A005</t>
  </si>
  <si>
    <t>YNOA-005</t>
  </si>
  <si>
    <t>YANAQUINCHA OESTE-A008</t>
  </si>
  <si>
    <t>YNOA-008</t>
  </si>
  <si>
    <t>YANAQUINCHA OESTE-B019</t>
  </si>
  <si>
    <t>YNOB-019</t>
  </si>
  <si>
    <t>YANAQUINCHA OESTE-B018</t>
  </si>
  <si>
    <t>YNOB-018</t>
  </si>
  <si>
    <t>YANAQUINCHA OESTE-B011</t>
  </si>
  <si>
    <t>YNOB-011</t>
  </si>
  <si>
    <t>YANAQUINCHA OESTE-B012</t>
  </si>
  <si>
    <t>YNOB-012</t>
  </si>
  <si>
    <t>PACAY-A001</t>
  </si>
  <si>
    <t>PCYA-001</t>
  </si>
  <si>
    <t>YANAQUINCHA OESTE-B016</t>
  </si>
  <si>
    <t>YNOB-016</t>
  </si>
  <si>
    <t>YANAQUINCHA OESTE-B010</t>
  </si>
  <si>
    <t>YNOB-010</t>
  </si>
  <si>
    <t>YANAQUINCHA OESTE-B017</t>
  </si>
  <si>
    <t>YNOB-017</t>
  </si>
  <si>
    <t>YANAQUINCHA OESTE-B023</t>
  </si>
  <si>
    <t>YNOB-023</t>
  </si>
  <si>
    <t>YANAQUINCHA OESTE-B022</t>
  </si>
  <si>
    <t>YNOB-022</t>
  </si>
  <si>
    <t>YANAQUINCHA OESTE-B020</t>
  </si>
  <si>
    <t>YNOB-020</t>
  </si>
  <si>
    <t>YANAQUINCHA OESTE-B021</t>
  </si>
  <si>
    <t>YNOB-021</t>
  </si>
  <si>
    <t>YANAQUINCHA SUR-A001</t>
  </si>
  <si>
    <t>YNSA-001</t>
  </si>
  <si>
    <t>AMO</t>
  </si>
  <si>
    <t>AMO-001</t>
  </si>
  <si>
    <t>BOGI</t>
  </si>
  <si>
    <t>BOGI-001</t>
  </si>
  <si>
    <t>BOG-001</t>
  </si>
  <si>
    <t>CAPIRON</t>
  </si>
  <si>
    <t>CAPIRON-001</t>
  </si>
  <si>
    <t>CPR-001</t>
  </si>
  <si>
    <t>CAPIRON NORTE</t>
  </si>
  <si>
    <t>CAPIRON NORTE-001</t>
  </si>
  <si>
    <t>CPN-001</t>
  </si>
  <si>
    <t>DAIME</t>
  </si>
  <si>
    <t>DAIME-001</t>
  </si>
  <si>
    <t>DAM-001</t>
  </si>
  <si>
    <t>DICARON</t>
  </si>
  <si>
    <t>DICARON-001</t>
  </si>
  <si>
    <t>DCR-001</t>
  </si>
  <si>
    <t>GINTA</t>
  </si>
  <si>
    <t>GINTA-001</t>
  </si>
  <si>
    <t>GNA-001</t>
  </si>
  <si>
    <t>ZAPARO</t>
  </si>
  <si>
    <t>ZAPARO-001</t>
  </si>
  <si>
    <t>ZPR-001</t>
  </si>
  <si>
    <t>AGUILA</t>
  </si>
  <si>
    <t>AGUILA-001</t>
  </si>
  <si>
    <t>AGL-001</t>
  </si>
  <si>
    <t>BALATA</t>
  </si>
  <si>
    <t>BALATA-001</t>
  </si>
  <si>
    <t>BLT-001</t>
  </si>
  <si>
    <t>CURARAY</t>
  </si>
  <si>
    <t>CURARAY-001</t>
  </si>
  <si>
    <t>CRR-001</t>
  </si>
  <si>
    <t>ENTRE RIOS</t>
  </si>
  <si>
    <t>ENTRE RIOS-001</t>
  </si>
  <si>
    <t>ENT-001</t>
  </si>
  <si>
    <t>GABARON</t>
  </si>
  <si>
    <t>GABARON-001</t>
  </si>
  <si>
    <t>GBR-001</t>
  </si>
  <si>
    <t>GOLONDRINA</t>
  </si>
  <si>
    <t>GOLONDRINA-001</t>
  </si>
  <si>
    <t>GLN-001</t>
  </si>
  <si>
    <t>HORMIGUERO</t>
  </si>
  <si>
    <t>HORMIGUERO-001</t>
  </si>
  <si>
    <t>HRM-001</t>
  </si>
  <si>
    <t>HORMIGUERO-002</t>
  </si>
  <si>
    <t>HRM-002</t>
  </si>
  <si>
    <t>TIWAE</t>
  </si>
  <si>
    <t>TIWAE-001</t>
  </si>
  <si>
    <t>TIW-001</t>
  </si>
  <si>
    <t>PA</t>
  </si>
  <si>
    <t>BALSAYACU</t>
  </si>
  <si>
    <t>BALSAYACU-A001A</t>
  </si>
  <si>
    <t>BLSA-001A</t>
  </si>
  <si>
    <t>BALSAYACU-A001</t>
  </si>
  <si>
    <t>BLSA-001</t>
  </si>
  <si>
    <t>CHONTAYACU</t>
  </si>
  <si>
    <t>CHONTAYACU-A001</t>
  </si>
  <si>
    <t>CHTA-001</t>
  </si>
  <si>
    <t>PALO AZUL-A035</t>
  </si>
  <si>
    <t>PLAA-035</t>
  </si>
  <si>
    <t>PALO AZUL-A018</t>
  </si>
  <si>
    <t>PLAA-018</t>
  </si>
  <si>
    <t>PALO AZUL-A001</t>
  </si>
  <si>
    <t>PLAA-001</t>
  </si>
  <si>
    <t>PALO AZUL-A016</t>
  </si>
  <si>
    <t>PLAA-016</t>
  </si>
  <si>
    <t>PALO AZUL-A030</t>
  </si>
  <si>
    <t>PLAA-030</t>
  </si>
  <si>
    <t>PALO AZUL-A027</t>
  </si>
  <si>
    <t>PLAA-027</t>
  </si>
  <si>
    <t>PALO AZUL-A003I</t>
  </si>
  <si>
    <t>PLAA-003I</t>
  </si>
  <si>
    <t>PALO AZUL-B021</t>
  </si>
  <si>
    <t>PLAB-021</t>
  </si>
  <si>
    <t>PALO AZUL-B002</t>
  </si>
  <si>
    <t>PLAB-002</t>
  </si>
  <si>
    <t>PALO AZUL-B026</t>
  </si>
  <si>
    <t>PLAB-026</t>
  </si>
  <si>
    <t>PLAB-026R1</t>
  </si>
  <si>
    <t>PALO AZUL-B009</t>
  </si>
  <si>
    <t>PLAB-009</t>
  </si>
  <si>
    <t>PALO AZUL-B010</t>
  </si>
  <si>
    <t>PLAB-010</t>
  </si>
  <si>
    <t>PLAB-010S1</t>
  </si>
  <si>
    <t>PALO AZUL-B007</t>
  </si>
  <si>
    <t>PLAB-007</t>
  </si>
  <si>
    <t>PALO AZUL-B005</t>
  </si>
  <si>
    <t>PLAB-005</t>
  </si>
  <si>
    <t>PALO AZUL-B043</t>
  </si>
  <si>
    <t>PLAB-043</t>
  </si>
  <si>
    <t>PALO AZUL-B021R1</t>
  </si>
  <si>
    <t>PLAB-021R1</t>
  </si>
  <si>
    <t>PALO AZUL-B006</t>
  </si>
  <si>
    <t>PLAB-006</t>
  </si>
  <si>
    <t>PLAB-006S1</t>
  </si>
  <si>
    <t>PALO AZUL-B025</t>
  </si>
  <si>
    <t>PLAB-025</t>
  </si>
  <si>
    <t>PALO AZUL-B008</t>
  </si>
  <si>
    <t>PLAB-008</t>
  </si>
  <si>
    <t>PALO AZUL-B003</t>
  </si>
  <si>
    <t>PLAB-003</t>
  </si>
  <si>
    <t>PALO AZUL-B036H</t>
  </si>
  <si>
    <t>PLAB-036H</t>
  </si>
  <si>
    <t>PLAB-036HS1</t>
  </si>
  <si>
    <t>PALO AZUL-C038</t>
  </si>
  <si>
    <t>PLAC-038</t>
  </si>
  <si>
    <t>PALO AZUL-C040</t>
  </si>
  <si>
    <t>PLAC-040</t>
  </si>
  <si>
    <t>PALO AZUL-C037</t>
  </si>
  <si>
    <t>PLAC-037</t>
  </si>
  <si>
    <t>PLAC-037R1</t>
  </si>
  <si>
    <t>PALO AZUL-C013</t>
  </si>
  <si>
    <t>PLAC-013</t>
  </si>
  <si>
    <t>PLAC-013S1</t>
  </si>
  <si>
    <t>PALO AZUL-C046</t>
  </si>
  <si>
    <t>PLAC-046</t>
  </si>
  <si>
    <t>PALO AZUL-C047</t>
  </si>
  <si>
    <t>PLAC-047</t>
  </si>
  <si>
    <t>PLAC-047S1</t>
  </si>
  <si>
    <t>PALO AZUL-C048</t>
  </si>
  <si>
    <t>PLAC-048</t>
  </si>
  <si>
    <t>PLAC-048S1</t>
  </si>
  <si>
    <t>PALO AZUL-C045</t>
  </si>
  <si>
    <t>PLAC-045</t>
  </si>
  <si>
    <t>PLAC-045S1</t>
  </si>
  <si>
    <t>PALO AZUL-C004</t>
  </si>
  <si>
    <t>PLAC-004</t>
  </si>
  <si>
    <t>PALO AZUL-C022</t>
  </si>
  <si>
    <t>PLAC-022</t>
  </si>
  <si>
    <t>PALO AZUL-C014</t>
  </si>
  <si>
    <t>PLAC-014</t>
  </si>
  <si>
    <t>PALO AZUL-C020</t>
  </si>
  <si>
    <t>PLAC-020</t>
  </si>
  <si>
    <t>PALO AZUL-C017</t>
  </si>
  <si>
    <t>PLAC-017</t>
  </si>
  <si>
    <t>PALO AZUL-C039</t>
  </si>
  <si>
    <t>PLAC-039</t>
  </si>
  <si>
    <t>PALO AZUL-C011</t>
  </si>
  <si>
    <t>PLAC-011</t>
  </si>
  <si>
    <t>PALO AZUL-D024</t>
  </si>
  <si>
    <t>PLAD-024</t>
  </si>
  <si>
    <t>PALO AZUL-D019</t>
  </si>
  <si>
    <t>PLAD-019</t>
  </si>
  <si>
    <t>PALO AZUL-D015</t>
  </si>
  <si>
    <t>PLAD-015</t>
  </si>
  <si>
    <t>PALO AZUL-D031</t>
  </si>
  <si>
    <t>PLAD-031</t>
  </si>
  <si>
    <t>PALO AZUL-D032</t>
  </si>
  <si>
    <t>PLAD-032</t>
  </si>
  <si>
    <t>PALO AZUL-D023</t>
  </si>
  <si>
    <t>PLAD-023</t>
  </si>
  <si>
    <t>PALO AZUL-D012</t>
  </si>
  <si>
    <t>PLAD-012</t>
  </si>
  <si>
    <t>PALO AZUL-D044</t>
  </si>
  <si>
    <t>PLAD-044</t>
  </si>
  <si>
    <t>PALO AZUL-D033H</t>
  </si>
  <si>
    <t>PLAD-033H</t>
  </si>
  <si>
    <t>PALO AZUL-D042A</t>
  </si>
  <si>
    <t>PLAD-042A</t>
  </si>
  <si>
    <t>PALO AZUL-D042</t>
  </si>
  <si>
    <t>PLAD-042</t>
  </si>
  <si>
    <t>PLAD-042S1</t>
  </si>
  <si>
    <t>PALO AZUL-D034H</t>
  </si>
  <si>
    <t>PLAD-034H</t>
  </si>
  <si>
    <t>PALO AZUL-D028H</t>
  </si>
  <si>
    <t>PLAD-028H</t>
  </si>
  <si>
    <t>PALO AZUL-N051H</t>
  </si>
  <si>
    <t>PLAN-051H</t>
  </si>
  <si>
    <t>PALO AZUL-N058</t>
  </si>
  <si>
    <t>PLAN-058</t>
  </si>
  <si>
    <t>PALO AZUL-N056</t>
  </si>
  <si>
    <t>PLAN-056</t>
  </si>
  <si>
    <t>PALO AZUL-N055</t>
  </si>
  <si>
    <t>PLAN-055</t>
  </si>
  <si>
    <t>PALO AZUL-N050H</t>
  </si>
  <si>
    <t>PLAN-050H</t>
  </si>
  <si>
    <t>PLAN-050HR1</t>
  </si>
  <si>
    <t>PALO AZUL-N050HR1</t>
  </si>
  <si>
    <t>PLAN-050HR1S1</t>
  </si>
  <si>
    <t>PALO AZUL-N029</t>
  </si>
  <si>
    <t>PLAN-029</t>
  </si>
  <si>
    <t>PALO AZUL-N049H</t>
  </si>
  <si>
    <t>PLAN-049H</t>
  </si>
  <si>
    <t>PLAN-049HS1</t>
  </si>
  <si>
    <t>PALO AZUL-N054</t>
  </si>
  <si>
    <t>PLAN-054</t>
  </si>
  <si>
    <t>PALO AZUL-N057</t>
  </si>
  <si>
    <t>PLAN-057</t>
  </si>
  <si>
    <t>PALO AZUL-N053H</t>
  </si>
  <si>
    <t>PLAN-053H</t>
  </si>
  <si>
    <t>PLAN-053HS1</t>
  </si>
  <si>
    <t>PALO AZUL-N053</t>
  </si>
  <si>
    <t>PLAN-053R1</t>
  </si>
  <si>
    <t>PALO AZUL-N059</t>
  </si>
  <si>
    <t>PLAN-059</t>
  </si>
  <si>
    <t>PALO AZUL-N052</t>
  </si>
  <si>
    <t>PLAN-052</t>
  </si>
  <si>
    <t>PLAN-052R1</t>
  </si>
  <si>
    <t>PATA-A007</t>
  </si>
  <si>
    <t>PATA-007</t>
  </si>
  <si>
    <t>PATA-A006</t>
  </si>
  <si>
    <t>PATA-006</t>
  </si>
  <si>
    <t>PATA-A004</t>
  </si>
  <si>
    <t>PATA-004</t>
  </si>
  <si>
    <t>PATA-A001</t>
  </si>
  <si>
    <t>PATA-001</t>
  </si>
  <si>
    <t>PATA-A002</t>
  </si>
  <si>
    <t>PATA-002</t>
  </si>
  <si>
    <t>PATA-A005</t>
  </si>
  <si>
    <t>PATA-005</t>
  </si>
  <si>
    <t>PATA-C008</t>
  </si>
  <si>
    <t>PATC-008</t>
  </si>
  <si>
    <t>PATA-C009</t>
  </si>
  <si>
    <t>PATC-009</t>
  </si>
  <si>
    <t>PATA SURESTE</t>
  </si>
  <si>
    <t>PATA SURESTE-A001</t>
  </si>
  <si>
    <t>PASA-001</t>
  </si>
  <si>
    <t>SAN CARLOS</t>
  </si>
  <si>
    <t>SAN CARLOS-001</t>
  </si>
  <si>
    <t>SNC-001</t>
  </si>
  <si>
    <t>DAYUNO</t>
  </si>
  <si>
    <t>DAYUNO-A001</t>
  </si>
  <si>
    <t>DYNA-001</t>
  </si>
  <si>
    <t>NEMOCA</t>
  </si>
  <si>
    <t>NEMOCA-A001</t>
  </si>
  <si>
    <t>NMCA-001</t>
  </si>
  <si>
    <t>OCATOE</t>
  </si>
  <si>
    <t>OCATOE-A001</t>
  </si>
  <si>
    <t>OCTA-001</t>
  </si>
  <si>
    <t>SUMINO</t>
  </si>
  <si>
    <t>SUMINO-A001</t>
  </si>
  <si>
    <t>SMNA-001</t>
  </si>
  <si>
    <t>WAPONI</t>
  </si>
  <si>
    <t>WAPONI-A001</t>
  </si>
  <si>
    <t>WPNA-001</t>
  </si>
  <si>
    <t>YURALPA-A001</t>
  </si>
  <si>
    <t>YRLA-001</t>
  </si>
  <si>
    <t>YURALPA CENTRO-A006</t>
  </si>
  <si>
    <t>YRCA-006</t>
  </si>
  <si>
    <t>YURALPA CENTRO-A005</t>
  </si>
  <si>
    <t>YRCA-005</t>
  </si>
  <si>
    <t>YURALPA CENTRO-A012H</t>
  </si>
  <si>
    <t>YRCA-012H</t>
  </si>
  <si>
    <t>YRCA-012HS1</t>
  </si>
  <si>
    <t>YURALPA CENTRO-A001</t>
  </si>
  <si>
    <t>YRCA-001</t>
  </si>
  <si>
    <t>YRCA-001S1</t>
  </si>
  <si>
    <t>YURALPA CENTRO-A003H</t>
  </si>
  <si>
    <t>YRCA-003H</t>
  </si>
  <si>
    <t>YRCA-003HS1</t>
  </si>
  <si>
    <t>YRCA-003HS2</t>
  </si>
  <si>
    <t>YURALPA CENTRO-A010</t>
  </si>
  <si>
    <t>YRCA-010</t>
  </si>
  <si>
    <t>YURALPA CENTRO-A008</t>
  </si>
  <si>
    <t>YRCA-008</t>
  </si>
  <si>
    <t>YURALPA CENTRO-A011H</t>
  </si>
  <si>
    <t>YRCA-011H</t>
  </si>
  <si>
    <t>YRCA-011HR1</t>
  </si>
  <si>
    <t>YURALPA CENTRO-A004</t>
  </si>
  <si>
    <t>YRCA-004</t>
  </si>
  <si>
    <t>YURALPA CENTRO-A007</t>
  </si>
  <si>
    <t>YRCA-007</t>
  </si>
  <si>
    <t>YURALPA CENTRO-A009</t>
  </si>
  <si>
    <t>YRCA-009</t>
  </si>
  <si>
    <t>YURALPA CENTRO-A009H</t>
  </si>
  <si>
    <t>YRCA-009HR1</t>
  </si>
  <si>
    <t>YURALPA CENTRO-A009HR1</t>
  </si>
  <si>
    <t>YRCA-009HR1S1</t>
  </si>
  <si>
    <t>YURALPA CENTRO-A013</t>
  </si>
  <si>
    <t>YRCA-013</t>
  </si>
  <si>
    <t>YURALPA CENTRO-A014</t>
  </si>
  <si>
    <t>YRCA-014</t>
  </si>
  <si>
    <t>YURALPA CENTRO-A015H</t>
  </si>
  <si>
    <t>YRCA-015H</t>
  </si>
  <si>
    <t>YURALPA CENTRO-A016H</t>
  </si>
  <si>
    <t>YRCA-016H</t>
  </si>
  <si>
    <t>YURALPA CENTRO-B002</t>
  </si>
  <si>
    <t>YRCB-002</t>
  </si>
  <si>
    <t>YURALPA CENTRO-B003</t>
  </si>
  <si>
    <t>YRCB-003</t>
  </si>
  <si>
    <t>YURALPA CENTRO-B004</t>
  </si>
  <si>
    <t>YRCB-004</t>
  </si>
  <si>
    <t>YRCB-004S1</t>
  </si>
  <si>
    <t>YURALPA CENTRO-B005</t>
  </si>
  <si>
    <t>YRCB-005</t>
  </si>
  <si>
    <t>YRCB-005S1</t>
  </si>
  <si>
    <t>YURALPA CENTRO-B006</t>
  </si>
  <si>
    <t>YRCB-006</t>
  </si>
  <si>
    <t>YURALPA CENTRO-B007</t>
  </si>
  <si>
    <t>YRCB-007</t>
  </si>
  <si>
    <t>YURALPA CENTRO-D002</t>
  </si>
  <si>
    <t>YRCD-002</t>
  </si>
  <si>
    <t>YURALPA CENTRO-D003</t>
  </si>
  <si>
    <t>YRCD-003</t>
  </si>
  <si>
    <t>YURALPA CENTRO-D001</t>
  </si>
  <si>
    <t>YRCD-001</t>
  </si>
  <si>
    <t>YURALPA CENTRO-D005H</t>
  </si>
  <si>
    <t>YRCD-005H</t>
  </si>
  <si>
    <t>YRCD-005HS1</t>
  </si>
  <si>
    <t>YURALPA CENTRO-D004</t>
  </si>
  <si>
    <t>YRCD-004</t>
  </si>
  <si>
    <t>YURALPA CENTRO-E005</t>
  </si>
  <si>
    <t>YRCE-005</t>
  </si>
  <si>
    <t>YURALPA CENTRO-E004</t>
  </si>
  <si>
    <t>YRCE-004</t>
  </si>
  <si>
    <t>YURALPA CENTRO-E003</t>
  </si>
  <si>
    <t>YRCE-003</t>
  </si>
  <si>
    <t>YURALPA CENTRO-E002H</t>
  </si>
  <si>
    <t>YRCE-002H</t>
  </si>
  <si>
    <t>YRCE-002HS1</t>
  </si>
  <si>
    <t>YURALPA CENTRO-E001</t>
  </si>
  <si>
    <t>YRCE-001</t>
  </si>
  <si>
    <t>YURALPA CENTRO-E006</t>
  </si>
  <si>
    <t>YRCE-006</t>
  </si>
  <si>
    <t>YURALPA CENTRO-F001</t>
  </si>
  <si>
    <t>YRCF-001</t>
  </si>
  <si>
    <t>YURALPA CENTRO-F005H</t>
  </si>
  <si>
    <t>YRCF-005H</t>
  </si>
  <si>
    <t>YRCF-005HR1</t>
  </si>
  <si>
    <t>YURALPA CENTRO-F004H</t>
  </si>
  <si>
    <t>YRCF-004H</t>
  </si>
  <si>
    <t>YURALPA CENTRO-F008</t>
  </si>
  <si>
    <t>YRCF-008</t>
  </si>
  <si>
    <t>YURALPA CENTRO-F007</t>
  </si>
  <si>
    <t>YRCF-007</t>
  </si>
  <si>
    <t>YURALPA CENTRO-F003</t>
  </si>
  <si>
    <t>YRCF-003</t>
  </si>
  <si>
    <t>YURALPA CENTRO-F006H</t>
  </si>
  <si>
    <t>YRCF-006H</t>
  </si>
  <si>
    <t>YURALPA CENTRO-F009</t>
  </si>
  <si>
    <t>YRCF-009</t>
  </si>
  <si>
    <t>YURALPA CENTRO-F002</t>
  </si>
  <si>
    <t>YRCF-002</t>
  </si>
  <si>
    <t>YURALPA CENTRO-F010</t>
  </si>
  <si>
    <t>YRCF-010</t>
  </si>
  <si>
    <t>YURALPA CENTRO-G002</t>
  </si>
  <si>
    <t>YRCG-002</t>
  </si>
  <si>
    <t>YURALPA CENTRO-G004H</t>
  </si>
  <si>
    <t>YRCG-004H</t>
  </si>
  <si>
    <t>YURALPA CENTRO-G003</t>
  </si>
  <si>
    <t>YRCG-003</t>
  </si>
  <si>
    <t>YURALPA CENTRO-G001</t>
  </si>
  <si>
    <t>YRCG-001</t>
  </si>
  <si>
    <t>YURALPA CENTRO-H001</t>
  </si>
  <si>
    <t>YRCH-001</t>
  </si>
  <si>
    <t>YURALPA CENTRO-H002</t>
  </si>
  <si>
    <t>YRCH-002</t>
  </si>
  <si>
    <t>YURALPA CENTRO CHONTA</t>
  </si>
  <si>
    <t>YURALPA CENTRO CHONTA-A002</t>
  </si>
  <si>
    <t>YCCA-002</t>
  </si>
  <si>
    <t>YURALPA CENTRO CHONTA-A001</t>
  </si>
  <si>
    <t>YCCA-001</t>
  </si>
  <si>
    <t>OGLAN SHELL</t>
  </si>
  <si>
    <t>OGLAN SHELL-001</t>
  </si>
  <si>
    <t>OGS-001</t>
  </si>
  <si>
    <t>TORO</t>
  </si>
  <si>
    <t>TORO-001</t>
  </si>
  <si>
    <t>TOR-001</t>
  </si>
  <si>
    <t>VUANO</t>
  </si>
  <si>
    <t>VUANO-001</t>
  </si>
  <si>
    <t>VUN-001</t>
  </si>
  <si>
    <t>AUTAPI</t>
  </si>
  <si>
    <t>AUTAPI-001</t>
  </si>
  <si>
    <t>ATP-001</t>
  </si>
  <si>
    <t>AP</t>
  </si>
  <si>
    <t>APAIKA-A013</t>
  </si>
  <si>
    <t>APKA-013</t>
  </si>
  <si>
    <t>APAIKA-A012H</t>
  </si>
  <si>
    <t>APKA-012H</t>
  </si>
  <si>
    <t>APAIKA-A010H</t>
  </si>
  <si>
    <t>APKA-010H</t>
  </si>
  <si>
    <t>APAIKA-A003H</t>
  </si>
  <si>
    <t>APKA-003H</t>
  </si>
  <si>
    <t>APAIKA-A005H</t>
  </si>
  <si>
    <t>APKA-005H</t>
  </si>
  <si>
    <t>APAIKA-A006</t>
  </si>
  <si>
    <t>APKA-006</t>
  </si>
  <si>
    <t>APAIKA-A004H</t>
  </si>
  <si>
    <t>APKA-004H</t>
  </si>
  <si>
    <t>APAIKA-A001</t>
  </si>
  <si>
    <t>APKA-001</t>
  </si>
  <si>
    <t>APAIKA-A007H</t>
  </si>
  <si>
    <t>APKA-007H</t>
  </si>
  <si>
    <t>APAIKA-A011</t>
  </si>
  <si>
    <t>APKA-011</t>
  </si>
  <si>
    <t>APAIKA-A014</t>
  </si>
  <si>
    <t>APKA-014</t>
  </si>
  <si>
    <t>APAIKA-A002</t>
  </si>
  <si>
    <t>APKA-002</t>
  </si>
  <si>
    <t>APAIKA-A009</t>
  </si>
  <si>
    <t>APKA-009</t>
  </si>
  <si>
    <t>APAIKA-A008H</t>
  </si>
  <si>
    <t>APKA-008H</t>
  </si>
  <si>
    <t>NENKE-B007</t>
  </si>
  <si>
    <t>NNKB-007</t>
  </si>
  <si>
    <t>NENKE-B002</t>
  </si>
  <si>
    <t>NNKB-002</t>
  </si>
  <si>
    <t>NENKE-B008</t>
  </si>
  <si>
    <t>NNKB-008</t>
  </si>
  <si>
    <t>NENKE-B005</t>
  </si>
  <si>
    <t>NNKB-005</t>
  </si>
  <si>
    <t>NENKE-B004</t>
  </si>
  <si>
    <t>NNKB-004</t>
  </si>
  <si>
    <t>APAIKA-B015</t>
  </si>
  <si>
    <t>APKB-015</t>
  </si>
  <si>
    <t>NENKE-B006</t>
  </si>
  <si>
    <t>NNKB-006</t>
  </si>
  <si>
    <t>NENKE-B001</t>
  </si>
  <si>
    <t>NNKB-001</t>
  </si>
  <si>
    <t>NENKE-B003</t>
  </si>
  <si>
    <t>NNKB-003</t>
  </si>
  <si>
    <t>APAIKA SUR</t>
  </si>
  <si>
    <t>APAIKA SUR-A001</t>
  </si>
  <si>
    <t>APSA-001</t>
  </si>
  <si>
    <t>MINTA</t>
  </si>
  <si>
    <t>MINTA-A001</t>
  </si>
  <si>
    <t>MNTA-001</t>
  </si>
  <si>
    <t>NASHINO</t>
  </si>
  <si>
    <t>NASHINO-A001</t>
  </si>
  <si>
    <t>NSHA-001</t>
  </si>
  <si>
    <t>OBE</t>
  </si>
  <si>
    <t>OBE-A001</t>
  </si>
  <si>
    <t>OBEA-001</t>
  </si>
  <si>
    <t>IT</t>
  </si>
  <si>
    <t>ISHPINGO</t>
  </si>
  <si>
    <t>ISHPINGO-A001</t>
  </si>
  <si>
    <t>ISHA-001</t>
  </si>
  <si>
    <t>ISHPINGO-A003</t>
  </si>
  <si>
    <t>ISHA-003</t>
  </si>
  <si>
    <t>ISHPINGO-B002</t>
  </si>
  <si>
    <t>ISHB-002</t>
  </si>
  <si>
    <t>ISHPINGO-B004</t>
  </si>
  <si>
    <t>ISHB-004</t>
  </si>
  <si>
    <t>TAMBOCOCHA</t>
  </si>
  <si>
    <t>TAMBOCOCHA-A001</t>
  </si>
  <si>
    <t>TMBA-001</t>
  </si>
  <si>
    <t>TAMBOCOCHA-A009</t>
  </si>
  <si>
    <t>TMBA-009</t>
  </si>
  <si>
    <t>TAMBOCOCHA-A011H</t>
  </si>
  <si>
    <t>TMBA-011H</t>
  </si>
  <si>
    <t>TAMBOCOCHA-A013H</t>
  </si>
  <si>
    <t>TMBA-013H</t>
  </si>
  <si>
    <t>TAMBOCOCHA-A015</t>
  </si>
  <si>
    <t>TMBA-015</t>
  </si>
  <si>
    <t>TAMBOCOCHA-A017H</t>
  </si>
  <si>
    <t>TMBA-017H</t>
  </si>
  <si>
    <t>TAMBOCOCHA-A019H</t>
  </si>
  <si>
    <t>TMBA-019H</t>
  </si>
  <si>
    <t>TAMBOCOCHA-A021</t>
  </si>
  <si>
    <t>TMBA-021</t>
  </si>
  <si>
    <t>TAMBOCOCHA-A023</t>
  </si>
  <si>
    <t>TMBA-023</t>
  </si>
  <si>
    <t>TAMBOCOCHA-A025H</t>
  </si>
  <si>
    <t>TMBA-025H</t>
  </si>
  <si>
    <t>TAMBOCOCHA-A025</t>
  </si>
  <si>
    <t>TMBA-025R1</t>
  </si>
  <si>
    <t>TAMBOCOCHA-A027H</t>
  </si>
  <si>
    <t>TMBA-027H</t>
  </si>
  <si>
    <t>TAMBOCOCHA-A029H</t>
  </si>
  <si>
    <t>TMBA-029H</t>
  </si>
  <si>
    <t>TAMBOCOCHA-A031</t>
  </si>
  <si>
    <t>TMBA-031</t>
  </si>
  <si>
    <t>TAMBOCOCHA-A033H</t>
  </si>
  <si>
    <t>TMBA-033H</t>
  </si>
  <si>
    <t>TAMBOCOCHA-A035H</t>
  </si>
  <si>
    <t>TMBA-035H</t>
  </si>
  <si>
    <t>TAMBOCOCHA-A036</t>
  </si>
  <si>
    <t>TMBA-036</t>
  </si>
  <si>
    <t>TAMBOCOCHA-A037</t>
  </si>
  <si>
    <t>TMBA-037</t>
  </si>
  <si>
    <t>TAMBOCOCHA-A039</t>
  </si>
  <si>
    <t>TMBA-039</t>
  </si>
  <si>
    <t>TAMBOCOCHA-A041H</t>
  </si>
  <si>
    <t>TMBA-041H</t>
  </si>
  <si>
    <t>TAMBOCOCHA-A043H</t>
  </si>
  <si>
    <t>TMBA-043H</t>
  </si>
  <si>
    <t>TAMBOCOCHA-B001</t>
  </si>
  <si>
    <t>TMBB-001</t>
  </si>
  <si>
    <t>TAMBOCOCHA-B046H</t>
  </si>
  <si>
    <t>TMBB-046H</t>
  </si>
  <si>
    <t>TAMBOCOCHA-B050H</t>
  </si>
  <si>
    <t>TMBB-050H</t>
  </si>
  <si>
    <t>TAMBOCOCHA-B052H</t>
  </si>
  <si>
    <t>TMBB-052H</t>
  </si>
  <si>
    <t>TAMBOCOCHA-B060H</t>
  </si>
  <si>
    <t>TMBB-060H</t>
  </si>
  <si>
    <t>TAMBOCOCHA-D002</t>
  </si>
  <si>
    <t>TMBD-002</t>
  </si>
  <si>
    <t>TAMBOCOCHA-D003</t>
  </si>
  <si>
    <t>TMBD-003</t>
  </si>
  <si>
    <t>TAMBOCOCHA-D004</t>
  </si>
  <si>
    <t>TMBD-004</t>
  </si>
  <si>
    <t>TAMBOCOCHA-D005</t>
  </si>
  <si>
    <t>TMBD-005</t>
  </si>
  <si>
    <t>TAMBOCOCHA-D006</t>
  </si>
  <si>
    <t>TMBD-006</t>
  </si>
  <si>
    <t>TAMBOCOCHA-D007</t>
  </si>
  <si>
    <t>TMBD-007</t>
  </si>
  <si>
    <t>TAMBOCOCHA-D008H</t>
  </si>
  <si>
    <t>TMBD-008H</t>
  </si>
  <si>
    <t>TAMBOCOCHA-D010</t>
  </si>
  <si>
    <t>TMBD-010</t>
  </si>
  <si>
    <t>TAMBOCOCHA-D012</t>
  </si>
  <si>
    <t>TMBD-012</t>
  </si>
  <si>
    <t>TAMBOCOCHA-D014H</t>
  </si>
  <si>
    <t>TMBD-014H</t>
  </si>
  <si>
    <t>TAMBOCOCHA-D016H</t>
  </si>
  <si>
    <t>TMBD-016H</t>
  </si>
  <si>
    <t>TAMBOCOCHA-D018H</t>
  </si>
  <si>
    <t>TMBD-018H</t>
  </si>
  <si>
    <t>TAMBOCOCHA-D020H</t>
  </si>
  <si>
    <t>TMBD-020H</t>
  </si>
  <si>
    <t>TAMBOCOCHA-D022</t>
  </si>
  <si>
    <t>TMBD-022</t>
  </si>
  <si>
    <t>TAMBOCOCHA-D024H</t>
  </si>
  <si>
    <t>TMBD-024H</t>
  </si>
  <si>
    <t>TMBD-024HS1</t>
  </si>
  <si>
    <t>TAMBOCOCHA-D026</t>
  </si>
  <si>
    <t>TMBD-026</t>
  </si>
  <si>
    <t>TAMBOCOCHA-D028</t>
  </si>
  <si>
    <t>TMBD-028</t>
  </si>
  <si>
    <t>TAMBOCOCHA-D030H</t>
  </si>
  <si>
    <t>TMBD-030H</t>
  </si>
  <si>
    <t>TAMBOCOCHA-D032H</t>
  </si>
  <si>
    <t>TMBD-032H</t>
  </si>
  <si>
    <t>TAMBOCOCHA-D034H</t>
  </si>
  <si>
    <t>TMBD-034H</t>
  </si>
  <si>
    <t>TAMBOCOCHA-D038</t>
  </si>
  <si>
    <t>TMBD-038</t>
  </si>
  <si>
    <t>TAMBOCOCHA-D040H</t>
  </si>
  <si>
    <t>TMBD-040H</t>
  </si>
  <si>
    <t>TAMBOCOCHA-D042H</t>
  </si>
  <si>
    <t>TMBD-042H</t>
  </si>
  <si>
    <t>TAMBOCOCHA-D044H</t>
  </si>
  <si>
    <t>TMBD-044H</t>
  </si>
  <si>
    <t>TAMBOCOCHA-E045</t>
  </si>
  <si>
    <t>TMBE-045</t>
  </si>
  <si>
    <t>TAMBOCOCHA-E047H</t>
  </si>
  <si>
    <t>TMBE-047H</t>
  </si>
  <si>
    <t>TAMBOCOCHA-E048H</t>
  </si>
  <si>
    <t>TMBE-048H</t>
  </si>
  <si>
    <t>TAMBOCOCHA-E049H</t>
  </si>
  <si>
    <t>TMBE-049H</t>
  </si>
  <si>
    <t>TAMBOCOCHA-E051H</t>
  </si>
  <si>
    <t>TMBE-051H</t>
  </si>
  <si>
    <t>TAMBOCOCHA-E059</t>
  </si>
  <si>
    <t>TMBE-059</t>
  </si>
  <si>
    <t xml:space="preserve">TIPUTINI-S001 </t>
  </si>
  <si>
    <t>TPTS-001</t>
  </si>
  <si>
    <t>TIPUTINI-A021</t>
  </si>
  <si>
    <t>TPTA-021</t>
  </si>
  <si>
    <t>TIPUTINI-A033</t>
  </si>
  <si>
    <t>TPTA-033</t>
  </si>
  <si>
    <t>TIPUTINI-A025</t>
  </si>
  <si>
    <t>TPTA-025</t>
  </si>
  <si>
    <t>TIPUTINI-A031</t>
  </si>
  <si>
    <t>TPTA-031</t>
  </si>
  <si>
    <t>TIPUTINI-A027</t>
  </si>
  <si>
    <t>TPTA-027</t>
  </si>
  <si>
    <t>TIPUTINI-A036</t>
  </si>
  <si>
    <t>TPTA-036</t>
  </si>
  <si>
    <t>TIPUTINI-A029</t>
  </si>
  <si>
    <t>TPTA-029</t>
  </si>
  <si>
    <t>TIPUTINI-A023</t>
  </si>
  <si>
    <t>TPTA-023</t>
  </si>
  <si>
    <t>TIPUTINI-A024</t>
  </si>
  <si>
    <t>TPTA-024</t>
  </si>
  <si>
    <t>TIPUTINI-A022</t>
  </si>
  <si>
    <t>TPTA-022</t>
  </si>
  <si>
    <t>TIPUTINI-A035</t>
  </si>
  <si>
    <t>TPTA-035</t>
  </si>
  <si>
    <t>TIPUTINI-B020</t>
  </si>
  <si>
    <t>TPTB-020</t>
  </si>
  <si>
    <t>TIPUTINI-B019</t>
  </si>
  <si>
    <t>TPTB-019</t>
  </si>
  <si>
    <t>TIPUTINI-C012</t>
  </si>
  <si>
    <t>TPTC-012</t>
  </si>
  <si>
    <t>TIPUTINI-C007</t>
  </si>
  <si>
    <t>TPTC-007</t>
  </si>
  <si>
    <t>TIPUTINI-C005</t>
  </si>
  <si>
    <t>TPTC-005</t>
  </si>
  <si>
    <t>TIPUTINI-C006</t>
  </si>
  <si>
    <t>TPTC-006</t>
  </si>
  <si>
    <t>TIPUTINI-C008</t>
  </si>
  <si>
    <t>TPTC-008</t>
  </si>
  <si>
    <t>TIPUTINI-C010</t>
  </si>
  <si>
    <t>TPTC-010</t>
  </si>
  <si>
    <t>TIPUTINI-C009</t>
  </si>
  <si>
    <t>TPTC-009</t>
  </si>
  <si>
    <t>TIPUTINI-M001 (MINAS)</t>
  </si>
  <si>
    <t>TPTM-001</t>
  </si>
  <si>
    <t>TIPUTINI-C003</t>
  </si>
  <si>
    <t>TPTC-003</t>
  </si>
  <si>
    <t>TIPUTINI-C030</t>
  </si>
  <si>
    <t>TPTC-030</t>
  </si>
  <si>
    <t>TIPUTINI-C028</t>
  </si>
  <si>
    <t>TPTC-028</t>
  </si>
  <si>
    <t>TIPUTINI-C018</t>
  </si>
  <si>
    <t>TPTC-018</t>
  </si>
  <si>
    <t>TIPUTINI-C017</t>
  </si>
  <si>
    <t>TPTC-017</t>
  </si>
  <si>
    <t>TIPUTINI-C026</t>
  </si>
  <si>
    <t>TPTC-026</t>
  </si>
  <si>
    <t>TIPUTINI-C016</t>
  </si>
  <si>
    <t>TPTC-016</t>
  </si>
  <si>
    <t>TIPUTINI-C014</t>
  </si>
  <si>
    <t>TPTC-014</t>
  </si>
  <si>
    <t>TIPUTINI-C015</t>
  </si>
  <si>
    <t>TPTC-015</t>
  </si>
  <si>
    <t>TIPUTINI-C013</t>
  </si>
  <si>
    <t>TPTC-013</t>
  </si>
  <si>
    <t>TIPUTINI-C011</t>
  </si>
  <si>
    <t>TPTC-011</t>
  </si>
  <si>
    <t>TPTC-011S1</t>
  </si>
  <si>
    <t>TIPUTINI-C002</t>
  </si>
  <si>
    <t>TPTC-002</t>
  </si>
  <si>
    <t>TIPUTINI-C004</t>
  </si>
  <si>
    <t>TPTC-004</t>
  </si>
  <si>
    <t>TIPUTINI-C032</t>
  </si>
  <si>
    <t>TPTC-032</t>
  </si>
  <si>
    <t>TIPUTINI-A037</t>
  </si>
  <si>
    <t>TPTA-037</t>
  </si>
  <si>
    <t>TIPUTINI-A038</t>
  </si>
  <si>
    <t>TPTA-038</t>
  </si>
  <si>
    <t>TIPUTINI-A039</t>
  </si>
  <si>
    <t>TPTA-039</t>
  </si>
  <si>
    <t>TIPUTINI-A041</t>
  </si>
  <si>
    <t>TPTA-041</t>
  </si>
  <si>
    <t>TIPUTINI-A043H</t>
  </si>
  <si>
    <t>TPTA-043H</t>
  </si>
  <si>
    <t>TIPUTINI-A044</t>
  </si>
  <si>
    <t>TPTA-044</t>
  </si>
  <si>
    <t>TIPUTINI-A045</t>
  </si>
  <si>
    <t>TPTA-045</t>
  </si>
  <si>
    <t>TIPUTINI-A046</t>
  </si>
  <si>
    <t>TPTA-046</t>
  </si>
  <si>
    <t>TIPUTINI-A047</t>
  </si>
  <si>
    <t>TPTA-047</t>
  </si>
  <si>
    <t>TIPUTINI-B067</t>
  </si>
  <si>
    <t>TPTB-067</t>
  </si>
  <si>
    <t>TIPUTINI-C034</t>
  </si>
  <si>
    <t>TPTC-034</t>
  </si>
  <si>
    <t>TIPUTINI-C040</t>
  </si>
  <si>
    <t>TPTC-040</t>
  </si>
  <si>
    <t>TIPUTINI-C042</t>
  </si>
  <si>
    <t>TPTC-042</t>
  </si>
  <si>
    <t>TIPUTINI-C056</t>
  </si>
  <si>
    <t>TPTC-056</t>
  </si>
  <si>
    <t>TIPUTINI-C058</t>
  </si>
  <si>
    <t>TPTC-058</t>
  </si>
  <si>
    <t>TIPUTINI-C060</t>
  </si>
  <si>
    <t>TPTC-060</t>
  </si>
  <si>
    <t>TIPUTINI-C062</t>
  </si>
  <si>
    <t>TPTC-062</t>
  </si>
  <si>
    <t>TIPUTINI-C064</t>
  </si>
  <si>
    <t>TPTC-064</t>
  </si>
  <si>
    <t>TIPUTINI-C066</t>
  </si>
  <si>
    <t>TPTC-066</t>
  </si>
  <si>
    <t>TIPUTINI-C068</t>
  </si>
  <si>
    <t>TPTC-068</t>
  </si>
  <si>
    <t>TIPUTINI-C080I</t>
  </si>
  <si>
    <t>TPTC-080I</t>
  </si>
  <si>
    <t>TIPUTINI-C081I</t>
  </si>
  <si>
    <t>TPTC-081I</t>
  </si>
  <si>
    <t>TIPUTINI-C085</t>
  </si>
  <si>
    <t>TPTC-085</t>
  </si>
  <si>
    <t>TIPUTINI-C088</t>
  </si>
  <si>
    <t>TPTC-088</t>
  </si>
  <si>
    <t>TIPUTINI-D048</t>
  </si>
  <si>
    <t>TPTD-048</t>
  </si>
  <si>
    <t>TIPUTINI-D049H</t>
  </si>
  <si>
    <t>TPTD-049H</t>
  </si>
  <si>
    <t>TIPUTINI-D050</t>
  </si>
  <si>
    <t>TPTD-050</t>
  </si>
  <si>
    <t>TIPUTINI-D051H</t>
  </si>
  <si>
    <t>TPTD-051H</t>
  </si>
  <si>
    <t>TIPUTINI-D052H</t>
  </si>
  <si>
    <t>TPTD-052H</t>
  </si>
  <si>
    <t>TIPUTINI-D053</t>
  </si>
  <si>
    <t>TPTD-053</t>
  </si>
  <si>
    <t>TIPUTINI-D054</t>
  </si>
  <si>
    <t>TPTD-054</t>
  </si>
  <si>
    <t>TIPUTINI-D055H</t>
  </si>
  <si>
    <t>TPTD-055H</t>
  </si>
  <si>
    <t>TIPUTINI-D057</t>
  </si>
  <si>
    <t>TPTD-057</t>
  </si>
  <si>
    <t>TIPUTINI-D059</t>
  </si>
  <si>
    <t>TPTD-059</t>
  </si>
  <si>
    <t>TPTD-059S1</t>
  </si>
  <si>
    <t>TIPUTINI-D061</t>
  </si>
  <si>
    <t>TPTD-061</t>
  </si>
  <si>
    <t>TIPUTINI-D063</t>
  </si>
  <si>
    <t>TPTD-063</t>
  </si>
  <si>
    <t>TIPUTINI-D065</t>
  </si>
  <si>
    <t>TPTD-065</t>
  </si>
  <si>
    <t>TPTD-065S1</t>
  </si>
  <si>
    <t>TIPUTINI-E069H</t>
  </si>
  <si>
    <t>TPTE-069H</t>
  </si>
  <si>
    <t>TIPUTINI-E070</t>
  </si>
  <si>
    <t>TPTE-070</t>
  </si>
  <si>
    <t>TIPUTINI-E071</t>
  </si>
  <si>
    <t>TPTE-071</t>
  </si>
  <si>
    <t>TIPUTINI-E072</t>
  </si>
  <si>
    <t>TPTE-072</t>
  </si>
  <si>
    <t>TIPUTINI-E073H</t>
  </si>
  <si>
    <t>TPTE-073H</t>
  </si>
  <si>
    <t>TIPUTINI-E074H</t>
  </si>
  <si>
    <t>TPTE-074H</t>
  </si>
  <si>
    <t>TIPUTINI-E075H</t>
  </si>
  <si>
    <t>TPTE-075H</t>
  </si>
  <si>
    <t>TIPUTINI-E076</t>
  </si>
  <si>
    <t>TPTE-076</t>
  </si>
  <si>
    <t>TIPUTINI-E077</t>
  </si>
  <si>
    <t>TPTE-077</t>
  </si>
  <si>
    <t>TIPUTINI-E078H</t>
  </si>
  <si>
    <t>TPTE-078H</t>
  </si>
  <si>
    <t>TIPUTINI-E079H</t>
  </si>
  <si>
    <t>TPTE-079H</t>
  </si>
  <si>
    <t>PAD CP</t>
  </si>
  <si>
    <t>TIPUTINI-CP082I</t>
  </si>
  <si>
    <t>TPTCP-082I</t>
  </si>
  <si>
    <t>TIPUTINI-CP083I</t>
  </si>
  <si>
    <t>TPTCP-083I</t>
  </si>
  <si>
    <t>TIPUTINI-CP084I</t>
  </si>
  <si>
    <t>TPTCP-084I</t>
  </si>
  <si>
    <t>TIPUTINI-CP086I</t>
  </si>
  <si>
    <t>TPTCP-086I</t>
  </si>
  <si>
    <t>TIPUTINI-CP087I</t>
  </si>
  <si>
    <t>TPTCP-087I</t>
  </si>
  <si>
    <t>PUCUNA-001</t>
  </si>
  <si>
    <t>PCN-001</t>
  </si>
  <si>
    <t>PUCUNA-002</t>
  </si>
  <si>
    <t>PCN-002</t>
  </si>
  <si>
    <t>PUCUNA-003</t>
  </si>
  <si>
    <t>PCN-003</t>
  </si>
  <si>
    <t>PUCUNA-004</t>
  </si>
  <si>
    <t>PCN-004</t>
  </si>
  <si>
    <t>PUCUNA-006</t>
  </si>
  <si>
    <t>PCN-006</t>
  </si>
  <si>
    <t>PUCUNA-007</t>
  </si>
  <si>
    <t>PCN-007</t>
  </si>
  <si>
    <t>PUCUNA-008</t>
  </si>
  <si>
    <t>PCN-008</t>
  </si>
  <si>
    <t>PUCUNA-009</t>
  </si>
  <si>
    <t>PCN-009</t>
  </si>
  <si>
    <t>PUCUNA-010</t>
  </si>
  <si>
    <t>PCN-010</t>
  </si>
  <si>
    <t>PUCUNA-012</t>
  </si>
  <si>
    <t>PCN-012</t>
  </si>
  <si>
    <t>PUCUNA-013</t>
  </si>
  <si>
    <t>PCN-013</t>
  </si>
  <si>
    <t>PUCUNA-018</t>
  </si>
  <si>
    <t>PCN-018</t>
  </si>
  <si>
    <t>PUCUNA-020</t>
  </si>
  <si>
    <t>PCN-020</t>
  </si>
  <si>
    <t>PUCUNA-021</t>
  </si>
  <si>
    <t>PCN-021</t>
  </si>
  <si>
    <t>PUCUNA-022</t>
  </si>
  <si>
    <t>PCN-022</t>
  </si>
  <si>
    <t>PUCUNA-A015</t>
  </si>
  <si>
    <t>PCNA-015</t>
  </si>
  <si>
    <t>PUCUNA-A005</t>
  </si>
  <si>
    <t>PCNA-005</t>
  </si>
  <si>
    <t>PUCUNA-A017</t>
  </si>
  <si>
    <t>PCNA-017</t>
  </si>
  <si>
    <t>PUCUNA-B014</t>
  </si>
  <si>
    <t>PCNB-014</t>
  </si>
  <si>
    <t>PUCUNA-B011</t>
  </si>
  <si>
    <t>PCNB-011</t>
  </si>
  <si>
    <t>PUCUNA-C016</t>
  </si>
  <si>
    <t>PCNC-016</t>
  </si>
  <si>
    <t>BIGUNO</t>
  </si>
  <si>
    <t>BIGUNO-A001</t>
  </si>
  <si>
    <t>BGNA-001</t>
  </si>
  <si>
    <t>HUACHITO</t>
  </si>
  <si>
    <t>HUACHITO-A001</t>
  </si>
  <si>
    <t>HCHA-001</t>
  </si>
  <si>
    <t>PLAT</t>
  </si>
  <si>
    <t>PLAT-001</t>
  </si>
  <si>
    <t>PLT-001</t>
  </si>
  <si>
    <t>CHARAPA</t>
  </si>
  <si>
    <t>CHARAPA-001</t>
  </si>
  <si>
    <t>CHR-001</t>
  </si>
  <si>
    <t>CHARAPA-004</t>
  </si>
  <si>
    <t>CHR-004</t>
  </si>
  <si>
    <t>CHARAPA-003</t>
  </si>
  <si>
    <t>CHR-003</t>
  </si>
  <si>
    <t>CHARAPA-002</t>
  </si>
  <si>
    <t>CHR-002</t>
  </si>
  <si>
    <t>CHANANGUE</t>
  </si>
  <si>
    <t>CHANANGUE-001</t>
  </si>
  <si>
    <t>CHG-001</t>
  </si>
  <si>
    <t>OCANO</t>
  </si>
  <si>
    <t>OCANO-001</t>
  </si>
  <si>
    <t>OCN-001</t>
  </si>
  <si>
    <t>PEÑA BLANCA</t>
  </si>
  <si>
    <t>PEÑA BLANCA-001</t>
  </si>
  <si>
    <t>PNB-001</t>
  </si>
  <si>
    <t>ENO</t>
  </si>
  <si>
    <t>ENO-001</t>
  </si>
  <si>
    <t>AU</t>
  </si>
  <si>
    <t>ARMADILLO A 001</t>
  </si>
  <si>
    <t>ARMA-001</t>
  </si>
  <si>
    <t>ARMADILLO-B002</t>
  </si>
  <si>
    <t>ARMB-002</t>
  </si>
  <si>
    <t>ARMADILLO-B003</t>
  </si>
  <si>
    <t>ARMB-003</t>
  </si>
  <si>
    <t>ARMADILLO-B004</t>
  </si>
  <si>
    <t>ARMB-004</t>
  </si>
  <si>
    <t>ARMADILLO-B005</t>
  </si>
  <si>
    <t>ARMB-005</t>
  </si>
  <si>
    <t>ARMADILLO-B006</t>
  </si>
  <si>
    <t>ARMB-006</t>
  </si>
  <si>
    <t>ARMADILLO-B007</t>
  </si>
  <si>
    <t>ARMB-007</t>
  </si>
  <si>
    <t>ARMADILLO-B008</t>
  </si>
  <si>
    <t>ARMB-008</t>
  </si>
  <si>
    <t>ARMADILLO-B009</t>
  </si>
  <si>
    <t>ARMB-009</t>
  </si>
  <si>
    <t>ARMADILLO-B010</t>
  </si>
  <si>
    <t>ARMB-010</t>
  </si>
  <si>
    <t>ARMADILLO-B011</t>
  </si>
  <si>
    <t>ARMB-011</t>
  </si>
  <si>
    <t>ARMADILLO-B012I</t>
  </si>
  <si>
    <t>ARMB-012I</t>
  </si>
  <si>
    <t>LAGO AGRIO-001</t>
  </si>
  <si>
    <t>LGA-001</t>
  </si>
  <si>
    <t>LAGO AGRIO-003</t>
  </si>
  <si>
    <t>LGA-003</t>
  </si>
  <si>
    <t>LAGO AGRIO-023</t>
  </si>
  <si>
    <t>LGA-023</t>
  </si>
  <si>
    <t>LAGO AGRIO-021</t>
  </si>
  <si>
    <t>LGA-021</t>
  </si>
  <si>
    <t>LAGO AGRIO-028</t>
  </si>
  <si>
    <t>LGA-028</t>
  </si>
  <si>
    <t>LAGO AGRIO-006</t>
  </si>
  <si>
    <t>LGA-006</t>
  </si>
  <si>
    <t>LAGO AGRIO-022</t>
  </si>
  <si>
    <t>LGA-022</t>
  </si>
  <si>
    <t>LAGO AGRIO-032</t>
  </si>
  <si>
    <t>LGA-032</t>
  </si>
  <si>
    <t>LAGO AGRIO-020</t>
  </si>
  <si>
    <t>LGA-020</t>
  </si>
  <si>
    <t>LAGO AGRIO-019</t>
  </si>
  <si>
    <t>LGA-019</t>
  </si>
  <si>
    <t>LAGO AGRIO-033</t>
  </si>
  <si>
    <t>LGA-033</t>
  </si>
  <si>
    <t>LAGO AGRIO-026</t>
  </si>
  <si>
    <t>LGA-026</t>
  </si>
  <si>
    <t>LAGO AGRIO-018</t>
  </si>
  <si>
    <t>LGA-018</t>
  </si>
  <si>
    <t>LAGO AGRIO-017</t>
  </si>
  <si>
    <t>LGA-017</t>
  </si>
  <si>
    <t>LAGO AGRIO-015</t>
  </si>
  <si>
    <t>LGA-015</t>
  </si>
  <si>
    <t>LGA-015R1</t>
  </si>
  <si>
    <t>LAGO AGRIO-025</t>
  </si>
  <si>
    <t>LGA-025</t>
  </si>
  <si>
    <t>LAGO AGRIO-030</t>
  </si>
  <si>
    <t>LGA-030</t>
  </si>
  <si>
    <t>LAGO AGRIO-014</t>
  </si>
  <si>
    <t>LGA-014</t>
  </si>
  <si>
    <t>LAGO AGRIO-034</t>
  </si>
  <si>
    <t>LGA-034</t>
  </si>
  <si>
    <t>LAGO AGRIO-035</t>
  </si>
  <si>
    <t>LGA-035</t>
  </si>
  <si>
    <t>LAGO AGRIO-036</t>
  </si>
  <si>
    <t>LGA-036</t>
  </si>
  <si>
    <t>LAGO AGRIO-037</t>
  </si>
  <si>
    <t>LGA-037</t>
  </si>
  <si>
    <t>LAGO AGRIO-038</t>
  </si>
  <si>
    <t>LGA-038</t>
  </si>
  <si>
    <t>LAGO AGRIO-013</t>
  </si>
  <si>
    <t>LGA-013</t>
  </si>
  <si>
    <t>LAGO AGRIO-012</t>
  </si>
  <si>
    <t>LGA-012</t>
  </si>
  <si>
    <t>LAGO AGRIO-045</t>
  </si>
  <si>
    <t>LGA-045</t>
  </si>
  <si>
    <t>LAGO AGRIO-027</t>
  </si>
  <si>
    <t>LGA-027</t>
  </si>
  <si>
    <t>LAGO AGRIO-010</t>
  </si>
  <si>
    <t>LGA-010</t>
  </si>
  <si>
    <t>LAGO AGRIO-008</t>
  </si>
  <si>
    <t>LGA-008</t>
  </si>
  <si>
    <t>LAGO AGRIO-041</t>
  </si>
  <si>
    <t>LGA-041</t>
  </si>
  <si>
    <t>LAGO AGRIO-005</t>
  </si>
  <si>
    <t>LGA-005</t>
  </si>
  <si>
    <t>LAGO AGRIO-004</t>
  </si>
  <si>
    <t>LGA-004</t>
  </si>
  <si>
    <t>LAGO AGRIO-002</t>
  </si>
  <si>
    <t>LGA-002</t>
  </si>
  <si>
    <t>LAGO AGRIO-A046</t>
  </si>
  <si>
    <t>LGAA-046</t>
  </si>
  <si>
    <t>LGAA-046R1</t>
  </si>
  <si>
    <t>LAGO AGRIO-A007</t>
  </si>
  <si>
    <t>LGAA-007</t>
  </si>
  <si>
    <t>LAGO AGRIO-B009</t>
  </si>
  <si>
    <t>LGAB-009</t>
  </si>
  <si>
    <t>LAGO AGRIO-B009B</t>
  </si>
  <si>
    <t>LGAB-009B</t>
  </si>
  <si>
    <t>LAGO AGRIO-C011</t>
  </si>
  <si>
    <t>LGAC-011</t>
  </si>
  <si>
    <t>LAGO AGRIO-C011B</t>
  </si>
  <si>
    <t>LGAC-011B</t>
  </si>
  <si>
    <t>LGAC-011BS1</t>
  </si>
  <si>
    <t>LAGO AGRIO-D016</t>
  </si>
  <si>
    <t>LGAD-016</t>
  </si>
  <si>
    <t>LAGO AGRIO-D016B</t>
  </si>
  <si>
    <t>LGAD-016B</t>
  </si>
  <si>
    <t>LAGO AGRIO-E049</t>
  </si>
  <si>
    <t>LGAE-049</t>
  </si>
  <si>
    <t>LAGO AGRIO-E024</t>
  </si>
  <si>
    <t>LGAE-024</t>
  </si>
  <si>
    <t>LAGO AGRIO-E040</t>
  </si>
  <si>
    <t>LGAE-040</t>
  </si>
  <si>
    <t>LAGO AGRIO-F029</t>
  </si>
  <si>
    <t>LGAF-029</t>
  </si>
  <si>
    <t>LGAF-029R1</t>
  </si>
  <si>
    <t>LAGO AGRIO-F048</t>
  </si>
  <si>
    <t>LGAF-048</t>
  </si>
  <si>
    <t>LAGO AGRIO-F047</t>
  </si>
  <si>
    <t>LGAF-047</t>
  </si>
  <si>
    <t>LAGO AGRIO-F042</t>
  </si>
  <si>
    <t>LGAF-042</t>
  </si>
  <si>
    <t>LAGO AGRIO-G050</t>
  </si>
  <si>
    <t>LGAG-050</t>
  </si>
  <si>
    <t>LAGO AGRIO-G044</t>
  </si>
  <si>
    <t>LGAG-044</t>
  </si>
  <si>
    <t>LAGO AGRIO-G051</t>
  </si>
  <si>
    <t>LGAG-051</t>
  </si>
  <si>
    <t>LAGO AGRIO-H055</t>
  </si>
  <si>
    <t>LGAH-055</t>
  </si>
  <si>
    <t>LAGO AGRIO-H031</t>
  </si>
  <si>
    <t>LGAH-031</t>
  </si>
  <si>
    <t>LAGO AGRIO-H062</t>
  </si>
  <si>
    <t>LGAH-062</t>
  </si>
  <si>
    <t>LAGO AGRIO-H060</t>
  </si>
  <si>
    <t>LGAH-060</t>
  </si>
  <si>
    <t>LAGO AGRIO-H054</t>
  </si>
  <si>
    <t>LGAH-054</t>
  </si>
  <si>
    <t>LAGO AGRIO-H063</t>
  </si>
  <si>
    <t>LGAH-063</t>
  </si>
  <si>
    <t>LAGO AGRIO-I043</t>
  </si>
  <si>
    <t>LGAI-043</t>
  </si>
  <si>
    <t>LAGO AGRIO-J052</t>
  </si>
  <si>
    <t>LGAJ-052</t>
  </si>
  <si>
    <t>LAGO AGRIO-J039</t>
  </si>
  <si>
    <t>LGAJ-039</t>
  </si>
  <si>
    <t>SH</t>
  </si>
  <si>
    <t>AGUARICO-004</t>
  </si>
  <si>
    <t>AGR-004</t>
  </si>
  <si>
    <t>AGUARICO-001</t>
  </si>
  <si>
    <t>AGR-001</t>
  </si>
  <si>
    <t>AGUARICO-010</t>
  </si>
  <si>
    <t>AGR-010</t>
  </si>
  <si>
    <t>AGUARICO-005</t>
  </si>
  <si>
    <t>AGR-005</t>
  </si>
  <si>
    <t>AGUARICO-008</t>
  </si>
  <si>
    <t>AGR-008</t>
  </si>
  <si>
    <t>AGUARICO-007</t>
  </si>
  <si>
    <t>AGR-007</t>
  </si>
  <si>
    <t>AGUARICO-006</t>
  </si>
  <si>
    <t>AGR-006</t>
  </si>
  <si>
    <t>AGUARICO-002</t>
  </si>
  <si>
    <t>AGR-002</t>
  </si>
  <si>
    <t>AGUARICO-A012</t>
  </si>
  <si>
    <t>AGRA-012</t>
  </si>
  <si>
    <t>AGUARICO-A003I</t>
  </si>
  <si>
    <t>AGRA-003I</t>
  </si>
  <si>
    <t>AGUARICO-A013</t>
  </si>
  <si>
    <t>AGRA-013</t>
  </si>
  <si>
    <t>AGUARICO-A011</t>
  </si>
  <si>
    <t>AGRA-011</t>
  </si>
  <si>
    <t>AGUARICO-A015</t>
  </si>
  <si>
    <t>AGRA-015</t>
  </si>
  <si>
    <t>AGUARICO-A003</t>
  </si>
  <si>
    <t>AGRA-003</t>
  </si>
  <si>
    <t>AGUARICO-A050</t>
  </si>
  <si>
    <t>AGRA-050</t>
  </si>
  <si>
    <t>AGUARICO-B009</t>
  </si>
  <si>
    <t>AGRB-009</t>
  </si>
  <si>
    <t>AGUARICO-C025</t>
  </si>
  <si>
    <t>AGRC-025</t>
  </si>
  <si>
    <t>AGUARICO-C017</t>
  </si>
  <si>
    <t>AGRC-017</t>
  </si>
  <si>
    <t>AGUARICO-C026</t>
  </si>
  <si>
    <t>AGRC-026</t>
  </si>
  <si>
    <t>AGUARICO-C018</t>
  </si>
  <si>
    <t>AGRC-018</t>
  </si>
  <si>
    <t>AGUARICO-C046</t>
  </si>
  <si>
    <t>AGRC-046</t>
  </si>
  <si>
    <t>AGUARICO-C047H</t>
  </si>
  <si>
    <t>AGRC-047H</t>
  </si>
  <si>
    <t>AGRC-047HS1</t>
  </si>
  <si>
    <t>AGUARICO-D020</t>
  </si>
  <si>
    <t>AGRD-020</t>
  </si>
  <si>
    <t>AGUARICO-D030</t>
  </si>
  <si>
    <t>AGRD-030</t>
  </si>
  <si>
    <t>AGUARICO-D034</t>
  </si>
  <si>
    <t>AGRD-034</t>
  </si>
  <si>
    <t>AGUARICO-E019</t>
  </si>
  <si>
    <t>AGRE-019</t>
  </si>
  <si>
    <t>AGUARICO-E023</t>
  </si>
  <si>
    <t>AGRE-023</t>
  </si>
  <si>
    <t>AGUARICO-F014</t>
  </si>
  <si>
    <t>AGRF-014</t>
  </si>
  <si>
    <t>AGUARICO-F038</t>
  </si>
  <si>
    <t>AGRF-038</t>
  </si>
  <si>
    <t>AGUARICO-F039</t>
  </si>
  <si>
    <t>AGRF-039</t>
  </si>
  <si>
    <t>AGUARICO-G044</t>
  </si>
  <si>
    <t>AGRG-044</t>
  </si>
  <si>
    <t>AGUARICO-G054</t>
  </si>
  <si>
    <t>AGRG-054</t>
  </si>
  <si>
    <t>AGUARICO-G005B</t>
  </si>
  <si>
    <t>AGRG-005B</t>
  </si>
  <si>
    <t>AGUARICO-G040</t>
  </si>
  <si>
    <t>AGRG-040</t>
  </si>
  <si>
    <t>AGUARICO-H029</t>
  </si>
  <si>
    <t>AGRH-029</t>
  </si>
  <si>
    <t>AGUARICO-H027</t>
  </si>
  <si>
    <t>AGRH-027</t>
  </si>
  <si>
    <t>AGUARICO-H035</t>
  </si>
  <si>
    <t>AGRH-035</t>
  </si>
  <si>
    <t>AGUARICO-H028</t>
  </si>
  <si>
    <t>AGRH-028</t>
  </si>
  <si>
    <t>AGUARICO-H033</t>
  </si>
  <si>
    <t>AGRH-033</t>
  </si>
  <si>
    <t>AGUARICO-H031</t>
  </si>
  <si>
    <t>AGRH-031</t>
  </si>
  <si>
    <t>AGUARICO-H032</t>
  </si>
  <si>
    <t>AGRH-032</t>
  </si>
  <si>
    <t>AGUARICO-I042</t>
  </si>
  <si>
    <t>AGRI-042</t>
  </si>
  <si>
    <t>AGUARICO-I037</t>
  </si>
  <si>
    <t>AGRI-037</t>
  </si>
  <si>
    <t>AGUARICO-I036</t>
  </si>
  <si>
    <t>AGRI-036</t>
  </si>
  <si>
    <t>AGUARICO-I051</t>
  </si>
  <si>
    <t>AGRI-051</t>
  </si>
  <si>
    <t>AGUARICO-I052</t>
  </si>
  <si>
    <t>AGRI-052</t>
  </si>
  <si>
    <t>AGUARICO OESTE</t>
  </si>
  <si>
    <t>AGUARICO OESTE-001</t>
  </si>
  <si>
    <t>AGO-001</t>
  </si>
  <si>
    <t>LI</t>
  </si>
  <si>
    <t>ARAZA-A005</t>
  </si>
  <si>
    <t>ARZA-005</t>
  </si>
  <si>
    <t>ARAZA-A008</t>
  </si>
  <si>
    <t>ARZA-008</t>
  </si>
  <si>
    <t>ARAZA-A007</t>
  </si>
  <si>
    <t>ARZA-007</t>
  </si>
  <si>
    <t>ARAZA-A003</t>
  </si>
  <si>
    <t>ARZA-003</t>
  </si>
  <si>
    <t>ARAZA-B001</t>
  </si>
  <si>
    <t>ARZB-001</t>
  </si>
  <si>
    <t>ARAZA-B004</t>
  </si>
  <si>
    <t>ARZB-004</t>
  </si>
  <si>
    <t>ARAZA-B002</t>
  </si>
  <si>
    <t>ARZB-002</t>
  </si>
  <si>
    <t>ARAZA-B006</t>
  </si>
  <si>
    <t>ARZB-006</t>
  </si>
  <si>
    <t>ARZB-006S1</t>
  </si>
  <si>
    <t>ATACAPI-006</t>
  </si>
  <si>
    <t>ATC-006</t>
  </si>
  <si>
    <t>ATACAPI-001</t>
  </si>
  <si>
    <t>ATC-001</t>
  </si>
  <si>
    <t>ATC-001R1</t>
  </si>
  <si>
    <t>ATACAPI-001I</t>
  </si>
  <si>
    <t>ATC-001I</t>
  </si>
  <si>
    <t>ATACAPI-002</t>
  </si>
  <si>
    <t>ATC-002</t>
  </si>
  <si>
    <t>ATACAPI-003</t>
  </si>
  <si>
    <t>ATC-003</t>
  </si>
  <si>
    <t>ATACAPI-003I</t>
  </si>
  <si>
    <t>ATC-003I</t>
  </si>
  <si>
    <t>ATACAPI-005</t>
  </si>
  <si>
    <t>ATC-005</t>
  </si>
  <si>
    <t>ATACAPI-009</t>
  </si>
  <si>
    <t>ATC-009</t>
  </si>
  <si>
    <t>ATACAPI-013</t>
  </si>
  <si>
    <t>ATC-013</t>
  </si>
  <si>
    <t>ATACAPI-014</t>
  </si>
  <si>
    <t>ATC-014</t>
  </si>
  <si>
    <t>ATACAPI-018</t>
  </si>
  <si>
    <t>ATC-018</t>
  </si>
  <si>
    <t>ATACAPI-A031</t>
  </si>
  <si>
    <t>ATCA-031</t>
  </si>
  <si>
    <t>ATACAPI-A021</t>
  </si>
  <si>
    <t>ATCA-021</t>
  </si>
  <si>
    <t>ATACAPI-A007</t>
  </si>
  <si>
    <t>ATCA-007</t>
  </si>
  <si>
    <t>ATACAPI-A020</t>
  </si>
  <si>
    <t>ATCA-020</t>
  </si>
  <si>
    <t>ATACAPI-B019</t>
  </si>
  <si>
    <t>ATCB-019</t>
  </si>
  <si>
    <t>ATACAPI-B012</t>
  </si>
  <si>
    <t>ATCB-012</t>
  </si>
  <si>
    <t>ATACAPI-B011B</t>
  </si>
  <si>
    <t>ATCB-011B</t>
  </si>
  <si>
    <t>ATACAPI-B008</t>
  </si>
  <si>
    <t>ATCB-008</t>
  </si>
  <si>
    <t>ATACAPI-B002I</t>
  </si>
  <si>
    <t>ATCB-002I</t>
  </si>
  <si>
    <t>ATACAPI-B011</t>
  </si>
  <si>
    <t>ATCB-011</t>
  </si>
  <si>
    <t>ATACAPI-C024</t>
  </si>
  <si>
    <t>ATCC-024</t>
  </si>
  <si>
    <t>ATACAPI-C030</t>
  </si>
  <si>
    <t>ATCC-030</t>
  </si>
  <si>
    <t>ATACAPI-C025</t>
  </si>
  <si>
    <t>ATCC-025</t>
  </si>
  <si>
    <t>ATACAPI-C023</t>
  </si>
  <si>
    <t>ATCC-023</t>
  </si>
  <si>
    <t>ATACAPI-C027</t>
  </si>
  <si>
    <t>ATCC-027</t>
  </si>
  <si>
    <t>ATACAPI-D004</t>
  </si>
  <si>
    <t>ATCD-004</t>
  </si>
  <si>
    <t>ATACAPI-D010</t>
  </si>
  <si>
    <t>ATCD-010</t>
  </si>
  <si>
    <t>ATACAPI-D026</t>
  </si>
  <si>
    <t>ATCD-026</t>
  </si>
  <si>
    <t>ATACAPI-D029</t>
  </si>
  <si>
    <t>ATCD-029</t>
  </si>
  <si>
    <t>ATACAPI-D033</t>
  </si>
  <si>
    <t>ATCD-033</t>
  </si>
  <si>
    <t>ATACAPI-E022</t>
  </si>
  <si>
    <t>ATCE-022</t>
  </si>
  <si>
    <t>ATACAPI-E015</t>
  </si>
  <si>
    <t>ATCE-015</t>
  </si>
  <si>
    <t>ATACAPI-F028</t>
  </si>
  <si>
    <t>ATCF-028</t>
  </si>
  <si>
    <t>ATACAPI-F016</t>
  </si>
  <si>
    <t>ATCF-016</t>
  </si>
  <si>
    <t>ATACAPI-G017</t>
  </si>
  <si>
    <t>ATCG-017</t>
  </si>
  <si>
    <t>ATACAPI-G032</t>
  </si>
  <si>
    <t>ATCG-032</t>
  </si>
  <si>
    <t>CARABOBO</t>
  </si>
  <si>
    <t>CARABOBO-001</t>
  </si>
  <si>
    <t>CRB-001</t>
  </si>
  <si>
    <t>CARABOBO-003</t>
  </si>
  <si>
    <t>CRB-003</t>
  </si>
  <si>
    <t>CARABOBO-004</t>
  </si>
  <si>
    <t>CRB-004</t>
  </si>
  <si>
    <t>CARABOBO-005</t>
  </si>
  <si>
    <t>CRB-005</t>
  </si>
  <si>
    <t>CARABOBO-006</t>
  </si>
  <si>
    <t>CRB-006</t>
  </si>
  <si>
    <t>COBRA-A001</t>
  </si>
  <si>
    <t>CBRA-001</t>
  </si>
  <si>
    <t>CONDORAZO-001</t>
  </si>
  <si>
    <t>CNZ-001</t>
  </si>
  <si>
    <t>CONDORAZO SUR ESTE</t>
  </si>
  <si>
    <t>CONDORAZO SUR ESTE-001</t>
  </si>
  <si>
    <t>CNE-001</t>
  </si>
  <si>
    <t>CONDORAZO SUR ESTE-002</t>
  </si>
  <si>
    <t>CNE-002</t>
  </si>
  <si>
    <t>DRAGO-002</t>
  </si>
  <si>
    <t>DRG-002</t>
  </si>
  <si>
    <t>DRAGO-A001</t>
  </si>
  <si>
    <t>DRGA-001</t>
  </si>
  <si>
    <t>DRAGO-A010</t>
  </si>
  <si>
    <t>DRGA-010</t>
  </si>
  <si>
    <t>DRAGO ESTE-A001</t>
  </si>
  <si>
    <t>DRTA-001</t>
  </si>
  <si>
    <t>DRAGO ESTE-A013</t>
  </si>
  <si>
    <t>DRTA-013</t>
  </si>
  <si>
    <t>DRAGO ESTE-A012</t>
  </si>
  <si>
    <t>DRTA-012</t>
  </si>
  <si>
    <t>DRAGO ESTE-A010</t>
  </si>
  <si>
    <t>DRTA-010</t>
  </si>
  <si>
    <t>DRAGO ESTE-A005</t>
  </si>
  <si>
    <t>DRTA-005</t>
  </si>
  <si>
    <t>DRAGO ESTE-A014</t>
  </si>
  <si>
    <t>DRTA-014</t>
  </si>
  <si>
    <t>DRAGO ESTE-A008</t>
  </si>
  <si>
    <t>DRTA-008</t>
  </si>
  <si>
    <t>DRAGO ESTE-A009</t>
  </si>
  <si>
    <t>DRTA-009</t>
  </si>
  <si>
    <t>DRAGO NORTE-A011</t>
  </si>
  <si>
    <t>DRRA-011</t>
  </si>
  <si>
    <t>DRAGO NORTE-A006</t>
  </si>
  <si>
    <t>DRRA-006</t>
  </si>
  <si>
    <t>DRAGO NORTE-A015</t>
  </si>
  <si>
    <t>DRRA-015</t>
  </si>
  <si>
    <t>DRAGO NORTE-A003</t>
  </si>
  <si>
    <t>DRRA-003</t>
  </si>
  <si>
    <t>DRAGO NORTE-A001</t>
  </si>
  <si>
    <t>DRRA-001</t>
  </si>
  <si>
    <t>DRAGO NORTE-A020</t>
  </si>
  <si>
    <t>DRRA-020I</t>
  </si>
  <si>
    <t>DRAGO NORTE-A043</t>
  </si>
  <si>
    <t>DRRA-043</t>
  </si>
  <si>
    <t>DRAGO NORTE-A034</t>
  </si>
  <si>
    <t>DRRA-034</t>
  </si>
  <si>
    <t>DRAGO NORTE-A014</t>
  </si>
  <si>
    <t>DRRA-014</t>
  </si>
  <si>
    <t>DRRA-014S1</t>
  </si>
  <si>
    <t>DRAGO NORTE-A035</t>
  </si>
  <si>
    <t>DRRA-035</t>
  </si>
  <si>
    <t>DRRA-035S1</t>
  </si>
  <si>
    <t>DRAGO ESTE-A036PH</t>
  </si>
  <si>
    <t>DRTA-036PH</t>
  </si>
  <si>
    <t>DRTA-036HR1</t>
  </si>
  <si>
    <t>DRAGO NORTE-A042</t>
  </si>
  <si>
    <t>DRRA-042</t>
  </si>
  <si>
    <t>DRAGO NORTE-A048</t>
  </si>
  <si>
    <t>DRRA-048</t>
  </si>
  <si>
    <t>DRAGO NORTE-B016</t>
  </si>
  <si>
    <t>DRRB-016</t>
  </si>
  <si>
    <t>DRAGO NORTE-B002</t>
  </si>
  <si>
    <t>DRRB-002</t>
  </si>
  <si>
    <t>DRAGO NORTE-B018</t>
  </si>
  <si>
    <t>DRRB-018</t>
  </si>
  <si>
    <t>DRAGO NORTE-B032</t>
  </si>
  <si>
    <t>DRRB-032</t>
  </si>
  <si>
    <t>DRAGO NORTE-B031</t>
  </si>
  <si>
    <t>DRRB-031</t>
  </si>
  <si>
    <t>DRAGO NORTE-B017</t>
  </si>
  <si>
    <t>DRRB-017</t>
  </si>
  <si>
    <t>DRAGO NORTE-B037</t>
  </si>
  <si>
    <t>DRRB-037</t>
  </si>
  <si>
    <t>DRAGO NORTE-B002I</t>
  </si>
  <si>
    <t>DRRB-002I</t>
  </si>
  <si>
    <t>DRAGO NORTE-C050</t>
  </si>
  <si>
    <t>DRRC-050</t>
  </si>
  <si>
    <t>DRAGO NORTE-C052</t>
  </si>
  <si>
    <t>DRRC-052</t>
  </si>
  <si>
    <t>DRAGO NORTE-C023</t>
  </si>
  <si>
    <t>DRRC-023</t>
  </si>
  <si>
    <t>DRAGO NORTE-C029</t>
  </si>
  <si>
    <t>DRRC-029</t>
  </si>
  <si>
    <t>DRAGO NORTE-C013</t>
  </si>
  <si>
    <t>DRRC-013</t>
  </si>
  <si>
    <t>DRAGO NORTE-C025</t>
  </si>
  <si>
    <t>DRRC-025</t>
  </si>
  <si>
    <t>DRAGO NORTE-C027</t>
  </si>
  <si>
    <t>DRRC-027</t>
  </si>
  <si>
    <t>DRAGO NORTE-C049</t>
  </si>
  <si>
    <t>DRRC-049</t>
  </si>
  <si>
    <t>DRAGO NORTE-C036</t>
  </si>
  <si>
    <t>DRRC-036</t>
  </si>
  <si>
    <t>DRAGO NORTE-C021</t>
  </si>
  <si>
    <t>DRRC-021</t>
  </si>
  <si>
    <t>DRAGO NORTE-D026</t>
  </si>
  <si>
    <t>DRRD-026</t>
  </si>
  <si>
    <t>DRAGO NORTE-D028</t>
  </si>
  <si>
    <t>DRRD-028</t>
  </si>
  <si>
    <t>DRAGO NORTE-D040</t>
  </si>
  <si>
    <t>DRRD-040</t>
  </si>
  <si>
    <t>DRAGO NORTE-D045</t>
  </si>
  <si>
    <t>DRRD-045</t>
  </si>
  <si>
    <t>DRAGO NORTE-D046</t>
  </si>
  <si>
    <t>DRRD-046</t>
  </si>
  <si>
    <t>DRAGO NORTE-D051</t>
  </si>
  <si>
    <t>DRRD-051</t>
  </si>
  <si>
    <t>DRAGO NORTE-D024</t>
  </si>
  <si>
    <t>DRRD-024</t>
  </si>
  <si>
    <t>DRAGO NORTE-D022</t>
  </si>
  <si>
    <t>DRRD-022</t>
  </si>
  <si>
    <t>DRAGO NORTE-D030</t>
  </si>
  <si>
    <t>DRRD-030</t>
  </si>
  <si>
    <t>DRRD-030S1</t>
  </si>
  <si>
    <t>DRAGO NORTE-D053</t>
  </si>
  <si>
    <t>DRRD-053</t>
  </si>
  <si>
    <t>DRAGO NORTE-D059</t>
  </si>
  <si>
    <t>DRRD-059</t>
  </si>
  <si>
    <t>DRAGO NORTE-D055</t>
  </si>
  <si>
    <t>DRRD-055</t>
  </si>
  <si>
    <t>DRRD-055S1</t>
  </si>
  <si>
    <t>DRAGO NORTE-D056</t>
  </si>
  <si>
    <t>DRRD-056</t>
  </si>
  <si>
    <t>DRAGO NORTE-E039</t>
  </si>
  <si>
    <t>DRRE-039</t>
  </si>
  <si>
    <t>DRAGO NORTE-E044</t>
  </si>
  <si>
    <t>DRRE-044</t>
  </si>
  <si>
    <t>DRAGO NORTE-E062</t>
  </si>
  <si>
    <t>DRRE-062</t>
  </si>
  <si>
    <t>DRAGO NORTE-E038</t>
  </si>
  <si>
    <t>DRRE-038</t>
  </si>
  <si>
    <t>DRAGO NORTE-E004</t>
  </si>
  <si>
    <t>DRRE-004</t>
  </si>
  <si>
    <t>DRAGO NORTE-E019</t>
  </si>
  <si>
    <t>DRRE-019</t>
  </si>
  <si>
    <t>DRAGO NORTE-E007</t>
  </si>
  <si>
    <t>DRRE-007</t>
  </si>
  <si>
    <t>DURENO</t>
  </si>
  <si>
    <t>DURENO-001</t>
  </si>
  <si>
    <t>DRO-001</t>
  </si>
  <si>
    <t>DURENO-A003</t>
  </si>
  <si>
    <t>DROA-003</t>
  </si>
  <si>
    <t>DURENO-A002</t>
  </si>
  <si>
    <t>DROA-002</t>
  </si>
  <si>
    <t>FARFAN ESTE</t>
  </si>
  <si>
    <t>FARFAN ESTE-001</t>
  </si>
  <si>
    <t>FRE-001</t>
  </si>
  <si>
    <t>FRONTERA-003</t>
  </si>
  <si>
    <t>FRN-003</t>
  </si>
  <si>
    <t>FRONTERA-004B</t>
  </si>
  <si>
    <t>FRN-004B</t>
  </si>
  <si>
    <t>FRONTERA-001</t>
  </si>
  <si>
    <t>FRN-001</t>
  </si>
  <si>
    <t>FRN-001R1</t>
  </si>
  <si>
    <t>FRONTERA-002</t>
  </si>
  <si>
    <t>FRN-002</t>
  </si>
  <si>
    <t>FRONTERA-006</t>
  </si>
  <si>
    <t>FRN-006</t>
  </si>
  <si>
    <t>FRONTERA-005</t>
  </si>
  <si>
    <t>FRN-005</t>
  </si>
  <si>
    <t>FRN-005R1</t>
  </si>
  <si>
    <t>GUANTA-002</t>
  </si>
  <si>
    <t>GNT-002</t>
  </si>
  <si>
    <t>GUANTA-003</t>
  </si>
  <si>
    <t>GNT-003</t>
  </si>
  <si>
    <t>GUANTA-005</t>
  </si>
  <si>
    <t>GNT-005</t>
  </si>
  <si>
    <t>GUANTA-006</t>
  </si>
  <si>
    <t>GNT-006</t>
  </si>
  <si>
    <t>GUANTA-009</t>
  </si>
  <si>
    <t>GNT-009</t>
  </si>
  <si>
    <t>GUANTA-010</t>
  </si>
  <si>
    <t>GNT-010</t>
  </si>
  <si>
    <t>GUANTA-015</t>
  </si>
  <si>
    <t>GNT-015</t>
  </si>
  <si>
    <t>GUANTA-016</t>
  </si>
  <si>
    <t>GNT-016</t>
  </si>
  <si>
    <t>GUANTA-A001</t>
  </si>
  <si>
    <t>GNTA-001</t>
  </si>
  <si>
    <t>GUANTA-A018</t>
  </si>
  <si>
    <t>GNTA-018</t>
  </si>
  <si>
    <t>GUANTA-A019</t>
  </si>
  <si>
    <t>GNTA-019</t>
  </si>
  <si>
    <t>GUANTA-A020</t>
  </si>
  <si>
    <t>GNTA-020</t>
  </si>
  <si>
    <t>GUANTA-A040</t>
  </si>
  <si>
    <t>GNTA-040</t>
  </si>
  <si>
    <t>GUANTA-B007</t>
  </si>
  <si>
    <t>GNTB-007</t>
  </si>
  <si>
    <t>GUANTA-B022</t>
  </si>
  <si>
    <t>GNTB-022</t>
  </si>
  <si>
    <t>GUANTA-B041</t>
  </si>
  <si>
    <t>GNTB-041</t>
  </si>
  <si>
    <t>GUANTA-B042</t>
  </si>
  <si>
    <t>GNTB-042</t>
  </si>
  <si>
    <t>GUANTA-C013</t>
  </si>
  <si>
    <t>GNTC-013</t>
  </si>
  <si>
    <t>GUANTA-C014</t>
  </si>
  <si>
    <t>GNTC-014</t>
  </si>
  <si>
    <t>GNTC-014R1</t>
  </si>
  <si>
    <t>GUANTA-C017</t>
  </si>
  <si>
    <t>GNTC-017</t>
  </si>
  <si>
    <t>GUANTA-C023</t>
  </si>
  <si>
    <t>GNTC-023</t>
  </si>
  <si>
    <t>GUANTA-C024</t>
  </si>
  <si>
    <t>GNTC-024</t>
  </si>
  <si>
    <t>GUANTA-C025</t>
  </si>
  <si>
    <t>GNTC-025</t>
  </si>
  <si>
    <t>GUANTA-C026</t>
  </si>
  <si>
    <t>GNTC-026</t>
  </si>
  <si>
    <t>GUANTA-D008</t>
  </si>
  <si>
    <t>GNTD-008</t>
  </si>
  <si>
    <t>GUANTA-D032</t>
  </si>
  <si>
    <t>GNTD-032</t>
  </si>
  <si>
    <t>GUANTA-D033</t>
  </si>
  <si>
    <t>GNTD-033</t>
  </si>
  <si>
    <t>GUANTA-D036</t>
  </si>
  <si>
    <t>GNTD-036</t>
  </si>
  <si>
    <t>GUANTA-D043</t>
  </si>
  <si>
    <t>GNTD-043</t>
  </si>
  <si>
    <t>GUANTA-D047</t>
  </si>
  <si>
    <t>GNTD-047</t>
  </si>
  <si>
    <t>GUANTA-D049</t>
  </si>
  <si>
    <t>GNTD-049</t>
  </si>
  <si>
    <t>GUANTA-E004</t>
  </si>
  <si>
    <t>GNTE-004</t>
  </si>
  <si>
    <t>GUANTA-E031</t>
  </si>
  <si>
    <t>GNTE-031</t>
  </si>
  <si>
    <t>GUANTA-E034</t>
  </si>
  <si>
    <t>GNTE-034</t>
  </si>
  <si>
    <t>GUANTA-E045</t>
  </si>
  <si>
    <t>GNTE-045</t>
  </si>
  <si>
    <t>GUANTA-E046</t>
  </si>
  <si>
    <t>GNTE-046</t>
  </si>
  <si>
    <t>GNTE-046S1</t>
  </si>
  <si>
    <t>GUANTA-F011</t>
  </si>
  <si>
    <t>GNTF-011</t>
  </si>
  <si>
    <t>GUANTA-F027</t>
  </si>
  <si>
    <t>GNTF-027</t>
  </si>
  <si>
    <t>GUANTA-F028</t>
  </si>
  <si>
    <t>GNTF-028</t>
  </si>
  <si>
    <t>GUANTA-F035</t>
  </si>
  <si>
    <t>GNTF-035</t>
  </si>
  <si>
    <t>GUANTA-F038</t>
  </si>
  <si>
    <t>GNTF-038</t>
  </si>
  <si>
    <t>GUANTA-F039</t>
  </si>
  <si>
    <t>GNTF-039</t>
  </si>
  <si>
    <t>GUANTA-G012</t>
  </si>
  <si>
    <t>GNTG-012</t>
  </si>
  <si>
    <t>GUANTA-G029</t>
  </si>
  <si>
    <t>GNTG-029</t>
  </si>
  <si>
    <t>GUANTA-G030</t>
  </si>
  <si>
    <t>GNTG-030</t>
  </si>
  <si>
    <t>GUANTA-G048</t>
  </si>
  <si>
    <t>GNTG-048</t>
  </si>
  <si>
    <t>GUANTA-G050</t>
  </si>
  <si>
    <t>GNTG-050</t>
  </si>
  <si>
    <t>PACAYACU</t>
  </si>
  <si>
    <t>PACAYACU-004</t>
  </si>
  <si>
    <t>PYA-004</t>
  </si>
  <si>
    <t>PACAYACU-003</t>
  </si>
  <si>
    <t>PYA-003</t>
  </si>
  <si>
    <t>PACAYACU-001</t>
  </si>
  <si>
    <t>PYA-001</t>
  </si>
  <si>
    <t>PACAYACU-A006</t>
  </si>
  <si>
    <t>PYAA-006</t>
  </si>
  <si>
    <t>PACAYACU-A002</t>
  </si>
  <si>
    <t>PYAA-002</t>
  </si>
  <si>
    <t>PACAYACU-B009</t>
  </si>
  <si>
    <t>PYAB-009</t>
  </si>
  <si>
    <t>PACAYACU-B005</t>
  </si>
  <si>
    <t>PYAB-005</t>
  </si>
  <si>
    <t>PARAHUACU</t>
  </si>
  <si>
    <t>PARAHUACU-012</t>
  </si>
  <si>
    <t>PRH-012</t>
  </si>
  <si>
    <t>PARAHUACU-002</t>
  </si>
  <si>
    <t>PRH-002</t>
  </si>
  <si>
    <t>PARAHUACU-003B</t>
  </si>
  <si>
    <t>PRH-003B</t>
  </si>
  <si>
    <t>PARAHUACU-001</t>
  </si>
  <si>
    <t>PRH-001</t>
  </si>
  <si>
    <t>PARAHUACU-011</t>
  </si>
  <si>
    <t>PRH-011</t>
  </si>
  <si>
    <t>PARAHUACU-003</t>
  </si>
  <si>
    <t>PRH-003</t>
  </si>
  <si>
    <t>PARAHUACU-013</t>
  </si>
  <si>
    <t>PRH-013</t>
  </si>
  <si>
    <t>PARAHUACU-010</t>
  </si>
  <si>
    <t>PRH-010</t>
  </si>
  <si>
    <t>PARAHUACU-009</t>
  </si>
  <si>
    <t>PRH-009</t>
  </si>
  <si>
    <t>PARAHUACU-005</t>
  </si>
  <si>
    <t>PRH-005</t>
  </si>
  <si>
    <t>PARAHUACU-004</t>
  </si>
  <si>
    <t>PRH-004</t>
  </si>
  <si>
    <t>PARAHUACU-A014</t>
  </si>
  <si>
    <t>PRHA-014</t>
  </si>
  <si>
    <t>PARAHUACU-A020</t>
  </si>
  <si>
    <t>PRHA-020</t>
  </si>
  <si>
    <t>PARAHUACU-A021</t>
  </si>
  <si>
    <t>PRHA-021</t>
  </si>
  <si>
    <t>PARAHUACU-A024</t>
  </si>
  <si>
    <t>PRHA-024</t>
  </si>
  <si>
    <t>PARAHUACU-A040</t>
  </si>
  <si>
    <t>PRHA-040</t>
  </si>
  <si>
    <t>PARAHUACU-B017</t>
  </si>
  <si>
    <t>PRHB-017</t>
  </si>
  <si>
    <t>PARAHUACU-B006</t>
  </si>
  <si>
    <t>PRHB-006</t>
  </si>
  <si>
    <t>PARAHUACU-B007</t>
  </si>
  <si>
    <t>PRHB-007</t>
  </si>
  <si>
    <t>PARAHUACU-B018</t>
  </si>
  <si>
    <t>PRHB-018</t>
  </si>
  <si>
    <t>PARAHUACU-C022</t>
  </si>
  <si>
    <t>PRHC-022</t>
  </si>
  <si>
    <t>PARAHUACU-C008</t>
  </si>
  <si>
    <t>PRHC-008</t>
  </si>
  <si>
    <t>PARAHUACU-C015</t>
  </si>
  <si>
    <t>PRHC-015</t>
  </si>
  <si>
    <t>PARAHUACU-C016</t>
  </si>
  <si>
    <t>PRHC-016</t>
  </si>
  <si>
    <t>PARAHUACU-C019</t>
  </si>
  <si>
    <t>PRHC-019</t>
  </si>
  <si>
    <t>PARAHUACU NORTE</t>
  </si>
  <si>
    <t>PARAHUACU NORTE-A001</t>
  </si>
  <si>
    <t>PRNA-001</t>
  </si>
  <si>
    <t>PARAHUACU-G023</t>
  </si>
  <si>
    <t>PRHG-023</t>
  </si>
  <si>
    <t>PARAHUACU-G025</t>
  </si>
  <si>
    <t>PRHG-025</t>
  </si>
  <si>
    <t>PARAHUACU-G026</t>
  </si>
  <si>
    <t>PRHG-026</t>
  </si>
  <si>
    <t>PARAHUACU-G027</t>
  </si>
  <si>
    <t>PRHG-027</t>
  </si>
  <si>
    <t>PICHINCHA-010</t>
  </si>
  <si>
    <t>PCH-010</t>
  </si>
  <si>
    <t>PICHINCHA-011</t>
  </si>
  <si>
    <t>PCH-011</t>
  </si>
  <si>
    <t>PICHINCHA-012</t>
  </si>
  <si>
    <t>PCH-012</t>
  </si>
  <si>
    <t>PICHINCHA-006</t>
  </si>
  <si>
    <t>PCH-006</t>
  </si>
  <si>
    <t>PICHINCHA-005</t>
  </si>
  <si>
    <t>PCH-005</t>
  </si>
  <si>
    <t>PICHINCHA-002</t>
  </si>
  <si>
    <t>PCH-002</t>
  </si>
  <si>
    <t>PICHINCHA-001R</t>
  </si>
  <si>
    <t>PCH-001I</t>
  </si>
  <si>
    <t>PICHINCHA-008</t>
  </si>
  <si>
    <t>PCH-008</t>
  </si>
  <si>
    <t>PICHINCHA-009</t>
  </si>
  <si>
    <t>PCH-009</t>
  </si>
  <si>
    <t>PICHINCHA-013</t>
  </si>
  <si>
    <t>PCH-013</t>
  </si>
  <si>
    <t>PICHINCHA-014</t>
  </si>
  <si>
    <t>PCH-014</t>
  </si>
  <si>
    <t>PICHINCHA-007</t>
  </si>
  <si>
    <t>PCH-007</t>
  </si>
  <si>
    <t>PICHINCHA-003</t>
  </si>
  <si>
    <t>PCH-003</t>
  </si>
  <si>
    <t>PICHINCHA-001</t>
  </si>
  <si>
    <t>PCH-001</t>
  </si>
  <si>
    <t>RON</t>
  </si>
  <si>
    <t>RON-001</t>
  </si>
  <si>
    <t>SECOYA-008</t>
  </si>
  <si>
    <t>SCY-008</t>
  </si>
  <si>
    <t>SECOYA-001</t>
  </si>
  <si>
    <t>SCY-001</t>
  </si>
  <si>
    <t>SECOYA-032</t>
  </si>
  <si>
    <t>SCY-032</t>
  </si>
  <si>
    <t>SECOYA-034</t>
  </si>
  <si>
    <t>SCY-034</t>
  </si>
  <si>
    <t>SECOYA-024</t>
  </si>
  <si>
    <t>SCY-024</t>
  </si>
  <si>
    <t>SECOYA-033B</t>
  </si>
  <si>
    <t>SCY-033B</t>
  </si>
  <si>
    <t>SECOYA-025</t>
  </si>
  <si>
    <t>SCY-025</t>
  </si>
  <si>
    <t>SECOYA-004</t>
  </si>
  <si>
    <t>SCY-004</t>
  </si>
  <si>
    <t>SECOYA-013</t>
  </si>
  <si>
    <t>SCY-013</t>
  </si>
  <si>
    <t>SECOYA-017</t>
  </si>
  <si>
    <t>SCY-017</t>
  </si>
  <si>
    <t>SECOYA-023</t>
  </si>
  <si>
    <t>SCY-023</t>
  </si>
  <si>
    <t>SECOYA-036</t>
  </si>
  <si>
    <t>SCY-036</t>
  </si>
  <si>
    <t>SCY-036R1</t>
  </si>
  <si>
    <t>SCY-036S1</t>
  </si>
  <si>
    <t>SECOYA-035</t>
  </si>
  <si>
    <t>SCY-035</t>
  </si>
  <si>
    <t>SECOYA-001I</t>
  </si>
  <si>
    <t>SCY-001I</t>
  </si>
  <si>
    <t>SECOYA-007B</t>
  </si>
  <si>
    <t>SCY-007B</t>
  </si>
  <si>
    <t>SECOYA-009</t>
  </si>
  <si>
    <t>SCY-009</t>
  </si>
  <si>
    <t>SECOYA-010</t>
  </si>
  <si>
    <t>SCY-010</t>
  </si>
  <si>
    <t>SECOYA-011</t>
  </si>
  <si>
    <t>SCY-011</t>
  </si>
  <si>
    <t>SECOYA-012</t>
  </si>
  <si>
    <t>SCY-012</t>
  </si>
  <si>
    <t>SECOYA-014</t>
  </si>
  <si>
    <t>SCY-014</t>
  </si>
  <si>
    <t>SECOYA-015</t>
  </si>
  <si>
    <t>SCY-015</t>
  </si>
  <si>
    <t>SECOYA-016</t>
  </si>
  <si>
    <t>SCY-016</t>
  </si>
  <si>
    <t>SECOYA-018</t>
  </si>
  <si>
    <t>SCY-018</t>
  </si>
  <si>
    <t>SECOYA-019</t>
  </si>
  <si>
    <t>SCY-019</t>
  </si>
  <si>
    <t>SECOYA-020</t>
  </si>
  <si>
    <t>SCY-020</t>
  </si>
  <si>
    <t>SCY-020R1</t>
  </si>
  <si>
    <t>SECOYA-021</t>
  </si>
  <si>
    <t>SCY-021</t>
  </si>
  <si>
    <t>SECOYA-022</t>
  </si>
  <si>
    <t>SCY-022</t>
  </si>
  <si>
    <t>SECOYA-026</t>
  </si>
  <si>
    <t>SCY-026</t>
  </si>
  <si>
    <t>SECOYA-027</t>
  </si>
  <si>
    <t>SCY-027</t>
  </si>
  <si>
    <t>SECOYA-029</t>
  </si>
  <si>
    <t>SCY-029</t>
  </si>
  <si>
    <t>SECOYA-030</t>
  </si>
  <si>
    <t>SCY-030</t>
  </si>
  <si>
    <t>SECOYA-031</t>
  </si>
  <si>
    <t>SCY-031</t>
  </si>
  <si>
    <t>SECOYA-033</t>
  </si>
  <si>
    <t>SCY-033</t>
  </si>
  <si>
    <t>SECOYA-A003</t>
  </si>
  <si>
    <t>SCYA-003</t>
  </si>
  <si>
    <t>SECOYA-A037</t>
  </si>
  <si>
    <t>SCYA-037</t>
  </si>
  <si>
    <t>SECOYA-A038</t>
  </si>
  <si>
    <t>SCYA-038</t>
  </si>
  <si>
    <t>SECOYA-A042</t>
  </si>
  <si>
    <t>SCYA-042</t>
  </si>
  <si>
    <t>SECOYA-A044</t>
  </si>
  <si>
    <t>SCYA-044</t>
  </si>
  <si>
    <t>SECOYA-A047</t>
  </si>
  <si>
    <t>SCYA-047</t>
  </si>
  <si>
    <t>SECOYA-B006</t>
  </si>
  <si>
    <t>SCYB-006</t>
  </si>
  <si>
    <t>SECOYA-B039</t>
  </si>
  <si>
    <t>SCYB-039</t>
  </si>
  <si>
    <t>SECOYA-B040</t>
  </si>
  <si>
    <t>SCYB-040</t>
  </si>
  <si>
    <t>SECOYA-B045</t>
  </si>
  <si>
    <t>SCYB-045</t>
  </si>
  <si>
    <t>SECOYA-B050</t>
  </si>
  <si>
    <t>SCYB-050</t>
  </si>
  <si>
    <t>SECOYA-C043</t>
  </si>
  <si>
    <t>SCYC-043</t>
  </si>
  <si>
    <t>SECOYA-C028</t>
  </si>
  <si>
    <t>SCYC-028</t>
  </si>
  <si>
    <t>SECOYA-C049</t>
  </si>
  <si>
    <t>SCYC-049</t>
  </si>
  <si>
    <t>SECOYA-D048</t>
  </si>
  <si>
    <t>SCYD-048</t>
  </si>
  <si>
    <t>SECOYA-D046</t>
  </si>
  <si>
    <t>SCYD-046</t>
  </si>
  <si>
    <t>SECOYA-D002</t>
  </si>
  <si>
    <t>SCYD-002</t>
  </si>
  <si>
    <t>SECOYA-E005</t>
  </si>
  <si>
    <t>SCYE-005</t>
  </si>
  <si>
    <t>SECOYA OESTE</t>
  </si>
  <si>
    <t>SECOYA OESTE-A001</t>
  </si>
  <si>
    <t>SCOA-001</t>
  </si>
  <si>
    <t>SHUARA-001</t>
  </si>
  <si>
    <t>SHA-001</t>
  </si>
  <si>
    <t>SHUARA-001I</t>
  </si>
  <si>
    <t>SHA-001I</t>
  </si>
  <si>
    <t>SHUARA-014B</t>
  </si>
  <si>
    <t>SHA-014B</t>
  </si>
  <si>
    <t>SHUARA-027</t>
  </si>
  <si>
    <t>SHA-027</t>
  </si>
  <si>
    <t>SHUARA-011</t>
  </si>
  <si>
    <t>SHA-011</t>
  </si>
  <si>
    <t>SHUARA-018</t>
  </si>
  <si>
    <t>SHA-018</t>
  </si>
  <si>
    <t>SHUARA-025</t>
  </si>
  <si>
    <t>SHA-025</t>
  </si>
  <si>
    <t>SHUARA-016</t>
  </si>
  <si>
    <t>SHA-016</t>
  </si>
  <si>
    <t>SHUARA-026</t>
  </si>
  <si>
    <t>SHA-026</t>
  </si>
  <si>
    <t>SHUARA-004</t>
  </si>
  <si>
    <t>SHA-004</t>
  </si>
  <si>
    <t>SHUARA-008</t>
  </si>
  <si>
    <t>SHA-008</t>
  </si>
  <si>
    <t>SHUARA-023</t>
  </si>
  <si>
    <t>SHA-023</t>
  </si>
  <si>
    <t>SHUARA-002</t>
  </si>
  <si>
    <t>SHA-002</t>
  </si>
  <si>
    <t>SHUARA-009</t>
  </si>
  <si>
    <t>SHA-009</t>
  </si>
  <si>
    <t>SHUARA-012</t>
  </si>
  <si>
    <t>SHA-012</t>
  </si>
  <si>
    <t>SHUARA-015</t>
  </si>
  <si>
    <t>SHA-015</t>
  </si>
  <si>
    <t>SHUARA-017</t>
  </si>
  <si>
    <t>SHA-017</t>
  </si>
  <si>
    <t>SHUARA-019</t>
  </si>
  <si>
    <t>SHA-019</t>
  </si>
  <si>
    <t>SHUARA-020</t>
  </si>
  <si>
    <t>SHA-020</t>
  </si>
  <si>
    <t>SHUARA-021</t>
  </si>
  <si>
    <t>SHA-021</t>
  </si>
  <si>
    <t>SHUARA-022</t>
  </si>
  <si>
    <t>SHA-022</t>
  </si>
  <si>
    <t>SHUARA-007</t>
  </si>
  <si>
    <t>SHA-007</t>
  </si>
  <si>
    <t>SHUARA-A006</t>
  </si>
  <si>
    <t>SHAA-006</t>
  </si>
  <si>
    <t>SHUARA-A034</t>
  </si>
  <si>
    <t>SHAA-034</t>
  </si>
  <si>
    <t>SHUARA-B033</t>
  </si>
  <si>
    <t>SHAB-033</t>
  </si>
  <si>
    <t>SHUARA-B010</t>
  </si>
  <si>
    <t>SHAB-010</t>
  </si>
  <si>
    <t>SHUARA-C003</t>
  </si>
  <si>
    <t>SHAC-003</t>
  </si>
  <si>
    <t>SHUARA-C038</t>
  </si>
  <si>
    <t>SHAC-038</t>
  </si>
  <si>
    <t>SHAC-038S1</t>
  </si>
  <si>
    <t>SHUARA-C037</t>
  </si>
  <si>
    <t>SHAC-037</t>
  </si>
  <si>
    <t>SHUARA-D036</t>
  </si>
  <si>
    <t>SHAD-036</t>
  </si>
  <si>
    <t>SHUARA-D013</t>
  </si>
  <si>
    <t>SHAD-013</t>
  </si>
  <si>
    <t>SHUARA-E005</t>
  </si>
  <si>
    <t>SHAE-005</t>
  </si>
  <si>
    <t>SHUSHUFINDI-024</t>
  </si>
  <si>
    <t>SHS-024</t>
  </si>
  <si>
    <t>SHUSHUFINDI-027</t>
  </si>
  <si>
    <t>SHS-027</t>
  </si>
  <si>
    <t>SHUSHUFINDI-019</t>
  </si>
  <si>
    <t>SHS-019</t>
  </si>
  <si>
    <t>SHUSHUFINDI-030</t>
  </si>
  <si>
    <t>SHS-030</t>
  </si>
  <si>
    <t>SHUSHUFINDI-044</t>
  </si>
  <si>
    <t>SHS-044</t>
  </si>
  <si>
    <t>SHUSHUFINDI-046</t>
  </si>
  <si>
    <t>SHS-046</t>
  </si>
  <si>
    <t>SHUSHUFINDI-047</t>
  </si>
  <si>
    <t>SHS-047i</t>
  </si>
  <si>
    <t>SHUSHUFINDI-048</t>
  </si>
  <si>
    <t>SHS-048</t>
  </si>
  <si>
    <t>SHUSHUFINDI-050</t>
  </si>
  <si>
    <t>SHS-050</t>
  </si>
  <si>
    <t>SHUSHUFINDI-055</t>
  </si>
  <si>
    <t>SHS-055</t>
  </si>
  <si>
    <t>SHUSHUFINDI-056</t>
  </si>
  <si>
    <t>SHS-056</t>
  </si>
  <si>
    <t>SHUSHUFINDI-057</t>
  </si>
  <si>
    <t>SHS-057</t>
  </si>
  <si>
    <t>SHUSHUFINDI-058</t>
  </si>
  <si>
    <t>SHS-058</t>
  </si>
  <si>
    <t>SHUSHUFINDI-059</t>
  </si>
  <si>
    <t>SHS-059</t>
  </si>
  <si>
    <t>SHUSHUFINDI-060</t>
  </si>
  <si>
    <t>SHS-060</t>
  </si>
  <si>
    <t>SHUSHUFINDI-061</t>
  </si>
  <si>
    <t>SHS-061</t>
  </si>
  <si>
    <t>SHUSHUFINDI-063</t>
  </si>
  <si>
    <t>SHS-063</t>
  </si>
  <si>
    <t>SHUSHUFINDI-051</t>
  </si>
  <si>
    <t>SHS-051</t>
  </si>
  <si>
    <t>SHUSHUFINDI-068</t>
  </si>
  <si>
    <t>SHS-068</t>
  </si>
  <si>
    <t>SHUSHUFINDI-069</t>
  </si>
  <si>
    <t>SHS-069</t>
  </si>
  <si>
    <t>SHUSHUFINDI-070</t>
  </si>
  <si>
    <t>SHS-070</t>
  </si>
  <si>
    <t>SHUSHUFINDI-075</t>
  </si>
  <si>
    <t>SHS-075</t>
  </si>
  <si>
    <t>SHUSHUFINDI-033</t>
  </si>
  <si>
    <t>SHS-033</t>
  </si>
  <si>
    <t>SHUSHUFINDI-034</t>
  </si>
  <si>
    <t>SHS-034</t>
  </si>
  <si>
    <t>SHUSHUFINDI-037</t>
  </si>
  <si>
    <t>SHS-037</t>
  </si>
  <si>
    <t>SHUSHUFINDI-038</t>
  </si>
  <si>
    <t>SHS-038</t>
  </si>
  <si>
    <t>SHUSHUFINDI-039</t>
  </si>
  <si>
    <t>SHS-039</t>
  </si>
  <si>
    <t>SHUSHUFINDI-042B</t>
  </si>
  <si>
    <t>SHS-042B</t>
  </si>
  <si>
    <t>SHUSHUFINDI-043</t>
  </si>
  <si>
    <t>SHS-043</t>
  </si>
  <si>
    <t>SHUSHUFINDI-045</t>
  </si>
  <si>
    <t>SHS-045</t>
  </si>
  <si>
    <t>SHUSHUFINDI-077</t>
  </si>
  <si>
    <t>SHS-077</t>
  </si>
  <si>
    <t>SHUSHUFINDI-078</t>
  </si>
  <si>
    <t>SHS-078</t>
  </si>
  <si>
    <t>SHUSHUFINDI-080</t>
  </si>
  <si>
    <t>SHS-080</t>
  </si>
  <si>
    <t>SHUSHUFINDI-081</t>
  </si>
  <si>
    <t>SHS-081</t>
  </si>
  <si>
    <t>SHUSHUFINDI-082</t>
  </si>
  <si>
    <t>SHS-082</t>
  </si>
  <si>
    <t>SHUSHUFINDI-085</t>
  </si>
  <si>
    <t>SHS-085</t>
  </si>
  <si>
    <t>SHUSHUFINDI-086</t>
  </si>
  <si>
    <t>SHS-086</t>
  </si>
  <si>
    <t>SHUSHUFINDI-087</t>
  </si>
  <si>
    <t>SHS-087</t>
  </si>
  <si>
    <t>SHUSHUFINDI-089</t>
  </si>
  <si>
    <t>SHS-089</t>
  </si>
  <si>
    <t>SHUSHUFINDI-091</t>
  </si>
  <si>
    <t>SHS-091</t>
  </si>
  <si>
    <t>SHUSHUFINDI-092</t>
  </si>
  <si>
    <t>SHS-092</t>
  </si>
  <si>
    <t>SHUSHUFINDI-093</t>
  </si>
  <si>
    <t>SHS-093</t>
  </si>
  <si>
    <t>SHUSHUFINDI-094</t>
  </si>
  <si>
    <t>SHS-094</t>
  </si>
  <si>
    <t>SHUSHUFINDI-095</t>
  </si>
  <si>
    <t>SHS-095</t>
  </si>
  <si>
    <t>SHUSHUFINDI-097</t>
  </si>
  <si>
    <t>SHS-097</t>
  </si>
  <si>
    <t>SHUSHUFINDI-099</t>
  </si>
  <si>
    <t>SHS-099</t>
  </si>
  <si>
    <t>SHUSHUFINDI-101</t>
  </si>
  <si>
    <t>SHS-101</t>
  </si>
  <si>
    <t>SHUSHUFINDI-105</t>
  </si>
  <si>
    <t>SHS-105</t>
  </si>
  <si>
    <t>SHUSHUFINDI-006B</t>
  </si>
  <si>
    <t>SHS-006B</t>
  </si>
  <si>
    <t>SHUSHUFINDI-020</t>
  </si>
  <si>
    <t>SHS-020</t>
  </si>
  <si>
    <t>SHUSHUFINDI-067</t>
  </si>
  <si>
    <t>SHS-067</t>
  </si>
  <si>
    <t>SHUSHUFINDI-045B</t>
  </si>
  <si>
    <t>SHS-045B</t>
  </si>
  <si>
    <t>SHUSHUFINDI-028</t>
  </si>
  <si>
    <t>SHS-028</t>
  </si>
  <si>
    <t>SHUSHUFINDI-076</t>
  </si>
  <si>
    <t>SHS-076</t>
  </si>
  <si>
    <t>SHUSHUFINDI-074</t>
  </si>
  <si>
    <t>SHS-074</t>
  </si>
  <si>
    <t>SHUSHUFINDI-001AI</t>
  </si>
  <si>
    <t>SHS-001AI</t>
  </si>
  <si>
    <t>SHUSHUFINDI-020B</t>
  </si>
  <si>
    <t>SHS-020B</t>
  </si>
  <si>
    <t>SHUSHUFINDI-001</t>
  </si>
  <si>
    <t>SHS-001</t>
  </si>
  <si>
    <t>SHUSHUFINDI-002I</t>
  </si>
  <si>
    <t>SHS-002I</t>
  </si>
  <si>
    <t>SHUSHUFINDI-003AI</t>
  </si>
  <si>
    <t>SHS-003AI</t>
  </si>
  <si>
    <t>SHUSHUFINDI-003I</t>
  </si>
  <si>
    <t>SHS-003I</t>
  </si>
  <si>
    <t>SHUSHUFINDI-004I</t>
  </si>
  <si>
    <t>SHS-004I</t>
  </si>
  <si>
    <t>SHUSHUFINDI-004AI</t>
  </si>
  <si>
    <t>SHS-004AI</t>
  </si>
  <si>
    <t>SHUSHUFINDI-005</t>
  </si>
  <si>
    <t>SHS-005</t>
  </si>
  <si>
    <t>SHUSHUFINDI-008</t>
  </si>
  <si>
    <t>SHS-008</t>
  </si>
  <si>
    <t>SHUSHUFINDI-009</t>
  </si>
  <si>
    <t>SHS-009</t>
  </si>
  <si>
    <t>SHUSHUFINDI-011</t>
  </si>
  <si>
    <t>SHS-011</t>
  </si>
  <si>
    <t>SHUSHUFINDI-014</t>
  </si>
  <si>
    <t>SHS-014</t>
  </si>
  <si>
    <t>SHUSHUFINDI-018</t>
  </si>
  <si>
    <t>SHS-018</t>
  </si>
  <si>
    <t>SHUSHUFINDI-066</t>
  </si>
  <si>
    <t>SHS-066</t>
  </si>
  <si>
    <t>SHUSHUFINDI-032</t>
  </si>
  <si>
    <t>SHS-032</t>
  </si>
  <si>
    <t>SHUSHUFINDI-064</t>
  </si>
  <si>
    <t>SHS-064</t>
  </si>
  <si>
    <t>SHUSHUFINDI-126</t>
  </si>
  <si>
    <t>SHS-126</t>
  </si>
  <si>
    <t>SHUSHUFINDI-072</t>
  </si>
  <si>
    <t>SHS-072</t>
  </si>
  <si>
    <t>SHUSHUFINDI-036</t>
  </si>
  <si>
    <t>SHS-036</t>
  </si>
  <si>
    <t>SHUSHUFINDI-001I</t>
  </si>
  <si>
    <t>SHS-001I</t>
  </si>
  <si>
    <t>SHUSHUFINDI-042</t>
  </si>
  <si>
    <t>SHS-042</t>
  </si>
  <si>
    <t>SHUSHUFINDI-023</t>
  </si>
  <si>
    <t>SHS-023</t>
  </si>
  <si>
    <t>SHUSHUFINDI-AB295</t>
  </si>
  <si>
    <t>SHSAB-295</t>
  </si>
  <si>
    <t>SHUSHUFINDI-002AI</t>
  </si>
  <si>
    <t>SHS-002AI</t>
  </si>
  <si>
    <t>SHUSHUFINDI-222</t>
  </si>
  <si>
    <t>SHS-222</t>
  </si>
  <si>
    <t>SHUSHUFINDI-031</t>
  </si>
  <si>
    <t>SHS-031</t>
  </si>
  <si>
    <t>SHUSHUFINDI-179</t>
  </si>
  <si>
    <t>SHS-179</t>
  </si>
  <si>
    <t>SHUSHUFINDI-228</t>
  </si>
  <si>
    <t>SHS-228</t>
  </si>
  <si>
    <t>SHUSHUFINDI-016</t>
  </si>
  <si>
    <t>SHS-016</t>
  </si>
  <si>
    <t>SHUSHUFINDI-079</t>
  </si>
  <si>
    <t>SHS-079</t>
  </si>
  <si>
    <t>SHUSHUFINDI-006</t>
  </si>
  <si>
    <t>SHS-006</t>
  </si>
  <si>
    <t>SHUSHUFINDI-054</t>
  </si>
  <si>
    <t>SHS-054</t>
  </si>
  <si>
    <t>SHUSHUFINDI-257</t>
  </si>
  <si>
    <t>SHS-257</t>
  </si>
  <si>
    <t>SHUSHUFINDI-040</t>
  </si>
  <si>
    <t>SHS-040</t>
  </si>
  <si>
    <t>SHUSHUFINDI-025</t>
  </si>
  <si>
    <t>SHS-025</t>
  </si>
  <si>
    <t>SHUSHUFINDI-180</t>
  </si>
  <si>
    <t>SHS-180</t>
  </si>
  <si>
    <t>SHUSHUFINDI-A290</t>
  </si>
  <si>
    <t>SHSA-290</t>
  </si>
  <si>
    <t>SHUSHUFINDI-A183</t>
  </si>
  <si>
    <t>SHSA-183</t>
  </si>
  <si>
    <t>SHUSHUFINDI-A122</t>
  </si>
  <si>
    <t>SHSA-122</t>
  </si>
  <si>
    <t>SHUSHUFINDI-A002</t>
  </si>
  <si>
    <t>SHSA-002</t>
  </si>
  <si>
    <t>SHUSHUFINDI-A163</t>
  </si>
  <si>
    <t>SHSA-163</t>
  </si>
  <si>
    <t>SHUSHUFINDI-A221</t>
  </si>
  <si>
    <t>SHSA-221</t>
  </si>
  <si>
    <t>SHUSHUFINDI-B135</t>
  </si>
  <si>
    <t>SHSB-135</t>
  </si>
  <si>
    <t>SHUSHUFINDI-B150</t>
  </si>
  <si>
    <t>SHSB-150</t>
  </si>
  <si>
    <t>SHUSHUFINDI-B245</t>
  </si>
  <si>
    <t>SHSB-245</t>
  </si>
  <si>
    <t>SHUSHUFINDI-B136</t>
  </si>
  <si>
    <t>SHSB-136</t>
  </si>
  <si>
    <t>SHUSHUFINDI-B151</t>
  </si>
  <si>
    <t>SHSB-151</t>
  </si>
  <si>
    <t>SHUSHUFINDI-B244</t>
  </si>
  <si>
    <t>SHSB-244</t>
  </si>
  <si>
    <t>SHUSHUFINDI-B246</t>
  </si>
  <si>
    <t>SHSB-246</t>
  </si>
  <si>
    <t>SHUSHUFINDI-B003</t>
  </si>
  <si>
    <t>SHSB-003</t>
  </si>
  <si>
    <t>SHUSHUFINDI-C250</t>
  </si>
  <si>
    <t>SHSC-250</t>
  </si>
  <si>
    <t>SHUSHUFINDI-C247</t>
  </si>
  <si>
    <t>SHSC-247</t>
  </si>
  <si>
    <t>SHUSHUFINDI-C208</t>
  </si>
  <si>
    <t>SHSC-208</t>
  </si>
  <si>
    <t>SHUSHUFINDI-C053</t>
  </si>
  <si>
    <t>SHSC-053</t>
  </si>
  <si>
    <t>SHUSHUFINDI-C206</t>
  </si>
  <si>
    <t>SHSC-206</t>
  </si>
  <si>
    <t>SHUSHUFINDI-D217</t>
  </si>
  <si>
    <t>SHSD-217</t>
  </si>
  <si>
    <t>SHUSHUFINDI-D267</t>
  </si>
  <si>
    <t>SHSD-267</t>
  </si>
  <si>
    <t>SHUSHUFINDI-D007</t>
  </si>
  <si>
    <t>SHSD-007</t>
  </si>
  <si>
    <t>SHUSHUFINDI-D104</t>
  </si>
  <si>
    <t>SHSD-104</t>
  </si>
  <si>
    <t>SHUSHUFINDI-E012B</t>
  </si>
  <si>
    <t>SHSE-012B</t>
  </si>
  <si>
    <t>SHUSHUFINDI-E012</t>
  </si>
  <si>
    <t>SHSE-012</t>
  </si>
  <si>
    <t>SHUSHUFINDI-E096H</t>
  </si>
  <si>
    <t>SHSE-096H</t>
  </si>
  <si>
    <t>SHSE-096HR1</t>
  </si>
  <si>
    <t>SHUSHUFINDI-E084</t>
  </si>
  <si>
    <t>SHSE-084</t>
  </si>
  <si>
    <t>SHUSHUFINDI-F010B</t>
  </si>
  <si>
    <t>SHSF-010B</t>
  </si>
  <si>
    <t>SHUSHUFINDI-F191</t>
  </si>
  <si>
    <t>SHSF-191</t>
  </si>
  <si>
    <t>SHUSHUFINDI-F010</t>
  </si>
  <si>
    <t>SHSF-010</t>
  </si>
  <si>
    <t>SHUSHUFINDI-F140</t>
  </si>
  <si>
    <t>SHSF-140</t>
  </si>
  <si>
    <t>SHUSHUFINDI-F139</t>
  </si>
  <si>
    <t>SHSF-139</t>
  </si>
  <si>
    <t>SHUSHUFINDI-F141</t>
  </si>
  <si>
    <t>SHSF-141</t>
  </si>
  <si>
    <t>SHUSHUFINDI-G161</t>
  </si>
  <si>
    <t>SHSG-161</t>
  </si>
  <si>
    <t>SHUSHUFINDI-G189</t>
  </si>
  <si>
    <t>SHSG-189</t>
  </si>
  <si>
    <t>SHUSHUFINDI-G159</t>
  </si>
  <si>
    <t>SHSG-159</t>
  </si>
  <si>
    <t>SHUSHUFINDI-G160</t>
  </si>
  <si>
    <t>SHSG-160</t>
  </si>
  <si>
    <t>SHUSHUFINDI-G013</t>
  </si>
  <si>
    <t>SHSG-013</t>
  </si>
  <si>
    <t>SHUSHUFINDI-G118</t>
  </si>
  <si>
    <t>SHSG-118</t>
  </si>
  <si>
    <t>SHUSHUFINDI-H015</t>
  </si>
  <si>
    <t>SHSH-015</t>
  </si>
  <si>
    <t>SHUSHUFINDI-H155</t>
  </si>
  <si>
    <t>SHSH-155</t>
  </si>
  <si>
    <t>SHUSHUFINDI-H202</t>
  </si>
  <si>
    <t>SHSH-202</t>
  </si>
  <si>
    <t>SHUSHUFINDI-H154</t>
  </si>
  <si>
    <t>SHSH-154</t>
  </si>
  <si>
    <t>SHUSHUFINDI-H201</t>
  </si>
  <si>
    <t>SHSH-201</t>
  </si>
  <si>
    <t>SHUSHUFINDI-H015B</t>
  </si>
  <si>
    <t>SHSH-015B</t>
  </si>
  <si>
    <t>SHUSHUFINDI-H238</t>
  </si>
  <si>
    <t>SHSH-238</t>
  </si>
  <si>
    <t>SHUSHUFINDI-I256</t>
  </si>
  <si>
    <t>SHSI-256</t>
  </si>
  <si>
    <t>SHUSHUFINDI-I119</t>
  </si>
  <si>
    <t>SHSI-119</t>
  </si>
  <si>
    <t>SHUSHUFINDI-I134</t>
  </si>
  <si>
    <t>SHSI-134</t>
  </si>
  <si>
    <t>SHUSHUFINDI-I017</t>
  </si>
  <si>
    <t>SHSI-017</t>
  </si>
  <si>
    <t>SHUSHUFINDI-I164</t>
  </si>
  <si>
    <t>SHSI-164</t>
  </si>
  <si>
    <t>SHUSHUFINDI-I133</t>
  </si>
  <si>
    <t>SHSI-133</t>
  </si>
  <si>
    <t>SHUSHUFINDI-I162</t>
  </si>
  <si>
    <t>SHSI-162</t>
  </si>
  <si>
    <t>SHUSHUFINDI-I272</t>
  </si>
  <si>
    <t>SHSI-272</t>
  </si>
  <si>
    <t>SHUSHUFINDI-J071</t>
  </si>
  <si>
    <t>SHSJ-071</t>
  </si>
  <si>
    <t>SHUSHUFINDI-J146</t>
  </si>
  <si>
    <t>SHSJ-146</t>
  </si>
  <si>
    <t>SHUSHUFINDI-J149</t>
  </si>
  <si>
    <t>SHSJ-149</t>
  </si>
  <si>
    <t>SHUSHUFINDI-J253</t>
  </si>
  <si>
    <t>SHSJ-253</t>
  </si>
  <si>
    <t>SHUSHUFINDI-K106</t>
  </si>
  <si>
    <t>SHSK-106</t>
  </si>
  <si>
    <t>SHUSHUFINDI-K021</t>
  </si>
  <si>
    <t>SHSK-021</t>
  </si>
  <si>
    <t>SHUSHUFINDI-L220</t>
  </si>
  <si>
    <t>SHSL-220</t>
  </si>
  <si>
    <t>SHUSHUFINDI-L022</t>
  </si>
  <si>
    <t>SHSL-022</t>
  </si>
  <si>
    <t>SHUSHUFINDI-L022B</t>
  </si>
  <si>
    <t>SHSL-022B</t>
  </si>
  <si>
    <t>SHUSHUFINDI-L225</t>
  </si>
  <si>
    <t>SHSL-225</t>
  </si>
  <si>
    <t>SHUSHUFINDI-L184</t>
  </si>
  <si>
    <t>SHSL-184</t>
  </si>
  <si>
    <t>SHUSHUFINDI-L226</t>
  </si>
  <si>
    <t>SHSL-226</t>
  </si>
  <si>
    <t>SHUSHUFINDI-M137</t>
  </si>
  <si>
    <t>SHSM-137</t>
  </si>
  <si>
    <t>SHUSHUFINDI-M026</t>
  </si>
  <si>
    <t>SHSM-026</t>
  </si>
  <si>
    <t>SHUSHUFINDI-M127</t>
  </si>
  <si>
    <t>SHSM-127</t>
  </si>
  <si>
    <t>SHUSHUFINDI-M129</t>
  </si>
  <si>
    <t>SHSM-129</t>
  </si>
  <si>
    <t>SHUSHUFINDI-M212</t>
  </si>
  <si>
    <t>SHSM-212</t>
  </si>
  <si>
    <t>SHUSHUFINDI-N029</t>
  </si>
  <si>
    <t>SHSN-029</t>
  </si>
  <si>
    <t>SHUSHUFINDI-N125</t>
  </si>
  <si>
    <t>SHSN-125</t>
  </si>
  <si>
    <t>SHUSHUFINDI-N130</t>
  </si>
  <si>
    <t>SHSN-130</t>
  </si>
  <si>
    <t>SHUSHUFINDI-N224</t>
  </si>
  <si>
    <t>SHSN-224</t>
  </si>
  <si>
    <t>SHUSHUFINDI-N216</t>
  </si>
  <si>
    <t>SHSN-216</t>
  </si>
  <si>
    <t>SHUSHUFINDI-N124</t>
  </si>
  <si>
    <t>SHSN-124</t>
  </si>
  <si>
    <t>SHUSHUFINDI-N172</t>
  </si>
  <si>
    <t>SHSN-172</t>
  </si>
  <si>
    <t>SHUSHUFINDI-O168</t>
  </si>
  <si>
    <t>SHSO-168</t>
  </si>
  <si>
    <t>SHUSHUFINDI-O035</t>
  </si>
  <si>
    <t>SHSO-035</t>
  </si>
  <si>
    <t>SHUSHUFINDI-O128</t>
  </si>
  <si>
    <t>SHSO-128</t>
  </si>
  <si>
    <t>SHUSHUFINDI-O181</t>
  </si>
  <si>
    <t>SHSO-181</t>
  </si>
  <si>
    <t>SHUSHUFINDI-O131</t>
  </si>
  <si>
    <t>SHSO-131</t>
  </si>
  <si>
    <t>SHUSHUFINDI-O175</t>
  </si>
  <si>
    <t>SHSO-175</t>
  </si>
  <si>
    <t>SHSO-175S1</t>
  </si>
  <si>
    <t>SHUSHUFINDI-O132</t>
  </si>
  <si>
    <t>SHSO-132</t>
  </si>
  <si>
    <t>SHUSHUFINDI-P041</t>
  </si>
  <si>
    <t>SHSP-041</t>
  </si>
  <si>
    <t>SHUSHUFINDI-P286</t>
  </si>
  <si>
    <t>SHSP-286</t>
  </si>
  <si>
    <t>SHUSHUFINDI-P293</t>
  </si>
  <si>
    <t>SHSP-293</t>
  </si>
  <si>
    <t>SHUSHUFINDI-P113</t>
  </si>
  <si>
    <t>SHSP-113</t>
  </si>
  <si>
    <t>PAD R</t>
  </si>
  <si>
    <t>SHUSHUFINDI-R108</t>
  </si>
  <si>
    <t>SHSR-108</t>
  </si>
  <si>
    <t>SHUSHUFINDI-R049</t>
  </si>
  <si>
    <t>SHSR-049</t>
  </si>
  <si>
    <t>PAD S</t>
  </si>
  <si>
    <t>SHUSHUFINDI-S111</t>
  </si>
  <si>
    <t>SHSS-111</t>
  </si>
  <si>
    <t>SHUSHUFINDI-S107</t>
  </si>
  <si>
    <t>SHSS-107</t>
  </si>
  <si>
    <t>SHUSHUFINDI-S052</t>
  </si>
  <si>
    <t>SHSS-052</t>
  </si>
  <si>
    <t>SHUSHUFINDI-S052B</t>
  </si>
  <si>
    <t>SHSS-052B</t>
  </si>
  <si>
    <t>SHUSHUFINDI-T116</t>
  </si>
  <si>
    <t>SHST-116</t>
  </si>
  <si>
    <t>SHUSHUFINDI-T196</t>
  </si>
  <si>
    <t>SHST-196</t>
  </si>
  <si>
    <t>SHUSHUFINDI-T261</t>
  </si>
  <si>
    <t>SHST-261</t>
  </si>
  <si>
    <t>SHUSHUFINDI-T109</t>
  </si>
  <si>
    <t>SHST-109</t>
  </si>
  <si>
    <t>SHUSHUFINDI-T062B</t>
  </si>
  <si>
    <t>SHST-062B</t>
  </si>
  <si>
    <t>SHUSHUFINDI-T062</t>
  </si>
  <si>
    <t>SHST-062</t>
  </si>
  <si>
    <t>SHUSHUFINDI-T233</t>
  </si>
  <si>
    <t>SHST-233</t>
  </si>
  <si>
    <t>SHUSHUFINDI-T234</t>
  </si>
  <si>
    <t>SHST-234</t>
  </si>
  <si>
    <t>SHUSHUFINDI-T235</t>
  </si>
  <si>
    <t>SHST-235</t>
  </si>
  <si>
    <t>SHUSHUFINDI-T098</t>
  </si>
  <si>
    <t>SHST-098</t>
  </si>
  <si>
    <t>PAD U</t>
  </si>
  <si>
    <t>SHUSHUFINDI-U065</t>
  </si>
  <si>
    <t>SHSU-065</t>
  </si>
  <si>
    <t>SHUSHUFINDI-U083</t>
  </si>
  <si>
    <t>SHSU-083</t>
  </si>
  <si>
    <t>PAD V</t>
  </si>
  <si>
    <t>SHUSHUFINDI-V190</t>
  </si>
  <si>
    <t>SHSV-190</t>
  </si>
  <si>
    <t>SHUSHUFINDI-V292</t>
  </si>
  <si>
    <t>SHSV-292</t>
  </si>
  <si>
    <t>SHUSHUFINDI-V192</t>
  </si>
  <si>
    <t>SHSV-192</t>
  </si>
  <si>
    <t>SHUSHUFINDI-V110</t>
  </si>
  <si>
    <t>SHSV-110</t>
  </si>
  <si>
    <t>SHUSHUFINDI-V090</t>
  </si>
  <si>
    <t>SHSV-090</t>
  </si>
  <si>
    <t>SHUSHUFINDI-V102H</t>
  </si>
  <si>
    <t>SHSV-102H</t>
  </si>
  <si>
    <t>PAD W</t>
  </si>
  <si>
    <t>SHUSHUFINDI-W205</t>
  </si>
  <si>
    <t>SHSW-205</t>
  </si>
  <si>
    <t>SHUSHUFINDI-W088</t>
  </si>
  <si>
    <t>SHSW-088</t>
  </si>
  <si>
    <t>SHUSHUFINDI-W199</t>
  </si>
  <si>
    <t>SHSW-199</t>
  </si>
  <si>
    <t>PAD X</t>
  </si>
  <si>
    <t>SHUSHUFINDI-X123</t>
  </si>
  <si>
    <t>SHSX-123</t>
  </si>
  <si>
    <t>SHSX-123S1</t>
  </si>
  <si>
    <t>SHUSHUFINDI-X211</t>
  </si>
  <si>
    <t>SHSX-211</t>
  </si>
  <si>
    <t>PAD Y</t>
  </si>
  <si>
    <t>SHUSHUFINDI-Y210</t>
  </si>
  <si>
    <t>SHSY-210</t>
  </si>
  <si>
    <t>SHUSHUFINDI-Y004B</t>
  </si>
  <si>
    <t>SHSY-004B</t>
  </si>
  <si>
    <t>SHUSHUFINDI-Y209</t>
  </si>
  <si>
    <t>SHSY-209</t>
  </si>
  <si>
    <t>SHUSHUFINDI-Y145</t>
  </si>
  <si>
    <t>SHSY-145</t>
  </si>
  <si>
    <t>PAD Z</t>
  </si>
  <si>
    <t>SHUSHUFINDI-Z169</t>
  </si>
  <si>
    <t>SHSZ-169</t>
  </si>
  <si>
    <t>SHUSHUFINDI-Z177</t>
  </si>
  <si>
    <t>SHSZ-177</t>
  </si>
  <si>
    <t>SHUSHUFINDI-Z170</t>
  </si>
  <si>
    <t>SHSZ-170</t>
  </si>
  <si>
    <t>SHUSHUFINDI-Z173</t>
  </si>
  <si>
    <t>SHSZ-173</t>
  </si>
  <si>
    <t>SHUSHUFINDI-Z174</t>
  </si>
  <si>
    <t>SHSZ-174</t>
  </si>
  <si>
    <t>SHUSHUFINDI-Z188</t>
  </si>
  <si>
    <t>SHSZ-188</t>
  </si>
  <si>
    <t>SHUSHUFINDI-Z165</t>
  </si>
  <si>
    <t>SHSZ-165</t>
  </si>
  <si>
    <t>SHUSHUFINDI-Z138</t>
  </si>
  <si>
    <t>SHSZ-138</t>
  </si>
  <si>
    <t>PAD AA</t>
  </si>
  <si>
    <t>SHUSHUFINDI-AA153</t>
  </si>
  <si>
    <t>SHSAA-153</t>
  </si>
  <si>
    <t>SHUSHUFINDI-AA203</t>
  </si>
  <si>
    <t>SHSAA-203</t>
  </si>
  <si>
    <t>SHUSHUFINDI-AA204</t>
  </si>
  <si>
    <t>SHSAA-204</t>
  </si>
  <si>
    <t>PAD AB</t>
  </si>
  <si>
    <t>SHUSHUFINDI-AB073</t>
  </si>
  <si>
    <t>SHSAB-073</t>
  </si>
  <si>
    <t>SHUSHUFINDI-AB185</t>
  </si>
  <si>
    <t>SHSAB-185</t>
  </si>
  <si>
    <t>SHUSHUFINDI-AB187</t>
  </si>
  <si>
    <t>SHSAB-187</t>
  </si>
  <si>
    <t>SHUSHUQUI-006</t>
  </si>
  <si>
    <t>SHH-006</t>
  </si>
  <si>
    <t>SHUSHUQUI-007</t>
  </si>
  <si>
    <t>SHH-007</t>
  </si>
  <si>
    <t>SHUSHUQUI-008</t>
  </si>
  <si>
    <t>SHH-008</t>
  </si>
  <si>
    <t>SHUSHUQUI-011</t>
  </si>
  <si>
    <t>SHH-011</t>
  </si>
  <si>
    <t>SHUSHUQUI-013</t>
  </si>
  <si>
    <t>SHH-013</t>
  </si>
  <si>
    <t>SHUSHUQUI-014</t>
  </si>
  <si>
    <t>SHH-014</t>
  </si>
  <si>
    <t>SHUSHUQUI-015</t>
  </si>
  <si>
    <t>SHH-015</t>
  </si>
  <si>
    <t>SHUSHUQUI-017</t>
  </si>
  <si>
    <t>SHH-017</t>
  </si>
  <si>
    <t>SHUSHUQUI-018</t>
  </si>
  <si>
    <t>SHH-018</t>
  </si>
  <si>
    <t>SHUSHUQUI-021</t>
  </si>
  <si>
    <t>SHH-021</t>
  </si>
  <si>
    <t>SHUSHUQUI-020</t>
  </si>
  <si>
    <t>SHH-020</t>
  </si>
  <si>
    <t>SHUSHUQUI-016</t>
  </si>
  <si>
    <t>SHH-016</t>
  </si>
  <si>
    <t>SHUSHUQUI-012</t>
  </si>
  <si>
    <t>SHH-012</t>
  </si>
  <si>
    <t>SHUSHUQUI-009</t>
  </si>
  <si>
    <t>SHH-009</t>
  </si>
  <si>
    <t>SHUSHUQUI-019</t>
  </si>
  <si>
    <t>SHH-019</t>
  </si>
  <si>
    <t>SHUSHUQUI-010</t>
  </si>
  <si>
    <t>SHH-010</t>
  </si>
  <si>
    <t>SHUSHUQUI-002</t>
  </si>
  <si>
    <t>SHH-002</t>
  </si>
  <si>
    <t>SHUSHUQUI-003</t>
  </si>
  <si>
    <t>SHH-003</t>
  </si>
  <si>
    <t>SHUSHUQUI-005B</t>
  </si>
  <si>
    <t>SHH-005B</t>
  </si>
  <si>
    <t>SHUSHUQUI-A004</t>
  </si>
  <si>
    <t>SHHA-004</t>
  </si>
  <si>
    <t>SHUSHUQUI-A022</t>
  </si>
  <si>
    <t>SHHA-022</t>
  </si>
  <si>
    <t>SHUSHUQUI-B025</t>
  </si>
  <si>
    <t>SHHB-025</t>
  </si>
  <si>
    <t>SHUSHUQUI-B024</t>
  </si>
  <si>
    <t>SHHB-024</t>
  </si>
  <si>
    <t>SHUSHUQUI-B001</t>
  </si>
  <si>
    <t>SHHB-001</t>
  </si>
  <si>
    <t>SHUSHUQUI-B023</t>
  </si>
  <si>
    <t>SHHB-023</t>
  </si>
  <si>
    <t>SHUSHUQUI-C026</t>
  </si>
  <si>
    <t>SHHC-026</t>
  </si>
  <si>
    <t>SHUSHUQUI-C027</t>
  </si>
  <si>
    <t>SHHC-027</t>
  </si>
  <si>
    <t>TAPI-004</t>
  </si>
  <si>
    <t>TAP-004</t>
  </si>
  <si>
    <t>TAPI-002</t>
  </si>
  <si>
    <t>TAP-002</t>
  </si>
  <si>
    <t>TAPI-001</t>
  </si>
  <si>
    <t>TAP-001</t>
  </si>
  <si>
    <t>TAPI-005</t>
  </si>
  <si>
    <t>TAP-005</t>
  </si>
  <si>
    <t>TAPI-003</t>
  </si>
  <si>
    <t>TAP-003</t>
  </si>
  <si>
    <t>TAPI-A008</t>
  </si>
  <si>
    <t>TAPA-008</t>
  </si>
  <si>
    <t>TAPI-A001I</t>
  </si>
  <si>
    <t>TAPA-001I</t>
  </si>
  <si>
    <t>TAPI-A007</t>
  </si>
  <si>
    <t>TAPA-007</t>
  </si>
  <si>
    <t>TAPI-B017</t>
  </si>
  <si>
    <t>TAPB-017</t>
  </si>
  <si>
    <t>TAPI-B009</t>
  </si>
  <si>
    <t>TAPB-009</t>
  </si>
  <si>
    <t>TAPI-B016</t>
  </si>
  <si>
    <t>TAPB-016</t>
  </si>
  <si>
    <t>TAPB-016S1</t>
  </si>
  <si>
    <t>TAPI-B011</t>
  </si>
  <si>
    <t>TAPB-011</t>
  </si>
  <si>
    <t>TAPI-B012</t>
  </si>
  <si>
    <t>TAPB-012</t>
  </si>
  <si>
    <t>TAPI-C006</t>
  </si>
  <si>
    <t>TAPC-006</t>
  </si>
  <si>
    <t>TAPI-C010</t>
  </si>
  <si>
    <t>TAPC-010</t>
  </si>
  <si>
    <t>TAPI-C014</t>
  </si>
  <si>
    <t>TAPC-014</t>
  </si>
  <si>
    <t>TAPI-C013</t>
  </si>
  <si>
    <t>TAPC-013</t>
  </si>
  <si>
    <t>TETETE-012</t>
  </si>
  <si>
    <t>TTT-012</t>
  </si>
  <si>
    <t>TETETE-002</t>
  </si>
  <si>
    <t>TTT-002</t>
  </si>
  <si>
    <t>TETETE-005</t>
  </si>
  <si>
    <t>TTT-005</t>
  </si>
  <si>
    <t>TETETE-010</t>
  </si>
  <si>
    <t>TTT-010</t>
  </si>
  <si>
    <t>TETETE-009</t>
  </si>
  <si>
    <t>TTT-009</t>
  </si>
  <si>
    <t>TETETE-008</t>
  </si>
  <si>
    <t>TTT-008</t>
  </si>
  <si>
    <t>TETETE-007</t>
  </si>
  <si>
    <t>TTT-007</t>
  </si>
  <si>
    <t>TETETE-001</t>
  </si>
  <si>
    <t>TTT-001</t>
  </si>
  <si>
    <t>TETETE-003</t>
  </si>
  <si>
    <t>TTT-003</t>
  </si>
  <si>
    <t>TETETE-A021</t>
  </si>
  <si>
    <t>TTTA-021</t>
  </si>
  <si>
    <t>TETETE-A020</t>
  </si>
  <si>
    <t>TTTA-020</t>
  </si>
  <si>
    <t>TETETE-A011</t>
  </si>
  <si>
    <t>TTTA-011</t>
  </si>
  <si>
    <t>TETETE-B004</t>
  </si>
  <si>
    <t>TTTB-004</t>
  </si>
  <si>
    <t>TETETE-B015</t>
  </si>
  <si>
    <t>TTTB-015</t>
  </si>
  <si>
    <t>VISTA</t>
  </si>
  <si>
    <t>VISTA-001</t>
  </si>
  <si>
    <t>VST-001</t>
  </si>
  <si>
    <t>CU</t>
  </si>
  <si>
    <t>ALAMA</t>
  </si>
  <si>
    <t>ALAMA-001</t>
  </si>
  <si>
    <t>ALM-001</t>
  </si>
  <si>
    <t>AMILCAR ESPINEL</t>
  </si>
  <si>
    <t>AMILCAR ESPINEL DIAZ-001</t>
  </si>
  <si>
    <t>AED-001</t>
  </si>
  <si>
    <t>BLANCA-003</t>
  </si>
  <si>
    <t>BLC-003</t>
  </si>
  <si>
    <t>BLANCA-A001</t>
  </si>
  <si>
    <t>BLCA-001</t>
  </si>
  <si>
    <t>BLANCA-A002</t>
  </si>
  <si>
    <t>BLCA-002</t>
  </si>
  <si>
    <t>BLANCA-B004</t>
  </si>
  <si>
    <t>BLCB-004</t>
  </si>
  <si>
    <t>BLANCA-B005</t>
  </si>
  <si>
    <t>BLCB-005</t>
  </si>
  <si>
    <t>BLANCA OESTE</t>
  </si>
  <si>
    <t>BLANCA OESTE-A001</t>
  </si>
  <si>
    <t>BLOA-001</t>
  </si>
  <si>
    <t>CALUMENIA-001</t>
  </si>
  <si>
    <t>CLM-001</t>
  </si>
  <si>
    <t>COFANE</t>
  </si>
  <si>
    <t>COFANE-001</t>
  </si>
  <si>
    <t>CFN-001</t>
  </si>
  <si>
    <t>CUYABENO-011</t>
  </si>
  <si>
    <t>CYB-011</t>
  </si>
  <si>
    <t>CUYABENO-001</t>
  </si>
  <si>
    <t>CYB-001</t>
  </si>
  <si>
    <t>CUYABENO-001I</t>
  </si>
  <si>
    <t>CYB-001I</t>
  </si>
  <si>
    <t>CUYABENO-006</t>
  </si>
  <si>
    <t>CYB-006</t>
  </si>
  <si>
    <t>CUYABENO-008</t>
  </si>
  <si>
    <t>CYB-008</t>
  </si>
  <si>
    <t>CUYABENO-009</t>
  </si>
  <si>
    <t>CYB-009</t>
  </si>
  <si>
    <t>CUYABENO-020</t>
  </si>
  <si>
    <t>CYB-020</t>
  </si>
  <si>
    <t>CUYABENO-019</t>
  </si>
  <si>
    <t>CYB-019</t>
  </si>
  <si>
    <t>CUYABENO-018</t>
  </si>
  <si>
    <t>CYB-018</t>
  </si>
  <si>
    <t>CUYABENO-014</t>
  </si>
  <si>
    <t>CYB-014</t>
  </si>
  <si>
    <t>CUYABENO-012</t>
  </si>
  <si>
    <t>CYB-012</t>
  </si>
  <si>
    <t>CUYABENO-026</t>
  </si>
  <si>
    <t>CYB-026</t>
  </si>
  <si>
    <t>CUYABENO-005</t>
  </si>
  <si>
    <t>CYB-005</t>
  </si>
  <si>
    <t>CUYABENO-010</t>
  </si>
  <si>
    <t>CYB-010</t>
  </si>
  <si>
    <t>CUYABENO-003</t>
  </si>
  <si>
    <t>CYB-003</t>
  </si>
  <si>
    <t>CUYABENO-004</t>
  </si>
  <si>
    <t>CYB-004</t>
  </si>
  <si>
    <t>CUYABENO-A028</t>
  </si>
  <si>
    <t>CYBA-028</t>
  </si>
  <si>
    <t>CUYABENO-A015</t>
  </si>
  <si>
    <t>CYBA-015</t>
  </si>
  <si>
    <t>CUYABENO-B033</t>
  </si>
  <si>
    <t>CYBB-033</t>
  </si>
  <si>
    <t>CUYABENO-B017</t>
  </si>
  <si>
    <t>CYBB-017</t>
  </si>
  <si>
    <t>CUYABENO-B032</t>
  </si>
  <si>
    <t>CYBB-032</t>
  </si>
  <si>
    <t>CUYABENO-C024</t>
  </si>
  <si>
    <t>CYBC-024</t>
  </si>
  <si>
    <t>CUYABENO-C068</t>
  </si>
  <si>
    <t>CYBC-068</t>
  </si>
  <si>
    <t>CUYABENO-C060</t>
  </si>
  <si>
    <t>CYBC-060</t>
  </si>
  <si>
    <t>CUYABENO-C035</t>
  </si>
  <si>
    <t>CYBC-035</t>
  </si>
  <si>
    <t>CUYABENO-C034</t>
  </si>
  <si>
    <t>CYBC-034</t>
  </si>
  <si>
    <t>CUYABENO-C021</t>
  </si>
  <si>
    <t>CYBC-021</t>
  </si>
  <si>
    <t>CUYABENO-C013</t>
  </si>
  <si>
    <t>CYBC-013</t>
  </si>
  <si>
    <t>CUYABENO-D037</t>
  </si>
  <si>
    <t>CYBD-037</t>
  </si>
  <si>
    <t>CUYABENO-D038</t>
  </si>
  <si>
    <t>CYBD-038</t>
  </si>
  <si>
    <t>CUYABENO-D022</t>
  </si>
  <si>
    <t>CYBD-022</t>
  </si>
  <si>
    <t>CUYABENO-D040</t>
  </si>
  <si>
    <t>CYBD-040</t>
  </si>
  <si>
    <t>CUYABENO-D039</t>
  </si>
  <si>
    <t>CYBD-039</t>
  </si>
  <si>
    <t>CUYABENO-D070</t>
  </si>
  <si>
    <t>CYBD-070</t>
  </si>
  <si>
    <t>CUYABENO-D065</t>
  </si>
  <si>
    <t>CYBD-065</t>
  </si>
  <si>
    <t>CUYABENO-D059</t>
  </si>
  <si>
    <t>CYBD-059</t>
  </si>
  <si>
    <t>CUYABENO-E030</t>
  </si>
  <si>
    <t>CYBE-030</t>
  </si>
  <si>
    <t>CUYABENO-E023</t>
  </si>
  <si>
    <t>CYBE-023</t>
  </si>
  <si>
    <t>CUYABENO-E057</t>
  </si>
  <si>
    <t>CYBE-057</t>
  </si>
  <si>
    <t>CUYABENO-E071A</t>
  </si>
  <si>
    <t>CYBE-071A</t>
  </si>
  <si>
    <t>CUYABENO-E029</t>
  </si>
  <si>
    <t>CYBE-029</t>
  </si>
  <si>
    <t>CUYABENO-E031</t>
  </si>
  <si>
    <t>CYBE-031</t>
  </si>
  <si>
    <t>CUYABENO-E067</t>
  </si>
  <si>
    <t>CYBE-067</t>
  </si>
  <si>
    <t>CUYABENO-E071</t>
  </si>
  <si>
    <t>CYBE-071</t>
  </si>
  <si>
    <t>CUYABENO-F036</t>
  </si>
  <si>
    <t>CYBF-036</t>
  </si>
  <si>
    <t>CUYABENO-F027</t>
  </si>
  <si>
    <t>CYBF-027</t>
  </si>
  <si>
    <t>CUYABENO-G054</t>
  </si>
  <si>
    <t>CYBG-054</t>
  </si>
  <si>
    <t>CUYABENO-G064</t>
  </si>
  <si>
    <t>CYBG-064</t>
  </si>
  <si>
    <t>CUYABENO-G052</t>
  </si>
  <si>
    <t>CYBG-052</t>
  </si>
  <si>
    <t>CUYABENO-G002</t>
  </si>
  <si>
    <t>CYBG-002</t>
  </si>
  <si>
    <t>CUYABENO-G051</t>
  </si>
  <si>
    <t>CYBG-051</t>
  </si>
  <si>
    <t>CUYABENO-G050</t>
  </si>
  <si>
    <t>CYBG-050</t>
  </si>
  <si>
    <t>CUYABENO-G042</t>
  </si>
  <si>
    <t>CYBG-042</t>
  </si>
  <si>
    <t>CUYABENO-H016</t>
  </si>
  <si>
    <t>CYBH-016</t>
  </si>
  <si>
    <t>CUYABENO-H069</t>
  </si>
  <si>
    <t>CYBH-069</t>
  </si>
  <si>
    <t>CUYABENO-H066</t>
  </si>
  <si>
    <t>CYBH-066</t>
  </si>
  <si>
    <t>CUYABENO-H055</t>
  </si>
  <si>
    <t>CYBH-055</t>
  </si>
  <si>
    <t>CUYABENO-H046</t>
  </si>
  <si>
    <t>CYBH-046</t>
  </si>
  <si>
    <t>CUYABENO-H045</t>
  </si>
  <si>
    <t>CYBH-045</t>
  </si>
  <si>
    <t>CUYABENO-I053</t>
  </si>
  <si>
    <t>CYBI-053</t>
  </si>
  <si>
    <t>CUYABENO-I048</t>
  </si>
  <si>
    <t>CYBI-048</t>
  </si>
  <si>
    <t>CUYABENO-I044</t>
  </si>
  <si>
    <t>CYBI-044</t>
  </si>
  <si>
    <t>CUYABENO-I043</t>
  </si>
  <si>
    <t>CYBI-043</t>
  </si>
  <si>
    <t>CUYABENO-I007</t>
  </si>
  <si>
    <t>CYBI-007</t>
  </si>
  <si>
    <t>CUYABENO-I049</t>
  </si>
  <si>
    <t>CYBI-049</t>
  </si>
  <si>
    <t>CUYABENO-I047</t>
  </si>
  <si>
    <t>CYBI-047</t>
  </si>
  <si>
    <t>CUYABENO-J041</t>
  </si>
  <si>
    <t>CYBJ-041</t>
  </si>
  <si>
    <t>CUYABENO-K058</t>
  </si>
  <si>
    <t>CYBK-058</t>
  </si>
  <si>
    <t>CUYABENO-K073</t>
  </si>
  <si>
    <t>CYBK-073</t>
  </si>
  <si>
    <t>CUYABENO-K063</t>
  </si>
  <si>
    <t>CYBK-063</t>
  </si>
  <si>
    <t>CUYABENO-K061</t>
  </si>
  <si>
    <t>CYBK-061</t>
  </si>
  <si>
    <t>CUYABENO-K025</t>
  </si>
  <si>
    <t>CYBK-025</t>
  </si>
  <si>
    <t>CUYABENO-K062</t>
  </si>
  <si>
    <t>CYBK-062</t>
  </si>
  <si>
    <t>LILIAN</t>
  </si>
  <si>
    <t>LILIAN-001</t>
  </si>
  <si>
    <t>LLN-001</t>
  </si>
  <si>
    <t>SANSAHUARI-005</t>
  </si>
  <si>
    <t>SNS-005</t>
  </si>
  <si>
    <t>SANSAHUARI-006</t>
  </si>
  <si>
    <t>SNS-006</t>
  </si>
  <si>
    <t>SANSAHUARI-009</t>
  </si>
  <si>
    <t>SNS-009</t>
  </si>
  <si>
    <t>SANSAHUARI-008</t>
  </si>
  <si>
    <t>SNS-008</t>
  </si>
  <si>
    <t>SANSAHUARI-003</t>
  </si>
  <si>
    <t>SNS-003</t>
  </si>
  <si>
    <t>SANSAHUARI-001</t>
  </si>
  <si>
    <t>SNS-001</t>
  </si>
  <si>
    <t>SANSAHUARI-007</t>
  </si>
  <si>
    <t>SNS-007</t>
  </si>
  <si>
    <t>SANSAHUARI-A018</t>
  </si>
  <si>
    <t>SNSA-018</t>
  </si>
  <si>
    <t>SANSAHUARI-A013</t>
  </si>
  <si>
    <t>SNSA-013</t>
  </si>
  <si>
    <t>SANSAHUARI-A002</t>
  </si>
  <si>
    <t>SNSA-002</t>
  </si>
  <si>
    <t>SANSAHUARI-A015</t>
  </si>
  <si>
    <t>SNSA-015</t>
  </si>
  <si>
    <t>SANSAHUARI-A014</t>
  </si>
  <si>
    <t>SNSA-014</t>
  </si>
  <si>
    <t>SANSAHUARI-B012</t>
  </si>
  <si>
    <t>SNSB-012</t>
  </si>
  <si>
    <t>SANSAHUARI-B010</t>
  </si>
  <si>
    <t>SNSB-010</t>
  </si>
  <si>
    <t>SANSAHUARI-B024</t>
  </si>
  <si>
    <t>SNSB-024</t>
  </si>
  <si>
    <t>SANSAHUARI-B016</t>
  </si>
  <si>
    <t>SNSB-016</t>
  </si>
  <si>
    <t>SANSAHUARI-B022</t>
  </si>
  <si>
    <t>SNSB-022</t>
  </si>
  <si>
    <t>SANSAHUARI-B025</t>
  </si>
  <si>
    <t>SNSB-025</t>
  </si>
  <si>
    <t>SANSAHUARI-C019</t>
  </si>
  <si>
    <t>SNSC-019</t>
  </si>
  <si>
    <t>SANSAHUARI-C011</t>
  </si>
  <si>
    <t>SNSC-011</t>
  </si>
  <si>
    <t>SANSAHUARI-C020</t>
  </si>
  <si>
    <t>SNSC-020</t>
  </si>
  <si>
    <t>SANSAHUARI-D023</t>
  </si>
  <si>
    <t>SNSD-023</t>
  </si>
  <si>
    <t>SANSAHUARI-E017</t>
  </si>
  <si>
    <t>SNSE-017</t>
  </si>
  <si>
    <t>SANSAHUARI-E004</t>
  </si>
  <si>
    <t>SNSE-004</t>
  </si>
  <si>
    <t>SANSAHUARI SUR OESTE</t>
  </si>
  <si>
    <t>SANSAHUARI SUR OESTE-001</t>
  </si>
  <si>
    <t>SSO-001</t>
  </si>
  <si>
    <t>SINGUE</t>
  </si>
  <si>
    <t>SINGUE-001</t>
  </si>
  <si>
    <t>SNG-001</t>
  </si>
  <si>
    <t>TASE</t>
  </si>
  <si>
    <t>TASE 001</t>
  </si>
  <si>
    <t>TAS-001</t>
  </si>
  <si>
    <t>TIPISHCA-A013</t>
  </si>
  <si>
    <t>TPSA-013</t>
  </si>
  <si>
    <t>TIPISHCA-A011</t>
  </si>
  <si>
    <t>TPSA-011</t>
  </si>
  <si>
    <t>TIPISHCA-A010</t>
  </si>
  <si>
    <t>TPSA-010</t>
  </si>
  <si>
    <t>TIPISHCA-A002</t>
  </si>
  <si>
    <t>TPSA-002</t>
  </si>
  <si>
    <t>HUAICO-A001</t>
  </si>
  <si>
    <t>HUAA-001</t>
  </si>
  <si>
    <t>TIPISHCA-A012</t>
  </si>
  <si>
    <t>TPSA-012</t>
  </si>
  <si>
    <t>TPSA-012R1</t>
  </si>
  <si>
    <t>TIPISHCA-A001</t>
  </si>
  <si>
    <t>TPSA-001</t>
  </si>
  <si>
    <t>PATRICIA-A001</t>
  </si>
  <si>
    <t>PTRA-001</t>
  </si>
  <si>
    <t>TIPISHCA-B005</t>
  </si>
  <si>
    <t>TPSB-005</t>
  </si>
  <si>
    <t>TIPISHCA-B008</t>
  </si>
  <si>
    <t>TPSB-008</t>
  </si>
  <si>
    <t>TIPISHCA-B004</t>
  </si>
  <si>
    <t>TPSB-004</t>
  </si>
  <si>
    <t>TIPISHCA-B003</t>
  </si>
  <si>
    <t>TPSB-003</t>
  </si>
  <si>
    <t>TIPISHCA-B007</t>
  </si>
  <si>
    <t>TPSB-007</t>
  </si>
  <si>
    <t>TIPISHCA-B009</t>
  </si>
  <si>
    <t>TPSB-009</t>
  </si>
  <si>
    <t>TIPISHCA-C006</t>
  </si>
  <si>
    <t>TPSC-006</t>
  </si>
  <si>
    <t>TIPISHCA-C015</t>
  </si>
  <si>
    <t>TPSC-015</t>
  </si>
  <si>
    <t>TIPISHCA-C014</t>
  </si>
  <si>
    <t>TPSC-014</t>
  </si>
  <si>
    <t>VICTOR HUGO RUALES-001</t>
  </si>
  <si>
    <t>VHR-001</t>
  </si>
  <si>
    <t>VICTOR HUGO RUALES-002</t>
  </si>
  <si>
    <t>VHR-002</t>
  </si>
  <si>
    <t>VICTOR HUGO RUALES-003</t>
  </si>
  <si>
    <t>VHR-003</t>
  </si>
  <si>
    <t>VICTOR HUGO RUALES-017</t>
  </si>
  <si>
    <t>VHR-017</t>
  </si>
  <si>
    <t>VICTOR HUGO RUALES-005</t>
  </si>
  <si>
    <t>VHR-005</t>
  </si>
  <si>
    <t>VICTOR HUGO RUALES-014</t>
  </si>
  <si>
    <t>VHR-014</t>
  </si>
  <si>
    <t>VICTOR HUGO RUALES-015</t>
  </si>
  <si>
    <t>VHR-015</t>
  </si>
  <si>
    <t>VICTOR HUGO RUALES-006</t>
  </si>
  <si>
    <t>VHR-006</t>
  </si>
  <si>
    <t>VICTOR HUGO RUALES-008</t>
  </si>
  <si>
    <t>VHR-008</t>
  </si>
  <si>
    <t>VICTOR HUGO RUALES-010</t>
  </si>
  <si>
    <t>VHR-010</t>
  </si>
  <si>
    <t>VICTOR HUGO RUALES-011</t>
  </si>
  <si>
    <t>VHR-011</t>
  </si>
  <si>
    <t>VICTOR HUGO RUALES-004</t>
  </si>
  <si>
    <t>VHR-004</t>
  </si>
  <si>
    <t>VICTOR HUGO RUALES-009</t>
  </si>
  <si>
    <t>VHR-009</t>
  </si>
  <si>
    <t>VICTOR HUGO RUALES-007</t>
  </si>
  <si>
    <t>VHR-007</t>
  </si>
  <si>
    <t>VICTOR HUGO RUALES-013</t>
  </si>
  <si>
    <t>VHR-013</t>
  </si>
  <si>
    <t>VICTOR HUGO RUALES-A018</t>
  </si>
  <si>
    <t>VHRA-018</t>
  </si>
  <si>
    <t>VICTOR HUGO RUALES-A012</t>
  </si>
  <si>
    <t>VHRA-012</t>
  </si>
  <si>
    <t>VICTOR HUGO RUALES-A016</t>
  </si>
  <si>
    <t>VHRA-016</t>
  </si>
  <si>
    <t>VICTOR HUGO RUALES-B019</t>
  </si>
  <si>
    <t>VHRB-019</t>
  </si>
  <si>
    <t>VICTOR HUGO RUALES-B020</t>
  </si>
  <si>
    <t>VHRB-020</t>
  </si>
  <si>
    <t>VICTOR HUGO RUALES-B021</t>
  </si>
  <si>
    <t>VHRB-021</t>
  </si>
  <si>
    <t>VICTOR HUGO RUALES-C022</t>
  </si>
  <si>
    <t>VHRC-022</t>
  </si>
  <si>
    <t>VICTOR HUGO RUALES-C023</t>
  </si>
  <si>
    <t>VHRC-023</t>
  </si>
  <si>
    <t>VICTOR HUGO RUALES-C024</t>
  </si>
  <si>
    <t>VHRC-024</t>
  </si>
  <si>
    <t>VICTOR HUGO RUALES-D002I</t>
  </si>
  <si>
    <t>VHRD-002I</t>
  </si>
  <si>
    <t>VICTOR HUGO RUALES-D001I</t>
  </si>
  <si>
    <t>VHRD-001I</t>
  </si>
  <si>
    <t>VICTOR HUGO RUALES-E029</t>
  </si>
  <si>
    <t>VHRE-029</t>
  </si>
  <si>
    <t>VICTOR HUGO RUALES-E031</t>
  </si>
  <si>
    <t>VHRE-031</t>
  </si>
  <si>
    <t>VICTOR HUGO RUALES-E030</t>
  </si>
  <si>
    <t>VHRE-030</t>
  </si>
  <si>
    <t>VICTOR HUGO RUALES-H027</t>
  </si>
  <si>
    <t>VHRH-027</t>
  </si>
  <si>
    <t>VICTOR HUGO RUALES-I025</t>
  </si>
  <si>
    <t>VHRI-025</t>
  </si>
  <si>
    <t>VICTOR HUGO RUALES-K032</t>
  </si>
  <si>
    <t>VHRK-032</t>
  </si>
  <si>
    <t>MARGARETH</t>
  </si>
  <si>
    <t>MARGARETH-001</t>
  </si>
  <si>
    <t>MRG-001</t>
  </si>
  <si>
    <t>VINITA-002</t>
  </si>
  <si>
    <t>VNT-002</t>
  </si>
  <si>
    <t>VINITA-003</t>
  </si>
  <si>
    <t>VNT-003</t>
  </si>
  <si>
    <t>VINITA-001</t>
  </si>
  <si>
    <t>VNT-001</t>
  </si>
  <si>
    <t>SA</t>
  </si>
  <si>
    <t>SACHA-005</t>
  </si>
  <si>
    <t>SCH-005</t>
  </si>
  <si>
    <t>SACHA-006</t>
  </si>
  <si>
    <t>SCH-006</t>
  </si>
  <si>
    <t>SACHA-117</t>
  </si>
  <si>
    <t>SCH-117</t>
  </si>
  <si>
    <t>SACHA-118</t>
  </si>
  <si>
    <t>SCH-118</t>
  </si>
  <si>
    <t>SACHA-119</t>
  </si>
  <si>
    <t>SCH-119</t>
  </si>
  <si>
    <t>SACHA-120</t>
  </si>
  <si>
    <t>SCH-120</t>
  </si>
  <si>
    <t>SACHA-121</t>
  </si>
  <si>
    <t>SCH-121</t>
  </si>
  <si>
    <t>SACHA-157</t>
  </si>
  <si>
    <t>SCH-157</t>
  </si>
  <si>
    <t>SACHA-122</t>
  </si>
  <si>
    <t>SCH-122</t>
  </si>
  <si>
    <t>SACHA-123</t>
  </si>
  <si>
    <t>SCH-123</t>
  </si>
  <si>
    <t>SACHA-124</t>
  </si>
  <si>
    <t>SCH-124</t>
  </si>
  <si>
    <t>SACHA-125</t>
  </si>
  <si>
    <t>SCH-125</t>
  </si>
  <si>
    <t>SACHA-126</t>
  </si>
  <si>
    <t>SCH-126</t>
  </si>
  <si>
    <t>SACHA-127</t>
  </si>
  <si>
    <t>SCH-127</t>
  </si>
  <si>
    <t>SACHA-128</t>
  </si>
  <si>
    <t>SCH-128</t>
  </si>
  <si>
    <t>SACHA-129</t>
  </si>
  <si>
    <t>SCH-129</t>
  </si>
  <si>
    <t>SACHA-106</t>
  </si>
  <si>
    <t>SCH-106</t>
  </si>
  <si>
    <t>SACHA-107</t>
  </si>
  <si>
    <t>SCH-107</t>
  </si>
  <si>
    <t>SACHA-108</t>
  </si>
  <si>
    <t>SCH-108</t>
  </si>
  <si>
    <t>SACHA-109</t>
  </si>
  <si>
    <t>SCH-109</t>
  </si>
  <si>
    <t>SACHA-110</t>
  </si>
  <si>
    <t>SCH-110</t>
  </si>
  <si>
    <t>SACHA-112</t>
  </si>
  <si>
    <t>SCH-112</t>
  </si>
  <si>
    <t>SACHA-113</t>
  </si>
  <si>
    <t>SCH-113</t>
  </si>
  <si>
    <t>SACHA-114</t>
  </si>
  <si>
    <t>SCH-114</t>
  </si>
  <si>
    <t>SACHA-115</t>
  </si>
  <si>
    <t>SCH-115</t>
  </si>
  <si>
    <t>SACHA-015</t>
  </si>
  <si>
    <t>SCH-015</t>
  </si>
  <si>
    <t>SACHA-016</t>
  </si>
  <si>
    <t>SCH-016</t>
  </si>
  <si>
    <t>SACHA-017</t>
  </si>
  <si>
    <t>SCH-017</t>
  </si>
  <si>
    <t>SACHA-018</t>
  </si>
  <si>
    <t>SCH-018</t>
  </si>
  <si>
    <t>SACHA-144</t>
  </si>
  <si>
    <t>SCH-144</t>
  </si>
  <si>
    <t>SACHA-145</t>
  </si>
  <si>
    <t>SCH-145</t>
  </si>
  <si>
    <t>SACHA-116</t>
  </si>
  <si>
    <t>SCH-116</t>
  </si>
  <si>
    <t>SACHA-156</t>
  </si>
  <si>
    <t>SCH-156</t>
  </si>
  <si>
    <t>SACHA-002B</t>
  </si>
  <si>
    <t>SCH-002B</t>
  </si>
  <si>
    <t>SACHA-003</t>
  </si>
  <si>
    <t>SCH-003</t>
  </si>
  <si>
    <t>SACHA-098</t>
  </si>
  <si>
    <t>SCH-098</t>
  </si>
  <si>
    <t>SACHA-099</t>
  </si>
  <si>
    <t>SCH-099</t>
  </si>
  <si>
    <t>SACHA-101</t>
  </si>
  <si>
    <t>SCH-101</t>
  </si>
  <si>
    <t>SACHA-102</t>
  </si>
  <si>
    <t>SCH-102</t>
  </si>
  <si>
    <t>SACHA-065</t>
  </si>
  <si>
    <t>SCH-065-test</t>
  </si>
  <si>
    <t>SCH-065</t>
  </si>
  <si>
    <t>SACHA-166</t>
  </si>
  <si>
    <t>SCH-166</t>
  </si>
  <si>
    <t>SACHA-038</t>
  </si>
  <si>
    <t>SCH-038</t>
  </si>
  <si>
    <t>SACHA-039</t>
  </si>
  <si>
    <t>SCH-039</t>
  </si>
  <si>
    <t>SACHA-040</t>
  </si>
  <si>
    <t>SCH-040</t>
  </si>
  <si>
    <t>SACHA-041</t>
  </si>
  <si>
    <t>SCH-041</t>
  </si>
  <si>
    <t>SACHA-042</t>
  </si>
  <si>
    <t>SCH-042</t>
  </si>
  <si>
    <t>SACHA-043</t>
  </si>
  <si>
    <t>SCH-043</t>
  </si>
  <si>
    <t>SACHA-044</t>
  </si>
  <si>
    <t>SCH-044</t>
  </si>
  <si>
    <t>SACHA-045</t>
  </si>
  <si>
    <t>SCH-045</t>
  </si>
  <si>
    <t>SACHA-045B</t>
  </si>
  <si>
    <t>SCH-045B</t>
  </si>
  <si>
    <t>SACHA-046</t>
  </si>
  <si>
    <t>SCH-046</t>
  </si>
  <si>
    <t>SACHA-047</t>
  </si>
  <si>
    <t>SCH-047</t>
  </si>
  <si>
    <t>SACHA-048</t>
  </si>
  <si>
    <t>SCH-048</t>
  </si>
  <si>
    <t>SACHA-050</t>
  </si>
  <si>
    <t>SCH-050</t>
  </si>
  <si>
    <t>SACHA-103</t>
  </si>
  <si>
    <t>SCH-103</t>
  </si>
  <si>
    <t>SACHA-104</t>
  </si>
  <si>
    <t>SCH-104</t>
  </si>
  <si>
    <t>SACHA-105I</t>
  </si>
  <si>
    <t>SCH-105I</t>
  </si>
  <si>
    <t>SACHA-036</t>
  </si>
  <si>
    <t>SCH-036</t>
  </si>
  <si>
    <t>SACHA-037</t>
  </si>
  <si>
    <t>SCH-037</t>
  </si>
  <si>
    <t>SACHA-087</t>
  </si>
  <si>
    <t>SCH-087</t>
  </si>
  <si>
    <t>SACHA-088</t>
  </si>
  <si>
    <t>SCH-088</t>
  </si>
  <si>
    <t>SACHA-089</t>
  </si>
  <si>
    <t>SCH-089</t>
  </si>
  <si>
    <t>SACHA-090I</t>
  </si>
  <si>
    <t>SCH-090I</t>
  </si>
  <si>
    <t>SACHA-091</t>
  </si>
  <si>
    <t>SCH-091</t>
  </si>
  <si>
    <t>SACHA-092</t>
  </si>
  <si>
    <t>SCH-092</t>
  </si>
  <si>
    <t>SACHA-093</t>
  </si>
  <si>
    <t>SCH-093</t>
  </si>
  <si>
    <t>SACHA-095</t>
  </si>
  <si>
    <t>SCH-095</t>
  </si>
  <si>
    <t>SACHA-096</t>
  </si>
  <si>
    <t>SCH-096</t>
  </si>
  <si>
    <t>SACHA-097</t>
  </si>
  <si>
    <t>SCH-097</t>
  </si>
  <si>
    <t>SACHA-141</t>
  </si>
  <si>
    <t>SCH-141</t>
  </si>
  <si>
    <t>SACHA-142</t>
  </si>
  <si>
    <t>SCH-142</t>
  </si>
  <si>
    <t>SACHA-143</t>
  </si>
  <si>
    <t>SCH-143</t>
  </si>
  <si>
    <t>SACHA-033</t>
  </si>
  <si>
    <t>SCH-033</t>
  </si>
  <si>
    <t>SACHA-034</t>
  </si>
  <si>
    <t>SCH-034</t>
  </si>
  <si>
    <t>SACHA-001P</t>
  </si>
  <si>
    <t>SCH-001P</t>
  </si>
  <si>
    <t>SACHA-002</t>
  </si>
  <si>
    <t>SCH-002</t>
  </si>
  <si>
    <t>SACHA-075</t>
  </si>
  <si>
    <t>SCH-075</t>
  </si>
  <si>
    <t>SACHA-076</t>
  </si>
  <si>
    <t>SCH-076</t>
  </si>
  <si>
    <t>SACHA-077</t>
  </si>
  <si>
    <t>SCH-077</t>
  </si>
  <si>
    <t>SACHA-078</t>
  </si>
  <si>
    <t>SCH-078</t>
  </si>
  <si>
    <t>SACHA-079</t>
  </si>
  <si>
    <t>SCH-079</t>
  </si>
  <si>
    <t>SACHA-080</t>
  </si>
  <si>
    <t>SCH-080</t>
  </si>
  <si>
    <t>SACHA-081</t>
  </si>
  <si>
    <t>SCH-081</t>
  </si>
  <si>
    <t>SACHA-082</t>
  </si>
  <si>
    <t>SCH-082</t>
  </si>
  <si>
    <t>SACHA-083</t>
  </si>
  <si>
    <t>SCH-083</t>
  </si>
  <si>
    <t>SACHA-084</t>
  </si>
  <si>
    <t>SCH-084</t>
  </si>
  <si>
    <t>SACHA-085</t>
  </si>
  <si>
    <t>SCH-085</t>
  </si>
  <si>
    <t>SACHA-086</t>
  </si>
  <si>
    <t>SCH-086</t>
  </si>
  <si>
    <t>SACHA-035</t>
  </si>
  <si>
    <t>SCH-035</t>
  </si>
  <si>
    <t>SACHA-132</t>
  </si>
  <si>
    <t>SCH-132</t>
  </si>
  <si>
    <t>SACHA-133</t>
  </si>
  <si>
    <t>SCH-133</t>
  </si>
  <si>
    <t>SCH-133R1</t>
  </si>
  <si>
    <t>SACHA-134</t>
  </si>
  <si>
    <t>SCH-134</t>
  </si>
  <si>
    <t>SACHA-135</t>
  </si>
  <si>
    <t>SCH-135</t>
  </si>
  <si>
    <t>SACHA-136</t>
  </si>
  <si>
    <t>SCH-136</t>
  </si>
  <si>
    <t>SACHA-137</t>
  </si>
  <si>
    <t>SCH-137</t>
  </si>
  <si>
    <t>SACHA-138</t>
  </si>
  <si>
    <t>SCH-138</t>
  </si>
  <si>
    <t>SACHA-139</t>
  </si>
  <si>
    <t>SCH-139</t>
  </si>
  <si>
    <t>SACHA-182</t>
  </si>
  <si>
    <t>SCH-182</t>
  </si>
  <si>
    <t>SACHA-183</t>
  </si>
  <si>
    <t>SCH-183</t>
  </si>
  <si>
    <t>SACHA-184</t>
  </si>
  <si>
    <t>SCH-184</t>
  </si>
  <si>
    <t>SCH-184S1</t>
  </si>
  <si>
    <t>SACHA-185</t>
  </si>
  <si>
    <t>SCH-185</t>
  </si>
  <si>
    <t>SACHA-074</t>
  </si>
  <si>
    <t>SCH-074</t>
  </si>
  <si>
    <t>SACHA-186</t>
  </si>
  <si>
    <t>SCH-186</t>
  </si>
  <si>
    <t>SACHA-191</t>
  </si>
  <si>
    <t>SCH-191</t>
  </si>
  <si>
    <t>SACHA-193</t>
  </si>
  <si>
    <t>SCH-193</t>
  </si>
  <si>
    <t>SACHA-009</t>
  </si>
  <si>
    <t>SCH-009</t>
  </si>
  <si>
    <t>SACHA-011</t>
  </si>
  <si>
    <t>SCH-011</t>
  </si>
  <si>
    <t>SACHA-012</t>
  </si>
  <si>
    <t>SCH-012</t>
  </si>
  <si>
    <t>SACHA-013</t>
  </si>
  <si>
    <t>SCH-013</t>
  </si>
  <si>
    <t>SACHA-014</t>
  </si>
  <si>
    <t>SCH-014</t>
  </si>
  <si>
    <t>SACHA-130</t>
  </si>
  <si>
    <t>SCH-130</t>
  </si>
  <si>
    <t>SACHA-131</t>
  </si>
  <si>
    <t>SCH-131</t>
  </si>
  <si>
    <t>SACHA-019</t>
  </si>
  <si>
    <t>SCH-019</t>
  </si>
  <si>
    <t>SACHA-021</t>
  </si>
  <si>
    <t>SCH-021</t>
  </si>
  <si>
    <t>SACHA-022</t>
  </si>
  <si>
    <t>SCH-022</t>
  </si>
  <si>
    <t>SACHA-023</t>
  </si>
  <si>
    <t>SCH-023</t>
  </si>
  <si>
    <t>SACHA-024</t>
  </si>
  <si>
    <t>SCH-024</t>
  </si>
  <si>
    <t>SACHA-025</t>
  </si>
  <si>
    <t>SCH-025</t>
  </si>
  <si>
    <t>SACHA-026</t>
  </si>
  <si>
    <t>SCH-026</t>
  </si>
  <si>
    <t>SACHA-027</t>
  </si>
  <si>
    <t>SCH-027</t>
  </si>
  <si>
    <t>SACHA-028</t>
  </si>
  <si>
    <t>SCH-028</t>
  </si>
  <si>
    <t>SACHA-029</t>
  </si>
  <si>
    <t>SCH-029</t>
  </si>
  <si>
    <t>SACHA-030</t>
  </si>
  <si>
    <t>SCH-030</t>
  </si>
  <si>
    <t>SACHA-031</t>
  </si>
  <si>
    <t>SCH-031</t>
  </si>
  <si>
    <t>SACHA-032</t>
  </si>
  <si>
    <t>SCH-032</t>
  </si>
  <si>
    <t>SACHA-064</t>
  </si>
  <si>
    <t>SCH-064</t>
  </si>
  <si>
    <t>SACHA-066</t>
  </si>
  <si>
    <t>SCH-066</t>
  </si>
  <si>
    <t>SACHA-066B</t>
  </si>
  <si>
    <t>SCH-066B</t>
  </si>
  <si>
    <t>SACHA-068</t>
  </si>
  <si>
    <t>SCH-068</t>
  </si>
  <si>
    <t>SACHA-069</t>
  </si>
  <si>
    <t>SCH-069</t>
  </si>
  <si>
    <t>SACHA-070</t>
  </si>
  <si>
    <t>SCH-070</t>
  </si>
  <si>
    <t>SACHA-071</t>
  </si>
  <si>
    <t>SCH-071</t>
  </si>
  <si>
    <t>SACHA-072</t>
  </si>
  <si>
    <t>SCH-072</t>
  </si>
  <si>
    <t>SACHA-073</t>
  </si>
  <si>
    <t>SCH-073</t>
  </si>
  <si>
    <t>SACHA-052B</t>
  </si>
  <si>
    <t>SCH-052B</t>
  </si>
  <si>
    <t>SACHA-053</t>
  </si>
  <si>
    <t>SCH-053</t>
  </si>
  <si>
    <t>SACHA-159</t>
  </si>
  <si>
    <t>SCH-159</t>
  </si>
  <si>
    <t>SACHA-161</t>
  </si>
  <si>
    <t>SCH-161</t>
  </si>
  <si>
    <t>SACHA-162</t>
  </si>
  <si>
    <t>SCH-162</t>
  </si>
  <si>
    <t>SACHA-167</t>
  </si>
  <si>
    <t>SCH-167</t>
  </si>
  <si>
    <t>SACHA-054</t>
  </si>
  <si>
    <t>SCH-054</t>
  </si>
  <si>
    <t>SACHA-055</t>
  </si>
  <si>
    <t>SCH-055</t>
  </si>
  <si>
    <t>SACHA-056</t>
  </si>
  <si>
    <t>SCH-056</t>
  </si>
  <si>
    <t>SACHA-057</t>
  </si>
  <si>
    <t>SCH-057</t>
  </si>
  <si>
    <t>SACHA-058</t>
  </si>
  <si>
    <t>SCH-058</t>
  </si>
  <si>
    <t>SACHA-059</t>
  </si>
  <si>
    <t>SCH-059</t>
  </si>
  <si>
    <t>SACHA-061</t>
  </si>
  <si>
    <t>SCH-061</t>
  </si>
  <si>
    <t>SACHA-062</t>
  </si>
  <si>
    <t>SCH-062</t>
  </si>
  <si>
    <t>SACHA-007</t>
  </si>
  <si>
    <t>SCH-007</t>
  </si>
  <si>
    <t>SACHA-008</t>
  </si>
  <si>
    <t>SCH-008</t>
  </si>
  <si>
    <t>SACHA-299</t>
  </si>
  <si>
    <t>SCH-299</t>
  </si>
  <si>
    <t>SACHA-051</t>
  </si>
  <si>
    <t>SCH-051</t>
  </si>
  <si>
    <t>SACHA-052</t>
  </si>
  <si>
    <t>SCH-052</t>
  </si>
  <si>
    <t>SACHA-A225</t>
  </si>
  <si>
    <t>SCHA-225</t>
  </si>
  <si>
    <t>SACHA-A190</t>
  </si>
  <si>
    <t>SCHA-190</t>
  </si>
  <si>
    <t>SACHA-A001</t>
  </si>
  <si>
    <t>SCHA-001</t>
  </si>
  <si>
    <t>SACHA-A197</t>
  </si>
  <si>
    <t>SCHA-197</t>
  </si>
  <si>
    <t>SACHA-AA300</t>
  </si>
  <si>
    <t>SCHAA-300</t>
  </si>
  <si>
    <t>SACHA-AA307</t>
  </si>
  <si>
    <t>SCHAA-307</t>
  </si>
  <si>
    <t>SCHAA-307S1</t>
  </si>
  <si>
    <t>SACHA-AA306</t>
  </si>
  <si>
    <t>SCHAA-306</t>
  </si>
  <si>
    <t>SACHA-AA301</t>
  </si>
  <si>
    <t>SCHAA-301</t>
  </si>
  <si>
    <t>SACHA-AA304</t>
  </si>
  <si>
    <t>SCHAA-304</t>
  </si>
  <si>
    <t>SACHA-AA303</t>
  </si>
  <si>
    <t>SCHAA-303</t>
  </si>
  <si>
    <t>SACHA-AA302</t>
  </si>
  <si>
    <t>SCHAA-302</t>
  </si>
  <si>
    <t>SACHA-AA305</t>
  </si>
  <si>
    <t>SCHAA-305</t>
  </si>
  <si>
    <t>SACHA-AB317H</t>
  </si>
  <si>
    <t>SCHAB-317H</t>
  </si>
  <si>
    <t>SACHA-AB310</t>
  </si>
  <si>
    <t>SCHAB-310</t>
  </si>
  <si>
    <t>SACHA-AB318</t>
  </si>
  <si>
    <t>SCHAB-318</t>
  </si>
  <si>
    <t>SACHA-AB319</t>
  </si>
  <si>
    <t>SCHAB-319</t>
  </si>
  <si>
    <t>SACHA-AB341</t>
  </si>
  <si>
    <t>SCHAB-341</t>
  </si>
  <si>
    <t>SACHA-AB322</t>
  </si>
  <si>
    <t>SCHAB-322</t>
  </si>
  <si>
    <t>SACHA-AB312</t>
  </si>
  <si>
    <t>SCHAB-312</t>
  </si>
  <si>
    <t>SACHA-AB313</t>
  </si>
  <si>
    <t>SCHAB-313</t>
  </si>
  <si>
    <t>SACHA-AB314</t>
  </si>
  <si>
    <t>SCHAB-314</t>
  </si>
  <si>
    <t>SACHA-AB311</t>
  </si>
  <si>
    <t>SCHAB-311</t>
  </si>
  <si>
    <t>SACHA-AB316</t>
  </si>
  <si>
    <t>SCHAB-316</t>
  </si>
  <si>
    <t>SACHA-AB315</t>
  </si>
  <si>
    <t>SCHAB-315</t>
  </si>
  <si>
    <t>PAD AC</t>
  </si>
  <si>
    <t>SACHA-AC355</t>
  </si>
  <si>
    <t>SCHAC-355</t>
  </si>
  <si>
    <t>SACHA-AC354</t>
  </si>
  <si>
    <t>SCHAC-354</t>
  </si>
  <si>
    <t>SACHA-AC353</t>
  </si>
  <si>
    <t>SCHAC-353</t>
  </si>
  <si>
    <t>SACHA-AC352</t>
  </si>
  <si>
    <t>SCHAC-352</t>
  </si>
  <si>
    <t>SACHA-AC351</t>
  </si>
  <si>
    <t>SCHAC-351</t>
  </si>
  <si>
    <t>SACHA-AC350</t>
  </si>
  <si>
    <t>SCHAC-350</t>
  </si>
  <si>
    <t>PAD AD</t>
  </si>
  <si>
    <t>SACHA-AD361</t>
  </si>
  <si>
    <t>SCHAD-361</t>
  </si>
  <si>
    <t>SACHA-AD360</t>
  </si>
  <si>
    <t>SCHAD-360</t>
  </si>
  <si>
    <t>SACHA-AD365</t>
  </si>
  <si>
    <t>SCHAD-365</t>
  </si>
  <si>
    <t>SACHA-AD366</t>
  </si>
  <si>
    <t>SCHAD-366</t>
  </si>
  <si>
    <t>SACHA-AD363</t>
  </si>
  <si>
    <t>SCHAD-363</t>
  </si>
  <si>
    <t>SCHAD-363S1</t>
  </si>
  <si>
    <t>SACHA-AD364</t>
  </si>
  <si>
    <t>SCHAD-364</t>
  </si>
  <si>
    <t>SACHA-AD362</t>
  </si>
  <si>
    <t>SCHAD-362</t>
  </si>
  <si>
    <t>PAD AE</t>
  </si>
  <si>
    <t>SACHA-AE373H</t>
  </si>
  <si>
    <t>SCHAE-373H</t>
  </si>
  <si>
    <t>SACHA-AE374</t>
  </si>
  <si>
    <t>SCHAE-374</t>
  </si>
  <si>
    <t>SACHA-AE375</t>
  </si>
  <si>
    <t>SCHAE-375</t>
  </si>
  <si>
    <t>SACHA-AE376</t>
  </si>
  <si>
    <t>SCHAE-376</t>
  </si>
  <si>
    <t>SACHA-AE377</t>
  </si>
  <si>
    <t>SCHAE-377</t>
  </si>
  <si>
    <t>SACHA-AE378</t>
  </si>
  <si>
    <t>SCHAE-378</t>
  </si>
  <si>
    <t>SACHA-AE370</t>
  </si>
  <si>
    <t>SCHAE-370</t>
  </si>
  <si>
    <t>SACHA-AE371</t>
  </si>
  <si>
    <t>SCHAE-371</t>
  </si>
  <si>
    <t>SACHA-AE372</t>
  </si>
  <si>
    <t>SCHAE-372</t>
  </si>
  <si>
    <t>PAD AF</t>
  </si>
  <si>
    <t>SACHA-AF380</t>
  </si>
  <si>
    <t>SCHAF-380</t>
  </si>
  <si>
    <t>SACHA-AF381</t>
  </si>
  <si>
    <t>SCHAF-381</t>
  </si>
  <si>
    <t>SACHA-AF382</t>
  </si>
  <si>
    <t>SCHAF-382</t>
  </si>
  <si>
    <t>SACHA-AF383H</t>
  </si>
  <si>
    <t>SCHAF-383H</t>
  </si>
  <si>
    <t>SACHA-AF385</t>
  </si>
  <si>
    <t>SCHAF-385</t>
  </si>
  <si>
    <t>SACHA-AF386</t>
  </si>
  <si>
    <t>SCHAF-386</t>
  </si>
  <si>
    <t>SACHA-AF387</t>
  </si>
  <si>
    <t>SCHAF-387</t>
  </si>
  <si>
    <t>SCHAF-387S1</t>
  </si>
  <si>
    <t>SACHA-AF384</t>
  </si>
  <si>
    <t>SCHAF-384</t>
  </si>
  <si>
    <t>PAD AG</t>
  </si>
  <si>
    <t>SACHA-AG390</t>
  </si>
  <si>
    <t>SCHAG-390</t>
  </si>
  <si>
    <t>SACHA-AG391</t>
  </si>
  <si>
    <t>SCHAG-391</t>
  </si>
  <si>
    <t>SACHA-AG392</t>
  </si>
  <si>
    <t>SCHAG-392</t>
  </si>
  <si>
    <t>SACHA-AG396</t>
  </si>
  <si>
    <t>SCHAG-396</t>
  </si>
  <si>
    <t>SACHA-AG394</t>
  </si>
  <si>
    <t>SCHAG-394</t>
  </si>
  <si>
    <t>SACHA-AG395</t>
  </si>
  <si>
    <t>SCHAG-395</t>
  </si>
  <si>
    <t>SACHA-AG393</t>
  </si>
  <si>
    <t>SCHAG-393</t>
  </si>
  <si>
    <t>PAD AH</t>
  </si>
  <si>
    <t>SACHA-AH400</t>
  </si>
  <si>
    <t>SCHAH-400</t>
  </si>
  <si>
    <t>SACHA-AH401</t>
  </si>
  <si>
    <t>SCHAH-401</t>
  </si>
  <si>
    <t>SACHA-AH402</t>
  </si>
  <si>
    <t>SCHAH-402</t>
  </si>
  <si>
    <t>SACHA-AH406</t>
  </si>
  <si>
    <t>SCHAH-406</t>
  </si>
  <si>
    <t>SACHA-AH404</t>
  </si>
  <si>
    <t>SCHAH-404</t>
  </si>
  <si>
    <t>SACHA-AH405</t>
  </si>
  <si>
    <t>SCHAH-405</t>
  </si>
  <si>
    <t>SACHA-AH403</t>
  </si>
  <si>
    <t>SCHAH-403</t>
  </si>
  <si>
    <t>PAD AI</t>
  </si>
  <si>
    <t>SACHA-AI410</t>
  </si>
  <si>
    <t>SCHAI-410</t>
  </si>
  <si>
    <t>SACHA-AI411</t>
  </si>
  <si>
    <t>SCHAI-411</t>
  </si>
  <si>
    <t>SACHA-AI412H</t>
  </si>
  <si>
    <t>SCHAI-412H</t>
  </si>
  <si>
    <t>SACHA-AI413</t>
  </si>
  <si>
    <t>SCHAI-413</t>
  </si>
  <si>
    <t>SCHAI-413S1</t>
  </si>
  <si>
    <t>SACHA-AI414</t>
  </si>
  <si>
    <t>SCHAI-414</t>
  </si>
  <si>
    <t>SACHA-AI415</t>
  </si>
  <si>
    <t>SCHAI-415</t>
  </si>
  <si>
    <t>PAD AJ</t>
  </si>
  <si>
    <t>SACHA-AJ420</t>
  </si>
  <si>
    <t>SCHAJ-420</t>
  </si>
  <si>
    <t>SACHA-AJ421</t>
  </si>
  <si>
    <t>SCHAJ-421</t>
  </si>
  <si>
    <t>SACHA-AJ422</t>
  </si>
  <si>
    <t>SCHAJ-422</t>
  </si>
  <si>
    <t>SACHA-AJ423</t>
  </si>
  <si>
    <t>SCHAJ-423</t>
  </si>
  <si>
    <t>SACHA-AJ428</t>
  </si>
  <si>
    <t>SCHAJ-428</t>
  </si>
  <si>
    <t>SACHA-AJ426</t>
  </si>
  <si>
    <t>SCHAJ-426</t>
  </si>
  <si>
    <t>SACHA-AJ427H</t>
  </si>
  <si>
    <t>SCHAJ-427H</t>
  </si>
  <si>
    <t>SACHA-AJ424</t>
  </si>
  <si>
    <t>SCHAJ-424</t>
  </si>
  <si>
    <t>SACHA-AJ425</t>
  </si>
  <si>
    <t>SCHAJ-425</t>
  </si>
  <si>
    <t>PAD AK</t>
  </si>
  <si>
    <t>SACHA-AK430</t>
  </si>
  <si>
    <t>SCHAK-430</t>
  </si>
  <si>
    <t>SACHA-AK433</t>
  </si>
  <si>
    <t>SCHAK-433</t>
  </si>
  <si>
    <t>SACHA-AK432</t>
  </si>
  <si>
    <t>SCHAK-432</t>
  </si>
  <si>
    <t>SACHA-AK431</t>
  </si>
  <si>
    <t>SCHAK-431</t>
  </si>
  <si>
    <t>PAD AL</t>
  </si>
  <si>
    <t>SACHA-AL447</t>
  </si>
  <si>
    <t>SCHAL-447</t>
  </si>
  <si>
    <t>SACHA-AL448</t>
  </si>
  <si>
    <t>SCHAL-448</t>
  </si>
  <si>
    <t>SACHA-AL444</t>
  </si>
  <si>
    <t>SCHAL-444</t>
  </si>
  <si>
    <t>SACHA-AL445</t>
  </si>
  <si>
    <t>SCHAL-445</t>
  </si>
  <si>
    <t>SACHA-AL443</t>
  </si>
  <si>
    <t>SCHAL-443</t>
  </si>
  <si>
    <t>SACHA-AL446</t>
  </si>
  <si>
    <t>SCHAL-446</t>
  </si>
  <si>
    <t>SCHAL-446S1</t>
  </si>
  <si>
    <t>SACHA-AL440</t>
  </si>
  <si>
    <t>SCHAL-440</t>
  </si>
  <si>
    <t>SACHA-AL441</t>
  </si>
  <si>
    <t>SCHAL-441</t>
  </si>
  <si>
    <t>SACHA-AL442</t>
  </si>
  <si>
    <t>SCHAL-442</t>
  </si>
  <si>
    <t>PAD AM</t>
  </si>
  <si>
    <t>SACHA-AM450</t>
  </si>
  <si>
    <t>SCHAM-450</t>
  </si>
  <si>
    <t>SACHA-AM451</t>
  </si>
  <si>
    <t>SCHAM-451</t>
  </si>
  <si>
    <t>SACHA-AM452</t>
  </si>
  <si>
    <t>SCHAM-452</t>
  </si>
  <si>
    <t>SACHA-AM453</t>
  </si>
  <si>
    <t>SCHAM-453</t>
  </si>
  <si>
    <t>SACHA-AM458</t>
  </si>
  <si>
    <t>SCHAM-458</t>
  </si>
  <si>
    <t>SACHA-AM455</t>
  </si>
  <si>
    <t>SCHAM-455</t>
  </si>
  <si>
    <t>SACHA-AM456</t>
  </si>
  <si>
    <t>SCHAM-456</t>
  </si>
  <si>
    <t>SACHA-AM457</t>
  </si>
  <si>
    <t>SCHAM-457</t>
  </si>
  <si>
    <t>SACHA-AM454</t>
  </si>
  <si>
    <t>SCHAM-454</t>
  </si>
  <si>
    <t>PAD AN</t>
  </si>
  <si>
    <t>SACHA-AN460</t>
  </si>
  <si>
    <t>SCHAN-460</t>
  </si>
  <si>
    <t>SACHA-AN462</t>
  </si>
  <si>
    <t>SCHAN-462</t>
  </si>
  <si>
    <t>SACHA-AN461</t>
  </si>
  <si>
    <t>SCHAN-461</t>
  </si>
  <si>
    <t>PAD AO</t>
  </si>
  <si>
    <t>SACHA-AO470</t>
  </si>
  <si>
    <t>SCHAO-470</t>
  </si>
  <si>
    <t>SACHA-AO471</t>
  </si>
  <si>
    <t>SCHAO-471</t>
  </si>
  <si>
    <t>SCHAO-471R1</t>
  </si>
  <si>
    <t>SACHA-AO472</t>
  </si>
  <si>
    <t>SCHAO-472</t>
  </si>
  <si>
    <t>SACHA-AO473H</t>
  </si>
  <si>
    <t>SCHAO-473H</t>
  </si>
  <si>
    <t>SCHAO-473HS1</t>
  </si>
  <si>
    <t>SACHA-AO477H</t>
  </si>
  <si>
    <t>SCHAO-477H</t>
  </si>
  <si>
    <t>SACHA-AO474</t>
  </si>
  <si>
    <t>SCHAO-474</t>
  </si>
  <si>
    <t>SACHA-AO475H</t>
  </si>
  <si>
    <t>SCHAO-475H</t>
  </si>
  <si>
    <t>SACHA-AO476</t>
  </si>
  <si>
    <t>SCHAO-476</t>
  </si>
  <si>
    <t>SACHA-AO478H</t>
  </si>
  <si>
    <t>SCHAO-478H</t>
  </si>
  <si>
    <t>PAD AP</t>
  </si>
  <si>
    <t>SACHA-AP480</t>
  </si>
  <si>
    <t>SCHAP-480</t>
  </si>
  <si>
    <t>SACHA-AP481</t>
  </si>
  <si>
    <t>SCHAP-481</t>
  </si>
  <si>
    <t>SACHA-AP482</t>
  </si>
  <si>
    <t>SCHAP-482</t>
  </si>
  <si>
    <t>SACHA-AP483</t>
  </si>
  <si>
    <t>SCHAP-483</t>
  </si>
  <si>
    <t>SACHA-AP484</t>
  </si>
  <si>
    <t>SCHAP-484</t>
  </si>
  <si>
    <t>SACHA-AP486</t>
  </si>
  <si>
    <t>SCHAP-486</t>
  </si>
  <si>
    <t>SACHA-AP487</t>
  </si>
  <si>
    <t>SCHAP-487</t>
  </si>
  <si>
    <t>SACHA-AP488H</t>
  </si>
  <si>
    <t>SCHAP-488H</t>
  </si>
  <si>
    <t>SACHA-AP485H</t>
  </si>
  <si>
    <t>SCHAP-485H</t>
  </si>
  <si>
    <t>SCHAP-485HS1</t>
  </si>
  <si>
    <t>SCHAP-485HS2</t>
  </si>
  <si>
    <t>SACHA-B165</t>
  </si>
  <si>
    <t>SCHB-165</t>
  </si>
  <si>
    <t>SACHA-B168H</t>
  </si>
  <si>
    <t>SCHB-168H</t>
  </si>
  <si>
    <t>SACHA-B204</t>
  </si>
  <si>
    <t>SCHB-204</t>
  </si>
  <si>
    <t>SACHA-B178</t>
  </si>
  <si>
    <t>SCHB-178</t>
  </si>
  <si>
    <t>SACHA-B221H</t>
  </si>
  <si>
    <t>SCHB-221H</t>
  </si>
  <si>
    <t>SACHA-B004</t>
  </si>
  <si>
    <t>SCHB-004</t>
  </si>
  <si>
    <t>SACHA-B004B</t>
  </si>
  <si>
    <t>SCHB-004B</t>
  </si>
  <si>
    <t>SACHA-B235</t>
  </si>
  <si>
    <t>SCHB-235</t>
  </si>
  <si>
    <t>SACHA-B236</t>
  </si>
  <si>
    <t>SCHB-236</t>
  </si>
  <si>
    <t>SACHA-C164</t>
  </si>
  <si>
    <t>SCHC-164</t>
  </si>
  <si>
    <t>SACHA-C010</t>
  </si>
  <si>
    <t>SCHC-010</t>
  </si>
  <si>
    <t>SACHA-C140</t>
  </si>
  <si>
    <t>SCHC-140</t>
  </si>
  <si>
    <t>SACHA-C147</t>
  </si>
  <si>
    <t>SCHC-147</t>
  </si>
  <si>
    <t>SCHC-147S1</t>
  </si>
  <si>
    <t>SACHA-D020</t>
  </si>
  <si>
    <t>SCHD-020</t>
  </si>
  <si>
    <t>SACHA-D249</t>
  </si>
  <si>
    <t>SCHD-249</t>
  </si>
  <si>
    <t>SACHA-D253</t>
  </si>
  <si>
    <t>SCHD-253</t>
  </si>
  <si>
    <t>SACHA-D255</t>
  </si>
  <si>
    <t>SCHD-255</t>
  </si>
  <si>
    <t>SACHA-D256</t>
  </si>
  <si>
    <t>SCHD-256</t>
  </si>
  <si>
    <t>SACHA-D250</t>
  </si>
  <si>
    <t>SCHD-250</t>
  </si>
  <si>
    <t>SACHA-D251</t>
  </si>
  <si>
    <t>SCHD-251</t>
  </si>
  <si>
    <t>SACHA-E166</t>
  </si>
  <si>
    <t>SCHE-166</t>
  </si>
  <si>
    <t>SACHA-E205</t>
  </si>
  <si>
    <t>SCHE-205</t>
  </si>
  <si>
    <t>SACHA-E049</t>
  </si>
  <si>
    <t>SCHE-049</t>
  </si>
  <si>
    <t>SACHA-E232</t>
  </si>
  <si>
    <t>SCHE-232</t>
  </si>
  <si>
    <t>SACHA-F060</t>
  </si>
  <si>
    <t>SCHF-060</t>
  </si>
  <si>
    <t>SACHA-F246</t>
  </si>
  <si>
    <t>SCHF-246</t>
  </si>
  <si>
    <t>SACHA-F247</t>
  </si>
  <si>
    <t>SCHF-247</t>
  </si>
  <si>
    <t>SACHA-F248</t>
  </si>
  <si>
    <t>SCHF-248</t>
  </si>
  <si>
    <t>SACHA-F245</t>
  </si>
  <si>
    <t>SCHF-245</t>
  </si>
  <si>
    <t>SACHA-G063</t>
  </si>
  <si>
    <t>SCHG-063</t>
  </si>
  <si>
    <t>SACHA-G273</t>
  </si>
  <si>
    <t>SCHG-273</t>
  </si>
  <si>
    <t>SACHA-G274</t>
  </si>
  <si>
    <t>SCHG-274</t>
  </si>
  <si>
    <t>SACHA-G275</t>
  </si>
  <si>
    <t>SCHG-275</t>
  </si>
  <si>
    <t>SACHA-G276</t>
  </si>
  <si>
    <t>SCHG-276</t>
  </si>
  <si>
    <t>SACHA-G277</t>
  </si>
  <si>
    <t>SCHG-277</t>
  </si>
  <si>
    <t>SACHA-G278</t>
  </si>
  <si>
    <t>SCHG-278</t>
  </si>
  <si>
    <t>SACHA-H160</t>
  </si>
  <si>
    <t>SCHH-160</t>
  </si>
  <si>
    <t>SCHH-160R1</t>
  </si>
  <si>
    <t>SACHA-H218</t>
  </si>
  <si>
    <t>SCHH-218</t>
  </si>
  <si>
    <t>SACHA-H065B</t>
  </si>
  <si>
    <t>SCHH-065B</t>
  </si>
  <si>
    <t>SACHA-H228</t>
  </si>
  <si>
    <t>SCHH-228</t>
  </si>
  <si>
    <t>SACHA-H231</t>
  </si>
  <si>
    <t>SCHH-231</t>
  </si>
  <si>
    <t>SACHA-H233</t>
  </si>
  <si>
    <t>SCHH-233</t>
  </si>
  <si>
    <t>SACHA-H259</t>
  </si>
  <si>
    <t>SCHH-259</t>
  </si>
  <si>
    <t>SACHA-H285</t>
  </si>
  <si>
    <t>SCHH-285</t>
  </si>
  <si>
    <t>SACHA-H065</t>
  </si>
  <si>
    <t>SCHH-065</t>
  </si>
  <si>
    <t>SACHA-H239</t>
  </si>
  <si>
    <t>SCHH-239</t>
  </si>
  <si>
    <t>SACHA-H237</t>
  </si>
  <si>
    <t>SCHH-237</t>
  </si>
  <si>
    <t>SCHH-237R1</t>
  </si>
  <si>
    <t>SACHA-H238</t>
  </si>
  <si>
    <t>SCHH-238</t>
  </si>
  <si>
    <t>SACHA-I179H</t>
  </si>
  <si>
    <t>SCHI-179H</t>
  </si>
  <si>
    <t>SACHA-I067</t>
  </si>
  <si>
    <t>SCHI-067</t>
  </si>
  <si>
    <t>SACHA-I067B</t>
  </si>
  <si>
    <t>SCHI-067B</t>
  </si>
  <si>
    <t>SACHA-I200</t>
  </si>
  <si>
    <t>SCHI-200</t>
  </si>
  <si>
    <t>SACHA-I201</t>
  </si>
  <si>
    <t>SCHI-201</t>
  </si>
  <si>
    <t>SACHA-J203</t>
  </si>
  <si>
    <t>SCHJ-203</t>
  </si>
  <si>
    <t>SACHA-J206</t>
  </si>
  <si>
    <t>SCHJ-206</t>
  </si>
  <si>
    <t>SACHA-J094</t>
  </si>
  <si>
    <t>SCHJ-094</t>
  </si>
  <si>
    <t>SACHA-J173H</t>
  </si>
  <si>
    <t>SCHJ-173H</t>
  </si>
  <si>
    <t>SACHA-J244</t>
  </si>
  <si>
    <t>SCHJ-244</t>
  </si>
  <si>
    <t>SACHA-J152</t>
  </si>
  <si>
    <t>SCHJ-152</t>
  </si>
  <si>
    <t>SACHA-K187</t>
  </si>
  <si>
    <t>SCHK-187</t>
  </si>
  <si>
    <t>SACHA-K199</t>
  </si>
  <si>
    <t>SCHK-199</t>
  </si>
  <si>
    <t>SCHK-199R1</t>
  </si>
  <si>
    <t>SACHA-K194</t>
  </si>
  <si>
    <t>SCHK-194</t>
  </si>
  <si>
    <t>SACHA-K195</t>
  </si>
  <si>
    <t>SCHK-195</t>
  </si>
  <si>
    <t>SACHA-K196</t>
  </si>
  <si>
    <t>SCHK-196</t>
  </si>
  <si>
    <t>SACHA-K100</t>
  </si>
  <si>
    <t>SCHK-100</t>
  </si>
  <si>
    <t>SACHA-L172</t>
  </si>
  <si>
    <t>SCHL-172</t>
  </si>
  <si>
    <t>SACHA-L111</t>
  </si>
  <si>
    <t>SCHL-111</t>
  </si>
  <si>
    <t>SACHA-M332</t>
  </si>
  <si>
    <t>SCHM-332</t>
  </si>
  <si>
    <t>SACHA-M333</t>
  </si>
  <si>
    <t>SCHM-333</t>
  </si>
  <si>
    <t>SACHA-M330</t>
  </si>
  <si>
    <t>SCHM-330</t>
  </si>
  <si>
    <t>SACHA-M331</t>
  </si>
  <si>
    <t>SCHM-331</t>
  </si>
  <si>
    <t>SACHA-M340</t>
  </si>
  <si>
    <t>SCHM-340</t>
  </si>
  <si>
    <t>SACHA-M342</t>
  </si>
  <si>
    <t>SCHM-342</t>
  </si>
  <si>
    <t>SACHA-M146</t>
  </si>
  <si>
    <t>SCHM-146</t>
  </si>
  <si>
    <t>SACHA-N163</t>
  </si>
  <si>
    <t>SCHN-163</t>
  </si>
  <si>
    <t>SCHN-163S1</t>
  </si>
  <si>
    <t>SACHA-N171H</t>
  </si>
  <si>
    <t>SCHN-171H</t>
  </si>
  <si>
    <t>SACHA-N148</t>
  </si>
  <si>
    <t>SCHN-148</t>
  </si>
  <si>
    <t>SCHN-148S1</t>
  </si>
  <si>
    <t>SACHA-O222</t>
  </si>
  <si>
    <t>SCHO-222</t>
  </si>
  <si>
    <t>SACHA-O223</t>
  </si>
  <si>
    <t>SCHO-223</t>
  </si>
  <si>
    <t>SACHA-O224</t>
  </si>
  <si>
    <t>SCHO-224</t>
  </si>
  <si>
    <t>SACHA-O234</t>
  </si>
  <si>
    <t>SCHO-234</t>
  </si>
  <si>
    <t>SACHA-O254H</t>
  </si>
  <si>
    <t>SCHO-254H</t>
  </si>
  <si>
    <t>SCHO-254HS1</t>
  </si>
  <si>
    <t>SCHO-254HS2</t>
  </si>
  <si>
    <t>SACHA-O149</t>
  </si>
  <si>
    <t>SCHO-149</t>
  </si>
  <si>
    <t>SACHA-P181</t>
  </si>
  <si>
    <t>SCHP-181</t>
  </si>
  <si>
    <t>SACHA-P188</t>
  </si>
  <si>
    <t>SCHP-188</t>
  </si>
  <si>
    <t>SACHA-P151</t>
  </si>
  <si>
    <t>SCHP-151</t>
  </si>
  <si>
    <t>SACHA-P153</t>
  </si>
  <si>
    <t>SCHP-153</t>
  </si>
  <si>
    <t>PAD Q</t>
  </si>
  <si>
    <t>SACHA-Q158</t>
  </si>
  <si>
    <t>SCHQ-158</t>
  </si>
  <si>
    <t>SACHA-Q215</t>
  </si>
  <si>
    <t>SCHQ-215</t>
  </si>
  <si>
    <t>SACHA-Q216</t>
  </si>
  <si>
    <t>SCHQ-216</t>
  </si>
  <si>
    <t>SACHA-Q220</t>
  </si>
  <si>
    <t>SCHQ-220</t>
  </si>
  <si>
    <t>SACHA-Q468</t>
  </si>
  <si>
    <t>SCHQ-468</t>
  </si>
  <si>
    <t>SACHA-Q469</t>
  </si>
  <si>
    <t>SCHQ-469</t>
  </si>
  <si>
    <t>SACHA-R170</t>
  </si>
  <si>
    <t>SCHR-170</t>
  </si>
  <si>
    <t>SACHA-R174</t>
  </si>
  <si>
    <t>SCHR-174</t>
  </si>
  <si>
    <t>SCHR-174S1</t>
  </si>
  <si>
    <t>SACHA-R175H</t>
  </si>
  <si>
    <t>SCHR-175H</t>
  </si>
  <si>
    <t>SACHA-S286</t>
  </si>
  <si>
    <t>SCHS-286</t>
  </si>
  <si>
    <t>SACHA-S287</t>
  </si>
  <si>
    <t>SCHS-287</t>
  </si>
  <si>
    <t>SACHA-S288</t>
  </si>
  <si>
    <t>SCHS-288</t>
  </si>
  <si>
    <t>SACHA-S265</t>
  </si>
  <si>
    <t>SCHS-265</t>
  </si>
  <si>
    <t>SCHS-265R1</t>
  </si>
  <si>
    <t>SACHA-S266</t>
  </si>
  <si>
    <t>SCHS-266</t>
  </si>
  <si>
    <t>SACHA-S177</t>
  </si>
  <si>
    <t>SCHS-177</t>
  </si>
  <si>
    <t>SACHA-S260</t>
  </si>
  <si>
    <t>SCHS-260</t>
  </si>
  <si>
    <t>SACHA-S261</t>
  </si>
  <si>
    <t>SCHS-261</t>
  </si>
  <si>
    <t>SACHA-S262</t>
  </si>
  <si>
    <t>SCHS-262</t>
  </si>
  <si>
    <t>SACHA-S263</t>
  </si>
  <si>
    <t>SCHS-263</t>
  </si>
  <si>
    <t>SACHA-S264</t>
  </si>
  <si>
    <t>SCHS-264</t>
  </si>
  <si>
    <t>SACHA-T169</t>
  </si>
  <si>
    <t>SCHT-169</t>
  </si>
  <si>
    <t>SACHA-T180</t>
  </si>
  <si>
    <t>SCHT-180</t>
  </si>
  <si>
    <t>SACHA-T229</t>
  </si>
  <si>
    <t>SCHT-229</t>
  </si>
  <si>
    <t>SACHA-T230</t>
  </si>
  <si>
    <t>SCHT-230</t>
  </si>
  <si>
    <t>SACHA-T150</t>
  </si>
  <si>
    <t>SCHT-150</t>
  </si>
  <si>
    <t>SACHA-U189</t>
  </si>
  <si>
    <t>SCHU-189</t>
  </si>
  <si>
    <t>SACHA-U211H</t>
  </si>
  <si>
    <t>SCHU-211H</t>
  </si>
  <si>
    <t>SCHU-211HR1</t>
  </si>
  <si>
    <t>SACHA-U212</t>
  </si>
  <si>
    <t>SCHU-212</t>
  </si>
  <si>
    <t>SACHA-U207</t>
  </si>
  <si>
    <t>SCHU-207</t>
  </si>
  <si>
    <t>SACHA-U208</t>
  </si>
  <si>
    <t>SCHU-208</t>
  </si>
  <si>
    <t>SACHA-U209</t>
  </si>
  <si>
    <t>SCHU-209</t>
  </si>
  <si>
    <t>SACHA-V242</t>
  </si>
  <si>
    <t>SCHV-242</t>
  </si>
  <si>
    <t>SACHA-V240</t>
  </si>
  <si>
    <t>SCHV-240</t>
  </si>
  <si>
    <t>SACHA-V213</t>
  </si>
  <si>
    <t>SCHV-213</t>
  </si>
  <si>
    <t>SACHA-V210</t>
  </si>
  <si>
    <t>SCHV-210</t>
  </si>
  <si>
    <t>SACHA-V321</t>
  </si>
  <si>
    <t>SCHV-321</t>
  </si>
  <si>
    <t>SACHA-V320</t>
  </si>
  <si>
    <t>SCHV-320</t>
  </si>
  <si>
    <t>SACHA-V214</t>
  </si>
  <si>
    <t>SCHV-214</t>
  </si>
  <si>
    <t>SACHA-V192</t>
  </si>
  <si>
    <t>SCHV-192</t>
  </si>
  <si>
    <t>SACHA-V226</t>
  </si>
  <si>
    <t>SCHV-226</t>
  </si>
  <si>
    <t>SACHA-V217</t>
  </si>
  <si>
    <t>SCHV-217</t>
  </si>
  <si>
    <t>SACHA-V227</t>
  </si>
  <si>
    <t>SCHV-227</t>
  </si>
  <si>
    <t>SACHA-V241</t>
  </si>
  <si>
    <t>SCHV-241</t>
  </si>
  <si>
    <t>SACHA-W198</t>
  </si>
  <si>
    <t>SCHW-198</t>
  </si>
  <si>
    <t>SACHA-W258</t>
  </si>
  <si>
    <t>SCHW-258</t>
  </si>
  <si>
    <t>SACHA-W267</t>
  </si>
  <si>
    <t>SCHW-267</t>
  </si>
  <si>
    <t>SACHA-W268</t>
  </si>
  <si>
    <t>SCHW-268</t>
  </si>
  <si>
    <t>SCHW-268R1</t>
  </si>
  <si>
    <t>SACHA-W154</t>
  </si>
  <si>
    <t>SCHW-154</t>
  </si>
  <si>
    <t>SACHA-W176</t>
  </si>
  <si>
    <t>SCHW-176</t>
  </si>
  <si>
    <t>SACHA-W155</t>
  </si>
  <si>
    <t>SCHW-155</t>
  </si>
  <si>
    <t>SACHA-W257</t>
  </si>
  <si>
    <t>SCHW-257</t>
  </si>
  <si>
    <t>SACHA-X272</t>
  </si>
  <si>
    <t>SCHX-272</t>
  </si>
  <si>
    <t>SACHA-X271</t>
  </si>
  <si>
    <t>SCHX-271</t>
  </si>
  <si>
    <t>SACHA-X270</t>
  </si>
  <si>
    <t>SCHX-270</t>
  </si>
  <si>
    <t>SACHA-Y281</t>
  </si>
  <si>
    <t>SCHY-281</t>
  </si>
  <si>
    <t>SACHA-Y282</t>
  </si>
  <si>
    <t>SCHY-282</t>
  </si>
  <si>
    <t>SACHA-Y283</t>
  </si>
  <si>
    <t>SCHY-283</t>
  </si>
  <si>
    <t>SACHA-Y280</t>
  </si>
  <si>
    <t>SCHY-280</t>
  </si>
  <si>
    <t>SACHA-Z290</t>
  </si>
  <si>
    <t>SCHZ-290</t>
  </si>
  <si>
    <t>SACHA-Z291</t>
  </si>
  <si>
    <t>SCHZ-291</t>
  </si>
  <si>
    <t>ANACONDA-004</t>
  </si>
  <si>
    <t>ANC-004</t>
  </si>
  <si>
    <t>ANACONDA-003</t>
  </si>
  <si>
    <t>ANC-003</t>
  </si>
  <si>
    <t>ANACONDA-002</t>
  </si>
  <si>
    <t>ANC-002</t>
  </si>
  <si>
    <t>ANACONDA-A010</t>
  </si>
  <si>
    <t>ANCA-010</t>
  </si>
  <si>
    <t>ANACONDA-A001</t>
  </si>
  <si>
    <t>ANCA-001</t>
  </si>
  <si>
    <t>ANACONDA-A005</t>
  </si>
  <si>
    <t>ANCA-005</t>
  </si>
  <si>
    <t>ANACONDA-A011</t>
  </si>
  <si>
    <t>ANCA-011</t>
  </si>
  <si>
    <t>ANACONDA-A009</t>
  </si>
  <si>
    <t>ANCA-009</t>
  </si>
  <si>
    <t>ANACONDA-A007</t>
  </si>
  <si>
    <t>ANCA-007</t>
  </si>
  <si>
    <t>ANACONDA-A006</t>
  </si>
  <si>
    <t>ANCA-006</t>
  </si>
  <si>
    <t>ANACONDA-A008</t>
  </si>
  <si>
    <t>ANCA-008</t>
  </si>
  <si>
    <t>ANACONDA-A013</t>
  </si>
  <si>
    <t>ANCA-013</t>
  </si>
  <si>
    <t>ANURA-A001</t>
  </si>
  <si>
    <t>ANRA-001</t>
  </si>
  <si>
    <t>ANURA-A003</t>
  </si>
  <si>
    <t>ANRA-003</t>
  </si>
  <si>
    <t>ANURA-A002</t>
  </si>
  <si>
    <t>ANRA-002</t>
  </si>
  <si>
    <t>AUCA-018</t>
  </si>
  <si>
    <t>ACA-018</t>
  </si>
  <si>
    <t>AUCA-044</t>
  </si>
  <si>
    <t>ACA-044</t>
  </si>
  <si>
    <t>AUCA-017</t>
  </si>
  <si>
    <t>ACA-017</t>
  </si>
  <si>
    <t>AUCA-002</t>
  </si>
  <si>
    <t>ACA-002</t>
  </si>
  <si>
    <t>AUCA-050</t>
  </si>
  <si>
    <t>ACA-050</t>
  </si>
  <si>
    <t>AUCA-019B</t>
  </si>
  <si>
    <t>ACA-019B</t>
  </si>
  <si>
    <t>AUCA-011</t>
  </si>
  <si>
    <t>ACA-011</t>
  </si>
  <si>
    <t>AUCA-074</t>
  </si>
  <si>
    <t>ACA-074</t>
  </si>
  <si>
    <t>AUCA-032</t>
  </si>
  <si>
    <t>ACA-032</t>
  </si>
  <si>
    <t>AUCA-019</t>
  </si>
  <si>
    <t>ACA-019</t>
  </si>
  <si>
    <t>AUCA-041</t>
  </si>
  <si>
    <t>ACA-041</t>
  </si>
  <si>
    <t>AUCA-023</t>
  </si>
  <si>
    <t>ACA-023</t>
  </si>
  <si>
    <t>AUCA-010</t>
  </si>
  <si>
    <t>ACA-010</t>
  </si>
  <si>
    <t>AUCA-009</t>
  </si>
  <si>
    <t>ACA-009</t>
  </si>
  <si>
    <t>AUCA-012</t>
  </si>
  <si>
    <t>ACA-012</t>
  </si>
  <si>
    <t>AUCA-036</t>
  </si>
  <si>
    <t>ACA-036</t>
  </si>
  <si>
    <t>AUCA-052</t>
  </si>
  <si>
    <t>ACA-052</t>
  </si>
  <si>
    <t>AUCA-022</t>
  </si>
  <si>
    <t>ACA-022</t>
  </si>
  <si>
    <t>AUCA-034</t>
  </si>
  <si>
    <t>ACA-034</t>
  </si>
  <si>
    <t>AUCA-038</t>
  </si>
  <si>
    <t>ACA-038</t>
  </si>
  <si>
    <t>AUCA-040</t>
  </si>
  <si>
    <t>ACA-040</t>
  </si>
  <si>
    <t>AUCA-042</t>
  </si>
  <si>
    <t>ACA-042</t>
  </si>
  <si>
    <t>AUCA-013</t>
  </si>
  <si>
    <t>ACA-013</t>
  </si>
  <si>
    <t>AUCA-015</t>
  </si>
  <si>
    <t>ACA-015</t>
  </si>
  <si>
    <t>AUCA-020</t>
  </si>
  <si>
    <t>ACA-020</t>
  </si>
  <si>
    <t>AUCA-021</t>
  </si>
  <si>
    <t>ACA-021</t>
  </si>
  <si>
    <t>AUCA-024</t>
  </si>
  <si>
    <t>ACA-024</t>
  </si>
  <si>
    <t>AUCA-025</t>
  </si>
  <si>
    <t>ACA-025</t>
  </si>
  <si>
    <t>AUCA-026</t>
  </si>
  <si>
    <t>ACA-026</t>
  </si>
  <si>
    <t>AUCA-001</t>
  </si>
  <si>
    <t>ACA-001</t>
  </si>
  <si>
    <t>AUCA-003</t>
  </si>
  <si>
    <t>ACA-003</t>
  </si>
  <si>
    <t>AUCA-004</t>
  </si>
  <si>
    <t>ACA-004</t>
  </si>
  <si>
    <t>AUCA-005</t>
  </si>
  <si>
    <t>ACA-005</t>
  </si>
  <si>
    <t>AUCA-007</t>
  </si>
  <si>
    <t>ACA-007</t>
  </si>
  <si>
    <t>ACA-007R1</t>
  </si>
  <si>
    <t>AUCA-008</t>
  </si>
  <si>
    <t>ACA-008</t>
  </si>
  <si>
    <t>ACA-008R1</t>
  </si>
  <si>
    <t>AUCA-043</t>
  </si>
  <si>
    <t>ACA-043</t>
  </si>
  <si>
    <t>AUCA-045</t>
  </si>
  <si>
    <t>ACA-045</t>
  </si>
  <si>
    <t>AUCA-046</t>
  </si>
  <si>
    <t>ACA-046</t>
  </si>
  <si>
    <t>ACA-046R1</t>
  </si>
  <si>
    <t>AUCA-047</t>
  </si>
  <si>
    <t>ACA-047</t>
  </si>
  <si>
    <t>AUCA-048</t>
  </si>
  <si>
    <t>ACA-048</t>
  </si>
  <si>
    <t>AUCA-049</t>
  </si>
  <si>
    <t>ACA-049</t>
  </si>
  <si>
    <t>AUCA-055I</t>
  </si>
  <si>
    <t>ACA-055I</t>
  </si>
  <si>
    <t>AUCA-001AI</t>
  </si>
  <si>
    <t>ACA-001AI</t>
  </si>
  <si>
    <t>AUCA-029</t>
  </si>
  <si>
    <t>ACA-029</t>
  </si>
  <si>
    <t>AUCA-030</t>
  </si>
  <si>
    <t>ACA-030</t>
  </si>
  <si>
    <t>AUCA-031</t>
  </si>
  <si>
    <t>ACA-031</t>
  </si>
  <si>
    <t>AUCA-033</t>
  </si>
  <si>
    <t>ACA-033</t>
  </si>
  <si>
    <t>AUCA-A001I</t>
  </si>
  <si>
    <t>ACAA-001I</t>
  </si>
  <si>
    <t>AUCA-A004I</t>
  </si>
  <si>
    <t>ACAA-004I</t>
  </si>
  <si>
    <t>AUCA-A014</t>
  </si>
  <si>
    <t>ACAA-014</t>
  </si>
  <si>
    <t>AUCA-B016</t>
  </si>
  <si>
    <t>ACAB-016</t>
  </si>
  <si>
    <t>AUCA-B057</t>
  </si>
  <si>
    <t>ACAB-057</t>
  </si>
  <si>
    <t>AUCA-B059</t>
  </si>
  <si>
    <t>ACAB-059</t>
  </si>
  <si>
    <t>AUCA-C027</t>
  </si>
  <si>
    <t>ACAC-027</t>
  </si>
  <si>
    <t>AUCA-C058</t>
  </si>
  <si>
    <t>ACAC-058</t>
  </si>
  <si>
    <t>AUCA-C063</t>
  </si>
  <si>
    <t>ACAC-063</t>
  </si>
  <si>
    <t>AUCA-C078</t>
  </si>
  <si>
    <t>ACAC-078</t>
  </si>
  <si>
    <t>AUCA-C079</t>
  </si>
  <si>
    <t>ACAC-079</t>
  </si>
  <si>
    <t>AUCA-C080</t>
  </si>
  <si>
    <t>ACAC-080</t>
  </si>
  <si>
    <t>AUCA-C111</t>
  </si>
  <si>
    <t>ACAC-111</t>
  </si>
  <si>
    <t>AUCA-C112</t>
  </si>
  <si>
    <t>ACAC-112</t>
  </si>
  <si>
    <t>AUCA-C127</t>
  </si>
  <si>
    <t>ACAC-127</t>
  </si>
  <si>
    <t>AUCA-C162</t>
  </si>
  <si>
    <t>ACAC-162</t>
  </si>
  <si>
    <t>AUCA-C165</t>
  </si>
  <si>
    <t>ACAC-165</t>
  </si>
  <si>
    <t>AUCA-C166</t>
  </si>
  <si>
    <t>ACAC-166</t>
  </si>
  <si>
    <t>AUCA-C167</t>
  </si>
  <si>
    <t>ACAC-167</t>
  </si>
  <si>
    <t>AUCA-C170</t>
  </si>
  <si>
    <t>ACAC-170</t>
  </si>
  <si>
    <t>AUCA-C171H</t>
  </si>
  <si>
    <t>ACAC-171H</t>
  </si>
  <si>
    <t>AUCA-C172</t>
  </si>
  <si>
    <t>ACAC-172</t>
  </si>
  <si>
    <t>ACAC-172R1</t>
  </si>
  <si>
    <t>AUCA-D028</t>
  </si>
  <si>
    <t>ACAD-028</t>
  </si>
  <si>
    <t>AUCA-D095</t>
  </si>
  <si>
    <t>ACAD-095</t>
  </si>
  <si>
    <t>AUCA-D098</t>
  </si>
  <si>
    <t>ACAD-098</t>
  </si>
  <si>
    <t>ACAD-098R1</t>
  </si>
  <si>
    <t>AUCA-D099</t>
  </si>
  <si>
    <t>ACAD-099</t>
  </si>
  <si>
    <t>ACAD-099S1</t>
  </si>
  <si>
    <t>AUCA-D151</t>
  </si>
  <si>
    <t>ACAD-151</t>
  </si>
  <si>
    <t>AUCA-D152</t>
  </si>
  <si>
    <t>ACAD-152</t>
  </si>
  <si>
    <t>AUCA-D169</t>
  </si>
  <si>
    <t>ACAD-169</t>
  </si>
  <si>
    <t>AUCA-E035</t>
  </si>
  <si>
    <t>ACAE-035</t>
  </si>
  <si>
    <t>AUCA-E066</t>
  </si>
  <si>
    <t>ACAE-066</t>
  </si>
  <si>
    <t>AUCA-E071</t>
  </si>
  <si>
    <t>ACAE-071</t>
  </si>
  <si>
    <t>AUCA-E082</t>
  </si>
  <si>
    <t>ACAE-082</t>
  </si>
  <si>
    <t>AUCA-E096</t>
  </si>
  <si>
    <t>ACAE-096</t>
  </si>
  <si>
    <t>AUCA-E097</t>
  </si>
  <si>
    <t>ACAE-097</t>
  </si>
  <si>
    <t>AUCA-E206</t>
  </si>
  <si>
    <t>ACAE-206</t>
  </si>
  <si>
    <t>AUCA-E207</t>
  </si>
  <si>
    <t>ACAE-207</t>
  </si>
  <si>
    <t>AUCA-E208</t>
  </si>
  <si>
    <t>ACAE-208</t>
  </si>
  <si>
    <t>AUCA-E211</t>
  </si>
  <si>
    <t>ACAE-211</t>
  </si>
  <si>
    <t>AUCA-F005I</t>
  </si>
  <si>
    <t>ACAF-005I</t>
  </si>
  <si>
    <t>AUCA-F039</t>
  </si>
  <si>
    <t>ACAF-039</t>
  </si>
  <si>
    <t>AUCA-F073</t>
  </si>
  <si>
    <t>ACAF-073</t>
  </si>
  <si>
    <t>AUCA-F086</t>
  </si>
  <si>
    <t>ACAF-086</t>
  </si>
  <si>
    <t>AUCA-F087</t>
  </si>
  <si>
    <t>ACAF-087</t>
  </si>
  <si>
    <t>AUCA-F088</t>
  </si>
  <si>
    <t>ACAF-088</t>
  </si>
  <si>
    <t>AUCA-F136</t>
  </si>
  <si>
    <t>ACAF-136</t>
  </si>
  <si>
    <t>AUCA-F163</t>
  </si>
  <si>
    <t>ACAF-163</t>
  </si>
  <si>
    <t>AUCA-F213</t>
  </si>
  <si>
    <t>ACAF-213</t>
  </si>
  <si>
    <t>AUCA-F214</t>
  </si>
  <si>
    <t>ACAF-214</t>
  </si>
  <si>
    <t>AUCA-F215</t>
  </si>
  <si>
    <t>ACAF-215</t>
  </si>
  <si>
    <t>AUCA-G051</t>
  </si>
  <si>
    <t>ACAG-051</t>
  </si>
  <si>
    <t>AUCA-G060</t>
  </si>
  <si>
    <t>ACAG-060</t>
  </si>
  <si>
    <t>AUCA-G061</t>
  </si>
  <si>
    <t>ACAG-061</t>
  </si>
  <si>
    <t>AUCA-G062</t>
  </si>
  <si>
    <t>ACAG-062</t>
  </si>
  <si>
    <t>AUCA-G065</t>
  </si>
  <si>
    <t>ACAG-065</t>
  </si>
  <si>
    <t>AUCA-G067</t>
  </si>
  <si>
    <t>ACAG-067</t>
  </si>
  <si>
    <t>AUCA-G070</t>
  </si>
  <si>
    <t>ACAG-070</t>
  </si>
  <si>
    <t>AUCA-G075</t>
  </si>
  <si>
    <t>ACAG-075</t>
  </si>
  <si>
    <t>AUCA-G076</t>
  </si>
  <si>
    <t>ACAG-076</t>
  </si>
  <si>
    <t>AUCA-G077</t>
  </si>
  <si>
    <t>ACAG-077</t>
  </si>
  <si>
    <t>AUCA-G190</t>
  </si>
  <si>
    <t>ACAG-190</t>
  </si>
  <si>
    <t>AUCA-G191</t>
  </si>
  <si>
    <t>ACAG-191</t>
  </si>
  <si>
    <t>AUCA-G223</t>
  </si>
  <si>
    <t>ACAG-223</t>
  </si>
  <si>
    <t>AUCA-G224</t>
  </si>
  <si>
    <t>ACAG-224</t>
  </si>
  <si>
    <t>AUCA-H053</t>
  </si>
  <si>
    <t>ACAH-053</t>
  </si>
  <si>
    <t>AUCA-H054</t>
  </si>
  <si>
    <t>ACAH-054</t>
  </si>
  <si>
    <t>AUCA-H081</t>
  </si>
  <si>
    <t>ACAH-081</t>
  </si>
  <si>
    <t>AUCA-H083</t>
  </si>
  <si>
    <t>ACAH-083</t>
  </si>
  <si>
    <t>AUCA-H091</t>
  </si>
  <si>
    <t>ACAH-091</t>
  </si>
  <si>
    <t>AUCA-H092</t>
  </si>
  <si>
    <t>ACAH-092</t>
  </si>
  <si>
    <t>AUCA-H093</t>
  </si>
  <si>
    <t>ACAH-093</t>
  </si>
  <si>
    <t>AUCA-H160</t>
  </si>
  <si>
    <t>ACAH-160</t>
  </si>
  <si>
    <t>AUCA-H161</t>
  </si>
  <si>
    <t>ACAH-161</t>
  </si>
  <si>
    <t>AUCA-H168H</t>
  </si>
  <si>
    <t>ACAH-168H</t>
  </si>
  <si>
    <t>AUCA-H192</t>
  </si>
  <si>
    <t>ACAH-192</t>
  </si>
  <si>
    <t>AUCA-H193</t>
  </si>
  <si>
    <t>ACAH-193</t>
  </si>
  <si>
    <t>AUCA-H194</t>
  </si>
  <si>
    <t>ACAH-194</t>
  </si>
  <si>
    <t>AUCA-H195</t>
  </si>
  <si>
    <t>ACAH-195</t>
  </si>
  <si>
    <t>AUCA-I006</t>
  </si>
  <si>
    <t>ACAI-006</t>
  </si>
  <si>
    <t>AUCA-I072</t>
  </si>
  <si>
    <t>ACAI-072</t>
  </si>
  <si>
    <t>AUCA-I084</t>
  </si>
  <si>
    <t>ACAI-084</t>
  </si>
  <si>
    <t>AUCA-I085</t>
  </si>
  <si>
    <t>ACAI-085</t>
  </si>
  <si>
    <t>AUCA-I106</t>
  </si>
  <si>
    <t>ACAI-106</t>
  </si>
  <si>
    <t>AUCA-I107</t>
  </si>
  <si>
    <t>ACAI-107</t>
  </si>
  <si>
    <t>AUCA-I108</t>
  </si>
  <si>
    <t>ACAI-108</t>
  </si>
  <si>
    <t>AUCA-I109</t>
  </si>
  <si>
    <t>ACAI-109</t>
  </si>
  <si>
    <t>AUCA-I197</t>
  </si>
  <si>
    <t>ACAI-197</t>
  </si>
  <si>
    <t>AUCA-I198</t>
  </si>
  <si>
    <t>ACAI-198</t>
  </si>
  <si>
    <t>AUCA-I199</t>
  </si>
  <si>
    <t>ACAI-199</t>
  </si>
  <si>
    <t>AUCA-I205</t>
  </si>
  <si>
    <t>ACAI-205</t>
  </si>
  <si>
    <t>AUCA-I219</t>
  </si>
  <si>
    <t>ACAI-219</t>
  </si>
  <si>
    <t>AUCA-J089</t>
  </si>
  <si>
    <t>ACAJ-089</t>
  </si>
  <si>
    <t>AUCA-J090</t>
  </si>
  <si>
    <t>ACAJ-090</t>
  </si>
  <si>
    <t>AUCA-J094</t>
  </si>
  <si>
    <t>ACAJ-094</t>
  </si>
  <si>
    <t>AUCA-J110</t>
  </si>
  <si>
    <t>ACAJ-110</t>
  </si>
  <si>
    <t>AUCA-J153</t>
  </si>
  <si>
    <t>ACAJ-153</t>
  </si>
  <si>
    <t>AUCA-J154</t>
  </si>
  <si>
    <t>ACAJ-154</t>
  </si>
  <si>
    <t>AUCA-J196</t>
  </si>
  <si>
    <t>ACAJ-196</t>
  </si>
  <si>
    <t>AUCA-J200</t>
  </si>
  <si>
    <t>ACAJ-200</t>
  </si>
  <si>
    <t>AUCA-J201</t>
  </si>
  <si>
    <t>ACAJ-201</t>
  </si>
  <si>
    <t>AUCA-J202</t>
  </si>
  <si>
    <t>ACAJ-202</t>
  </si>
  <si>
    <t>AUCA-J209</t>
  </si>
  <si>
    <t>ACAJ-209</t>
  </si>
  <si>
    <t>AUCA-K119</t>
  </si>
  <si>
    <t>ACAK-119</t>
  </si>
  <si>
    <t>AUCA-K120</t>
  </si>
  <si>
    <t>ACAK-120</t>
  </si>
  <si>
    <t>ACAK-120R1</t>
  </si>
  <si>
    <t>AUCA-K121</t>
  </si>
  <si>
    <t>ACAK-121</t>
  </si>
  <si>
    <t>AUCA-K122</t>
  </si>
  <si>
    <t>ACAK-122</t>
  </si>
  <si>
    <t>AUCA-K123</t>
  </si>
  <si>
    <t>ACAK-123</t>
  </si>
  <si>
    <t>AUCA-K124</t>
  </si>
  <si>
    <t>ACAK-124</t>
  </si>
  <si>
    <t>AUCA-K125</t>
  </si>
  <si>
    <t>ACAK-125</t>
  </si>
  <si>
    <t>AUCA-K180</t>
  </si>
  <si>
    <t>ACAK-180</t>
  </si>
  <si>
    <t>AUCA-K181</t>
  </si>
  <si>
    <t>ACAK-181</t>
  </si>
  <si>
    <t>AUCA-K182</t>
  </si>
  <si>
    <t>ACAK-182</t>
  </si>
  <si>
    <t>AUCA-K183</t>
  </si>
  <si>
    <t>ACAK-183</t>
  </si>
  <si>
    <t>AUCA-K184</t>
  </si>
  <si>
    <t>ACAK-184</t>
  </si>
  <si>
    <t>AUCA-L137</t>
  </si>
  <si>
    <t>ACAL-137</t>
  </si>
  <si>
    <t>AUCA-L138</t>
  </si>
  <si>
    <t>ACAL-138</t>
  </si>
  <si>
    <t>AUCA-L139</t>
  </si>
  <si>
    <t>ACAL-139</t>
  </si>
  <si>
    <t>AUCA-L140</t>
  </si>
  <si>
    <t>ACAL-140</t>
  </si>
  <si>
    <t>AUCA-L204</t>
  </si>
  <si>
    <t>ACAL-204</t>
  </si>
  <si>
    <t>AUCA-M142</t>
  </si>
  <si>
    <t>ACAM-142</t>
  </si>
  <si>
    <t>AUCA-M143</t>
  </si>
  <si>
    <t>ACAM-143</t>
  </si>
  <si>
    <t>AUCA-M144</t>
  </si>
  <si>
    <t>ACAM-144</t>
  </si>
  <si>
    <t>AUCA-M145</t>
  </si>
  <si>
    <t>ACAM-145</t>
  </si>
  <si>
    <t>AUCA-M146</t>
  </si>
  <si>
    <t>ACAM-146</t>
  </si>
  <si>
    <t>AUCA-M147</t>
  </si>
  <si>
    <t>ACAM-147</t>
  </si>
  <si>
    <t>AUCA-M148</t>
  </si>
  <si>
    <t>ACAM-148</t>
  </si>
  <si>
    <t>AUCA-M149</t>
  </si>
  <si>
    <t>ACAM-149</t>
  </si>
  <si>
    <t>AUCA-M150</t>
  </si>
  <si>
    <t>ACAM-150</t>
  </si>
  <si>
    <t>AUCA-O037</t>
  </si>
  <si>
    <t>ACAO-037</t>
  </si>
  <si>
    <t>AUCA-O068</t>
  </si>
  <si>
    <t>ACAO-068</t>
  </si>
  <si>
    <t>AUCA-O069</t>
  </si>
  <si>
    <t>ACAO-069</t>
  </si>
  <si>
    <t>AUCA-O155</t>
  </si>
  <si>
    <t>ACAO-155</t>
  </si>
  <si>
    <t>AUCA-O156</t>
  </si>
  <si>
    <t>ACAO-156</t>
  </si>
  <si>
    <t>AUCA-O157</t>
  </si>
  <si>
    <t>ACAO-157</t>
  </si>
  <si>
    <t>AUCA-O158</t>
  </si>
  <si>
    <t>ACAO-158</t>
  </si>
  <si>
    <t>AUCA-P056</t>
  </si>
  <si>
    <t>ACAP-056</t>
  </si>
  <si>
    <t>AUCA-P100</t>
  </si>
  <si>
    <t>ACAP-100</t>
  </si>
  <si>
    <t>AUCA-P101</t>
  </si>
  <si>
    <t>ACAP-101</t>
  </si>
  <si>
    <t>AUCA-P102</t>
  </si>
  <si>
    <t>ACAP-102</t>
  </si>
  <si>
    <t>AUCA-P103</t>
  </si>
  <si>
    <t>ACAP-103</t>
  </si>
  <si>
    <t>AUCA-P104</t>
  </si>
  <si>
    <t>ACAP-104</t>
  </si>
  <si>
    <t>AUCA-P105</t>
  </si>
  <si>
    <t>ACAP-105</t>
  </si>
  <si>
    <t>AUCA-P175</t>
  </si>
  <si>
    <t>ACAP-175</t>
  </si>
  <si>
    <t>AUCA-P176</t>
  </si>
  <si>
    <t>ACAP-176</t>
  </si>
  <si>
    <t>AUCA-P177</t>
  </si>
  <si>
    <t>ACAP-177</t>
  </si>
  <si>
    <t>AUCA-P178</t>
  </si>
  <si>
    <t>ACAP-178</t>
  </si>
  <si>
    <t>AUCA-P179</t>
  </si>
  <si>
    <t>ACAP-179</t>
  </si>
  <si>
    <t>AUCA-Q064</t>
  </si>
  <si>
    <t>ACAQ-064</t>
  </si>
  <si>
    <t>AUCA-Q113</t>
  </si>
  <si>
    <t>ACAQ-113</t>
  </si>
  <si>
    <t>AUCA-Q114</t>
  </si>
  <si>
    <t>ACAQ-114</t>
  </si>
  <si>
    <t>AUCA-Q115</t>
  </si>
  <si>
    <t>ACAQ-115</t>
  </si>
  <si>
    <t>AUCA-Q116</t>
  </si>
  <si>
    <t>ACAQ-116</t>
  </si>
  <si>
    <t>AUCA-Q117</t>
  </si>
  <si>
    <t>ACAQ-117</t>
  </si>
  <si>
    <t>AUCA-Q118</t>
  </si>
  <si>
    <t>ACAQ-118</t>
  </si>
  <si>
    <t>ACAQ-118S1</t>
  </si>
  <si>
    <t>AUCA-Q159</t>
  </si>
  <si>
    <t>ACAQ-159</t>
  </si>
  <si>
    <t>AUCA-Q164</t>
  </si>
  <si>
    <t>ACAQ-164</t>
  </si>
  <si>
    <t>AUCA-Q173</t>
  </si>
  <si>
    <t>ACAQ-173</t>
  </si>
  <si>
    <t>AUCA-Q174</t>
  </si>
  <si>
    <t>ACAQ-174</t>
  </si>
  <si>
    <t>ACAQ-174S1</t>
  </si>
  <si>
    <t>AUCA-R128</t>
  </si>
  <si>
    <t>ACAR-128</t>
  </si>
  <si>
    <t>AUCA-R130</t>
  </si>
  <si>
    <t>ACAR-130</t>
  </si>
  <si>
    <t>AUCA ESTE</t>
  </si>
  <si>
    <t>AUCA ESTE-A001</t>
  </si>
  <si>
    <t>ACEA-001</t>
  </si>
  <si>
    <t>AUCA SUR-003</t>
  </si>
  <si>
    <t>ACS-003</t>
  </si>
  <si>
    <t>AUCA SUR-A018</t>
  </si>
  <si>
    <t>ACSA-018</t>
  </si>
  <si>
    <t>AUCA SUR-A007</t>
  </si>
  <si>
    <t>ACSA-007</t>
  </si>
  <si>
    <t>AUCA SUR-A020</t>
  </si>
  <si>
    <t>ACSA-020</t>
  </si>
  <si>
    <t>AUCA SUR-A001</t>
  </si>
  <si>
    <t>ACSA-001</t>
  </si>
  <si>
    <t>AUCA SUR-A018S1</t>
  </si>
  <si>
    <t>ACSA-018S1</t>
  </si>
  <si>
    <t>AUCA SUR-A006</t>
  </si>
  <si>
    <t>ACSA-006</t>
  </si>
  <si>
    <t>AUCA SUR-A005</t>
  </si>
  <si>
    <t>ACSA-005</t>
  </si>
  <si>
    <t>AUCA SUR-B008</t>
  </si>
  <si>
    <t>ACSB-008</t>
  </si>
  <si>
    <t>AUCA SUR-B019</t>
  </si>
  <si>
    <t>ACSB-019</t>
  </si>
  <si>
    <t>AUCA SUR-B004</t>
  </si>
  <si>
    <t>ACSB-004</t>
  </si>
  <si>
    <t>AUCA SUR-B009</t>
  </si>
  <si>
    <t>ACSB-009</t>
  </si>
  <si>
    <t>AUCA SUR-B017</t>
  </si>
  <si>
    <t>ACSB-017</t>
  </si>
  <si>
    <t>AUCA SUR-C012</t>
  </si>
  <si>
    <t>ACSC-012</t>
  </si>
  <si>
    <t>AUCA SUR-C013ML</t>
  </si>
  <si>
    <t>ACSC-013M</t>
  </si>
  <si>
    <t>ACSC-013M1</t>
  </si>
  <si>
    <t>ACSC-013M2</t>
  </si>
  <si>
    <t>AUCA SUR-C032</t>
  </si>
  <si>
    <t>ACSC-032</t>
  </si>
  <si>
    <t>ACSC-032S1</t>
  </si>
  <si>
    <t>AUCA SUR-C010</t>
  </si>
  <si>
    <t>ACSC-010</t>
  </si>
  <si>
    <t>AUCA SUR-C029</t>
  </si>
  <si>
    <t>ACSC-029</t>
  </si>
  <si>
    <t>AUCA SUR-C031</t>
  </si>
  <si>
    <t>ACSC-031</t>
  </si>
  <si>
    <t>AUCA SUR-C030</t>
  </si>
  <si>
    <t>ACSC-030</t>
  </si>
  <si>
    <t>AUCA SUR-C011</t>
  </si>
  <si>
    <t>ACSC-011</t>
  </si>
  <si>
    <t>AUCA SUR-D002</t>
  </si>
  <si>
    <t>ACSD-002</t>
  </si>
  <si>
    <t>ACSD-002R1</t>
  </si>
  <si>
    <t>AUCA SUR-D016H</t>
  </si>
  <si>
    <t>ACSD-016H</t>
  </si>
  <si>
    <t>ACSD-016HR1</t>
  </si>
  <si>
    <t>AUCA SUR-D016</t>
  </si>
  <si>
    <t>ACSD-016PH</t>
  </si>
  <si>
    <t>AUCA SUR-D015</t>
  </si>
  <si>
    <t>ACSD-015</t>
  </si>
  <si>
    <t>AUCA SUR-D014</t>
  </si>
  <si>
    <t>ACSD-014</t>
  </si>
  <si>
    <t>AUCA SUR-D022</t>
  </si>
  <si>
    <t>ACSD-022</t>
  </si>
  <si>
    <t>ACSD-022R1</t>
  </si>
  <si>
    <t>AUCA SUR-D027</t>
  </si>
  <si>
    <t>ACSD-027</t>
  </si>
  <si>
    <t>AUCA SUR-D024</t>
  </si>
  <si>
    <t>ACSD-024</t>
  </si>
  <si>
    <t>AUCA SUR-D023</t>
  </si>
  <si>
    <t>ACSD-023</t>
  </si>
  <si>
    <t>AUCA SUR-D028</t>
  </si>
  <si>
    <t>ACSD-028</t>
  </si>
  <si>
    <t>AUCA SUR-D021</t>
  </si>
  <si>
    <t>ACSD-021</t>
  </si>
  <si>
    <t>AUCA SUR-D001I</t>
  </si>
  <si>
    <t>ACSD-001I</t>
  </si>
  <si>
    <t>AUCA SUR-D025</t>
  </si>
  <si>
    <t>ACSD-025</t>
  </si>
  <si>
    <t>AUCA SUR-D026</t>
  </si>
  <si>
    <t>ACSD-026</t>
  </si>
  <si>
    <t>BOA-A001</t>
  </si>
  <si>
    <t>BOAA-001</t>
  </si>
  <si>
    <t>CHONTA ESTE-A004</t>
  </si>
  <si>
    <t>CHEA-004</t>
  </si>
  <si>
    <t>CHONTA ESTE-A001</t>
  </si>
  <si>
    <t>CHEA-001</t>
  </si>
  <si>
    <t>CHONTA ESTE-A005</t>
  </si>
  <si>
    <t>CHEA-005</t>
  </si>
  <si>
    <t>CHONTA ESTE-A003</t>
  </si>
  <si>
    <t>CHEA-003</t>
  </si>
  <si>
    <t>CHONTA ESTE-A002</t>
  </si>
  <si>
    <t>CHEA-002</t>
  </si>
  <si>
    <t>CHONTA ESTE-A006</t>
  </si>
  <si>
    <t>CHEA-006</t>
  </si>
  <si>
    <t>CHEA-006S1</t>
  </si>
  <si>
    <t>CHONTA ESTE-A007</t>
  </si>
  <si>
    <t>CHEA-007</t>
  </si>
  <si>
    <t>CHONTA SUR</t>
  </si>
  <si>
    <t>CHONTA SUR-A009</t>
  </si>
  <si>
    <t>CHSA-009</t>
  </si>
  <si>
    <t>CHONTA SUR-A001</t>
  </si>
  <si>
    <t>CHSA-001</t>
  </si>
  <si>
    <t>CHONTA SUR-A007</t>
  </si>
  <si>
    <t>CHSA-007</t>
  </si>
  <si>
    <t>CHONTA SUR-A002</t>
  </si>
  <si>
    <t>CHSA-002</t>
  </si>
  <si>
    <t>CHSA-002S1</t>
  </si>
  <si>
    <t>CHONTA SUR-A010</t>
  </si>
  <si>
    <t>CHSA-010</t>
  </si>
  <si>
    <t>CHONTA SUR-A011</t>
  </si>
  <si>
    <t>CHSA-011</t>
  </si>
  <si>
    <t>CHONTA SUR-A003</t>
  </si>
  <si>
    <t>CHSA-003</t>
  </si>
  <si>
    <t>CHONTA SUR-A006</t>
  </si>
  <si>
    <t>CHSA-006</t>
  </si>
  <si>
    <t>CHONTA SUR-A005</t>
  </si>
  <si>
    <t>CHSA-005</t>
  </si>
  <si>
    <t>CHONTA SUR-A004</t>
  </si>
  <si>
    <t>CHSA-004</t>
  </si>
  <si>
    <t>CHONTA SUR-A008</t>
  </si>
  <si>
    <t>CHSA-008</t>
  </si>
  <si>
    <t>CHONTA SUR-A012</t>
  </si>
  <si>
    <t>CHSA-012</t>
  </si>
  <si>
    <t>CHONTA SUR-A013H</t>
  </si>
  <si>
    <t>CHSA-013H</t>
  </si>
  <si>
    <t>CHONTA SUR-A014</t>
  </si>
  <si>
    <t>CHSA-014</t>
  </si>
  <si>
    <t>CHSA-014S1</t>
  </si>
  <si>
    <t>CHSA-014R1</t>
  </si>
  <si>
    <t>CHONTA SUR-A015</t>
  </si>
  <si>
    <t>CHSA-015</t>
  </si>
  <si>
    <t>CHONTA SUR-A016</t>
  </si>
  <si>
    <t>CHSA-016</t>
  </si>
  <si>
    <t>CONGA-002</t>
  </si>
  <si>
    <t>CNG-002</t>
  </si>
  <si>
    <t>CONGA-001</t>
  </si>
  <si>
    <t>CNG-001</t>
  </si>
  <si>
    <t>CONGA SUR</t>
  </si>
  <si>
    <t>CONGA SUR-A001</t>
  </si>
  <si>
    <t>CNSA-001</t>
  </si>
  <si>
    <t>CONONACO-002</t>
  </si>
  <si>
    <t>CNO-002</t>
  </si>
  <si>
    <t>CNO-002R1</t>
  </si>
  <si>
    <t>CONONACO-002I</t>
  </si>
  <si>
    <t>CNO-002I</t>
  </si>
  <si>
    <t>CONONACO-020</t>
  </si>
  <si>
    <t>CNO-020</t>
  </si>
  <si>
    <t>CONONACO-029</t>
  </si>
  <si>
    <t>CNO-029</t>
  </si>
  <si>
    <t>CONONACO-026</t>
  </si>
  <si>
    <t>CNO-026</t>
  </si>
  <si>
    <t>CONONACO-007</t>
  </si>
  <si>
    <t>CNO-007</t>
  </si>
  <si>
    <t>CNO-007R1</t>
  </si>
  <si>
    <t>CONONACO-008</t>
  </si>
  <si>
    <t>CNO-008</t>
  </si>
  <si>
    <t>CONONACO-009</t>
  </si>
  <si>
    <t>CNO-009</t>
  </si>
  <si>
    <t>CONONACO-015</t>
  </si>
  <si>
    <t>CNO-015</t>
  </si>
  <si>
    <t>CONONACO-016</t>
  </si>
  <si>
    <t>CNO-016</t>
  </si>
  <si>
    <t>CONONACO-019</t>
  </si>
  <si>
    <t>CNO-019</t>
  </si>
  <si>
    <t>CONONACO-021</t>
  </si>
  <si>
    <t>CNO-021</t>
  </si>
  <si>
    <t>CNO-021R1</t>
  </si>
  <si>
    <t>CONONACO-022</t>
  </si>
  <si>
    <t>CNO-022</t>
  </si>
  <si>
    <t>CONONACO-025</t>
  </si>
  <si>
    <t>CNO-025</t>
  </si>
  <si>
    <t>CONONACO-031</t>
  </si>
  <si>
    <t>CNO-031</t>
  </si>
  <si>
    <t>CNO-031R1</t>
  </si>
  <si>
    <t>CONONACO-032</t>
  </si>
  <si>
    <t>CNO-032</t>
  </si>
  <si>
    <t>CONONACO-033</t>
  </si>
  <si>
    <t>CNO-033</t>
  </si>
  <si>
    <t>CONONACO-003</t>
  </si>
  <si>
    <t>CNO-003</t>
  </si>
  <si>
    <t>CONONACO-023</t>
  </si>
  <si>
    <t>CNO-023</t>
  </si>
  <si>
    <t>CONONACO-035</t>
  </si>
  <si>
    <t>CNO-035</t>
  </si>
  <si>
    <t>CONONACO-010</t>
  </si>
  <si>
    <t>CNO-010</t>
  </si>
  <si>
    <t>CONONACO-011</t>
  </si>
  <si>
    <t>CNO-011</t>
  </si>
  <si>
    <t>CNO-011R1</t>
  </si>
  <si>
    <t>CONONACO-017</t>
  </si>
  <si>
    <t>CNO-017</t>
  </si>
  <si>
    <t>CNO-017R1</t>
  </si>
  <si>
    <t>CONONACO-004</t>
  </si>
  <si>
    <t>CNO-004</t>
  </si>
  <si>
    <t>CONONACO-028</t>
  </si>
  <si>
    <t>CNO-028</t>
  </si>
  <si>
    <t>CNO-028R1</t>
  </si>
  <si>
    <t>CONONACO-005</t>
  </si>
  <si>
    <t>CNO-005</t>
  </si>
  <si>
    <t>CONONACO-A047</t>
  </si>
  <si>
    <t>CNOA-047</t>
  </si>
  <si>
    <t>CONONACO-A051</t>
  </si>
  <si>
    <t>CNOA-051</t>
  </si>
  <si>
    <t>CONONACO-A048</t>
  </si>
  <si>
    <t>CNOA-048</t>
  </si>
  <si>
    <t>CONONACO-A001</t>
  </si>
  <si>
    <t>CNOA-001</t>
  </si>
  <si>
    <t>CONONACO-B012B</t>
  </si>
  <si>
    <t>CNOB-012B</t>
  </si>
  <si>
    <t>CONONACO-B012</t>
  </si>
  <si>
    <t>CNOB-012</t>
  </si>
  <si>
    <t>CONONACO-C061</t>
  </si>
  <si>
    <t>CNOC-061</t>
  </si>
  <si>
    <t>CONONACO-C059</t>
  </si>
  <si>
    <t>CNOC-059</t>
  </si>
  <si>
    <t>CONONACO-C058</t>
  </si>
  <si>
    <t>CNOC-058</t>
  </si>
  <si>
    <t>CONONACO-C046</t>
  </si>
  <si>
    <t>CNOC-046</t>
  </si>
  <si>
    <t>CNOC-046R1</t>
  </si>
  <si>
    <t>CONONACO-C013</t>
  </si>
  <si>
    <t>CNOC-013</t>
  </si>
  <si>
    <t>CONONACO-C036</t>
  </si>
  <si>
    <t>CNOC-036</t>
  </si>
  <si>
    <t>CONONACO-D037</t>
  </si>
  <si>
    <t>CNOD-037</t>
  </si>
  <si>
    <t>CONONACO-D050</t>
  </si>
  <si>
    <t>CNOD-050</t>
  </si>
  <si>
    <t>CONONACO-D024</t>
  </si>
  <si>
    <t>CNOD-024</t>
  </si>
  <si>
    <t>CONONACO-D049</t>
  </si>
  <si>
    <t>CNOD-049</t>
  </si>
  <si>
    <t>CONONACO-E014</t>
  </si>
  <si>
    <t>CNOE-014</t>
  </si>
  <si>
    <t>CONONACO-E030</t>
  </si>
  <si>
    <t>CNOE-030</t>
  </si>
  <si>
    <t>CONONACO-F054</t>
  </si>
  <si>
    <t>CNOF-054</t>
  </si>
  <si>
    <t>CONONACO-F055</t>
  </si>
  <si>
    <t>CNOF-055</t>
  </si>
  <si>
    <t>CONONACO-F053</t>
  </si>
  <si>
    <t>CNOF-053</t>
  </si>
  <si>
    <t>CONONACO-F056</t>
  </si>
  <si>
    <t>CNOF-056</t>
  </si>
  <si>
    <t>CONONACO-F064</t>
  </si>
  <si>
    <t>CNOF-064</t>
  </si>
  <si>
    <t>CONONACO-G027</t>
  </si>
  <si>
    <t>CNOG-027</t>
  </si>
  <si>
    <t>CONONACO-H018</t>
  </si>
  <si>
    <t>CNOH-018</t>
  </si>
  <si>
    <t>CONONACO-I038</t>
  </si>
  <si>
    <t>CNOI-038</t>
  </si>
  <si>
    <t>CONONACO-I040</t>
  </si>
  <si>
    <t>CNOI-040</t>
  </si>
  <si>
    <t>CNOI-040S1</t>
  </si>
  <si>
    <t>CONONACO-I039</t>
  </si>
  <si>
    <t>CNOI-039</t>
  </si>
  <si>
    <t>CONONACO-I041</t>
  </si>
  <si>
    <t>CNOI-041</t>
  </si>
  <si>
    <t>CONONACO-I042</t>
  </si>
  <si>
    <t>CNOI-042</t>
  </si>
  <si>
    <t>CONONACO-I034</t>
  </si>
  <si>
    <t>CNOI-034</t>
  </si>
  <si>
    <t>CONONACO-J006</t>
  </si>
  <si>
    <t>CNOJ-006</t>
  </si>
  <si>
    <t>CNOJ-006R1</t>
  </si>
  <si>
    <t>CULEBRA-001</t>
  </si>
  <si>
    <t>CLB-001</t>
  </si>
  <si>
    <t>CULEBRA-003</t>
  </si>
  <si>
    <t>CLB-003</t>
  </si>
  <si>
    <t>CULEBRA-004</t>
  </si>
  <si>
    <t>CLB-004</t>
  </si>
  <si>
    <t>CULEBRA-005</t>
  </si>
  <si>
    <t>CLB-005</t>
  </si>
  <si>
    <t>CULEBRA-002</t>
  </si>
  <si>
    <t>CLB-002</t>
  </si>
  <si>
    <t>CULEBRA-A006</t>
  </si>
  <si>
    <t>CLBA-006</t>
  </si>
  <si>
    <t>CULEBRA-A007</t>
  </si>
  <si>
    <t>CLBA-007</t>
  </si>
  <si>
    <t>CLBA-007R1</t>
  </si>
  <si>
    <t>CULEBRA-A009</t>
  </si>
  <si>
    <t>CLBA-009</t>
  </si>
  <si>
    <t>CULEBRA-A010H</t>
  </si>
  <si>
    <t>CLBA-010H</t>
  </si>
  <si>
    <t>CLBA-010HS1</t>
  </si>
  <si>
    <t>CULEBRA-A011</t>
  </si>
  <si>
    <t>CLBA-011</t>
  </si>
  <si>
    <t>CULEBRA-A013H</t>
  </si>
  <si>
    <t>CLBA-013H</t>
  </si>
  <si>
    <t>CULEBRA-A016PH</t>
  </si>
  <si>
    <t>CLBA-016PH</t>
  </si>
  <si>
    <t>CLBA-016HR1</t>
  </si>
  <si>
    <t>CULEBRA-A036I</t>
  </si>
  <si>
    <t>CLBA-036I</t>
  </si>
  <si>
    <t>CULEBRA-A037</t>
  </si>
  <si>
    <t>CLBA-037</t>
  </si>
  <si>
    <t>CULEBRA-A038</t>
  </si>
  <si>
    <t>CLBA-038</t>
  </si>
  <si>
    <t>CULEBRA-B008</t>
  </si>
  <si>
    <t>CLBB-008</t>
  </si>
  <si>
    <t>CLBB-008R1</t>
  </si>
  <si>
    <t>CULEBRA-B017</t>
  </si>
  <si>
    <t>CLBB-017</t>
  </si>
  <si>
    <t>CULEBRA-B034</t>
  </si>
  <si>
    <t>CLBB-034</t>
  </si>
  <si>
    <t>CULEBRA-B018</t>
  </si>
  <si>
    <t>CLBB-018</t>
  </si>
  <si>
    <t>CULEBRA-B012</t>
  </si>
  <si>
    <t>CLBB-012</t>
  </si>
  <si>
    <t>CULEBRA-B021</t>
  </si>
  <si>
    <t>CLBB-021</t>
  </si>
  <si>
    <t>CULEBRA-B014</t>
  </si>
  <si>
    <t>CLBB-014</t>
  </si>
  <si>
    <t>CLBB-014R1</t>
  </si>
  <si>
    <t>CULEBRA-B019</t>
  </si>
  <si>
    <t>CLBB-019</t>
  </si>
  <si>
    <t>CULEBRA-B015</t>
  </si>
  <si>
    <t>CLBB-015</t>
  </si>
  <si>
    <t>CULEBRA-B033</t>
  </si>
  <si>
    <t>CLBB-033</t>
  </si>
  <si>
    <t>CULEBRA-B035</t>
  </si>
  <si>
    <t>CLBB-035</t>
  </si>
  <si>
    <t>CULEBRA-C040I</t>
  </si>
  <si>
    <t>CLBC-040I</t>
  </si>
  <si>
    <t>CULEBRA-C041H</t>
  </si>
  <si>
    <t>CLBC-041H</t>
  </si>
  <si>
    <t>CULEBRA-C042</t>
  </si>
  <si>
    <t>CLBC-042</t>
  </si>
  <si>
    <t>CULEBRA-C043H</t>
  </si>
  <si>
    <t>CLBC-043H</t>
  </si>
  <si>
    <t>CULEBRA-C044H</t>
  </si>
  <si>
    <t>CLBC-044H</t>
  </si>
  <si>
    <t>CULEBRA-C045</t>
  </si>
  <si>
    <t>CLBC-045</t>
  </si>
  <si>
    <t>PITALALA-A001</t>
  </si>
  <si>
    <t>PTLA-001</t>
  </si>
  <si>
    <t>PITALALA-A002</t>
  </si>
  <si>
    <t>PTLA-002</t>
  </si>
  <si>
    <t>PITALALA-A003</t>
  </si>
  <si>
    <t>PTLA-003</t>
  </si>
  <si>
    <t>PITALALA-A004</t>
  </si>
  <si>
    <t>PTLA-004</t>
  </si>
  <si>
    <t>RUMIYACU-A001</t>
  </si>
  <si>
    <t>RMYA-001</t>
  </si>
  <si>
    <t>RUMIYACU-A002</t>
  </si>
  <si>
    <t>RMYA-002</t>
  </si>
  <si>
    <t>RUMIYACU-A003</t>
  </si>
  <si>
    <t>RMYA-003</t>
  </si>
  <si>
    <t>RUMIYACU-A006</t>
  </si>
  <si>
    <t>RMYA-006</t>
  </si>
  <si>
    <t>RUMIYACU-A007</t>
  </si>
  <si>
    <t>RMYA-007</t>
  </si>
  <si>
    <t>RUMIYACU-A005</t>
  </si>
  <si>
    <t>RMYA-005</t>
  </si>
  <si>
    <t>RUMIYACU-A004</t>
  </si>
  <si>
    <t>RMYA-004</t>
  </si>
  <si>
    <t>SAMI-001</t>
  </si>
  <si>
    <t>SAM-001</t>
  </si>
  <si>
    <t>YUCA-008</t>
  </si>
  <si>
    <t>YCA-008</t>
  </si>
  <si>
    <t>YUCA-012</t>
  </si>
  <si>
    <t>YCA-012</t>
  </si>
  <si>
    <t>YUCA-003</t>
  </si>
  <si>
    <t>YCA-003</t>
  </si>
  <si>
    <t>YUCA-010</t>
  </si>
  <si>
    <t>YCA-010</t>
  </si>
  <si>
    <t>YUCA-013</t>
  </si>
  <si>
    <t>YCA-013</t>
  </si>
  <si>
    <t>YCA-013R1</t>
  </si>
  <si>
    <t>YUCA-016</t>
  </si>
  <si>
    <t>YCA-016</t>
  </si>
  <si>
    <t>YUCA-014</t>
  </si>
  <si>
    <t>YCA-014</t>
  </si>
  <si>
    <t>YUCA-006</t>
  </si>
  <si>
    <t>YCA-006</t>
  </si>
  <si>
    <t>YUCA-005</t>
  </si>
  <si>
    <t>YCA-005</t>
  </si>
  <si>
    <t>YUCA-004</t>
  </si>
  <si>
    <t>YCA-004</t>
  </si>
  <si>
    <t>YUCA-015</t>
  </si>
  <si>
    <t>YCA-015</t>
  </si>
  <si>
    <t>YUCA-A001</t>
  </si>
  <si>
    <t>YCAA-001</t>
  </si>
  <si>
    <t>YUCA-A001B</t>
  </si>
  <si>
    <t>YCAA-001B</t>
  </si>
  <si>
    <t>YUCA-B002B</t>
  </si>
  <si>
    <t>YCAB-002B</t>
  </si>
  <si>
    <t>YUCA-B002</t>
  </si>
  <si>
    <t>YCAB-002</t>
  </si>
  <si>
    <t>YUCA-C025</t>
  </si>
  <si>
    <t>YCAC-025</t>
  </si>
  <si>
    <t>YUCA-C023</t>
  </si>
  <si>
    <t>YCAC-023</t>
  </si>
  <si>
    <t>YUCA-C024</t>
  </si>
  <si>
    <t>YCAC-024</t>
  </si>
  <si>
    <t>YUCA-C037</t>
  </si>
  <si>
    <t>YCAC-037</t>
  </si>
  <si>
    <t>YUCA-C038</t>
  </si>
  <si>
    <t>YCAC-038</t>
  </si>
  <si>
    <t>YUCA-C007</t>
  </si>
  <si>
    <t>YCAC-007</t>
  </si>
  <si>
    <t>YUCA-C019</t>
  </si>
  <si>
    <t>YCAC-019</t>
  </si>
  <si>
    <t>YUCA-C022</t>
  </si>
  <si>
    <t>YCAC-022</t>
  </si>
  <si>
    <t>YUCA-C048</t>
  </si>
  <si>
    <t>YCAC-048</t>
  </si>
  <si>
    <t>YUCA-C049</t>
  </si>
  <si>
    <t>YCAC-049</t>
  </si>
  <si>
    <t>YUCA-C041</t>
  </si>
  <si>
    <t>YCAC-041</t>
  </si>
  <si>
    <t>YUCA-C021</t>
  </si>
  <si>
    <t>YCAC-021</t>
  </si>
  <si>
    <t>YUCA-D017</t>
  </si>
  <si>
    <t>YCAD-017</t>
  </si>
  <si>
    <t>YUCA-D020</t>
  </si>
  <si>
    <t>YCAD-020</t>
  </si>
  <si>
    <t>YUCA-E009</t>
  </si>
  <si>
    <t>YCAE-009</t>
  </si>
  <si>
    <t>YUCA-E040</t>
  </si>
  <si>
    <t>YCAE-040</t>
  </si>
  <si>
    <t>YUCA-E028</t>
  </si>
  <si>
    <t>YCAE-028</t>
  </si>
  <si>
    <t>YCAE-028S1</t>
  </si>
  <si>
    <t>YUCA-F026</t>
  </si>
  <si>
    <t>YCAF-026</t>
  </si>
  <si>
    <t>YUCA-F029</t>
  </si>
  <si>
    <t>YCAF-029</t>
  </si>
  <si>
    <t>YCAF-029S1</t>
  </si>
  <si>
    <t>YUCA-F030</t>
  </si>
  <si>
    <t>YCAF-030</t>
  </si>
  <si>
    <t>YUCA-F032</t>
  </si>
  <si>
    <t>YCAF-032</t>
  </si>
  <si>
    <t>YUCA-F031</t>
  </si>
  <si>
    <t>YCAF-031</t>
  </si>
  <si>
    <t>YUCA-G035</t>
  </si>
  <si>
    <t>YCAG-035</t>
  </si>
  <si>
    <t>YUCA-G027</t>
  </si>
  <si>
    <t>YCAG-027</t>
  </si>
  <si>
    <t>YUCA-G034</t>
  </si>
  <si>
    <t>YCAG-034</t>
  </si>
  <si>
    <t>YUCA-G036</t>
  </si>
  <si>
    <t>YCAG-036</t>
  </si>
  <si>
    <t>YUCA-G033</t>
  </si>
  <si>
    <t>YCAG-033</t>
  </si>
  <si>
    <t xml:space="preserve">PAD </t>
  </si>
  <si>
    <t>YULEBRA-001</t>
  </si>
  <si>
    <t>YLB-001</t>
  </si>
  <si>
    <t>YULEBRA-007</t>
  </si>
  <si>
    <t>YLB-007</t>
  </si>
  <si>
    <t>YULEBRA-006</t>
  </si>
  <si>
    <t>YLB-006</t>
  </si>
  <si>
    <t>YULEBRA-A002</t>
  </si>
  <si>
    <t>YLBA-002</t>
  </si>
  <si>
    <t>YULEBRA-A008</t>
  </si>
  <si>
    <t>YLBA-008</t>
  </si>
  <si>
    <t>YULEBRA-A009</t>
  </si>
  <si>
    <t>YLBA-009</t>
  </si>
  <si>
    <t>YULEBRA-A015</t>
  </si>
  <si>
    <t>YLBA-015</t>
  </si>
  <si>
    <t>YULEBRA-A016</t>
  </si>
  <si>
    <t>YLBA-016</t>
  </si>
  <si>
    <t>YULEBRA-A019</t>
  </si>
  <si>
    <t>YLBA-019</t>
  </si>
  <si>
    <t>YULEBRA-A020</t>
  </si>
  <si>
    <t>YLBA-020</t>
  </si>
  <si>
    <t>YULEBRA-A026I</t>
  </si>
  <si>
    <t>YLBA-026I</t>
  </si>
  <si>
    <t>YULEBRA-A027H</t>
  </si>
  <si>
    <t>YLBA-027H</t>
  </si>
  <si>
    <t>YULEBRA-A028</t>
  </si>
  <si>
    <t>YLBA-028</t>
  </si>
  <si>
    <t>YULEBRA-A030</t>
  </si>
  <si>
    <t>YLBA-030</t>
  </si>
  <si>
    <t>YULEBRA-B004</t>
  </si>
  <si>
    <t>YLBB-004</t>
  </si>
  <si>
    <t>YULEBRA-B010</t>
  </si>
  <si>
    <t>YLBB-010</t>
  </si>
  <si>
    <t>YULEBRA-B011</t>
  </si>
  <si>
    <t>YLBB-011</t>
  </si>
  <si>
    <t>YULEBRA-B013</t>
  </si>
  <si>
    <t>YLBB-013</t>
  </si>
  <si>
    <t>YULEBRA-B014</t>
  </si>
  <si>
    <t>YLBB-014</t>
  </si>
  <si>
    <t>YULEBRA-C001I</t>
  </si>
  <si>
    <t>YLBC-001I</t>
  </si>
  <si>
    <t>YULEBRA-C005</t>
  </si>
  <si>
    <t>YLBC-005</t>
  </si>
  <si>
    <t>YULEBRA-C017</t>
  </si>
  <si>
    <t>YLBC-017</t>
  </si>
  <si>
    <t>YULEBRA-D003</t>
  </si>
  <si>
    <t>YLBD-003</t>
  </si>
  <si>
    <t>YULEBRA-D003I</t>
  </si>
  <si>
    <t>YLBD-003I</t>
  </si>
  <si>
    <t>YULEBRA-D018</t>
  </si>
  <si>
    <t>YLBD-018</t>
  </si>
  <si>
    <t>YULEBRA-D022</t>
  </si>
  <si>
    <t>YLBD-022</t>
  </si>
  <si>
    <t>YULEBRA-D023H</t>
  </si>
  <si>
    <t>YLBD-023H</t>
  </si>
  <si>
    <t>YULEBRA-D024H</t>
  </si>
  <si>
    <t>YLBD-024H</t>
  </si>
  <si>
    <t>YULEBRA-D025</t>
  </si>
  <si>
    <t>YLBD-025</t>
  </si>
  <si>
    <t>YULEBRA-D029</t>
  </si>
  <si>
    <t>YLBD-029</t>
  </si>
  <si>
    <t>TORTUGA SUR</t>
  </si>
  <si>
    <t>TORTUGA SUR-A001</t>
  </si>
  <si>
    <t>TTSA-001</t>
  </si>
  <si>
    <t>TORTUGA SUR-A002</t>
  </si>
  <si>
    <t>TTSA-002</t>
  </si>
  <si>
    <t>TORTUGA SUR-A004</t>
  </si>
  <si>
    <t>TTSA-004</t>
  </si>
  <si>
    <t>PRIMAVERA</t>
  </si>
  <si>
    <t>PRIMAVERA-001</t>
  </si>
  <si>
    <t>PRM-001</t>
  </si>
  <si>
    <t>YUCA SUR-002</t>
  </si>
  <si>
    <t>YCS-002</t>
  </si>
  <si>
    <t>YUCA SUR-001</t>
  </si>
  <si>
    <t>YCS-001</t>
  </si>
  <si>
    <t>CACHIYACU</t>
  </si>
  <si>
    <t>CACHIYACU-001</t>
  </si>
  <si>
    <t>CCH-001</t>
  </si>
  <si>
    <t>TIGUINO-003</t>
  </si>
  <si>
    <t>TGN-003</t>
  </si>
  <si>
    <t>TIGUINO-001</t>
  </si>
  <si>
    <t>TGN-001</t>
  </si>
  <si>
    <t>TIGUINO-A002</t>
  </si>
  <si>
    <t>TGNA-002</t>
  </si>
  <si>
    <t>TIGUINO-A020</t>
  </si>
  <si>
    <t>TGNA-020</t>
  </si>
  <si>
    <t>TIGUINO-B004</t>
  </si>
  <si>
    <t>TGNB-004</t>
  </si>
  <si>
    <t>TIGUINO-B015</t>
  </si>
  <si>
    <t>TGNB-015</t>
  </si>
  <si>
    <t>GUALLINO</t>
  </si>
  <si>
    <t>GUALLINO-001</t>
  </si>
  <si>
    <t>GLL-001</t>
  </si>
  <si>
    <t>MACUMA</t>
  </si>
  <si>
    <t>MACUMA-001</t>
  </si>
  <si>
    <t>MCM-001</t>
  </si>
  <si>
    <t>CANGAIME</t>
  </si>
  <si>
    <t>CANGAIME-001</t>
  </si>
  <si>
    <t>CGM-001</t>
  </si>
  <si>
    <t>MASARAMU</t>
  </si>
  <si>
    <t>MASARAMU-001</t>
  </si>
  <si>
    <t>MSR-001</t>
  </si>
  <si>
    <t>RAMIREZ</t>
  </si>
  <si>
    <t>RAMIREZ-001</t>
  </si>
  <si>
    <t>RMR-001</t>
  </si>
  <si>
    <t>BOBONAZA</t>
  </si>
  <si>
    <t>BOBONAZA-001</t>
  </si>
  <si>
    <t>BBN-001</t>
  </si>
  <si>
    <t>MANATI</t>
  </si>
  <si>
    <t>MANATI-001</t>
  </si>
  <si>
    <t>MNI-001</t>
  </si>
  <si>
    <t>DANTA</t>
  </si>
  <si>
    <t>DANTA-001</t>
  </si>
  <si>
    <t>DNT-001</t>
  </si>
  <si>
    <t>DANTA-002</t>
  </si>
  <si>
    <t>DNT-002</t>
  </si>
  <si>
    <t>GARZA</t>
  </si>
  <si>
    <t>GARZA-001</t>
  </si>
  <si>
    <t>GRZ-001</t>
  </si>
  <si>
    <t>AMAZONAS</t>
  </si>
  <si>
    <t>AMAZONAS-001</t>
  </si>
  <si>
    <t>AMZ-001</t>
  </si>
  <si>
    <t>BALSAURA</t>
  </si>
  <si>
    <t>BALSUARA-001</t>
  </si>
  <si>
    <t>BLR-001</t>
  </si>
  <si>
    <t>CONAMBO</t>
  </si>
  <si>
    <t>CONAMBO-001</t>
  </si>
  <si>
    <t>CNM-001</t>
  </si>
  <si>
    <t>HUITO</t>
  </si>
  <si>
    <t>HUITO-001</t>
  </si>
  <si>
    <t>HUI-001</t>
  </si>
  <si>
    <t>MARAÑON</t>
  </si>
  <si>
    <t>MARAÑON-001</t>
  </si>
  <si>
    <t>MRO-001</t>
  </si>
  <si>
    <t>BN/A</t>
  </si>
  <si>
    <t>CAJA</t>
  </si>
  <si>
    <t>CAJA-001</t>
  </si>
  <si>
    <t>CAJ-001</t>
  </si>
  <si>
    <t>CANCRIO</t>
  </si>
  <si>
    <t>CANCRIO-001</t>
  </si>
  <si>
    <t>CNR-001</t>
  </si>
  <si>
    <t>COWI</t>
  </si>
  <si>
    <t>COWI-001</t>
  </si>
  <si>
    <t>COW-001</t>
  </si>
  <si>
    <t>GUAYUSA</t>
  </si>
  <si>
    <t>GUAYUSA-001</t>
  </si>
  <si>
    <t>GYS-001</t>
  </si>
  <si>
    <t>MARAÑACU</t>
  </si>
  <si>
    <t>MARAÑACU-001</t>
  </si>
  <si>
    <t>MRC-001</t>
  </si>
  <si>
    <t>PAUJIL</t>
  </si>
  <si>
    <t>PAUJIL-001</t>
  </si>
  <si>
    <t>PJL-001</t>
  </si>
  <si>
    <t>SHIONAYACU</t>
  </si>
  <si>
    <t>SHIONAYACU-001</t>
  </si>
  <si>
    <t>SHN-001</t>
  </si>
  <si>
    <t>SIONA</t>
  </si>
  <si>
    <t>SIONA-001</t>
  </si>
  <si>
    <t>SNA-001</t>
  </si>
  <si>
    <t>TIVACUNO</t>
  </si>
  <si>
    <t>TIVACUNO-001</t>
  </si>
  <si>
    <t>TVC-001</t>
  </si>
  <si>
    <t>CONDOR</t>
  </si>
  <si>
    <t>CONDOR-A001</t>
  </si>
  <si>
    <t>CNDA-001</t>
  </si>
  <si>
    <t>CONDOR NORTE</t>
  </si>
  <si>
    <t>CONDOR NORTE-A001</t>
  </si>
  <si>
    <t>CNNA-001</t>
  </si>
  <si>
    <t>PALO ROJO</t>
  </si>
  <si>
    <t>PALO ROJO A001</t>
  </si>
  <si>
    <t>PLRA-001</t>
  </si>
  <si>
    <t>ZORRO</t>
  </si>
  <si>
    <t>ZORRO-A001</t>
  </si>
  <si>
    <t>ZRRA-001</t>
  </si>
  <si>
    <t>BERMEJO SUR 102</t>
  </si>
  <si>
    <t>BRSC-102</t>
  </si>
  <si>
    <t>BERMEJO SUR-102</t>
  </si>
  <si>
    <t>CI:</t>
  </si>
  <si>
    <t xml:space="preserve">  Recibi Conforme</t>
  </si>
  <si>
    <t>Entregue Conforme</t>
  </si>
  <si>
    <t>x</t>
  </si>
  <si>
    <t>Validador</t>
  </si>
  <si>
    <t>UNIDAD DE MEDIDA</t>
  </si>
  <si>
    <t>SERIAL/CODIGO</t>
  </si>
  <si>
    <t>X</t>
  </si>
  <si>
    <t xml:space="preserve">PLACAS: </t>
  </si>
  <si>
    <t>FIRMA:  …………………………..</t>
  </si>
  <si>
    <t xml:space="preserve">NOMBRE O RAZÓN SOCIAL: </t>
  </si>
  <si>
    <t>CAMPO:</t>
  </si>
  <si>
    <t>DATOS DE LA PERSONA ENCARGADA DEL TRANSPORTE</t>
  </si>
  <si>
    <r>
      <t xml:space="preserve">LUGAR DE ORIGEN: </t>
    </r>
    <r>
      <rPr>
        <sz val="12"/>
        <color rgb="FF000000"/>
        <rFont val="Arial"/>
        <family val="2"/>
      </rPr>
      <t>Coca Base Dynadrill</t>
    </r>
  </si>
  <si>
    <t xml:space="preserve">HORA LLEGADA: </t>
  </si>
  <si>
    <t xml:space="preserve">DESPACHADO POR: </t>
  </si>
  <si>
    <t xml:space="preserve">HORA SALIDA:     </t>
  </si>
  <si>
    <t>RUC: 1768153530001</t>
  </si>
  <si>
    <t>Carlos Calderon</t>
  </si>
  <si>
    <t>BOMBEO SISTEMA SOLVENTE ACIDO</t>
  </si>
  <si>
    <t>JEFERSON LEMACHE</t>
  </si>
  <si>
    <t>CRISTIAN REINO</t>
  </si>
  <si>
    <t>JAVIER GUEVARA</t>
  </si>
  <si>
    <t>CISTERNA</t>
  </si>
  <si>
    <t>CAMION CON QUIMICA</t>
  </si>
  <si>
    <r>
      <t xml:space="preserve">RUC / CEDULA:  </t>
    </r>
    <r>
      <rPr>
        <sz val="12"/>
        <color rgb="FF000000"/>
        <rFont val="Arial"/>
        <family val="2"/>
      </rPr>
      <t>1713206843</t>
    </r>
  </si>
  <si>
    <r>
      <t xml:space="preserve">VEHICULO: </t>
    </r>
    <r>
      <rPr>
        <sz val="12"/>
        <color rgb="FF000000"/>
        <rFont val="Arial"/>
        <family val="2"/>
      </rPr>
      <t>Camion Chevrolet NQR</t>
    </r>
  </si>
  <si>
    <t>PDR-7543</t>
  </si>
  <si>
    <t xml:space="preserve">        ORDEN DE TRABAJO</t>
  </si>
  <si>
    <t xml:space="preserve">         RESUMEN DE COSTOS</t>
  </si>
  <si>
    <t>CONTRATISTA: DYNADRILL ECUADOR C.A.</t>
  </si>
  <si>
    <t>No. :</t>
  </si>
  <si>
    <t>Página 1 de 1</t>
  </si>
  <si>
    <t>CONTRATO  2025201 - SERVICIOS EVENTUALES BAJO LLAMADA DE APOYO A LAS OPERACIONES, SERVICIOS DE ESTIMULACIÓN Y LIMPIEZA DE POZOS, ACTIVIDADES RELACIONADAS CON LA PRODUCCIÓN, COMPLETACION INICIAL DE POZOS, RENTA DE HERRAMIENTAS DE REACONDICIONAMIENTO/COMPLETACIÓN Y PROVISIÓN DE INSUMOS Y MATERIALES PARA ACTIVIDADES DE CEMENTACIÓN Y TRATAMIENTO DE FLUIDOS ÚNICAMENTE PARA LA PRESTACIÓN DE SERVICIOS RELACIONADOS AL OBJETO DEL CONTRATO EN LOS CAMPOS DE EP PETROECUADOR INCLUIDO BLOQUE 6 (OFFSHORE)</t>
  </si>
  <si>
    <t>Descripción del Requerimiento o de la Orden de Trabajo</t>
  </si>
  <si>
    <t>NOTA: No inicie actividades sin información previa</t>
  </si>
  <si>
    <t>SERVICIO:</t>
  </si>
  <si>
    <t xml:space="preserve">Las tarifas serán las del Contrato 2025201 las mismas que serán incluidas en la presente hoja de costos estimados </t>
  </si>
  <si>
    <t xml:space="preserve">CODIGO </t>
  </si>
  <si>
    <t>SERVICIOS REQUERIDOS</t>
  </si>
  <si>
    <t xml:space="preserve">TARIFA UNITARIA </t>
  </si>
  <si>
    <t xml:space="preserve">TOTAL </t>
  </si>
  <si>
    <t>Valor de la OT:</t>
  </si>
  <si>
    <t>Fecha de Inicio:</t>
  </si>
  <si>
    <t>Fecha de Terminación:</t>
  </si>
  <si>
    <t>REPRESENTANTE DE LA CONTRATISTA (Delegado):</t>
  </si>
  <si>
    <t xml:space="preserve">REPRESENTANTE DE EP PETROECUADOR (Delegado): </t>
  </si>
  <si>
    <t xml:space="preserve">Nombre: </t>
  </si>
  <si>
    <t xml:space="preserve">Ab. Mónica Rojas </t>
  </si>
  <si>
    <t xml:space="preserve">Cargo: </t>
  </si>
  <si>
    <t xml:space="preserve">Representante Legal </t>
  </si>
  <si>
    <t>Ingeniero de Operaciones Activo</t>
  </si>
  <si>
    <t>Ing. Mónica Quisnancela</t>
  </si>
  <si>
    <t>GCLH-022</t>
  </si>
  <si>
    <t>GACELA-H022</t>
  </si>
  <si>
    <t>Firma electrónica autorizada por Dynadrill Ecuador C.A.: ILDA ZAMBRANO</t>
  </si>
  <si>
    <t>REPORTE DIARIO DE ACTIVIDADES DE OPERACIONES</t>
  </si>
  <si>
    <t xml:space="preserve">Fecha: </t>
  </si>
  <si>
    <t xml:space="preserve">Nº  </t>
  </si>
  <si>
    <t>Cliente:</t>
  </si>
  <si>
    <t>Orden/Contrato Nº:</t>
  </si>
  <si>
    <t>Pozo:</t>
  </si>
  <si>
    <t>Representante del Cliente:</t>
  </si>
  <si>
    <t>Campo/Bloque:</t>
  </si>
  <si>
    <t>Taladro:</t>
  </si>
  <si>
    <t>DURACIÓN</t>
  </si>
  <si>
    <t>DETALLE DE ACTIVIDADES</t>
  </si>
  <si>
    <t>Horas OPE</t>
  </si>
  <si>
    <t>Inicio</t>
  </si>
  <si>
    <t>Fin</t>
  </si>
  <si>
    <t>Horas</t>
  </si>
  <si>
    <t>PUMP</t>
  </si>
  <si>
    <t>Con autorizacion del cliente, se prepara tratamiento solvente-acido de acuerdo a la siguiente tabla:</t>
  </si>
  <si>
    <t>FASE SOLVENTE</t>
  </si>
  <si>
    <t>JP1</t>
  </si>
  <si>
    <t>FASE ACIDO ORGANICO</t>
  </si>
  <si>
    <t>FLUIDO DE CONTROL ESPECIAL</t>
  </si>
  <si>
    <t>Nota: Se utiliza tanque de 6500 galones de Cia Dynadrill.</t>
  </si>
  <si>
    <t>Bombeo de Fluidos corrosivos aplicable al Ítem SFC33007:</t>
  </si>
  <si>
    <t>SISTEMA ACIDO</t>
  </si>
  <si>
    <t>TOTAL FLUIDOS CORROSIVOS BOMBEADO SFC33007:</t>
  </si>
  <si>
    <t>Bombeo de Fluidos no corrosivo aplicable al Ítem SFC33011:</t>
  </si>
  <si>
    <t>SISTEMA SOLVENTE</t>
  </si>
  <si>
    <t>DESPLAZAMIENTO</t>
  </si>
  <si>
    <t>Tiempo productivo:</t>
  </si>
  <si>
    <t>Tiempo No productivo:</t>
  </si>
  <si>
    <t>Tiempo Total:</t>
  </si>
  <si>
    <t>Observaciones:</t>
  </si>
  <si>
    <t>Equipos:  Unidad de Bombeo, Tanque de 6500 galones</t>
  </si>
  <si>
    <t>Unidad liviana para transporte de personal: Camioneta CHEVROLET placa PFI-5569</t>
  </si>
  <si>
    <t>Firma:</t>
  </si>
  <si>
    <t>C.I.:</t>
  </si>
  <si>
    <t>Personal y equipos de Cia Dynadrill arriban al pozo GCLH-022. Coordina trabajo con Ingeniero de Operaciones. Gestiona permiso de trabajo y realiza reunión de seguridad con todo personal involucrado.
Cia Dynadrill ubica las siguientes unidades:
1  Unidad de bombeo (700 HP)
1  Tanque 6500 galones
1  Camión Plataforma con accesorios de bomba y quimica
1  Camioneta para movimiento del personal</t>
  </si>
  <si>
    <r>
      <t xml:space="preserve">Personal de Cia Dynadrill realiza rig up de equipos, arma linea de 4" desde tanque de 6500 galones hacia Unidad de Bombeo, desde Unidad de Bombeo arma linea de alta presion de 2" Fig 1502 hacia cabezal del pozo. </t>
    </r>
    <r>
      <rPr>
        <b/>
        <sz val="11"/>
        <color theme="1"/>
        <rFont val="Arial"/>
        <family val="2"/>
      </rPr>
      <t>Se instala monitoreo en Unidad de Bombeo de Presion, Densidad, Caudal y Volumen.</t>
    </r>
    <r>
      <rPr>
        <sz val="11"/>
        <color theme="1"/>
        <rFont val="Arial"/>
        <family val="2"/>
      </rPr>
      <t xml:space="preserve"> Realiza prueba de presion con 2000 psi por 5 min. OK.
En simultaneo se recibe 310 galones de Jp1 en</t>
    </r>
    <r>
      <rPr>
        <b/>
        <sz val="11"/>
        <color theme="1"/>
        <rFont val="Arial"/>
        <family val="2"/>
      </rPr>
      <t xml:space="preserve"> tanque de 6500 galones </t>
    </r>
    <r>
      <rPr>
        <sz val="11"/>
        <color theme="1"/>
        <rFont val="Arial"/>
        <family val="2"/>
      </rPr>
      <t>de Cia Dynadrill.</t>
    </r>
  </si>
  <si>
    <t>Unidad Pesada para transportar unidad de bombeo: Tráiler  Plataforma Hino  placas QAA-3112</t>
  </si>
  <si>
    <t>Unidad Pesada para transportar tanque de 6500 galones: Tráiler  Plataforma Internacional placas QAA-1793</t>
  </si>
  <si>
    <t>Unidad para transportar accesorios y química: Camión Plataforma CHEVROLET placa PDR - 7543</t>
  </si>
  <si>
    <t>TOTAL FLUIDOS NO CORROSIVOS BOMBEADO Ítem SFC33011:</t>
  </si>
  <si>
    <r>
      <t xml:space="preserve">Con Unidad de Bombeo de Cia Dynadrill se bombea </t>
    </r>
    <r>
      <rPr>
        <b/>
        <sz val="11"/>
        <color theme="1"/>
        <rFont val="Arial"/>
        <family val="2"/>
      </rPr>
      <t>10 bbl</t>
    </r>
    <r>
      <rPr>
        <sz val="11"/>
        <color theme="1"/>
        <rFont val="Arial"/>
        <family val="2"/>
      </rPr>
      <t xml:space="preserve"> de sistema solvente y </t>
    </r>
    <r>
      <rPr>
        <b/>
        <sz val="11"/>
        <color theme="1"/>
        <rFont val="Arial"/>
        <family val="2"/>
      </rPr>
      <t>20 bbl</t>
    </r>
    <r>
      <rPr>
        <sz val="11"/>
        <color theme="1"/>
        <rFont val="Arial"/>
        <family val="2"/>
      </rPr>
      <t xml:space="preserve"> de sistema acido organico hacia profundidad de camisa (10149 ft) a 1,0 bpm y 150 psi de presion de circulacion. Se desplaza con</t>
    </r>
    <r>
      <rPr>
        <b/>
        <sz val="11"/>
        <color theme="1"/>
        <rFont val="Arial"/>
        <family val="2"/>
      </rPr>
      <t xml:space="preserve"> 70 bls</t>
    </r>
    <r>
      <rPr>
        <sz val="11"/>
        <color theme="1"/>
        <rFont val="Arial"/>
        <family val="2"/>
      </rPr>
      <t xml:space="preserve"> de fluido de completacion especial tipo 7 a 1,0 bpm con 150 psi inicial y termina desplazamiento con 350 psi. Posteriormente cierra anulares y forza sistema acido organico desplazandolos con </t>
    </r>
    <r>
      <rPr>
        <b/>
        <sz val="11"/>
        <color theme="1"/>
        <rFont val="Arial"/>
        <family val="2"/>
      </rPr>
      <t>20 bbl</t>
    </r>
    <r>
      <rPr>
        <sz val="11"/>
        <color theme="1"/>
        <rFont val="Arial"/>
        <family val="2"/>
      </rPr>
      <t xml:space="preserve"> de fluido de completación especial tipo 7 a 0,9 bpm y 350 psi de presion de circulacion. Se deja tratamiento y se espera 6 horas.
Nota: La operación se registró en unidad de monitoreo de presión, densidad, caudal y volumen de Cia Dynadrill (1 día ítem SFC33014)</t>
    </r>
  </si>
  <si>
    <t>FLUIDO DE CONTROL</t>
  </si>
  <si>
    <t xml:space="preserve">Por </t>
  </si>
  <si>
    <t>El tiempo aplicable al personal en la operación de Bombeo Solvente Acido es de dos días (31/07/2026) (01/08/2026)</t>
  </si>
  <si>
    <t>Fecha de Aprobación: 03-07-2026
Revisión: 0</t>
  </si>
  <si>
    <t>Fecha de Aprobación: 03-07-2026</t>
  </si>
  <si>
    <t>Revisión: 0</t>
  </si>
  <si>
    <t>Tratamiento químico en reposo en el pozo. Personal de Cia Dynadrill realiza rig down de unidades, orden y limpieza en locacion.</t>
  </si>
  <si>
    <t>Corrida # 01 se acopla pilling tool de 2,5" bajan a recuperar bomba jet de 2,81. 
Corrida # 02 se cambia pines y nuevamente se acopla pilling tool de 2,5 y  bajan a intentar recuperar bomba jet de 2,81. 
Corrida # 03 se cambia pines y nuevamente se acopla pilling tool de 2,5" y bajan a intentar recuperar bomba jet de 2,81.
Personal y equipos de Cía Dynadrill con autorización del cleinte se retira a Base coca.</t>
  </si>
  <si>
    <t>Personal y equipos de Cia Dynadrill en espera de dispoción del cliente.</t>
  </si>
  <si>
    <t>892-OPR-GLCH-022-UIO-2026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</si>
</sst>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quot;$&quot;* #,##0.00_ ;_ &quot;$&quot;* \-#,##0.00_ ;_ &quot;$&quot;* &quot;-&quot;??_ ;_ @_ "/>
    <numFmt numFmtId="43" formatCode="_ * #,##0.00_ ;_ * \-#,##0.00_ ;_ * &quot;-&quot;??_ ;_ @_ "/>
    <numFmt numFmtId="164" formatCode="_-* #,##0_-;\-* #,##0_-;_-* &quot;-&quot;_-;_-@_-"/>
    <numFmt numFmtId="165" formatCode="_(* #,##0.00_);_(* \(#,##0.00\);_(* &quot;-&quot;??_);_(@_)"/>
    <numFmt numFmtId="166" formatCode="&quot;$&quot;\ #,##0.00"/>
    <numFmt numFmtId="167" formatCode="#,##0.000"/>
    <numFmt numFmtId="168" formatCode="_-* #,##0.00_-;\-* #,##0.00_-;_-* &quot;-&quot;_-;_-@_-"/>
    <numFmt numFmtId="169" formatCode="dd\ mmmm\ yyyy"/>
    <numFmt numFmtId="170" formatCode="dd\-mmmm\-yyyy"/>
    <numFmt numFmtId="171" formatCode="[$-409]d\-mmm;@"/>
    <numFmt numFmtId="172" formatCode="dd\-mmm\-yyyy"/>
    <numFmt numFmtId="173" formatCode="0\ &quot;Barriles&quot;"/>
    <numFmt numFmtId="174" formatCode="0\ &quot;Galones&quot;"/>
    <numFmt numFmtId="175" formatCode="0\ &quot; Barriles&quot;"/>
    <numFmt numFmtId="176" formatCode="&quot; x 42 gls = &quot;0\ &quot;Galones&quot;"/>
  </numFmts>
  <fonts count="90">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sz val="12"/>
      <name val="Arial"/>
      <family val="2"/>
    </font>
    <font>
      <b/>
      <sz val="10"/>
      <name val="Arial"/>
      <family val="2"/>
    </font>
    <font>
      <sz val="11"/>
      <name val="Arial"/>
      <family val="2"/>
    </font>
    <font>
      <b/>
      <sz val="11"/>
      <name val="Arial"/>
      <family val="2"/>
    </font>
    <font>
      <sz val="11"/>
      <color indexed="8"/>
      <name val="Calibri"/>
      <family val="2"/>
    </font>
    <font>
      <sz val="12"/>
      <color indexed="8"/>
      <name val="Arial"/>
      <family val="2"/>
    </font>
    <font>
      <sz val="10"/>
      <name val="Arial"/>
      <family val="2"/>
    </font>
    <font>
      <sz val="20"/>
      <name val="Arial"/>
      <family val="2"/>
    </font>
    <font>
      <b/>
      <sz val="13"/>
      <name val="Arial"/>
      <family val="2"/>
    </font>
    <font>
      <sz val="10"/>
      <name val="Calibri"/>
      <family val="2"/>
    </font>
    <font>
      <sz val="12"/>
      <color theme="1"/>
      <name val="Arial"/>
      <family val="2"/>
    </font>
    <font>
      <sz val="10"/>
      <name val="Arial"/>
      <family val="2"/>
    </font>
    <font>
      <b/>
      <sz val="12"/>
      <color theme="1"/>
      <name val="Arial"/>
      <family val="2"/>
    </font>
    <font>
      <sz val="11"/>
      <color theme="1"/>
      <name val="Arial"/>
      <family val="2"/>
    </font>
    <font>
      <b/>
      <sz val="14"/>
      <name val="Arial"/>
      <family val="2"/>
    </font>
    <font>
      <sz val="14"/>
      <name val="Arial"/>
      <family val="2"/>
    </font>
    <font>
      <sz val="16"/>
      <name val="Arial"/>
      <family val="2"/>
    </font>
    <font>
      <sz val="11"/>
      <color indexed="8"/>
      <name val="Arial"/>
      <family val="2"/>
    </font>
    <font>
      <b/>
      <sz val="20"/>
      <color rgb="FFFF0000"/>
      <name val="Arial"/>
      <family val="2"/>
    </font>
    <font>
      <sz val="13"/>
      <color indexed="8"/>
      <name val="Arial"/>
      <family val="2"/>
    </font>
    <font>
      <sz val="11"/>
      <color rgb="FF000000"/>
      <name val="Arial"/>
      <family val="2"/>
    </font>
    <font>
      <u/>
      <sz val="11"/>
      <color theme="1"/>
      <name val="Arial"/>
      <family val="2"/>
    </font>
    <font>
      <b/>
      <sz val="11"/>
      <color theme="1"/>
      <name val="Calibri"/>
      <family val="2"/>
      <scheme val="minor"/>
    </font>
    <font>
      <b/>
      <sz val="10"/>
      <name val="Tahoma"/>
      <family val="2"/>
    </font>
    <font>
      <b/>
      <sz val="20"/>
      <name val="Arial"/>
      <family val="2"/>
    </font>
    <font>
      <b/>
      <sz val="18"/>
      <name val="Arial"/>
      <family val="2"/>
    </font>
    <font>
      <b/>
      <sz val="12"/>
      <color theme="0"/>
      <name val="Arial"/>
      <family val="2"/>
    </font>
    <font>
      <sz val="10"/>
      <color theme="1"/>
      <name val="Swiss721 bt"/>
      <family val="2"/>
    </font>
    <font>
      <sz val="9"/>
      <color theme="1"/>
      <name val="Swiss721 bt"/>
      <family val="2"/>
    </font>
    <font>
      <b/>
      <sz val="9"/>
      <color theme="1"/>
      <name val="Swiss721 bt"/>
      <family val="2"/>
    </font>
    <font>
      <b/>
      <sz val="10"/>
      <color rgb="FFFF0000"/>
      <name val="Swiss721 bt"/>
    </font>
    <font>
      <sz val="8"/>
      <name val="Arial"/>
      <family val="2"/>
    </font>
    <font>
      <u/>
      <sz val="10"/>
      <color theme="10"/>
      <name val="Arial"/>
      <family val="2"/>
    </font>
    <font>
      <b/>
      <sz val="36"/>
      <name val="Arial"/>
      <family val="2"/>
    </font>
    <font>
      <b/>
      <sz val="15"/>
      <color indexed="8"/>
      <name val="Arial"/>
      <family val="2"/>
    </font>
    <font>
      <b/>
      <sz val="11"/>
      <color theme="0"/>
      <name val="Arial"/>
      <family val="2"/>
    </font>
    <font>
      <sz val="12"/>
      <name val="Calibri"/>
      <family val="2"/>
    </font>
    <font>
      <sz val="12"/>
      <color theme="0"/>
      <name val="Calibri"/>
      <family val="2"/>
    </font>
    <font>
      <sz val="12"/>
      <color theme="0"/>
      <name val="Arial"/>
      <family val="2"/>
    </font>
    <font>
      <u/>
      <sz val="12"/>
      <color theme="1"/>
      <name val="Calibri"/>
      <family val="2"/>
      <scheme val="minor"/>
    </font>
    <font>
      <b/>
      <sz val="12"/>
      <color rgb="FF000000"/>
      <name val="Arial"/>
      <family val="2"/>
    </font>
    <font>
      <sz val="12"/>
      <color rgb="FF000000"/>
      <name val="Arial"/>
      <family val="2"/>
    </font>
    <font>
      <sz val="11"/>
      <color rgb="FFFF0000"/>
      <name val="Calibri"/>
      <family val="2"/>
      <scheme val="minor"/>
    </font>
    <font>
      <sz val="10"/>
      <color theme="1"/>
      <name val="Arial"/>
      <family val="2"/>
    </font>
    <font>
      <sz val="9"/>
      <color theme="1"/>
      <name val="Arial"/>
      <family val="2"/>
    </font>
    <font>
      <b/>
      <sz val="18"/>
      <color theme="1"/>
      <name val="Calibri"/>
      <family val="2"/>
      <scheme val="minor"/>
    </font>
    <font>
      <b/>
      <sz val="14"/>
      <color theme="1"/>
      <name val="Calibri"/>
      <family val="2"/>
      <scheme val="minor"/>
    </font>
    <font>
      <b/>
      <sz val="9"/>
      <color theme="1"/>
      <name val="Arial"/>
      <family val="2"/>
    </font>
    <font>
      <b/>
      <sz val="8"/>
      <color theme="1"/>
      <name val="Arial"/>
      <family val="2"/>
    </font>
    <font>
      <b/>
      <sz val="10"/>
      <color theme="1"/>
      <name val="Arial"/>
      <family val="2"/>
    </font>
    <font>
      <b/>
      <u/>
      <sz val="11"/>
      <color theme="1"/>
      <name val="Calibri"/>
      <family val="2"/>
      <scheme val="minor"/>
    </font>
    <font>
      <b/>
      <sz val="8"/>
      <color theme="1"/>
      <name val="Calibri"/>
      <family val="2"/>
      <scheme val="minor"/>
    </font>
    <font>
      <sz val="10"/>
      <color indexed="8"/>
      <name val="Arial"/>
      <family val="2"/>
    </font>
    <font>
      <b/>
      <sz val="11"/>
      <color theme="1"/>
      <name val="Arial"/>
      <family val="2"/>
    </font>
    <font>
      <b/>
      <sz val="14"/>
      <color rgb="FFFF0000"/>
      <name val="Arial"/>
      <family val="2"/>
    </font>
    <font>
      <sz val="7"/>
      <color rgb="FFFF0000"/>
      <name val="Calibri"/>
      <family val="2"/>
      <scheme val="minor"/>
    </font>
    <font>
      <sz val="8"/>
      <color theme="1"/>
      <name val="Arial"/>
      <family val="2"/>
    </font>
    <font>
      <sz val="11"/>
      <color rgb="FFFF0000"/>
      <name val="Arial"/>
      <family val="2"/>
    </font>
    <font>
      <sz val="10"/>
      <color theme="1"/>
      <name val="Calibri"/>
      <family val="2"/>
      <scheme val="minor"/>
    </font>
  </fonts>
  <fills count="37">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rgb="FFFFFF00"/>
        <bgColor indexed="64"/>
      </patternFill>
    </fill>
    <fill>
      <patternFill patternType="solid">
        <fgColor indexed="44"/>
        <bgColor indexed="64"/>
      </patternFill>
    </fill>
    <fill>
      <patternFill patternType="solid">
        <fgColor indexed="43"/>
        <bgColor indexed="64"/>
      </patternFill>
    </fill>
    <fill>
      <patternFill patternType="solid">
        <fgColor rgb="FFFF0000"/>
        <bgColor indexed="64"/>
      </patternFill>
    </fill>
    <fill>
      <patternFill patternType="solid">
        <fgColor rgb="FFFFC000"/>
        <bgColor indexed="64"/>
      </patternFill>
    </fill>
    <fill>
      <patternFill patternType="solid">
        <fgColor indexed="42"/>
        <bgColor indexed="64"/>
      </patternFill>
    </fill>
    <fill>
      <patternFill patternType="solid">
        <fgColor indexed="47"/>
        <bgColor indexed="64"/>
      </patternFill>
    </fill>
    <fill>
      <patternFill patternType="solid">
        <fgColor indexed="45"/>
        <bgColor indexed="64"/>
      </patternFill>
    </fill>
    <fill>
      <patternFill patternType="solid">
        <fgColor indexed="34"/>
        <bgColor indexed="64"/>
      </patternFill>
    </fill>
    <fill>
      <patternFill patternType="solid">
        <fgColor indexed="11"/>
        <bgColor indexed="64"/>
      </patternFill>
    </fill>
    <fill>
      <patternFill patternType="solid">
        <fgColor indexed="14"/>
        <bgColor indexed="64"/>
      </patternFill>
    </fill>
    <fill>
      <patternFill patternType="solid">
        <fgColor indexed="40"/>
        <bgColor indexed="64"/>
      </patternFill>
    </fill>
    <fill>
      <patternFill patternType="solid">
        <fgColor indexed="52"/>
        <bgColor indexed="64"/>
      </patternFill>
    </fill>
    <fill>
      <patternFill patternType="solid">
        <fgColor indexed="41"/>
        <bgColor indexed="64"/>
      </patternFill>
    </fill>
    <fill>
      <patternFill patternType="solid">
        <fgColor indexed="49"/>
        <bgColor indexed="64"/>
      </patternFill>
    </fill>
    <fill>
      <patternFill patternType="solid">
        <fgColor theme="5" tint="0.79998168889431442"/>
        <bgColor indexed="64"/>
      </patternFill>
    </fill>
    <fill>
      <patternFill patternType="solid">
        <fgColor indexed="50"/>
        <bgColor indexed="64"/>
      </patternFill>
    </fill>
    <fill>
      <patternFill patternType="solid">
        <fgColor indexed="13"/>
        <bgColor indexed="64"/>
      </patternFill>
    </fill>
    <fill>
      <patternFill patternType="solid">
        <fgColor indexed="22"/>
        <bgColor indexed="64"/>
      </patternFill>
    </fill>
    <fill>
      <patternFill patternType="solid">
        <fgColor indexed="53"/>
        <bgColor indexed="64"/>
      </patternFill>
    </fill>
    <fill>
      <patternFill patternType="solid">
        <fgColor indexed="51"/>
        <bgColor indexed="64"/>
      </patternFill>
    </fill>
    <fill>
      <patternFill patternType="solid">
        <fgColor indexed="9"/>
        <bgColor indexed="64"/>
      </patternFill>
    </fill>
    <fill>
      <patternFill patternType="solid">
        <fgColor theme="4" tint="0.39997558519241921"/>
        <bgColor indexed="64"/>
      </patternFill>
    </fill>
    <fill>
      <patternFill patternType="solid">
        <fgColor rgb="FF92D050"/>
        <bgColor indexed="64"/>
      </patternFill>
    </fill>
    <fill>
      <patternFill patternType="solid">
        <fgColor indexed="54"/>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8"/>
        <bgColor indexed="64"/>
      </patternFill>
    </fill>
    <fill>
      <patternFill patternType="solid">
        <fgColor rgb="FFFFFFFF"/>
        <bgColor indexed="64"/>
      </patternFill>
    </fill>
    <fill>
      <patternFill patternType="solid">
        <fgColor theme="4" tint="0.59999389629810485"/>
        <bgColor indexed="64"/>
      </patternFill>
    </fill>
    <fill>
      <patternFill patternType="solid">
        <fgColor theme="8" tint="-0.499984740745262"/>
        <bgColor indexed="64"/>
      </patternFill>
    </fill>
    <fill>
      <patternFill patternType="solid">
        <fgColor theme="4" tint="-0.499984740745262"/>
        <bgColor indexed="64"/>
      </patternFill>
    </fill>
  </fills>
  <borders count="8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s>
  <cellStyleXfs count="290">
    <xf numFmtId="0" fontId="0" fillId="0" borderId="0"/>
    <xf numFmtId="0" fontId="29" fillId="0" borderId="0"/>
    <xf numFmtId="0" fontId="35" fillId="0" borderId="0"/>
    <xf numFmtId="0" fontId="29" fillId="0" borderId="0"/>
    <xf numFmtId="9" fontId="29" fillId="0" borderId="0" applyFont="0" applyFill="0" applyBorder="0" applyAlignment="0" applyProtection="0"/>
    <xf numFmtId="0" fontId="37" fillId="0" borderId="0"/>
    <xf numFmtId="0" fontId="28" fillId="0" borderId="0"/>
    <xf numFmtId="0" fontId="27" fillId="0" borderId="0"/>
    <xf numFmtId="0" fontId="29" fillId="0" borderId="0"/>
    <xf numFmtId="0" fontId="29" fillId="0" borderId="0"/>
    <xf numFmtId="0" fontId="26" fillId="0" borderId="0"/>
    <xf numFmtId="0" fontId="29" fillId="0" borderId="0"/>
    <xf numFmtId="0" fontId="42" fillId="0" borderId="0"/>
    <xf numFmtId="0" fontId="25" fillId="0" borderId="0"/>
    <xf numFmtId="0" fontId="29" fillId="0" borderId="0"/>
    <xf numFmtId="0" fontId="24" fillId="0" borderId="0"/>
    <xf numFmtId="0" fontId="23" fillId="0" borderId="0"/>
    <xf numFmtId="0" fontId="29" fillId="0" borderId="0"/>
    <xf numFmtId="0" fontId="22" fillId="0" borderId="0"/>
    <xf numFmtId="0" fontId="35" fillId="0" borderId="0"/>
    <xf numFmtId="0" fontId="29" fillId="0" borderId="0"/>
    <xf numFmtId="0" fontId="21" fillId="0" borderId="0"/>
    <xf numFmtId="0" fontId="20" fillId="0" borderId="0"/>
    <xf numFmtId="0" fontId="29" fillId="0" borderId="0"/>
    <xf numFmtId="0" fontId="19" fillId="0" borderId="0"/>
    <xf numFmtId="164" fontId="29" fillId="0" borderId="0" applyFont="0" applyFill="0" applyBorder="0" applyAlignment="0" applyProtection="0"/>
    <xf numFmtId="0" fontId="18" fillId="0" borderId="0"/>
    <xf numFmtId="0" fontId="18" fillId="0" borderId="0"/>
    <xf numFmtId="164" fontId="29" fillId="0" borderId="0" applyFont="0" applyFill="0" applyBorder="0" applyAlignment="0" applyProtection="0"/>
    <xf numFmtId="0" fontId="17" fillId="0" borderId="0"/>
    <xf numFmtId="165" fontId="29" fillId="0" borderId="0" applyFont="0" applyFill="0" applyBorder="0" applyAlignment="0" applyProtection="0"/>
    <xf numFmtId="171" fontId="16" fillId="0" borderId="0"/>
    <xf numFmtId="0" fontId="29" fillId="0" borderId="0"/>
    <xf numFmtId="0" fontId="15" fillId="0" borderId="0"/>
    <xf numFmtId="0" fontId="2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29" fillId="0" borderId="0" applyFont="0" applyFill="0" applyBorder="0" applyAlignment="0" applyProtection="0"/>
    <xf numFmtId="171" fontId="14" fillId="0" borderId="0"/>
    <xf numFmtId="0" fontId="14" fillId="0" borderId="0"/>
    <xf numFmtId="0" fontId="58" fillId="0" borderId="0"/>
    <xf numFmtId="0" fontId="13" fillId="0" borderId="0"/>
    <xf numFmtId="0" fontId="12"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3"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29"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1"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29" fillId="0" borderId="0" applyFont="0" applyFill="0" applyBorder="0" applyAlignment="0" applyProtection="0"/>
    <xf numFmtId="171"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44" fontId="29" fillId="0" borderId="0" applyFont="0" applyFill="0" applyBorder="0" applyAlignment="0" applyProtection="0"/>
    <xf numFmtId="9" fontId="29" fillId="0" borderId="0" applyFont="0" applyFill="0" applyBorder="0" applyAlignment="0" applyProtection="0"/>
    <xf numFmtId="0" fontId="7" fillId="0" borderId="0"/>
    <xf numFmtId="0" fontId="6"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43" fontId="29" fillId="0" borderId="0" applyFont="0" applyFill="0" applyBorder="0" applyAlignment="0" applyProtection="0"/>
    <xf numFmtId="0" fontId="3" fillId="0" borderId="0"/>
    <xf numFmtId="0" fontId="3"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cellStyleXfs>
  <cellXfs count="724">
    <xf numFmtId="0" fontId="0" fillId="0" borderId="0" xfId="0"/>
    <xf numFmtId="0" fontId="47" fillId="2" borderId="0" xfId="3" applyFont="1" applyFill="1" applyAlignment="1">
      <alignment horizontal="left" vertical="center" wrapText="1"/>
    </xf>
    <xf numFmtId="167" fontId="47" fillId="2" borderId="0" xfId="3" applyNumberFormat="1" applyFont="1" applyFill="1" applyAlignment="1">
      <alignment vertical="center" wrapText="1"/>
    </xf>
    <xf numFmtId="2" fontId="47" fillId="2" borderId="0" xfId="3" applyNumberFormat="1" applyFont="1" applyFill="1" applyAlignment="1">
      <alignment horizontal="right" vertical="center" wrapText="1"/>
    </xf>
    <xf numFmtId="0" fontId="38" fillId="0" borderId="0" xfId="0" applyFont="1" applyAlignment="1">
      <alignment horizontal="center"/>
    </xf>
    <xf numFmtId="0" fontId="38" fillId="0" borderId="0" xfId="0" applyFont="1" applyAlignment="1">
      <alignment horizontal="center" wrapText="1"/>
    </xf>
    <xf numFmtId="0" fontId="38" fillId="0" borderId="0" xfId="0" applyFont="1" applyAlignment="1">
      <alignment horizontal="center" vertical="center"/>
    </xf>
    <xf numFmtId="0" fontId="38" fillId="0" borderId="0" xfId="0" applyFont="1" applyAlignment="1">
      <alignment horizontal="right" vertical="center"/>
    </xf>
    <xf numFmtId="0" fontId="29" fillId="0" borderId="0" xfId="30" applyNumberFormat="1" applyFill="1" applyBorder="1" applyAlignment="1" applyProtection="1"/>
    <xf numFmtId="171" fontId="16" fillId="0" borderId="0" xfId="31"/>
    <xf numFmtId="0" fontId="54" fillId="0" borderId="46" xfId="30" quotePrefix="1" applyNumberFormat="1" applyFont="1" applyFill="1" applyBorder="1" applyAlignment="1" applyProtection="1">
      <alignment horizontal="center"/>
    </xf>
    <xf numFmtId="0" fontId="54" fillId="0" borderId="46" xfId="30" applyNumberFormat="1" applyFont="1" applyFill="1" applyBorder="1" applyAlignment="1" applyProtection="1">
      <alignment horizontal="left"/>
    </xf>
    <xf numFmtId="0" fontId="29" fillId="0" borderId="35" xfId="30" applyNumberFormat="1" applyFill="1" applyBorder="1" applyAlignment="1" applyProtection="1"/>
    <xf numFmtId="0" fontId="29" fillId="0" borderId="14" xfId="30" applyNumberFormat="1" applyFill="1" applyBorder="1" applyAlignment="1" applyProtection="1"/>
    <xf numFmtId="0" fontId="29" fillId="0" borderId="38" xfId="30" applyNumberFormat="1" applyFill="1" applyBorder="1" applyAlignment="1" applyProtection="1"/>
    <xf numFmtId="0" fontId="30" fillId="11" borderId="11" xfId="30" applyNumberFormat="1" applyFont="1" applyFill="1" applyBorder="1" applyAlignment="1" applyProtection="1">
      <alignment horizontal="center" vertical="center"/>
    </xf>
    <xf numFmtId="0" fontId="54" fillId="0" borderId="27" xfId="30" applyNumberFormat="1" applyFont="1" applyFill="1" applyBorder="1" applyAlignment="1" applyProtection="1">
      <alignment horizontal="left"/>
    </xf>
    <xf numFmtId="0" fontId="32" fillId="24" borderId="11" xfId="30" applyNumberFormat="1" applyFont="1" applyFill="1" applyBorder="1" applyAlignment="1" applyProtection="1">
      <alignment horizontal="center"/>
    </xf>
    <xf numFmtId="0" fontId="54" fillId="10" borderId="17" xfId="30" applyNumberFormat="1" applyFont="1" applyFill="1" applyBorder="1" applyAlignment="1" applyProtection="1">
      <alignment horizontal="center"/>
    </xf>
    <xf numFmtId="0" fontId="54" fillId="14" borderId="33" xfId="30" quotePrefix="1" applyNumberFormat="1" applyFont="1" applyFill="1" applyBorder="1" applyAlignment="1" applyProtection="1">
      <alignment horizontal="center"/>
    </xf>
    <xf numFmtId="0" fontId="54" fillId="10" borderId="33" xfId="30" quotePrefix="1" applyNumberFormat="1" applyFont="1" applyFill="1" applyBorder="1" applyAlignment="1" applyProtection="1">
      <alignment horizontal="center"/>
    </xf>
    <xf numFmtId="0" fontId="54" fillId="14" borderId="43" xfId="30" quotePrefix="1" applyNumberFormat="1" applyFont="1" applyFill="1" applyBorder="1" applyAlignment="1" applyProtection="1">
      <alignment horizontal="center"/>
    </xf>
    <xf numFmtId="0" fontId="54" fillId="21" borderId="21" xfId="30" quotePrefix="1" applyNumberFormat="1" applyFont="1" applyFill="1" applyBorder="1" applyAlignment="1" applyProtection="1">
      <alignment horizontal="center"/>
    </xf>
    <xf numFmtId="0" fontId="54" fillId="21" borderId="22" xfId="30" quotePrefix="1" applyNumberFormat="1" applyFont="1" applyFill="1" applyBorder="1" applyAlignment="1" applyProtection="1">
      <alignment horizontal="center"/>
    </xf>
    <xf numFmtId="0" fontId="54" fillId="21" borderId="23" xfId="30" quotePrefix="1" applyNumberFormat="1" applyFont="1" applyFill="1" applyBorder="1" applyAlignment="1" applyProtection="1">
      <alignment horizontal="center"/>
    </xf>
    <xf numFmtId="0" fontId="54" fillId="23" borderId="28" xfId="30" quotePrefix="1" applyNumberFormat="1" applyFont="1" applyFill="1" applyBorder="1" applyAlignment="1" applyProtection="1">
      <alignment horizontal="center"/>
    </xf>
    <xf numFmtId="0" fontId="54" fillId="23" borderId="31" xfId="30" quotePrefix="1" applyNumberFormat="1" applyFont="1" applyFill="1" applyBorder="1" applyAlignment="1" applyProtection="1">
      <alignment horizontal="center"/>
    </xf>
    <xf numFmtId="0" fontId="54" fillId="23" borderId="25" xfId="30" quotePrefix="1" applyNumberFormat="1" applyFont="1" applyFill="1" applyBorder="1" applyAlignment="1" applyProtection="1">
      <alignment horizontal="center"/>
    </xf>
    <xf numFmtId="0" fontId="54" fillId="23" borderId="24" xfId="30" quotePrefix="1" applyNumberFormat="1" applyFont="1" applyFill="1" applyBorder="1" applyAlignment="1" applyProtection="1">
      <alignment horizontal="center"/>
    </xf>
    <xf numFmtId="0" fontId="54" fillId="23" borderId="26" xfId="30" quotePrefix="1" applyNumberFormat="1" applyFont="1" applyFill="1" applyBorder="1" applyAlignment="1" applyProtection="1">
      <alignment horizontal="center"/>
    </xf>
    <xf numFmtId="0" fontId="54" fillId="10" borderId="21" xfId="30" quotePrefix="1" applyNumberFormat="1" applyFont="1" applyFill="1" applyBorder="1" applyAlignment="1" applyProtection="1">
      <alignment horizontal="center"/>
    </xf>
    <xf numFmtId="0" fontId="54" fillId="10" borderId="31" xfId="30" quotePrefix="1" applyNumberFormat="1" applyFont="1" applyFill="1" applyBorder="1" applyAlignment="1" applyProtection="1">
      <alignment horizontal="center"/>
    </xf>
    <xf numFmtId="0" fontId="54" fillId="10" borderId="26" xfId="30" quotePrefix="1" applyNumberFormat="1" applyFont="1" applyFill="1" applyBorder="1" applyAlignment="1" applyProtection="1">
      <alignment horizontal="center"/>
    </xf>
    <xf numFmtId="0" fontId="54" fillId="20" borderId="25" xfId="30" quotePrefix="1" applyNumberFormat="1" applyFont="1" applyFill="1" applyBorder="1" applyAlignment="1" applyProtection="1">
      <alignment horizontal="center"/>
    </xf>
    <xf numFmtId="0" fontId="54" fillId="14" borderId="9" xfId="30" quotePrefix="1" applyNumberFormat="1" applyFont="1" applyFill="1" applyBorder="1" applyAlignment="1" applyProtection="1">
      <alignment horizontal="center"/>
    </xf>
    <xf numFmtId="0" fontId="54" fillId="18" borderId="24" xfId="30" quotePrefix="1" applyNumberFormat="1" applyFont="1" applyFill="1" applyBorder="1" applyAlignment="1" applyProtection="1">
      <alignment horizontal="center"/>
    </xf>
    <xf numFmtId="0" fontId="54" fillId="18" borderId="31" xfId="30" quotePrefix="1" applyNumberFormat="1" applyFont="1" applyFill="1" applyBorder="1" applyAlignment="1" applyProtection="1">
      <alignment horizontal="center"/>
    </xf>
    <xf numFmtId="0" fontId="54" fillId="18" borderId="25" xfId="30" quotePrefix="1" applyNumberFormat="1" applyFont="1" applyFill="1" applyBorder="1" applyAlignment="1" applyProtection="1">
      <alignment horizontal="center"/>
    </xf>
    <xf numFmtId="0" fontId="54" fillId="9" borderId="26" xfId="30" quotePrefix="1" applyNumberFormat="1" applyFont="1" applyFill="1" applyBorder="1" applyAlignment="1" applyProtection="1">
      <alignment horizontal="center"/>
    </xf>
    <xf numFmtId="0" fontId="54" fillId="9" borderId="23" xfId="30" quotePrefix="1" applyNumberFormat="1" applyFont="1" applyFill="1" applyBorder="1" applyAlignment="1" applyProtection="1">
      <alignment horizontal="center"/>
    </xf>
    <xf numFmtId="0" fontId="54" fillId="5" borderId="28" xfId="30" quotePrefix="1" applyNumberFormat="1" applyFont="1" applyFill="1" applyBorder="1" applyAlignment="1" applyProtection="1">
      <alignment horizontal="center"/>
    </xf>
    <xf numFmtId="0" fontId="54" fillId="5" borderId="5" xfId="30" quotePrefix="1" applyNumberFormat="1" applyFont="1" applyFill="1" applyBorder="1" applyAlignment="1" applyProtection="1">
      <alignment horizontal="center"/>
    </xf>
    <xf numFmtId="0" fontId="54" fillId="0" borderId="36" xfId="30" quotePrefix="1" applyNumberFormat="1" applyFont="1" applyFill="1" applyBorder="1" applyAlignment="1" applyProtection="1">
      <alignment horizontal="center"/>
    </xf>
    <xf numFmtId="0" fontId="54" fillId="0" borderId="37" xfId="30" quotePrefix="1" applyNumberFormat="1" applyFont="1" applyFill="1" applyBorder="1" applyAlignment="1" applyProtection="1">
      <alignment horizontal="center"/>
    </xf>
    <xf numFmtId="0" fontId="54" fillId="0" borderId="33" xfId="30" quotePrefix="1" applyNumberFormat="1" applyFont="1" applyFill="1" applyBorder="1" applyAlignment="1" applyProtection="1">
      <alignment horizontal="center"/>
    </xf>
    <xf numFmtId="0" fontId="32" fillId="13" borderId="39" xfId="30" applyNumberFormat="1" applyFont="1" applyFill="1" applyBorder="1" applyAlignment="1" applyProtection="1">
      <alignment horizontal="center"/>
    </xf>
    <xf numFmtId="0" fontId="32" fillId="11" borderId="39" xfId="32" applyFont="1" applyFill="1" applyBorder="1" applyAlignment="1">
      <alignment horizontal="center"/>
    </xf>
    <xf numFmtId="0" fontId="32" fillId="16" borderId="39" xfId="32" applyFont="1" applyFill="1" applyBorder="1" applyAlignment="1">
      <alignment horizontal="center"/>
    </xf>
    <xf numFmtId="0" fontId="32" fillId="6" borderId="39" xfId="32" applyFont="1" applyFill="1" applyBorder="1" applyAlignment="1">
      <alignment horizontal="center"/>
    </xf>
    <xf numFmtId="0" fontId="32" fillId="10" borderId="39" xfId="32" applyFont="1" applyFill="1" applyBorder="1" applyAlignment="1">
      <alignment horizontal="center"/>
    </xf>
    <xf numFmtId="0" fontId="32" fillId="17" borderId="39" xfId="30" applyNumberFormat="1" applyFont="1" applyFill="1" applyBorder="1" applyAlignment="1" applyProtection="1">
      <alignment horizontal="center"/>
    </xf>
    <xf numFmtId="0" fontId="32" fillId="18" borderId="39" xfId="30" applyNumberFormat="1" applyFont="1" applyFill="1" applyBorder="1" applyAlignment="1" applyProtection="1">
      <alignment horizontal="center"/>
    </xf>
    <xf numFmtId="0" fontId="32" fillId="20" borderId="39" xfId="32" applyFont="1" applyFill="1" applyBorder="1" applyAlignment="1">
      <alignment horizontal="center"/>
    </xf>
    <xf numFmtId="0" fontId="32" fillId="24" borderId="39" xfId="32" applyFont="1" applyFill="1" applyBorder="1" applyAlignment="1">
      <alignment horizontal="center" vertical="center"/>
    </xf>
    <xf numFmtId="0" fontId="54" fillId="0" borderId="13" xfId="30" applyNumberFormat="1" applyFont="1" applyFill="1" applyBorder="1" applyAlignment="1" applyProtection="1">
      <alignment horizontal="left"/>
    </xf>
    <xf numFmtId="0" fontId="54" fillId="10" borderId="13" xfId="30" applyNumberFormat="1" applyFont="1" applyFill="1" applyBorder="1" applyAlignment="1" applyProtection="1">
      <alignment horizontal="left"/>
    </xf>
    <xf numFmtId="0" fontId="54" fillId="11" borderId="13" xfId="30" applyNumberFormat="1" applyFont="1" applyFill="1" applyBorder="1" applyAlignment="1" applyProtection="1">
      <alignment horizontal="left"/>
    </xf>
    <xf numFmtId="0" fontId="54" fillId="6" borderId="13" xfId="30" applyNumberFormat="1" applyFont="1" applyFill="1" applyBorder="1" applyAlignment="1" applyProtection="1">
      <alignment horizontal="left"/>
    </xf>
    <xf numFmtId="0" fontId="54" fillId="5" borderId="13" xfId="30" applyNumberFormat="1" applyFont="1" applyFill="1" applyBorder="1" applyAlignment="1" applyProtection="1">
      <alignment horizontal="left"/>
    </xf>
    <xf numFmtId="0" fontId="54" fillId="17" borderId="13" xfId="30" applyNumberFormat="1" applyFont="1" applyFill="1" applyBorder="1" applyAlignment="1" applyProtection="1">
      <alignment horizontal="left"/>
    </xf>
    <xf numFmtId="0" fontId="54" fillId="20" borderId="13" xfId="30" applyNumberFormat="1" applyFont="1" applyFill="1" applyBorder="1" applyAlignment="1" applyProtection="1">
      <alignment horizontal="left"/>
    </xf>
    <xf numFmtId="0" fontId="54" fillId="18" borderId="13" xfId="30" applyNumberFormat="1" applyFont="1" applyFill="1" applyBorder="1" applyAlignment="1" applyProtection="1">
      <alignment horizontal="left"/>
    </xf>
    <xf numFmtId="0" fontId="54" fillId="23" borderId="13" xfId="30" applyNumberFormat="1" applyFont="1" applyFill="1" applyBorder="1" applyAlignment="1" applyProtection="1">
      <alignment horizontal="left"/>
    </xf>
    <xf numFmtId="0" fontId="54" fillId="12" borderId="13" xfId="30" applyNumberFormat="1" applyFont="1" applyFill="1" applyBorder="1" applyAlignment="1" applyProtection="1">
      <alignment horizontal="left"/>
    </xf>
    <xf numFmtId="0" fontId="54" fillId="25" borderId="13" xfId="30" applyNumberFormat="1" applyFont="1" applyFill="1" applyBorder="1" applyAlignment="1" applyProtection="1">
      <alignment horizontal="left"/>
    </xf>
    <xf numFmtId="0" fontId="54" fillId="9" borderId="13" xfId="30" applyNumberFormat="1" applyFont="1" applyFill="1" applyBorder="1" applyAlignment="1" applyProtection="1">
      <alignment horizontal="left"/>
    </xf>
    <xf numFmtId="0" fontId="30" fillId="0" borderId="0" xfId="0" applyFont="1" applyProtection="1">
      <protection locked="0"/>
    </xf>
    <xf numFmtId="0" fontId="31" fillId="0" borderId="0" xfId="0" applyFont="1" applyProtection="1">
      <protection locked="0"/>
    </xf>
    <xf numFmtId="0" fontId="31" fillId="0" borderId="0" xfId="0" applyFont="1" applyAlignment="1" applyProtection="1">
      <alignment vertical="center"/>
      <protection locked="0"/>
    </xf>
    <xf numFmtId="0" fontId="31" fillId="2" borderId="0" xfId="0" applyFont="1" applyFill="1" applyAlignment="1" applyProtection="1">
      <alignment wrapText="1"/>
      <protection locked="0"/>
    </xf>
    <xf numFmtId="0" fontId="59" fillId="2" borderId="0" xfId="51" applyFont="1" applyFill="1"/>
    <xf numFmtId="0" fontId="58" fillId="2" borderId="0" xfId="51" applyFill="1"/>
    <xf numFmtId="0" fontId="60" fillId="4" borderId="13" xfId="51" applyFont="1" applyFill="1" applyBorder="1" applyAlignment="1">
      <alignment horizontal="center"/>
    </xf>
    <xf numFmtId="0" fontId="60" fillId="26" borderId="13" xfId="51" applyFont="1" applyFill="1" applyBorder="1" applyAlignment="1">
      <alignment horizontal="center"/>
    </xf>
    <xf numFmtId="0" fontId="58" fillId="2" borderId="13" xfId="51" applyFill="1" applyBorder="1"/>
    <xf numFmtId="0" fontId="58" fillId="27" borderId="13" xfId="51" applyFill="1" applyBorder="1"/>
    <xf numFmtId="0" fontId="61" fillId="4" borderId="0" xfId="51" applyFont="1" applyFill="1"/>
    <xf numFmtId="0" fontId="13" fillId="28" borderId="0" xfId="52" applyFill="1"/>
    <xf numFmtId="0" fontId="13" fillId="0" borderId="0" xfId="52"/>
    <xf numFmtId="49" fontId="13" fillId="0" borderId="0" xfId="52" applyNumberFormat="1"/>
    <xf numFmtId="0" fontId="36" fillId="2" borderId="13" xfId="19" applyFont="1" applyFill="1" applyBorder="1" applyAlignment="1" applyProtection="1">
      <alignment horizontal="center" vertical="center"/>
      <protection locked="0"/>
    </xf>
    <xf numFmtId="49" fontId="0" fillId="0" borderId="0" xfId="0" applyNumberFormat="1"/>
    <xf numFmtId="167" fontId="46" fillId="2" borderId="33" xfId="11" applyNumberFormat="1" applyFont="1" applyFill="1" applyBorder="1" applyAlignment="1" applyProtection="1">
      <alignment horizontal="center" vertical="center"/>
      <protection locked="0"/>
    </xf>
    <xf numFmtId="0" fontId="31" fillId="2" borderId="0" xfId="0" applyFont="1" applyFill="1" applyProtection="1">
      <protection locked="0"/>
    </xf>
    <xf numFmtId="0" fontId="31" fillId="0" borderId="0" xfId="0" applyFont="1" applyAlignment="1" applyProtection="1">
      <alignment horizontal="left" vertical="center"/>
      <protection locked="0"/>
    </xf>
    <xf numFmtId="0" fontId="0" fillId="0" borderId="0" xfId="0" applyAlignment="1">
      <alignment vertical="center"/>
    </xf>
    <xf numFmtId="0" fontId="34" fillId="0" borderId="13" xfId="0" applyFont="1" applyBorder="1" applyAlignment="1">
      <alignment vertical="center"/>
    </xf>
    <xf numFmtId="0" fontId="0" fillId="0" borderId="13" xfId="269" applyNumberFormat="1" applyFont="1" applyBorder="1" applyAlignment="1">
      <alignment horizontal="center"/>
    </xf>
    <xf numFmtId="0" fontId="0" fillId="0" borderId="0" xfId="0" applyAlignment="1">
      <alignment wrapText="1"/>
    </xf>
    <xf numFmtId="0" fontId="0" fillId="0" borderId="0" xfId="0" applyAlignment="1">
      <alignment horizontal="center" vertical="center"/>
    </xf>
    <xf numFmtId="44" fontId="0" fillId="0" borderId="0" xfId="269" applyFont="1"/>
    <xf numFmtId="0" fontId="31" fillId="2" borderId="0" xfId="3" applyFont="1" applyFill="1" applyAlignment="1">
      <alignment horizontal="left" vertical="center" wrapText="1"/>
    </xf>
    <xf numFmtId="0" fontId="31" fillId="0" borderId="0" xfId="0" applyFont="1" applyAlignment="1" applyProtection="1">
      <alignment horizontal="center"/>
      <protection locked="0"/>
    </xf>
    <xf numFmtId="0" fontId="31" fillId="0" borderId="0" xfId="0" applyFont="1" applyAlignment="1" applyProtection="1">
      <alignment horizontal="left"/>
      <protection locked="0"/>
    </xf>
    <xf numFmtId="14" fontId="31" fillId="0" borderId="0" xfId="0" applyNumberFormat="1" applyFont="1" applyAlignment="1">
      <alignment horizontal="left"/>
    </xf>
    <xf numFmtId="0" fontId="31" fillId="0" borderId="0" xfId="0" applyFont="1"/>
    <xf numFmtId="0" fontId="36" fillId="2" borderId="34" xfId="2" applyFont="1" applyFill="1" applyBorder="1" applyAlignment="1" applyProtection="1">
      <alignment horizontal="center" vertical="center"/>
      <protection locked="0"/>
    </xf>
    <xf numFmtId="168" fontId="50" fillId="2" borderId="43" xfId="25" applyNumberFormat="1" applyFont="1" applyFill="1" applyBorder="1" applyAlignment="1" applyProtection="1">
      <alignment horizontal="center" vertical="center"/>
      <protection locked="0"/>
    </xf>
    <xf numFmtId="168" fontId="50" fillId="2" borderId="15" xfId="25" applyNumberFormat="1" applyFont="1" applyFill="1" applyBorder="1" applyAlignment="1" applyProtection="1">
      <alignment horizontal="right" vertical="center"/>
      <protection locked="0"/>
    </xf>
    <xf numFmtId="0" fontId="0" fillId="0" borderId="0" xfId="0" applyAlignment="1" applyProtection="1">
      <alignment vertical="center"/>
      <protection locked="0"/>
    </xf>
    <xf numFmtId="168" fontId="0" fillId="0" borderId="0" xfId="0" applyNumberFormat="1" applyAlignment="1" applyProtection="1">
      <alignment vertical="center"/>
      <protection locked="0"/>
    </xf>
    <xf numFmtId="0" fontId="0" fillId="0" borderId="0" xfId="0" applyProtection="1">
      <protection locked="0"/>
    </xf>
    <xf numFmtId="0" fontId="30" fillId="0" borderId="1" xfId="0" applyFont="1" applyBorder="1" applyAlignment="1" applyProtection="1">
      <alignment horizontal="left" vertical="center"/>
      <protection locked="0"/>
    </xf>
    <xf numFmtId="0" fontId="30" fillId="0" borderId="7" xfId="0" applyFont="1" applyBorder="1" applyAlignment="1" applyProtection="1">
      <alignment horizontal="left" vertical="center"/>
      <protection locked="0"/>
    </xf>
    <xf numFmtId="0" fontId="0" fillId="0" borderId="7" xfId="0" applyBorder="1" applyAlignment="1" applyProtection="1">
      <alignment horizontal="center" vertical="center"/>
      <protection locked="0"/>
    </xf>
    <xf numFmtId="0" fontId="30" fillId="0" borderId="1" xfId="0" applyFont="1" applyBorder="1" applyProtection="1">
      <protection locked="0"/>
    </xf>
    <xf numFmtId="0" fontId="30" fillId="0" borderId="7" xfId="0" applyFont="1" applyBorder="1" applyProtection="1">
      <protection locked="0"/>
    </xf>
    <xf numFmtId="0" fontId="30" fillId="2" borderId="3" xfId="0" applyFont="1" applyFill="1" applyBorder="1" applyProtection="1">
      <protection locked="0"/>
    </xf>
    <xf numFmtId="0" fontId="30" fillId="2" borderId="0" xfId="0" applyFont="1" applyFill="1" applyProtection="1">
      <protection locked="0"/>
    </xf>
    <xf numFmtId="0" fontId="30" fillId="0" borderId="3" xfId="0" applyFont="1" applyBorder="1" applyProtection="1">
      <protection locked="0"/>
    </xf>
    <xf numFmtId="169" fontId="67" fillId="2" borderId="0" xfId="0" applyNumberFormat="1" applyFont="1" applyFill="1" applyProtection="1">
      <protection locked="0"/>
    </xf>
    <xf numFmtId="0" fontId="30" fillId="2" borderId="0" xfId="0" applyFont="1" applyFill="1" applyAlignment="1" applyProtection="1">
      <alignment horizontal="right"/>
      <protection locked="0"/>
    </xf>
    <xf numFmtId="14" fontId="30" fillId="0" borderId="3" xfId="0" applyNumberFormat="1" applyFont="1" applyBorder="1" applyAlignment="1" applyProtection="1">
      <alignment horizontal="left"/>
      <protection locked="0"/>
    </xf>
    <xf numFmtId="14" fontId="30" fillId="0" borderId="0" xfId="0" applyNumberFormat="1" applyFont="1" applyAlignment="1" applyProtection="1">
      <alignment horizontal="left"/>
      <protection locked="0"/>
    </xf>
    <xf numFmtId="0" fontId="0" fillId="0" borderId="0" xfId="0" applyAlignment="1" applyProtection="1">
      <alignment horizontal="left"/>
      <protection locked="0"/>
    </xf>
    <xf numFmtId="14" fontId="30" fillId="0" borderId="0" xfId="0" applyNumberFormat="1" applyFont="1" applyAlignment="1" applyProtection="1">
      <alignment horizontal="center"/>
      <protection locked="0"/>
    </xf>
    <xf numFmtId="0" fontId="30" fillId="0" borderId="5" xfId="0" applyFont="1" applyBorder="1" applyAlignment="1" applyProtection="1">
      <alignment vertical="center"/>
      <protection locked="0"/>
    </xf>
    <xf numFmtId="0" fontId="30" fillId="0" borderId="8" xfId="0" applyFont="1" applyBorder="1" applyAlignment="1" applyProtection="1">
      <alignment vertical="center"/>
      <protection locked="0"/>
    </xf>
    <xf numFmtId="0" fontId="30" fillId="0" borderId="0" xfId="0" applyFont="1" applyAlignment="1" applyProtection="1">
      <alignment vertical="center"/>
      <protection locked="0"/>
    </xf>
    <xf numFmtId="0" fontId="39" fillId="3" borderId="29" xfId="0" applyFont="1" applyFill="1" applyBorder="1" applyAlignment="1" applyProtection="1">
      <alignment horizontal="center" vertical="center" wrapText="1"/>
      <protection locked="0"/>
    </xf>
    <xf numFmtId="0" fontId="39" fillId="3" borderId="30" xfId="0" applyFont="1" applyFill="1" applyBorder="1" applyAlignment="1" applyProtection="1">
      <alignment horizontal="center" vertical="center" wrapText="1"/>
      <protection locked="0"/>
    </xf>
    <xf numFmtId="0" fontId="34" fillId="29" borderId="47" xfId="0" applyFont="1" applyFill="1" applyBorder="1" applyAlignment="1" applyProtection="1">
      <alignment horizontal="center" vertical="center" wrapText="1"/>
      <protection locked="0"/>
    </xf>
    <xf numFmtId="0" fontId="34" fillId="29" borderId="0" xfId="0" applyFont="1" applyFill="1" applyAlignment="1" applyProtection="1">
      <alignment horizontal="center" vertical="center" wrapText="1"/>
      <protection locked="0"/>
    </xf>
    <xf numFmtId="0" fontId="30" fillId="2" borderId="1" xfId="0" applyFont="1" applyFill="1" applyBorder="1" applyAlignment="1" applyProtection="1">
      <alignment horizontal="left" vertical="center"/>
      <protection locked="0"/>
    </xf>
    <xf numFmtId="0" fontId="30" fillId="2" borderId="7" xfId="0" applyFont="1" applyFill="1" applyBorder="1" applyAlignment="1" applyProtection="1">
      <alignment horizontal="center" vertical="center"/>
      <protection locked="0"/>
    </xf>
    <xf numFmtId="0" fontId="32" fillId="2" borderId="9" xfId="0" applyFont="1" applyFill="1" applyBorder="1" applyAlignment="1" applyProtection="1">
      <alignment horizontal="right" vertical="center" wrapText="1"/>
      <protection locked="0"/>
    </xf>
    <xf numFmtId="168" fontId="30" fillId="2" borderId="10" xfId="0" applyNumberFormat="1" applyFont="1" applyFill="1" applyBorder="1" applyAlignment="1" applyProtection="1">
      <alignment horizontal="center" vertical="center"/>
      <protection locked="0"/>
    </xf>
    <xf numFmtId="0" fontId="32" fillId="2" borderId="10" xfId="0" applyFont="1" applyFill="1" applyBorder="1" applyAlignment="1" applyProtection="1">
      <alignment horizontal="right" vertical="center"/>
      <protection locked="0"/>
    </xf>
    <xf numFmtId="168" fontId="30" fillId="2" borderId="12" xfId="0" applyNumberFormat="1" applyFont="1" applyFill="1" applyBorder="1" applyAlignment="1" applyProtection="1">
      <alignment horizontal="right" vertical="center"/>
      <protection locked="0"/>
    </xf>
    <xf numFmtId="0" fontId="30" fillId="2" borderId="11" xfId="0" applyFont="1" applyFill="1" applyBorder="1" applyProtection="1">
      <protection locked="0"/>
    </xf>
    <xf numFmtId="168" fontId="65" fillId="2" borderId="11" xfId="25" applyNumberFormat="1" applyFont="1" applyFill="1" applyBorder="1" applyAlignment="1" applyProtection="1">
      <alignment horizontal="right" vertical="center"/>
      <protection locked="0"/>
    </xf>
    <xf numFmtId="0" fontId="30" fillId="2" borderId="3" xfId="0" applyFont="1" applyFill="1" applyBorder="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30" fillId="2" borderId="4" xfId="0" applyFont="1" applyFill="1" applyBorder="1" applyAlignment="1" applyProtection="1">
      <alignment horizontal="center" vertical="center"/>
      <protection locked="0"/>
    </xf>
    <xf numFmtId="166" fontId="30" fillId="2" borderId="11" xfId="0" applyNumberFormat="1" applyFont="1" applyFill="1" applyBorder="1" applyProtection="1">
      <protection locked="0"/>
    </xf>
    <xf numFmtId="0" fontId="30" fillId="2" borderId="5" xfId="0" applyFont="1" applyFill="1" applyBorder="1" applyAlignment="1" applyProtection="1">
      <alignment horizontal="center" vertical="center"/>
      <protection locked="0"/>
    </xf>
    <xf numFmtId="0" fontId="30" fillId="2" borderId="8" xfId="0" applyFont="1" applyFill="1" applyBorder="1" applyAlignment="1" applyProtection="1">
      <alignment horizontal="center" vertical="center"/>
      <protection locked="0"/>
    </xf>
    <xf numFmtId="0" fontId="30" fillId="2" borderId="6" xfId="0" applyFont="1" applyFill="1" applyBorder="1" applyAlignment="1" applyProtection="1">
      <alignment horizontal="center" vertical="center"/>
      <protection locked="0"/>
    </xf>
    <xf numFmtId="43" fontId="0" fillId="0" borderId="0" xfId="0" applyNumberFormat="1" applyProtection="1">
      <protection locked="0"/>
    </xf>
    <xf numFmtId="0" fontId="40" fillId="0" borderId="0" xfId="0" applyFont="1" applyAlignment="1" applyProtection="1">
      <alignment horizontal="left"/>
      <protection locked="0"/>
    </xf>
    <xf numFmtId="0" fontId="40" fillId="0" borderId="0" xfId="0" applyFont="1" applyAlignment="1" applyProtection="1">
      <alignment horizontal="center"/>
      <protection locked="0"/>
    </xf>
    <xf numFmtId="0" fontId="29" fillId="0" borderId="0" xfId="0" applyFont="1" applyAlignment="1" applyProtection="1">
      <alignment horizontal="left" vertical="center" wrapText="1"/>
      <protection locked="0"/>
    </xf>
    <xf numFmtId="0" fontId="29" fillId="0" borderId="0" xfId="0" applyFont="1" applyAlignment="1" applyProtection="1">
      <alignment horizontal="center" vertical="center" wrapText="1"/>
      <protection locked="0"/>
    </xf>
    <xf numFmtId="166" fontId="29" fillId="0" borderId="0" xfId="0" applyNumberFormat="1" applyFont="1" applyAlignment="1" applyProtection="1">
      <alignment horizontal="center" vertical="center" wrapText="1"/>
      <protection locked="0"/>
    </xf>
    <xf numFmtId="0" fontId="32" fillId="0" borderId="0" xfId="0" applyFont="1" applyAlignment="1" applyProtection="1">
      <alignment wrapText="1"/>
      <protection locked="0"/>
    </xf>
    <xf numFmtId="0" fontId="62" fillId="0" borderId="0" xfId="0" applyFont="1" applyProtection="1">
      <protection locked="0"/>
    </xf>
    <xf numFmtId="0" fontId="33" fillId="0" borderId="0" xfId="0" applyFont="1" applyAlignment="1">
      <alignment vertical="center"/>
    </xf>
    <xf numFmtId="0" fontId="66" fillId="31" borderId="13" xfId="3" applyFont="1" applyFill="1" applyBorder="1" applyAlignment="1">
      <alignment horizontal="center" vertical="center" wrapText="1"/>
    </xf>
    <xf numFmtId="167" fontId="66" fillId="31" borderId="13" xfId="3" applyNumberFormat="1" applyFont="1" applyFill="1" applyBorder="1" applyAlignment="1">
      <alignment horizontal="center" vertical="center" wrapText="1"/>
    </xf>
    <xf numFmtId="9" fontId="57" fillId="31" borderId="13" xfId="270" applyFont="1" applyFill="1" applyBorder="1" applyAlignment="1" applyProtection="1">
      <alignment horizontal="center" vertical="center" wrapText="1"/>
    </xf>
    <xf numFmtId="0" fontId="45" fillId="8" borderId="13" xfId="3" applyFont="1" applyFill="1" applyBorder="1" applyAlignment="1">
      <alignment horizontal="left" vertical="center" wrapText="1"/>
    </xf>
    <xf numFmtId="0" fontId="45" fillId="8" borderId="13" xfId="3" applyFont="1" applyFill="1" applyBorder="1" applyAlignment="1">
      <alignment vertical="center" wrapText="1"/>
    </xf>
    <xf numFmtId="44" fontId="45" fillId="8" borderId="13" xfId="269" applyFont="1" applyFill="1" applyBorder="1" applyAlignment="1" applyProtection="1">
      <alignment horizontal="right" vertical="center" wrapText="1"/>
    </xf>
    <xf numFmtId="0" fontId="0" fillId="30" borderId="0" xfId="0" applyFill="1" applyAlignment="1">
      <alignment vertical="center"/>
    </xf>
    <xf numFmtId="1" fontId="33" fillId="30" borderId="13" xfId="3" applyNumberFormat="1" applyFont="1" applyFill="1" applyBorder="1" applyAlignment="1">
      <alignment horizontal="left" vertical="center"/>
    </xf>
    <xf numFmtId="167" fontId="48" fillId="30" borderId="13" xfId="3" applyNumberFormat="1" applyFont="1" applyFill="1" applyBorder="1" applyAlignment="1">
      <alignment horizontal="left" vertical="center" wrapText="1"/>
    </xf>
    <xf numFmtId="167" fontId="48" fillId="30" borderId="13" xfId="3" applyNumberFormat="1" applyFont="1" applyFill="1" applyBorder="1" applyAlignment="1">
      <alignment horizontal="left" vertical="center"/>
    </xf>
    <xf numFmtId="44" fontId="31" fillId="30" borderId="13" xfId="269" applyFont="1" applyFill="1" applyBorder="1" applyAlignment="1" applyProtection="1">
      <alignment horizontal="left" vertical="center" wrapText="1"/>
    </xf>
    <xf numFmtId="0" fontId="48" fillId="2" borderId="13" xfId="3" applyFont="1" applyFill="1" applyBorder="1" applyAlignment="1">
      <alignment horizontal="center" vertical="center" wrapText="1"/>
    </xf>
    <xf numFmtId="1" fontId="33" fillId="2" borderId="13" xfId="3" applyNumberFormat="1" applyFont="1" applyFill="1" applyBorder="1" applyAlignment="1">
      <alignment horizontal="left" vertical="center"/>
    </xf>
    <xf numFmtId="167" fontId="48" fillId="2" borderId="13" xfId="3" quotePrefix="1" applyNumberFormat="1" applyFont="1" applyFill="1" applyBorder="1" applyAlignment="1">
      <alignment horizontal="left" vertical="center" wrapText="1"/>
    </xf>
    <xf numFmtId="167" fontId="48" fillId="2" borderId="13" xfId="3" applyNumberFormat="1" applyFont="1" applyFill="1" applyBorder="1" applyAlignment="1">
      <alignment horizontal="left" vertical="center"/>
    </xf>
    <xf numFmtId="44" fontId="31" fillId="2" borderId="13" xfId="269" applyFont="1" applyFill="1" applyBorder="1" applyAlignment="1" applyProtection="1">
      <alignment horizontal="left" vertical="center" wrapText="1"/>
    </xf>
    <xf numFmtId="167" fontId="33" fillId="2" borderId="13" xfId="3" applyNumberFormat="1" applyFont="1" applyFill="1" applyBorder="1" applyAlignment="1">
      <alignment horizontal="left" vertical="center" wrapText="1"/>
    </xf>
    <xf numFmtId="167" fontId="33" fillId="2" borderId="13" xfId="3" applyNumberFormat="1" applyFont="1" applyFill="1" applyBorder="1" applyAlignment="1">
      <alignment horizontal="left" vertical="center"/>
    </xf>
    <xf numFmtId="167" fontId="48" fillId="2" borderId="13" xfId="3" applyNumberFormat="1" applyFont="1" applyFill="1" applyBorder="1" applyAlignment="1">
      <alignment horizontal="left" vertical="center" wrapText="1"/>
    </xf>
    <xf numFmtId="167" fontId="33" fillId="30" borderId="13" xfId="3" applyNumberFormat="1" applyFont="1" applyFill="1" applyBorder="1" applyAlignment="1">
      <alignment horizontal="left" vertical="center" wrapText="1"/>
    </xf>
    <xf numFmtId="167" fontId="33" fillId="30" borderId="13" xfId="3" applyNumberFormat="1" applyFont="1" applyFill="1" applyBorder="1" applyAlignment="1">
      <alignment horizontal="left" vertical="center"/>
    </xf>
    <xf numFmtId="0" fontId="33" fillId="30" borderId="13" xfId="3" applyFont="1" applyFill="1" applyBorder="1" applyAlignment="1">
      <alignment horizontal="left" vertical="center" wrapText="1"/>
    </xf>
    <xf numFmtId="0" fontId="44" fillId="30" borderId="13" xfId="3" applyFont="1" applyFill="1" applyBorder="1" applyAlignment="1">
      <alignment horizontal="left" vertical="center"/>
    </xf>
    <xf numFmtId="0" fontId="33" fillId="2" borderId="13" xfId="3" applyFont="1" applyFill="1" applyBorder="1" applyAlignment="1">
      <alignment horizontal="left" vertical="center" wrapText="1"/>
    </xf>
    <xf numFmtId="0" fontId="51" fillId="2" borderId="13" xfId="3" applyFont="1" applyFill="1" applyBorder="1" applyAlignment="1">
      <alignment horizontal="left" vertical="center" wrapText="1"/>
    </xf>
    <xf numFmtId="0" fontId="51" fillId="2" borderId="13" xfId="3" applyFont="1" applyFill="1" applyBorder="1" applyAlignment="1">
      <alignment horizontal="left" vertical="center"/>
    </xf>
    <xf numFmtId="0" fontId="33" fillId="2" borderId="13" xfId="3" applyFont="1" applyFill="1" applyBorder="1" applyAlignment="1">
      <alignment horizontal="left" vertical="center"/>
    </xf>
    <xf numFmtId="0" fontId="48" fillId="2" borderId="13" xfId="2" applyFont="1" applyFill="1" applyBorder="1" applyAlignment="1">
      <alignment horizontal="left" vertical="center" wrapText="1"/>
    </xf>
    <xf numFmtId="0" fontId="33" fillId="2" borderId="13" xfId="2" applyFont="1" applyFill="1" applyBorder="1" applyAlignment="1">
      <alignment horizontal="left" vertical="center" wrapText="1"/>
    </xf>
    <xf numFmtId="0" fontId="44" fillId="2" borderId="13" xfId="3" applyFont="1" applyFill="1" applyBorder="1" applyAlignment="1">
      <alignment horizontal="left" vertical="center"/>
    </xf>
    <xf numFmtId="0" fontId="44" fillId="2" borderId="13" xfId="3" applyFont="1" applyFill="1" applyBorder="1" applyAlignment="1">
      <alignment horizontal="left" vertical="center" wrapText="1"/>
    </xf>
    <xf numFmtId="0" fontId="45" fillId="8" borderId="13" xfId="269" applyNumberFormat="1" applyFont="1" applyFill="1" applyBorder="1" applyAlignment="1" applyProtection="1">
      <alignment horizontal="center" vertical="center" wrapText="1"/>
    </xf>
    <xf numFmtId="0" fontId="51" fillId="0" borderId="13" xfId="3" applyFont="1" applyBorder="1" applyAlignment="1">
      <alignment horizontal="left" vertical="center" wrapText="1"/>
    </xf>
    <xf numFmtId="0" fontId="33" fillId="0" borderId="13" xfId="3" applyFont="1" applyBorder="1" applyAlignment="1">
      <alignment horizontal="left" vertical="center" wrapText="1"/>
    </xf>
    <xf numFmtId="0" fontId="33" fillId="2" borderId="13" xfId="3" applyFont="1" applyFill="1" applyBorder="1" applyAlignment="1">
      <alignment horizontal="left" vertical="top" wrapText="1"/>
    </xf>
    <xf numFmtId="0" fontId="44" fillId="30" borderId="13" xfId="3" applyFont="1" applyFill="1" applyBorder="1" applyAlignment="1">
      <alignment horizontal="left" vertical="center" wrapText="1"/>
    </xf>
    <xf numFmtId="0" fontId="33" fillId="30" borderId="13" xfId="3" applyFont="1" applyFill="1" applyBorder="1" applyAlignment="1">
      <alignment horizontal="left" vertical="center"/>
    </xf>
    <xf numFmtId="0" fontId="44" fillId="0" borderId="13" xfId="3" applyFont="1" applyBorder="1" applyAlignment="1">
      <alignment horizontal="left" vertical="center"/>
    </xf>
    <xf numFmtId="0" fontId="44" fillId="0" borderId="13" xfId="3" applyFont="1" applyBorder="1" applyAlignment="1">
      <alignment horizontal="left" vertical="center" wrapText="1"/>
    </xf>
    <xf numFmtId="0" fontId="48" fillId="2" borderId="13" xfId="3" applyFont="1" applyFill="1" applyBorder="1" applyAlignment="1">
      <alignment horizontal="left" vertical="center" wrapText="1"/>
    </xf>
    <xf numFmtId="0" fontId="48" fillId="2" borderId="13" xfId="3" applyFont="1" applyFill="1" applyBorder="1" applyAlignment="1">
      <alignment horizontal="left" vertical="center"/>
    </xf>
    <xf numFmtId="1" fontId="33" fillId="2" borderId="13" xfId="3" applyNumberFormat="1" applyFont="1" applyFill="1" applyBorder="1" applyAlignment="1">
      <alignment horizontal="left" vertical="center" wrapText="1"/>
    </xf>
    <xf numFmtId="1" fontId="33" fillId="32" borderId="13" xfId="3" applyNumberFormat="1" applyFont="1" applyFill="1" applyBorder="1" applyAlignment="1">
      <alignment horizontal="left" vertical="center" wrapText="1"/>
    </xf>
    <xf numFmtId="167" fontId="33" fillId="32" borderId="13" xfId="3" applyNumberFormat="1" applyFont="1" applyFill="1" applyBorder="1" applyAlignment="1">
      <alignment horizontal="left" vertical="center" wrapText="1"/>
    </xf>
    <xf numFmtId="167" fontId="33" fillId="32" borderId="13" xfId="3" applyNumberFormat="1" applyFont="1" applyFill="1" applyBorder="1" applyAlignment="1">
      <alignment horizontal="left" vertical="center"/>
    </xf>
    <xf numFmtId="44" fontId="31" fillId="32" borderId="13" xfId="269" applyFont="1" applyFill="1" applyBorder="1" applyAlignment="1" applyProtection="1">
      <alignment horizontal="left" vertical="center" wrapText="1"/>
    </xf>
    <xf numFmtId="44" fontId="34" fillId="8" borderId="13" xfId="269" applyFont="1" applyFill="1" applyBorder="1" applyAlignment="1" applyProtection="1">
      <alignment horizontal="right" vertical="center" wrapText="1"/>
    </xf>
    <xf numFmtId="0" fontId="34" fillId="8" borderId="13" xfId="269" applyNumberFormat="1" applyFont="1" applyFill="1" applyBorder="1" applyAlignment="1" applyProtection="1">
      <alignment horizontal="center" vertical="center" wrapText="1"/>
    </xf>
    <xf numFmtId="167" fontId="33" fillId="0" borderId="13" xfId="3" applyNumberFormat="1" applyFont="1" applyBorder="1" applyAlignment="1">
      <alignment horizontal="left" vertical="center"/>
    </xf>
    <xf numFmtId="167" fontId="33" fillId="0" borderId="13" xfId="3" applyNumberFormat="1" applyFont="1" applyBorder="1" applyAlignment="1">
      <alignment horizontal="left" vertical="center" wrapText="1"/>
    </xf>
    <xf numFmtId="0" fontId="48" fillId="7" borderId="13" xfId="3" applyFont="1" applyFill="1" applyBorder="1" applyAlignment="1">
      <alignment horizontal="center" vertical="center" wrapText="1"/>
    </xf>
    <xf numFmtId="1" fontId="44" fillId="2" borderId="13" xfId="3" applyNumberFormat="1" applyFont="1" applyFill="1" applyBorder="1" applyAlignment="1">
      <alignment horizontal="left" vertical="center"/>
    </xf>
    <xf numFmtId="0" fontId="44" fillId="32" borderId="13" xfId="3" applyFont="1" applyFill="1" applyBorder="1" applyAlignment="1">
      <alignment horizontal="left" vertical="center"/>
    </xf>
    <xf numFmtId="0" fontId="33" fillId="32" borderId="13" xfId="3" applyFont="1" applyFill="1" applyBorder="1" applyAlignment="1">
      <alignment horizontal="left" vertical="center" wrapText="1"/>
    </xf>
    <xf numFmtId="0" fontId="44" fillId="32" borderId="13" xfId="3" applyFont="1" applyFill="1" applyBorder="1" applyAlignment="1">
      <alignment horizontal="left" vertical="center" wrapText="1"/>
    </xf>
    <xf numFmtId="0" fontId="33" fillId="32" borderId="13" xfId="3" applyFont="1" applyFill="1" applyBorder="1" applyAlignment="1">
      <alignment horizontal="left" vertical="center"/>
    </xf>
    <xf numFmtId="0" fontId="33" fillId="0" borderId="13" xfId="3" applyFont="1" applyBorder="1" applyAlignment="1">
      <alignment horizontal="left" vertical="center"/>
    </xf>
    <xf numFmtId="0" fontId="45" fillId="2" borderId="13" xfId="3" applyFont="1" applyFill="1" applyBorder="1" applyAlignment="1">
      <alignment vertical="center" wrapText="1"/>
    </xf>
    <xf numFmtId="0" fontId="33" fillId="2" borderId="13" xfId="26" applyFont="1" applyFill="1" applyBorder="1" applyAlignment="1">
      <alignment horizontal="left" vertical="center" wrapText="1"/>
    </xf>
    <xf numFmtId="167" fontId="48" fillId="0" borderId="13" xfId="3" applyNumberFormat="1" applyFont="1" applyBorder="1" applyAlignment="1">
      <alignment horizontal="left" vertical="center"/>
    </xf>
    <xf numFmtId="169" fontId="68" fillId="2" borderId="0" xfId="0" applyNumberFormat="1" applyFont="1" applyFill="1" applyProtection="1">
      <protection locked="0"/>
    </xf>
    <xf numFmtId="171" fontId="2" fillId="0" borderId="0" xfId="31" applyFont="1"/>
    <xf numFmtId="49" fontId="2" fillId="0" borderId="0" xfId="31" applyNumberFormat="1" applyFont="1"/>
    <xf numFmtId="0" fontId="0" fillId="4" borderId="0" xfId="0" applyFill="1" applyAlignment="1">
      <alignment vertical="center"/>
    </xf>
    <xf numFmtId="0" fontId="29" fillId="0" borderId="0" xfId="17"/>
    <xf numFmtId="0" fontId="29" fillId="0" borderId="0" xfId="17" applyAlignment="1">
      <alignment wrapText="1"/>
    </xf>
    <xf numFmtId="0" fontId="30" fillId="0" borderId="6" xfId="17" applyFont="1" applyBorder="1"/>
    <xf numFmtId="0" fontId="29" fillId="0" borderId="8" xfId="17" applyBorder="1"/>
    <xf numFmtId="0" fontId="31" fillId="0" borderId="8" xfId="17" applyFont="1" applyBorder="1"/>
    <xf numFmtId="0" fontId="31" fillId="0" borderId="5" xfId="17" applyFont="1" applyBorder="1"/>
    <xf numFmtId="0" fontId="30" fillId="0" borderId="4" xfId="17" applyFont="1" applyBorder="1"/>
    <xf numFmtId="0" fontId="31" fillId="0" borderId="0" xfId="17" applyFont="1" applyAlignment="1">
      <alignment horizontal="left"/>
    </xf>
    <xf numFmtId="0" fontId="31" fillId="0" borderId="0" xfId="17" applyFont="1" applyAlignment="1">
      <alignment horizontal="right"/>
    </xf>
    <xf numFmtId="0" fontId="31" fillId="0" borderId="0" xfId="17" applyFont="1"/>
    <xf numFmtId="0" fontId="31" fillId="0" borderId="3" xfId="17" applyFont="1" applyBorder="1"/>
    <xf numFmtId="0" fontId="30" fillId="0" borderId="0" xfId="17" applyFont="1" applyAlignment="1">
      <alignment horizontal="center" vertical="center"/>
    </xf>
    <xf numFmtId="0" fontId="30" fillId="0" borderId="3" xfId="17" applyFont="1" applyBorder="1" applyAlignment="1">
      <alignment vertical="center"/>
    </xf>
    <xf numFmtId="0" fontId="41" fillId="0" borderId="0" xfId="17" applyFont="1" applyAlignment="1">
      <alignment horizontal="center"/>
    </xf>
    <xf numFmtId="0" fontId="70" fillId="0" borderId="3" xfId="17" applyFont="1" applyBorder="1"/>
    <xf numFmtId="0" fontId="31" fillId="0" borderId="4" xfId="17" applyFont="1" applyBorder="1"/>
    <xf numFmtId="0" fontId="29" fillId="0" borderId="0" xfId="17" applyAlignment="1">
      <alignment vertical="center"/>
    </xf>
    <xf numFmtId="0" fontId="33" fillId="2" borderId="16" xfId="2" applyFont="1" applyFill="1" applyBorder="1" applyAlignment="1">
      <alignment horizontal="center" vertical="center"/>
    </xf>
    <xf numFmtId="1" fontId="33" fillId="0" borderId="16" xfId="3" applyNumberFormat="1" applyFont="1" applyBorder="1" applyAlignment="1">
      <alignment horizontal="center" vertical="center" wrapText="1"/>
    </xf>
    <xf numFmtId="0" fontId="31" fillId="2" borderId="16" xfId="17" applyFont="1" applyFill="1" applyBorder="1" applyAlignment="1">
      <alignment horizontal="center" vertical="center" wrapText="1"/>
    </xf>
    <xf numFmtId="0" fontId="31" fillId="0" borderId="48" xfId="17" applyFont="1" applyBorder="1" applyAlignment="1">
      <alignment horizontal="center" vertical="center" wrapText="1"/>
    </xf>
    <xf numFmtId="0" fontId="0" fillId="0" borderId="0" xfId="17" applyFont="1" applyAlignment="1">
      <alignment horizontal="center"/>
    </xf>
    <xf numFmtId="0" fontId="0" fillId="0" borderId="0" xfId="17" applyFont="1" applyAlignment="1">
      <alignment vertical="center"/>
    </xf>
    <xf numFmtId="0" fontId="43" fillId="0" borderId="41" xfId="17" applyFont="1" applyBorder="1" applyAlignment="1">
      <alignment horizontal="center" vertical="center" wrapText="1"/>
    </xf>
    <xf numFmtId="0" fontId="43" fillId="0" borderId="29" xfId="17" applyFont="1" applyBorder="1" applyAlignment="1">
      <alignment horizontal="center" vertical="center"/>
    </xf>
    <xf numFmtId="0" fontId="43" fillId="0" borderId="32" xfId="17" applyFont="1" applyBorder="1" applyAlignment="1">
      <alignment horizontal="center" vertical="center"/>
    </xf>
    <xf numFmtId="0" fontId="43" fillId="0" borderId="49" xfId="17" applyFont="1" applyBorder="1" applyAlignment="1">
      <alignment horizontal="center" vertical="center"/>
    </xf>
    <xf numFmtId="0" fontId="29" fillId="0" borderId="0" xfId="17" applyAlignment="1">
      <alignment horizontal="left"/>
    </xf>
    <xf numFmtId="0" fontId="71" fillId="0" borderId="4" xfId="17" applyFont="1" applyBorder="1" applyAlignment="1" applyProtection="1">
      <alignment horizontal="left" vertical="center" wrapText="1"/>
      <protection locked="0"/>
    </xf>
    <xf numFmtId="0" fontId="72" fillId="0" borderId="0" xfId="17" applyFont="1" applyAlignment="1" applyProtection="1">
      <alignment horizontal="left" vertical="center" wrapText="1"/>
      <protection locked="0"/>
    </xf>
    <xf numFmtId="0" fontId="71" fillId="0" borderId="0" xfId="17" applyFont="1" applyAlignment="1" applyProtection="1">
      <alignment horizontal="left" vertical="center" wrapText="1"/>
      <protection locked="0"/>
    </xf>
    <xf numFmtId="0" fontId="71" fillId="0" borderId="3" xfId="17" applyFont="1" applyBorder="1" applyAlignment="1" applyProtection="1">
      <alignment horizontal="left" vertical="center" wrapText="1"/>
      <protection locked="0"/>
    </xf>
    <xf numFmtId="0" fontId="71" fillId="0" borderId="0" xfId="17" applyFont="1" applyAlignment="1">
      <alignment vertical="center"/>
    </xf>
    <xf numFmtId="169" fontId="72" fillId="0" borderId="0" xfId="17" applyNumberFormat="1" applyFont="1" applyAlignment="1">
      <alignment horizontal="left" vertical="center"/>
    </xf>
    <xf numFmtId="0" fontId="71" fillId="0" borderId="0" xfId="17" applyFont="1" applyAlignment="1">
      <alignment horizontal="left" vertical="center"/>
    </xf>
    <xf numFmtId="0" fontId="71" fillId="0" borderId="4" xfId="17" applyFont="1" applyBorder="1" applyAlignment="1">
      <alignment horizontal="left" vertical="center"/>
    </xf>
    <xf numFmtId="0" fontId="51" fillId="0" borderId="4" xfId="17" applyFont="1" applyBorder="1" applyAlignment="1">
      <alignment horizontal="center" vertical="center" wrapText="1"/>
    </xf>
    <xf numFmtId="0" fontId="30" fillId="0" borderId="8" xfId="17" applyFont="1" applyBorder="1" applyAlignment="1">
      <alignment horizontal="left" vertical="center"/>
    </xf>
    <xf numFmtId="0" fontId="31" fillId="0" borderId="8" xfId="17" applyFont="1" applyBorder="1" applyAlignment="1">
      <alignment horizontal="left" vertical="center"/>
    </xf>
    <xf numFmtId="0" fontId="34" fillId="0" borderId="8" xfId="17" applyFont="1" applyBorder="1" applyAlignment="1">
      <alignment horizontal="left" vertical="center"/>
    </xf>
    <xf numFmtId="0" fontId="34" fillId="0" borderId="5" xfId="17" applyFont="1" applyBorder="1" applyAlignment="1">
      <alignment horizontal="left" vertical="center"/>
    </xf>
    <xf numFmtId="0" fontId="30" fillId="0" borderId="4" xfId="17" applyFont="1" applyBorder="1" applyAlignment="1">
      <alignment horizontal="left" vertical="center"/>
    </xf>
    <xf numFmtId="0" fontId="30" fillId="0" borderId="3" xfId="17" applyFont="1" applyBorder="1" applyAlignment="1">
      <alignment horizontal="left" vertical="center"/>
    </xf>
    <xf numFmtId="0" fontId="30" fillId="0" borderId="0" xfId="17" applyFont="1" applyAlignment="1">
      <alignment horizontal="left" vertical="center"/>
    </xf>
    <xf numFmtId="0" fontId="31" fillId="0" borderId="0" xfId="17" applyFont="1" applyAlignment="1">
      <alignment horizontal="left" vertical="center"/>
    </xf>
    <xf numFmtId="0" fontId="30" fillId="0" borderId="1" xfId="17" applyFont="1" applyBorder="1" applyAlignment="1">
      <alignment horizontal="left" vertical="center"/>
    </xf>
    <xf numFmtId="0" fontId="30" fillId="0" borderId="7" xfId="17" applyFont="1" applyBorder="1" applyAlignment="1">
      <alignment horizontal="left" vertical="center"/>
    </xf>
    <xf numFmtId="1" fontId="30" fillId="0" borderId="7" xfId="17" applyNumberFormat="1" applyFont="1" applyBorder="1" applyAlignment="1">
      <alignment horizontal="center" vertical="center"/>
    </xf>
    <xf numFmtId="0" fontId="30" fillId="0" borderId="0" xfId="17" applyFont="1" applyAlignment="1">
      <alignment vertical="center"/>
    </xf>
    <xf numFmtId="0" fontId="75" fillId="0" borderId="47" xfId="283" applyFont="1" applyBorder="1"/>
    <xf numFmtId="0" fontId="75" fillId="0" borderId="0" xfId="283" applyFont="1"/>
    <xf numFmtId="0" fontId="75" fillId="0" borderId="42" xfId="283" applyFont="1" applyBorder="1"/>
    <xf numFmtId="0" fontId="1" fillId="0" borderId="0" xfId="283"/>
    <xf numFmtId="0" fontId="1" fillId="0" borderId="43" xfId="283" applyBorder="1"/>
    <xf numFmtId="0" fontId="1" fillId="0" borderId="50" xfId="283" applyBorder="1"/>
    <xf numFmtId="0" fontId="1" fillId="0" borderId="40" xfId="283" applyBorder="1"/>
    <xf numFmtId="0" fontId="1" fillId="0" borderId="47" xfId="283" applyBorder="1"/>
    <xf numFmtId="0" fontId="1" fillId="0" borderId="42" xfId="283" applyBorder="1"/>
    <xf numFmtId="0" fontId="77" fillId="0" borderId="43" xfId="283" applyFont="1" applyBorder="1" applyAlignment="1">
      <alignment vertical="center"/>
    </xf>
    <xf numFmtId="0" fontId="1" fillId="0" borderId="40" xfId="283" applyBorder="1" applyAlignment="1">
      <alignment vertical="center"/>
    </xf>
    <xf numFmtId="0" fontId="78" fillId="0" borderId="43" xfId="283" applyFont="1" applyBorder="1" applyAlignment="1">
      <alignment horizontal="right" vertical="center"/>
    </xf>
    <xf numFmtId="16" fontId="78" fillId="4" borderId="40" xfId="283" applyNumberFormat="1" applyFont="1" applyFill="1" applyBorder="1" applyAlignment="1">
      <alignment vertical="center"/>
    </xf>
    <xf numFmtId="0" fontId="43" fillId="4" borderId="40" xfId="283" applyFont="1" applyFill="1" applyBorder="1" applyAlignment="1">
      <alignment vertical="center"/>
    </xf>
    <xf numFmtId="0" fontId="43" fillId="4" borderId="50" xfId="283" applyFont="1" applyFill="1" applyBorder="1" applyAlignment="1">
      <alignment vertical="center"/>
    </xf>
    <xf numFmtId="0" fontId="78" fillId="0" borderId="37" xfId="283" applyFont="1" applyBorder="1" applyAlignment="1">
      <alignment horizontal="right" vertical="center"/>
    </xf>
    <xf numFmtId="0" fontId="78" fillId="0" borderId="45" xfId="283" applyFont="1" applyBorder="1"/>
    <xf numFmtId="0" fontId="53" fillId="0" borderId="33" xfId="283" applyFont="1" applyBorder="1" applyAlignment="1">
      <alignment vertical="center"/>
    </xf>
    <xf numFmtId="0" fontId="53" fillId="29" borderId="43" xfId="283" applyFont="1" applyFill="1" applyBorder="1" applyAlignment="1">
      <alignment horizontal="center" vertical="center"/>
    </xf>
    <xf numFmtId="0" fontId="53" fillId="29" borderId="40" xfId="283" applyFont="1" applyFill="1" applyBorder="1" applyAlignment="1">
      <alignment horizontal="center" vertical="center"/>
    </xf>
    <xf numFmtId="0" fontId="53" fillId="29" borderId="50" xfId="283" applyFont="1" applyFill="1" applyBorder="1" applyAlignment="1">
      <alignment horizontal="center" vertical="center"/>
    </xf>
    <xf numFmtId="167" fontId="29" fillId="34" borderId="51" xfId="11" applyNumberFormat="1" applyFill="1" applyBorder="1" applyAlignment="1" applyProtection="1">
      <alignment horizontal="center" vertical="center"/>
      <protection locked="0"/>
    </xf>
    <xf numFmtId="0" fontId="74" fillId="0" borderId="47" xfId="283" applyFont="1" applyBorder="1" applyAlignment="1">
      <alignment horizontal="center" vertical="center"/>
    </xf>
    <xf numFmtId="43" fontId="83" fillId="34" borderId="51" xfId="284" applyFont="1" applyFill="1" applyBorder="1" applyAlignment="1" applyProtection="1">
      <alignment horizontal="center" vertical="center"/>
      <protection locked="0"/>
    </xf>
    <xf numFmtId="43" fontId="74" fillId="0" borderId="42" xfId="284" applyFont="1" applyFill="1" applyBorder="1" applyAlignment="1">
      <alignment horizontal="center" vertical="center"/>
    </xf>
    <xf numFmtId="43" fontId="1" fillId="0" borderId="0" xfId="283" applyNumberFormat="1"/>
    <xf numFmtId="167" fontId="29" fillId="2" borderId="16" xfId="11" applyNumberFormat="1" applyFill="1" applyBorder="1" applyAlignment="1" applyProtection="1">
      <alignment horizontal="center" vertical="center"/>
      <protection locked="0"/>
    </xf>
    <xf numFmtId="0" fontId="74" fillId="0" borderId="37" xfId="283" applyFont="1" applyBorder="1" applyAlignment="1">
      <alignment horizontal="center" vertical="center"/>
    </xf>
    <xf numFmtId="43" fontId="83" fillId="2" borderId="16" xfId="284" applyFont="1" applyFill="1" applyBorder="1" applyAlignment="1" applyProtection="1">
      <alignment horizontal="center" vertical="center"/>
      <protection locked="0"/>
    </xf>
    <xf numFmtId="43" fontId="74" fillId="0" borderId="45" xfId="284" applyFont="1" applyFill="1" applyBorder="1" applyAlignment="1">
      <alignment horizontal="center" vertical="center"/>
    </xf>
    <xf numFmtId="0" fontId="1" fillId="0" borderId="47" xfId="283" applyBorder="1" applyAlignment="1">
      <alignment vertical="center"/>
    </xf>
    <xf numFmtId="0" fontId="80" fillId="0" borderId="0" xfId="283" applyFont="1"/>
    <xf numFmtId="0" fontId="74" fillId="0" borderId="0" xfId="283" applyFont="1" applyAlignment="1">
      <alignment horizontal="center" vertical="center"/>
    </xf>
    <xf numFmtId="43" fontId="84" fillId="0" borderId="16" xfId="284" applyFont="1" applyFill="1" applyBorder="1" applyAlignment="1">
      <alignment horizontal="center" vertical="center"/>
    </xf>
    <xf numFmtId="43" fontId="53" fillId="0" borderId="0" xfId="284" applyFont="1" applyFill="1"/>
    <xf numFmtId="14" fontId="80" fillId="34" borderId="0" xfId="283" applyNumberFormat="1" applyFont="1" applyFill="1" applyAlignment="1">
      <alignment horizontal="right"/>
    </xf>
    <xf numFmtId="2" fontId="1" fillId="0" borderId="0" xfId="283" applyNumberFormat="1"/>
    <xf numFmtId="43" fontId="0" fillId="0" borderId="0" xfId="284" applyFont="1" applyFill="1"/>
    <xf numFmtId="0" fontId="82" fillId="0" borderId="47" xfId="283" applyFont="1" applyBorder="1"/>
    <xf numFmtId="14" fontId="80" fillId="0" borderId="0" xfId="283" applyNumberFormat="1" applyFont="1"/>
    <xf numFmtId="0" fontId="78" fillId="0" borderId="43" xfId="283" applyFont="1" applyBorder="1"/>
    <xf numFmtId="0" fontId="78" fillId="0" borderId="40" xfId="283" applyFont="1" applyBorder="1"/>
    <xf numFmtId="0" fontId="78" fillId="0" borderId="50" xfId="283" applyFont="1" applyBorder="1"/>
    <xf numFmtId="0" fontId="75" fillId="0" borderId="37" xfId="283" applyFont="1" applyBorder="1"/>
    <xf numFmtId="0" fontId="75" fillId="0" borderId="26" xfId="283" applyFont="1" applyBorder="1"/>
    <xf numFmtId="0" fontId="75" fillId="0" borderId="45" xfId="283" applyFont="1" applyBorder="1"/>
    <xf numFmtId="0" fontId="1" fillId="0" borderId="0" xfId="285" applyProtection="1">
      <protection locked="0"/>
    </xf>
    <xf numFmtId="0" fontId="84" fillId="0" borderId="0" xfId="285" applyFont="1" applyAlignment="1" applyProtection="1">
      <alignment horizontal="center" vertical="center" wrapText="1"/>
      <protection locked="0"/>
    </xf>
    <xf numFmtId="0" fontId="84" fillId="0" borderId="1" xfId="285" applyFont="1" applyBorder="1" applyAlignment="1" applyProtection="1">
      <alignment vertical="center"/>
      <protection locked="0"/>
    </xf>
    <xf numFmtId="0" fontId="84" fillId="0" borderId="7" xfId="285" applyFont="1" applyBorder="1" applyAlignment="1" applyProtection="1">
      <alignment vertical="center"/>
      <protection locked="0"/>
    </xf>
    <xf numFmtId="169" fontId="44" fillId="0" borderId="7" xfId="285" applyNumberFormat="1" applyFont="1" applyBorder="1" applyAlignment="1">
      <alignment horizontal="left" vertical="center"/>
    </xf>
    <xf numFmtId="0" fontId="84" fillId="2" borderId="7" xfId="285" applyFont="1" applyFill="1" applyBorder="1" applyAlignment="1" applyProtection="1">
      <alignment vertical="center" wrapText="1"/>
      <protection locked="0"/>
    </xf>
    <xf numFmtId="0" fontId="84" fillId="2" borderId="7" xfId="285" applyFont="1" applyFill="1" applyBorder="1" applyAlignment="1" applyProtection="1">
      <alignment horizontal="center" vertical="center" wrapText="1"/>
      <protection locked="0"/>
    </xf>
    <xf numFmtId="0" fontId="85" fillId="0" borderId="7" xfId="285" applyFont="1" applyBorder="1" applyAlignment="1" applyProtection="1">
      <alignment horizontal="center" vertical="center" wrapText="1"/>
      <protection locked="0"/>
    </xf>
    <xf numFmtId="0" fontId="84" fillId="2" borderId="2" xfId="285" applyFont="1" applyFill="1" applyBorder="1" applyAlignment="1" applyProtection="1">
      <alignment vertical="center" wrapText="1"/>
      <protection locked="0"/>
    </xf>
    <xf numFmtId="0" fontId="84" fillId="2" borderId="0" xfId="285" applyFont="1" applyFill="1" applyAlignment="1" applyProtection="1">
      <alignment vertical="center" wrapText="1"/>
      <protection locked="0"/>
    </xf>
    <xf numFmtId="0" fontId="84" fillId="0" borderId="3" xfId="285" applyFont="1" applyBorder="1" applyAlignment="1" applyProtection="1">
      <alignment vertical="center"/>
      <protection locked="0"/>
    </xf>
    <xf numFmtId="0" fontId="84" fillId="0" borderId="0" xfId="285" applyFont="1" applyAlignment="1" applyProtection="1">
      <alignment vertical="center"/>
      <protection locked="0"/>
    </xf>
    <xf numFmtId="0" fontId="44" fillId="0" borderId="0" xfId="285" applyFont="1" applyAlignment="1">
      <alignment horizontal="left" vertical="center"/>
    </xf>
    <xf numFmtId="0" fontId="74" fillId="0" borderId="0" xfId="285" applyFont="1" applyAlignment="1" applyProtection="1">
      <alignment horizontal="justify" vertical="center"/>
      <protection locked="0"/>
    </xf>
    <xf numFmtId="0" fontId="44" fillId="0" borderId="4" xfId="285" applyFont="1" applyBorder="1" applyAlignment="1" applyProtection="1">
      <alignment horizontal="left" vertical="center"/>
      <protection locked="0"/>
    </xf>
    <xf numFmtId="0" fontId="44" fillId="0" borderId="0" xfId="285" applyFont="1" applyAlignment="1" applyProtection="1">
      <alignment horizontal="left" vertical="center"/>
      <protection locked="0"/>
    </xf>
    <xf numFmtId="0" fontId="84" fillId="0" borderId="5" xfId="285" applyFont="1" applyBorder="1" applyAlignment="1" applyProtection="1">
      <alignment vertical="center"/>
      <protection locked="0"/>
    </xf>
    <xf numFmtId="0" fontId="84" fillId="0" borderId="8" xfId="285" applyFont="1" applyBorder="1" applyAlignment="1" applyProtection="1">
      <alignment vertical="center"/>
      <protection locked="0"/>
    </xf>
    <xf numFmtId="0" fontId="44" fillId="0" borderId="8" xfId="285" applyFont="1" applyBorder="1" applyAlignment="1">
      <alignment horizontal="left" vertical="center"/>
    </xf>
    <xf numFmtId="0" fontId="84" fillId="0" borderId="6" xfId="285" applyFont="1" applyBorder="1" applyAlignment="1" applyProtection="1">
      <alignment vertical="center"/>
      <protection locked="0"/>
    </xf>
    <xf numFmtId="0" fontId="30" fillId="0" borderId="0" xfId="285" applyFont="1" applyAlignment="1" applyProtection="1">
      <alignment horizontal="center" vertical="center" wrapText="1"/>
      <protection locked="0"/>
    </xf>
    <xf numFmtId="0" fontId="1" fillId="0" borderId="13" xfId="286" applyBorder="1" applyAlignment="1" applyProtection="1">
      <alignment horizontal="center" vertical="center"/>
      <protection locked="0"/>
    </xf>
    <xf numFmtId="0" fontId="30" fillId="2" borderId="52" xfId="285" applyFont="1" applyFill="1" applyBorder="1" applyAlignment="1" applyProtection="1">
      <alignment horizontal="center" vertical="center"/>
      <protection locked="0"/>
    </xf>
    <xf numFmtId="0" fontId="30" fillId="2" borderId="53" xfId="285" applyFont="1" applyFill="1" applyBorder="1" applyAlignment="1" applyProtection="1">
      <alignment horizontal="center" vertical="center"/>
      <protection locked="0"/>
    </xf>
    <xf numFmtId="0" fontId="30" fillId="2" borderId="54" xfId="285" applyFont="1" applyFill="1" applyBorder="1" applyAlignment="1" applyProtection="1">
      <alignment horizontal="center" vertical="center"/>
      <protection locked="0"/>
    </xf>
    <xf numFmtId="0" fontId="44" fillId="0" borderId="0" xfId="287" applyFont="1" applyAlignment="1" applyProtection="1">
      <alignment horizontal="justify" vertical="center" wrapText="1"/>
      <protection locked="0"/>
    </xf>
    <xf numFmtId="0" fontId="1" fillId="0" borderId="34" xfId="285" applyBorder="1" applyAlignment="1" applyProtection="1">
      <alignment horizontal="center"/>
      <protection locked="0"/>
    </xf>
    <xf numFmtId="20" fontId="41" fillId="0" borderId="61" xfId="1" applyNumberFormat="1" applyFont="1" applyBorder="1" applyAlignment="1" applyProtection="1">
      <alignment horizontal="center" vertical="center"/>
      <protection locked="0"/>
    </xf>
    <xf numFmtId="20" fontId="41" fillId="0" borderId="62" xfId="1" applyNumberFormat="1" applyFont="1" applyBorder="1" applyAlignment="1" applyProtection="1">
      <alignment horizontal="center" vertical="center" wrapText="1"/>
      <protection locked="0"/>
    </xf>
    <xf numFmtId="2" fontId="41" fillId="0" borderId="63" xfId="1" applyNumberFormat="1" applyFont="1" applyBorder="1" applyAlignment="1" applyProtection="1">
      <alignment horizontal="center" vertical="center" wrapText="1"/>
      <protection locked="0"/>
    </xf>
    <xf numFmtId="0" fontId="44" fillId="2" borderId="0" xfId="287" applyFont="1" applyFill="1" applyAlignment="1" applyProtection="1">
      <alignment horizontal="justify" vertical="center" wrapText="1"/>
      <protection locked="0"/>
    </xf>
    <xf numFmtId="0" fontId="1" fillId="0" borderId="51" xfId="285" applyBorder="1" applyAlignment="1" applyProtection="1">
      <alignment horizontal="center"/>
      <protection locked="0"/>
    </xf>
    <xf numFmtId="0" fontId="44" fillId="0" borderId="64" xfId="288" applyFont="1" applyBorder="1" applyAlignment="1" applyProtection="1">
      <alignment horizontal="justify" vertical="center" wrapText="1"/>
      <protection locked="0"/>
    </xf>
    <xf numFmtId="0" fontId="44" fillId="0" borderId="65" xfId="288" applyFont="1" applyBorder="1" applyAlignment="1" applyProtection="1">
      <alignment horizontal="justify" vertical="center" wrapText="1"/>
      <protection locked="0"/>
    </xf>
    <xf numFmtId="0" fontId="44" fillId="0" borderId="0" xfId="288" applyFont="1" applyAlignment="1" applyProtection="1">
      <alignment horizontal="justify" vertical="center" wrapText="1"/>
      <protection locked="0"/>
    </xf>
    <xf numFmtId="0" fontId="1" fillId="0" borderId="0" xfId="285" applyAlignment="1" applyProtection="1">
      <alignment horizontal="center"/>
      <protection locked="0"/>
    </xf>
    <xf numFmtId="0" fontId="73" fillId="0" borderId="0" xfId="285" applyFont="1" applyAlignment="1" applyProtection="1">
      <alignment vertical="center" wrapText="1"/>
      <protection locked="0"/>
    </xf>
    <xf numFmtId="0" fontId="86" fillId="0" borderId="0" xfId="285" applyFont="1" applyAlignment="1" applyProtection="1">
      <alignment vertical="center" wrapText="1"/>
      <protection locked="0"/>
    </xf>
    <xf numFmtId="0" fontId="1" fillId="0" borderId="0" xfId="289"/>
    <xf numFmtId="0" fontId="44" fillId="0" borderId="26" xfId="1" applyFont="1" applyBorder="1" applyAlignment="1">
      <alignment vertical="center" wrapText="1"/>
    </xf>
    <xf numFmtId="0" fontId="44" fillId="0" borderId="4" xfId="1" applyFont="1" applyBorder="1" applyAlignment="1">
      <alignment vertical="center" wrapText="1"/>
    </xf>
    <xf numFmtId="0" fontId="1" fillId="0" borderId="42" xfId="289" applyBorder="1" applyAlignment="1">
      <alignment vertical="center"/>
    </xf>
    <xf numFmtId="173" fontId="66" fillId="36" borderId="13" xfId="1" applyNumberFormat="1" applyFont="1" applyFill="1" applyBorder="1" applyAlignment="1">
      <alignment horizontal="right" vertical="center"/>
    </xf>
    <xf numFmtId="0" fontId="74" fillId="0" borderId="13" xfId="1" applyFont="1" applyBorder="1" applyAlignment="1">
      <alignment vertical="center" wrapText="1"/>
    </xf>
    <xf numFmtId="174" fontId="74" fillId="0" borderId="13" xfId="1" applyNumberFormat="1" applyFont="1" applyBorder="1" applyAlignment="1">
      <alignment horizontal="right" vertical="center" wrapText="1"/>
    </xf>
    <xf numFmtId="173" fontId="74" fillId="0" borderId="13" xfId="1" applyNumberFormat="1" applyFont="1" applyBorder="1" applyAlignment="1">
      <alignment horizontal="right" vertical="center" wrapText="1"/>
    </xf>
    <xf numFmtId="20" fontId="41" fillId="0" borderId="3" xfId="1" applyNumberFormat="1" applyFont="1" applyBorder="1" applyAlignment="1" applyProtection="1">
      <alignment horizontal="center" vertical="center"/>
      <protection locked="0"/>
    </xf>
    <xf numFmtId="2" fontId="41" fillId="0" borderId="42" xfId="1" applyNumberFormat="1" applyFont="1" applyBorder="1" applyAlignment="1" applyProtection="1">
      <alignment horizontal="center" vertical="center" wrapText="1"/>
      <protection locked="0"/>
    </xf>
    <xf numFmtId="0" fontId="66" fillId="35" borderId="0" xfId="1" applyFont="1" applyFill="1" applyAlignment="1">
      <alignment horizontal="center" vertical="center" wrapText="1"/>
    </xf>
    <xf numFmtId="0" fontId="1" fillId="0" borderId="0" xfId="285" applyAlignment="1" applyProtection="1">
      <alignment horizontal="right" vertical="center"/>
      <protection locked="0"/>
    </xf>
    <xf numFmtId="0" fontId="78" fillId="0" borderId="40" xfId="287" applyFont="1" applyBorder="1" applyAlignment="1" applyProtection="1">
      <alignment vertical="center"/>
      <protection locked="0"/>
    </xf>
    <xf numFmtId="0" fontId="75" fillId="0" borderId="40" xfId="287" applyFont="1" applyBorder="1" applyAlignment="1" applyProtection="1">
      <alignment vertical="center"/>
      <protection locked="0"/>
    </xf>
    <xf numFmtId="0" fontId="75" fillId="0" borderId="44" xfId="287" applyFont="1" applyBorder="1" applyAlignment="1" applyProtection="1">
      <alignment vertical="center"/>
      <protection locked="0"/>
    </xf>
    <xf numFmtId="0" fontId="1" fillId="0" borderId="0" xfId="289" applyAlignment="1">
      <alignment vertical="center"/>
    </xf>
    <xf numFmtId="0" fontId="75" fillId="0" borderId="0" xfId="287" applyFont="1" applyAlignment="1" applyProtection="1">
      <alignment vertical="center"/>
      <protection locked="0"/>
    </xf>
    <xf numFmtId="0" fontId="75" fillId="0" borderId="4" xfId="287" applyFont="1" applyBorder="1" applyAlignment="1" applyProtection="1">
      <alignment vertical="center"/>
      <protection locked="0"/>
    </xf>
    <xf numFmtId="175" fontId="86" fillId="0" borderId="0" xfId="285" applyNumberFormat="1" applyFont="1" applyAlignment="1" applyProtection="1">
      <alignment vertical="center" wrapText="1"/>
      <protection locked="0"/>
    </xf>
    <xf numFmtId="176" fontId="1" fillId="0" borderId="0" xfId="285" applyNumberFormat="1" applyProtection="1">
      <protection locked="0"/>
    </xf>
    <xf numFmtId="20" fontId="41" fillId="0" borderId="24" xfId="1" applyNumberFormat="1" applyFont="1" applyBorder="1" applyAlignment="1" applyProtection="1">
      <alignment horizontal="center" vertical="center"/>
      <protection locked="0"/>
    </xf>
    <xf numFmtId="20" fontId="41" fillId="0" borderId="26" xfId="1" applyNumberFormat="1" applyFont="1" applyBorder="1" applyAlignment="1" applyProtection="1">
      <alignment horizontal="center" vertical="center" wrapText="1"/>
      <protection locked="0"/>
    </xf>
    <xf numFmtId="2" fontId="41" fillId="0" borderId="45" xfId="1" applyNumberFormat="1" applyFont="1" applyBorder="1" applyAlignment="1" applyProtection="1">
      <alignment horizontal="center" vertical="center" wrapText="1"/>
      <protection locked="0"/>
    </xf>
    <xf numFmtId="0" fontId="1" fillId="0" borderId="16" xfId="285" applyBorder="1" applyAlignment="1" applyProtection="1">
      <alignment horizontal="center"/>
      <protection locked="0"/>
    </xf>
    <xf numFmtId="2" fontId="44" fillId="2" borderId="13" xfId="285" applyNumberFormat="1" applyFont="1" applyFill="1" applyBorder="1" applyAlignment="1" applyProtection="1">
      <alignment horizontal="center" vertical="center"/>
      <protection locked="0"/>
    </xf>
    <xf numFmtId="0" fontId="84" fillId="2" borderId="33" xfId="285" applyFont="1" applyFill="1" applyBorder="1" applyAlignment="1" applyProtection="1">
      <alignment horizontal="right" vertical="center"/>
      <protection locked="0"/>
    </xf>
    <xf numFmtId="0" fontId="84" fillId="2" borderId="39" xfId="285" applyFont="1" applyFill="1" applyBorder="1" applyAlignment="1" applyProtection="1">
      <alignment horizontal="right" vertical="center"/>
      <protection locked="0"/>
    </xf>
    <xf numFmtId="2" fontId="88" fillId="2" borderId="13" xfId="285" applyNumberFormat="1" applyFont="1" applyFill="1" applyBorder="1" applyAlignment="1" applyProtection="1">
      <alignment horizontal="center" vertical="center"/>
      <protection locked="0"/>
    </xf>
    <xf numFmtId="2" fontId="44" fillId="2" borderId="15" xfId="285" applyNumberFormat="1" applyFont="1" applyFill="1" applyBorder="1" applyAlignment="1" applyProtection="1">
      <alignment horizontal="center" vertical="center"/>
      <protection locked="0"/>
    </xf>
    <xf numFmtId="2" fontId="44" fillId="2" borderId="0" xfId="285" applyNumberFormat="1" applyFont="1" applyFill="1" applyAlignment="1" applyProtection="1">
      <alignment horizontal="center" vertical="center"/>
      <protection locked="0"/>
    </xf>
    <xf numFmtId="0" fontId="1" fillId="2" borderId="0" xfId="285" applyFill="1" applyAlignment="1" applyProtection="1">
      <alignment horizontal="center" vertical="center"/>
      <protection locked="0"/>
    </xf>
    <xf numFmtId="0" fontId="1" fillId="2" borderId="0" xfId="285" applyFill="1" applyProtection="1">
      <protection locked="0"/>
    </xf>
    <xf numFmtId="0" fontId="53" fillId="0" borderId="3" xfId="285" applyFont="1" applyBorder="1" applyAlignment="1" applyProtection="1">
      <alignment horizontal="left"/>
      <protection locked="0"/>
    </xf>
    <xf numFmtId="0" fontId="1" fillId="2" borderId="0" xfId="285" applyFill="1" applyAlignment="1" applyProtection="1">
      <alignment horizontal="left" vertical="center"/>
      <protection locked="0"/>
    </xf>
    <xf numFmtId="0" fontId="1" fillId="0" borderId="3" xfId="285" applyBorder="1" applyProtection="1">
      <protection locked="0"/>
    </xf>
    <xf numFmtId="0" fontId="29" fillId="0" borderId="0" xfId="1" applyAlignment="1" applyProtection="1">
      <alignment horizontal="justify" vertical="center" wrapText="1"/>
      <protection locked="0"/>
    </xf>
    <xf numFmtId="0" fontId="89" fillId="0" borderId="22" xfId="285" applyFont="1" applyBorder="1" applyAlignment="1" applyProtection="1">
      <alignment horizontal="left"/>
      <protection locked="0"/>
    </xf>
    <xf numFmtId="0" fontId="89" fillId="0" borderId="0" xfId="285" applyFont="1" applyAlignment="1" applyProtection="1">
      <alignment horizontal="left"/>
      <protection locked="0"/>
    </xf>
    <xf numFmtId="0" fontId="89" fillId="0" borderId="3" xfId="285" applyFont="1" applyBorder="1" applyProtection="1">
      <protection locked="0"/>
    </xf>
    <xf numFmtId="0" fontId="89" fillId="0" borderId="0" xfId="285" applyFont="1" applyProtection="1">
      <protection locked="0"/>
    </xf>
    <xf numFmtId="0" fontId="89" fillId="0" borderId="40" xfId="285" applyFont="1" applyBorder="1" applyProtection="1">
      <protection locked="0"/>
    </xf>
    <xf numFmtId="0" fontId="89" fillId="0" borderId="23" xfId="285" applyFont="1" applyBorder="1" applyProtection="1">
      <protection locked="0"/>
    </xf>
    <xf numFmtId="0" fontId="89" fillId="0" borderId="44" xfId="285" applyFont="1" applyBorder="1" applyProtection="1">
      <protection locked="0"/>
    </xf>
    <xf numFmtId="0" fontId="84" fillId="2" borderId="1" xfId="285" applyFont="1" applyFill="1" applyBorder="1" applyProtection="1">
      <protection locked="0"/>
    </xf>
    <xf numFmtId="0" fontId="84" fillId="2" borderId="7" xfId="285" applyFont="1" applyFill="1" applyBorder="1" applyProtection="1">
      <protection locked="0"/>
    </xf>
    <xf numFmtId="0" fontId="44" fillId="2" borderId="79" xfId="285" applyFont="1" applyFill="1" applyBorder="1" applyAlignment="1" applyProtection="1">
      <alignment horizontal="left"/>
      <protection locked="0"/>
    </xf>
    <xf numFmtId="0" fontId="44" fillId="2" borderId="7" xfId="285" applyFont="1" applyFill="1" applyBorder="1" applyAlignment="1" applyProtection="1">
      <alignment horizontal="left"/>
      <protection locked="0"/>
    </xf>
    <xf numFmtId="0" fontId="1" fillId="0" borderId="21" xfId="285" applyBorder="1" applyProtection="1">
      <protection locked="0"/>
    </xf>
    <xf numFmtId="0" fontId="84" fillId="2" borderId="21" xfId="285" applyFont="1" applyFill="1" applyBorder="1" applyAlignment="1" applyProtection="1">
      <alignment horizontal="left"/>
      <protection locked="0"/>
    </xf>
    <xf numFmtId="0" fontId="44" fillId="2" borderId="0" xfId="285" applyFont="1" applyFill="1" applyAlignment="1" applyProtection="1">
      <alignment horizontal="left"/>
      <protection locked="0"/>
    </xf>
    <xf numFmtId="0" fontId="84" fillId="2" borderId="3" xfId="285" applyFont="1" applyFill="1" applyBorder="1" applyAlignment="1" applyProtection="1">
      <alignment vertical="center"/>
      <protection locked="0"/>
    </xf>
    <xf numFmtId="14" fontId="44" fillId="2" borderId="40" xfId="285" applyNumberFormat="1" applyFont="1" applyFill="1" applyBorder="1" applyAlignment="1" applyProtection="1">
      <alignment horizontal="left" vertical="top"/>
      <protection locked="0"/>
    </xf>
    <xf numFmtId="0" fontId="84" fillId="2" borderId="40" xfId="285" applyFont="1" applyFill="1" applyBorder="1" applyAlignment="1" applyProtection="1">
      <alignment horizontal="center"/>
      <protection locked="0"/>
    </xf>
    <xf numFmtId="0" fontId="84" fillId="2" borderId="78" xfId="285" applyFont="1" applyFill="1" applyBorder="1" applyAlignment="1" applyProtection="1">
      <alignment horizontal="center"/>
      <protection locked="0"/>
    </xf>
    <xf numFmtId="0" fontId="84" fillId="2" borderId="0" xfId="285" applyFont="1" applyFill="1" applyAlignment="1" applyProtection="1">
      <alignment horizontal="center"/>
      <protection locked="0"/>
    </xf>
    <xf numFmtId="0" fontId="44" fillId="2" borderId="22" xfId="285" applyFont="1" applyFill="1" applyBorder="1" applyAlignment="1" applyProtection="1">
      <alignment horizontal="left"/>
      <protection locked="0"/>
    </xf>
    <xf numFmtId="0" fontId="1" fillId="0" borderId="22" xfId="285" applyBorder="1" applyProtection="1">
      <protection locked="0"/>
    </xf>
    <xf numFmtId="0" fontId="84" fillId="2" borderId="22" xfId="285" applyFont="1" applyFill="1" applyBorder="1" applyAlignment="1" applyProtection="1">
      <alignment horizontal="center"/>
      <protection locked="0"/>
    </xf>
    <xf numFmtId="0" fontId="1" fillId="2" borderId="5" xfId="285" applyFill="1" applyBorder="1" applyProtection="1">
      <protection locked="0"/>
    </xf>
    <xf numFmtId="0" fontId="1" fillId="2" borderId="8" xfId="285" applyFill="1" applyBorder="1" applyProtection="1">
      <protection locked="0"/>
    </xf>
    <xf numFmtId="0" fontId="1" fillId="2" borderId="6" xfId="285" applyFill="1" applyBorder="1" applyProtection="1">
      <protection locked="0"/>
    </xf>
    <xf numFmtId="0" fontId="1" fillId="0" borderId="8" xfId="285" applyBorder="1" applyProtection="1">
      <protection locked="0"/>
    </xf>
    <xf numFmtId="0" fontId="30" fillId="2" borderId="11" xfId="0" applyFont="1" applyFill="1" applyBorder="1" applyAlignment="1" applyProtection="1">
      <alignment vertical="center"/>
      <protection locked="0"/>
    </xf>
    <xf numFmtId="0" fontId="69" fillId="0" borderId="8" xfId="17" applyFont="1" applyBorder="1" applyAlignment="1">
      <alignment horizontal="right"/>
    </xf>
    <xf numFmtId="49" fontId="69" fillId="0" borderId="8" xfId="17" applyNumberFormat="1" applyFont="1" applyBorder="1" applyAlignment="1">
      <alignment horizontal="left"/>
    </xf>
    <xf numFmtId="20" fontId="41" fillId="0" borderId="0" xfId="1" applyNumberFormat="1" applyFont="1" applyAlignment="1" applyProtection="1">
      <alignment horizontal="center" vertical="center" wrapText="1"/>
      <protection locked="0"/>
    </xf>
    <xf numFmtId="0" fontId="44" fillId="0" borderId="0" xfId="285" applyFont="1" applyAlignment="1">
      <alignment vertical="center" wrapText="1"/>
    </xf>
    <xf numFmtId="0" fontId="84" fillId="0" borderId="0" xfId="285" applyFont="1" applyAlignment="1" applyProtection="1">
      <alignment horizontal="right" vertical="center"/>
      <protection locked="0"/>
    </xf>
    <xf numFmtId="0" fontId="44" fillId="2" borderId="0" xfId="285" applyFont="1" applyFill="1" applyAlignment="1">
      <alignment horizontal="left" vertical="center"/>
    </xf>
    <xf numFmtId="0" fontId="84" fillId="0" borderId="0" xfId="285" applyFont="1" applyAlignment="1" applyProtection="1">
      <alignment horizontal="left" vertical="center"/>
      <protection locked="0"/>
    </xf>
    <xf numFmtId="14" fontId="74" fillId="0" borderId="0" xfId="285" applyNumberFormat="1" applyFont="1" applyAlignment="1" applyProtection="1">
      <alignment horizontal="left" vertical="center"/>
      <protection locked="0"/>
    </xf>
    <xf numFmtId="0" fontId="44" fillId="0" borderId="0" xfId="1" applyFont="1" applyAlignment="1">
      <alignment vertical="center" wrapText="1"/>
    </xf>
    <xf numFmtId="0" fontId="87" fillId="0" borderId="0" xfId="287" applyFont="1" applyAlignment="1" applyProtection="1">
      <alignment vertical="center"/>
      <protection locked="0"/>
    </xf>
    <xf numFmtId="175" fontId="74" fillId="0" borderId="0" xfId="1" applyNumberFormat="1" applyFont="1" applyAlignment="1">
      <alignment horizontal="right" vertical="center"/>
    </xf>
    <xf numFmtId="0" fontId="87" fillId="0" borderId="0" xfId="288" applyFont="1" applyAlignment="1" applyProtection="1">
      <alignment vertical="center"/>
      <protection locked="0"/>
    </xf>
    <xf numFmtId="0" fontId="78" fillId="0" borderId="0" xfId="287" applyFont="1" applyAlignment="1" applyProtection="1">
      <alignment vertical="center"/>
      <protection locked="0"/>
    </xf>
    <xf numFmtId="175" fontId="80" fillId="0" borderId="0" xfId="1" applyNumberFormat="1" applyFont="1" applyAlignment="1">
      <alignment horizontal="right" vertical="center"/>
    </xf>
    <xf numFmtId="0" fontId="53" fillId="0" borderId="0" xfId="285" applyFont="1" applyAlignment="1" applyProtection="1">
      <alignment horizontal="center"/>
      <protection locked="0"/>
    </xf>
    <xf numFmtId="0" fontId="89" fillId="0" borderId="78" xfId="285" applyFont="1" applyBorder="1" applyAlignment="1" applyProtection="1">
      <alignment horizontal="left"/>
      <protection locked="0"/>
    </xf>
    <xf numFmtId="0" fontId="84" fillId="2" borderId="0" xfId="285" applyFont="1" applyFill="1" applyAlignment="1" applyProtection="1">
      <alignment vertical="center"/>
      <protection locked="0"/>
    </xf>
    <xf numFmtId="0" fontId="62" fillId="0" borderId="0" xfId="1" applyFont="1"/>
    <xf numFmtId="0" fontId="84" fillId="0" borderId="5" xfId="285" applyFont="1" applyBorder="1" applyAlignment="1" applyProtection="1">
      <alignment vertical="center" wrapText="1"/>
      <protection locked="0"/>
    </xf>
    <xf numFmtId="0" fontId="84" fillId="0" borderId="8" xfId="285" applyFont="1" applyBorder="1" applyAlignment="1" applyProtection="1">
      <alignment vertical="center" wrapText="1"/>
      <protection locked="0"/>
    </xf>
    <xf numFmtId="0" fontId="84" fillId="0" borderId="6" xfId="285" applyFont="1" applyBorder="1" applyAlignment="1" applyProtection="1">
      <alignment vertical="center" wrapText="1"/>
      <protection locked="0"/>
    </xf>
    <xf numFmtId="3" fontId="31" fillId="2" borderId="31" xfId="0" applyNumberFormat="1" applyFont="1" applyFill="1" applyBorder="1" applyAlignment="1" applyProtection="1">
      <alignment horizontal="center" vertical="center"/>
      <protection locked="0"/>
    </xf>
    <xf numFmtId="3" fontId="31" fillId="2" borderId="39" xfId="0" applyNumberFormat="1" applyFont="1" applyFill="1" applyBorder="1" applyAlignment="1" applyProtection="1">
      <alignment horizontal="center" vertical="center"/>
      <protection locked="0"/>
    </xf>
    <xf numFmtId="0" fontId="48" fillId="2" borderId="33" xfId="2" applyFont="1" applyFill="1" applyBorder="1" applyAlignment="1" applyProtection="1">
      <alignment horizontal="justify" vertical="center" wrapText="1"/>
      <protection locked="0"/>
    </xf>
    <xf numFmtId="0" fontId="48" fillId="2" borderId="22" xfId="2" applyFont="1" applyFill="1" applyBorder="1" applyAlignment="1" applyProtection="1">
      <alignment horizontal="justify" vertical="center" wrapText="1"/>
      <protection locked="0"/>
    </xf>
    <xf numFmtId="0" fontId="48" fillId="2" borderId="39" xfId="2" applyFont="1" applyFill="1" applyBorder="1" applyAlignment="1" applyProtection="1">
      <alignment horizontal="justify" vertical="center" wrapText="1"/>
      <protection locked="0"/>
    </xf>
    <xf numFmtId="0" fontId="64" fillId="0" borderId="7" xfId="0" applyFont="1" applyBorder="1" applyAlignment="1" applyProtection="1">
      <alignment horizontal="center" vertical="center"/>
      <protection locked="0"/>
    </xf>
    <xf numFmtId="0" fontId="64" fillId="0" borderId="2" xfId="0" applyFont="1" applyBorder="1" applyAlignment="1" applyProtection="1">
      <alignment horizontal="center" vertical="center"/>
      <protection locked="0"/>
    </xf>
    <xf numFmtId="0" fontId="64" fillId="0" borderId="0" xfId="0" applyFont="1" applyAlignment="1" applyProtection="1">
      <alignment horizontal="center" vertical="center"/>
      <protection locked="0"/>
    </xf>
    <xf numFmtId="0" fontId="64" fillId="0" borderId="4" xfId="0" applyFont="1" applyBorder="1" applyAlignment="1" applyProtection="1">
      <alignment horizontal="center" vertical="center"/>
      <protection locked="0"/>
    </xf>
    <xf numFmtId="0" fontId="64" fillId="0" borderId="8" xfId="0" applyFont="1" applyBorder="1" applyAlignment="1" applyProtection="1">
      <alignment horizontal="center" vertical="center"/>
      <protection locked="0"/>
    </xf>
    <xf numFmtId="0" fontId="64" fillId="0" borderId="6" xfId="0" applyFont="1" applyBorder="1" applyAlignment="1" applyProtection="1">
      <alignment horizontal="center" vertical="center"/>
      <protection locked="0"/>
    </xf>
    <xf numFmtId="0" fontId="39" fillId="3" borderId="9" xfId="0" applyFont="1" applyFill="1" applyBorder="1" applyAlignment="1" applyProtection="1">
      <alignment horizontal="center" vertical="center" wrapText="1"/>
      <protection locked="0"/>
    </xf>
    <xf numFmtId="0" fontId="39" fillId="3" borderId="10" xfId="0" applyFont="1" applyFill="1" applyBorder="1" applyAlignment="1" applyProtection="1">
      <alignment horizontal="center" vertical="center" wrapText="1"/>
      <protection locked="0"/>
    </xf>
    <xf numFmtId="0" fontId="41" fillId="0" borderId="1" xfId="0" applyFont="1" applyBorder="1" applyAlignment="1" applyProtection="1">
      <alignment horizontal="center" vertical="center" wrapText="1"/>
      <protection locked="0"/>
    </xf>
    <xf numFmtId="0" fontId="41" fillId="0" borderId="2" xfId="0" applyFont="1" applyBorder="1" applyAlignment="1" applyProtection="1">
      <alignment horizontal="center" vertical="center" wrapText="1"/>
      <protection locked="0"/>
    </xf>
    <xf numFmtId="0" fontId="41" fillId="0" borderId="3" xfId="0" applyFont="1" applyBorder="1" applyAlignment="1" applyProtection="1">
      <alignment horizontal="center" vertical="center" wrapText="1"/>
      <protection locked="0"/>
    </xf>
    <xf numFmtId="0" fontId="41" fillId="0" borderId="4" xfId="0" applyFont="1" applyBorder="1" applyAlignment="1" applyProtection="1">
      <alignment horizontal="center" vertical="center" wrapText="1"/>
      <protection locked="0"/>
    </xf>
    <xf numFmtId="0" fontId="41" fillId="0" borderId="5" xfId="0" applyFont="1" applyBorder="1" applyAlignment="1" applyProtection="1">
      <alignment horizontal="center" vertical="center" wrapText="1"/>
      <protection locked="0"/>
    </xf>
    <xf numFmtId="0" fontId="41" fillId="0" borderId="6" xfId="0" applyFont="1" applyBorder="1" applyAlignment="1" applyProtection="1">
      <alignment horizontal="center" vertical="center" wrapText="1"/>
      <protection locked="0"/>
    </xf>
    <xf numFmtId="0" fontId="39" fillId="3" borderId="41" xfId="0" applyFont="1" applyFill="1" applyBorder="1" applyAlignment="1" applyProtection="1">
      <alignment horizontal="center" vertical="center" wrapText="1"/>
      <protection locked="0"/>
    </xf>
    <xf numFmtId="0" fontId="39" fillId="3" borderId="32" xfId="0" applyFont="1" applyFill="1" applyBorder="1" applyAlignment="1" applyProtection="1">
      <alignment horizontal="center" vertical="center" wrapText="1"/>
      <protection locked="0"/>
    </xf>
    <xf numFmtId="170" fontId="31" fillId="2" borderId="0" xfId="0" applyNumberFormat="1" applyFont="1" applyFill="1" applyAlignment="1" applyProtection="1">
      <alignment horizontal="center"/>
      <protection locked="0"/>
    </xf>
    <xf numFmtId="170" fontId="31" fillId="2" borderId="0" xfId="0" applyNumberFormat="1" applyFont="1" applyFill="1" applyAlignment="1" applyProtection="1">
      <alignment horizontal="left"/>
      <protection locked="0"/>
    </xf>
    <xf numFmtId="14" fontId="30" fillId="0" borderId="3" xfId="0" applyNumberFormat="1" applyFont="1" applyBorder="1" applyAlignment="1" applyProtection="1">
      <alignment horizontal="left"/>
      <protection locked="0"/>
    </xf>
    <xf numFmtId="14" fontId="30" fillId="0" borderId="0" xfId="0" applyNumberFormat="1" applyFont="1" applyAlignment="1" applyProtection="1">
      <alignment horizontal="left"/>
      <protection locked="0"/>
    </xf>
    <xf numFmtId="0" fontId="0" fillId="0" borderId="0" xfId="0" applyAlignment="1" applyProtection="1">
      <alignment horizontal="left"/>
      <protection locked="0"/>
    </xf>
    <xf numFmtId="0" fontId="0" fillId="0" borderId="9"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12" xfId="0" applyBorder="1" applyAlignment="1" applyProtection="1">
      <alignment horizontal="center"/>
      <protection locked="0"/>
    </xf>
    <xf numFmtId="0" fontId="49" fillId="0" borderId="9" xfId="0" applyFont="1" applyBorder="1" applyAlignment="1" applyProtection="1">
      <alignment horizontal="center" vertical="center"/>
      <protection locked="0"/>
    </xf>
    <xf numFmtId="0" fontId="49" fillId="0" borderId="12" xfId="0" applyFont="1" applyBorder="1" applyAlignment="1" applyProtection="1">
      <alignment horizontal="center" vertical="center"/>
      <protection locked="0"/>
    </xf>
    <xf numFmtId="0" fontId="30" fillId="0" borderId="9" xfId="0" applyFont="1" applyBorder="1" applyAlignment="1" applyProtection="1">
      <alignment horizontal="left" vertical="center" wrapText="1"/>
      <protection locked="0"/>
    </xf>
    <xf numFmtId="0" fontId="30" fillId="0" borderId="10" xfId="0" applyFont="1" applyBorder="1" applyAlignment="1" applyProtection="1">
      <alignment horizontal="left" vertical="center" wrapText="1"/>
      <protection locked="0"/>
    </xf>
    <xf numFmtId="0" fontId="30" fillId="2" borderId="3" xfId="0" applyFont="1" applyFill="1" applyBorder="1" applyAlignment="1" applyProtection="1">
      <alignment horizontal="left"/>
      <protection locked="0"/>
    </xf>
    <xf numFmtId="0" fontId="30" fillId="2" borderId="0" xfId="0" applyFont="1" applyFill="1" applyAlignment="1" applyProtection="1">
      <alignment horizontal="left"/>
      <protection locked="0"/>
    </xf>
    <xf numFmtId="0" fontId="31" fillId="0" borderId="10" xfId="11" applyFont="1" applyBorder="1" applyAlignment="1" applyProtection="1">
      <alignment horizontal="left" vertical="center" wrapText="1"/>
      <protection locked="0"/>
    </xf>
    <xf numFmtId="0" fontId="31" fillId="0" borderId="12" xfId="11" applyFont="1" applyBorder="1" applyAlignment="1" applyProtection="1">
      <alignment horizontal="left" vertical="center" wrapText="1"/>
      <protection locked="0"/>
    </xf>
    <xf numFmtId="0" fontId="30" fillId="0" borderId="1" xfId="0" applyFont="1" applyBorder="1" applyAlignment="1" applyProtection="1">
      <alignment horizontal="justify" vertical="center" wrapText="1"/>
      <protection locked="0"/>
    </xf>
    <xf numFmtId="0" fontId="31" fillId="0" borderId="2" xfId="0" applyFont="1" applyBorder="1" applyAlignment="1" applyProtection="1">
      <alignment horizontal="justify" vertical="center" wrapText="1"/>
      <protection locked="0"/>
    </xf>
    <xf numFmtId="0" fontId="31" fillId="0" borderId="3" xfId="0" applyFont="1" applyBorder="1" applyAlignment="1" applyProtection="1">
      <alignment horizontal="justify" vertical="center" wrapText="1"/>
      <protection locked="0"/>
    </xf>
    <xf numFmtId="0" fontId="31" fillId="0" borderId="4" xfId="0" applyFont="1" applyBorder="1" applyAlignment="1" applyProtection="1">
      <alignment horizontal="justify" vertical="center" wrapText="1"/>
      <protection locked="0"/>
    </xf>
    <xf numFmtId="0" fontId="31" fillId="0" borderId="5" xfId="0" applyFont="1" applyBorder="1" applyAlignment="1" applyProtection="1">
      <alignment horizontal="justify" vertical="center" wrapText="1"/>
      <protection locked="0"/>
    </xf>
    <xf numFmtId="0" fontId="31" fillId="0" borderId="6" xfId="0" applyFont="1" applyBorder="1" applyAlignment="1" applyProtection="1">
      <alignment horizontal="justify" vertical="center" wrapText="1"/>
      <protection locked="0"/>
    </xf>
    <xf numFmtId="0" fontId="33" fillId="0" borderId="7" xfId="0" applyFont="1" applyBorder="1" applyAlignment="1" applyProtection="1">
      <alignment horizontal="left"/>
      <protection locked="0"/>
    </xf>
    <xf numFmtId="0" fontId="0" fillId="0" borderId="1" xfId="0" applyBorder="1" applyAlignment="1" applyProtection="1">
      <alignment horizontal="center"/>
      <protection locked="0"/>
    </xf>
    <xf numFmtId="0" fontId="0" fillId="0" borderId="7" xfId="0" applyBorder="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0" xfId="0" applyAlignment="1" applyProtection="1">
      <alignment horizontal="center"/>
      <protection locked="0"/>
    </xf>
    <xf numFmtId="0" fontId="0" fillId="0" borderId="4" xfId="0" applyBorder="1" applyAlignment="1" applyProtection="1">
      <alignment horizontal="center"/>
      <protection locked="0"/>
    </xf>
    <xf numFmtId="0" fontId="0" fillId="0" borderId="5" xfId="0" applyBorder="1" applyAlignment="1" applyProtection="1">
      <alignment horizontal="center"/>
      <protection locked="0"/>
    </xf>
    <xf numFmtId="0" fontId="0" fillId="0" borderId="8" xfId="0" applyBorder="1" applyAlignment="1" applyProtection="1">
      <alignment horizontal="center"/>
      <protection locked="0"/>
    </xf>
    <xf numFmtId="0" fontId="0" fillId="0" borderId="6" xfId="0" applyBorder="1" applyAlignment="1" applyProtection="1">
      <alignment horizontal="center"/>
      <protection locked="0"/>
    </xf>
    <xf numFmtId="170" fontId="31" fillId="2" borderId="10" xfId="0" applyNumberFormat="1" applyFont="1" applyFill="1" applyBorder="1" applyAlignment="1" applyProtection="1">
      <alignment horizontal="left" vertical="center"/>
      <protection locked="0"/>
    </xf>
    <xf numFmtId="0" fontId="31" fillId="0" borderId="0" xfId="0" applyFont="1" applyAlignment="1" applyProtection="1">
      <alignment horizontal="left"/>
      <protection locked="0"/>
    </xf>
    <xf numFmtId="0" fontId="31" fillId="0" borderId="0" xfId="0" applyFont="1" applyAlignment="1" applyProtection="1">
      <alignment horizontal="left" vertical="center"/>
      <protection locked="0"/>
    </xf>
    <xf numFmtId="0" fontId="31" fillId="0" borderId="0" xfId="0" applyFont="1" applyAlignment="1" applyProtection="1">
      <alignment horizontal="left" vertical="center" wrapText="1"/>
      <protection locked="0"/>
    </xf>
    <xf numFmtId="0" fontId="0" fillId="0" borderId="0" xfId="0" applyProtection="1">
      <protection locked="0"/>
    </xf>
    <xf numFmtId="0" fontId="38" fillId="0" borderId="0" xfId="0" applyFont="1" applyAlignment="1">
      <alignment horizontal="center"/>
    </xf>
    <xf numFmtId="0" fontId="45" fillId="8" borderId="13" xfId="3" applyFont="1" applyFill="1" applyBorder="1" applyAlignment="1">
      <alignment horizontal="left" vertical="center" wrapText="1"/>
    </xf>
    <xf numFmtId="0" fontId="45" fillId="2" borderId="13" xfId="3" applyFont="1" applyFill="1" applyBorder="1" applyAlignment="1">
      <alignment horizontal="center" vertical="center" wrapText="1"/>
    </xf>
    <xf numFmtId="0" fontId="32" fillId="6" borderId="39" xfId="30" applyNumberFormat="1" applyFont="1" applyFill="1" applyBorder="1" applyAlignment="1" applyProtection="1">
      <alignment horizontal="center" vertical="center"/>
    </xf>
    <xf numFmtId="0" fontId="32" fillId="6" borderId="39" xfId="32" applyFont="1" applyFill="1" applyBorder="1" applyAlignment="1">
      <alignment horizontal="center" vertical="center"/>
    </xf>
    <xf numFmtId="0" fontId="32" fillId="20" borderId="39" xfId="30" applyNumberFormat="1" applyFont="1" applyFill="1" applyBorder="1" applyAlignment="1" applyProtection="1">
      <alignment horizontal="center" vertical="center" wrapText="1"/>
    </xf>
    <xf numFmtId="0" fontId="30" fillId="21" borderId="0" xfId="30" applyNumberFormat="1" applyFont="1" applyFill="1" applyBorder="1" applyAlignment="1" applyProtection="1">
      <alignment horizontal="center" vertical="center" textRotation="15"/>
    </xf>
    <xf numFmtId="0" fontId="30" fillId="21" borderId="7" xfId="30" applyNumberFormat="1" applyFont="1" applyFill="1" applyBorder="1" applyAlignment="1" applyProtection="1">
      <alignment horizontal="center" vertical="center" textRotation="15"/>
    </xf>
    <xf numFmtId="0" fontId="30" fillId="21" borderId="2" xfId="30" applyNumberFormat="1" applyFont="1" applyFill="1" applyBorder="1" applyAlignment="1" applyProtection="1">
      <alignment horizontal="center" vertical="center" textRotation="15"/>
    </xf>
    <xf numFmtId="0" fontId="30" fillId="21" borderId="4" xfId="30" applyNumberFormat="1" applyFont="1" applyFill="1" applyBorder="1" applyAlignment="1" applyProtection="1">
      <alignment horizontal="center" vertical="center" textRotation="15"/>
    </xf>
    <xf numFmtId="0" fontId="30" fillId="21" borderId="8" xfId="30" applyNumberFormat="1" applyFont="1" applyFill="1" applyBorder="1" applyAlignment="1" applyProtection="1">
      <alignment horizontal="center" vertical="center" textRotation="15"/>
    </xf>
    <xf numFmtId="0" fontId="30" fillId="21" borderId="6" xfId="30" applyNumberFormat="1" applyFont="1" applyFill="1" applyBorder="1" applyAlignment="1" applyProtection="1">
      <alignment horizontal="center" vertical="center" textRotation="15"/>
    </xf>
    <xf numFmtId="0" fontId="30" fillId="5" borderId="7" xfId="30" applyNumberFormat="1" applyFont="1" applyFill="1" applyBorder="1" applyAlignment="1" applyProtection="1">
      <alignment horizontal="center" vertical="center" textRotation="15"/>
    </xf>
    <xf numFmtId="0" fontId="30" fillId="5" borderId="2" xfId="30" applyNumberFormat="1" applyFont="1" applyFill="1" applyBorder="1" applyAlignment="1" applyProtection="1">
      <alignment horizontal="center" vertical="center" textRotation="15"/>
    </xf>
    <xf numFmtId="0" fontId="30" fillId="5" borderId="0" xfId="30" applyNumberFormat="1" applyFont="1" applyFill="1" applyBorder="1" applyAlignment="1" applyProtection="1">
      <alignment horizontal="center" vertical="center" textRotation="15"/>
    </xf>
    <xf numFmtId="0" fontId="30" fillId="5" borderId="4" xfId="30" applyNumberFormat="1" applyFont="1" applyFill="1" applyBorder="1" applyAlignment="1" applyProtection="1">
      <alignment horizontal="center" vertical="center" textRotation="15"/>
    </xf>
    <xf numFmtId="0" fontId="30" fillId="5" borderId="8" xfId="30" applyNumberFormat="1" applyFont="1" applyFill="1" applyBorder="1" applyAlignment="1" applyProtection="1">
      <alignment horizontal="center" vertical="center" textRotation="15"/>
    </xf>
    <xf numFmtId="0" fontId="30" fillId="5" borderId="6" xfId="30" applyNumberFormat="1" applyFont="1" applyFill="1" applyBorder="1" applyAlignment="1" applyProtection="1">
      <alignment horizontal="center" vertical="center" textRotation="15"/>
    </xf>
    <xf numFmtId="171" fontId="53" fillId="19" borderId="39" xfId="31" applyFont="1" applyFill="1" applyBorder="1" applyAlignment="1">
      <alignment horizontal="center" vertical="center" wrapText="1"/>
    </xf>
    <xf numFmtId="0" fontId="32" fillId="14" borderId="7" xfId="30" applyNumberFormat="1" applyFont="1" applyFill="1" applyBorder="1" applyAlignment="1" applyProtection="1">
      <alignment horizontal="center" vertical="center" wrapText="1"/>
    </xf>
    <xf numFmtId="0" fontId="32" fillId="14" borderId="2" xfId="30" applyNumberFormat="1" applyFont="1" applyFill="1" applyBorder="1" applyAlignment="1" applyProtection="1">
      <alignment horizontal="center" vertical="center" wrapText="1"/>
    </xf>
    <xf numFmtId="0" fontId="32" fillId="14" borderId="0" xfId="30" applyNumberFormat="1" applyFont="1" applyFill="1" applyBorder="1" applyAlignment="1" applyProtection="1">
      <alignment horizontal="center" vertical="center" wrapText="1"/>
    </xf>
    <xf numFmtId="0" fontId="32" fillId="14" borderId="4" xfId="30" applyNumberFormat="1" applyFont="1" applyFill="1" applyBorder="1" applyAlignment="1" applyProtection="1">
      <alignment horizontal="center" vertical="center" wrapText="1"/>
    </xf>
    <xf numFmtId="0" fontId="32" fillId="14" borderId="8" xfId="30" applyNumberFormat="1" applyFont="1" applyFill="1" applyBorder="1" applyAlignment="1" applyProtection="1">
      <alignment horizontal="center" vertical="center" wrapText="1"/>
    </xf>
    <xf numFmtId="0" fontId="32" fillId="14" borderId="6" xfId="30" applyNumberFormat="1" applyFont="1" applyFill="1" applyBorder="1" applyAlignment="1" applyProtection="1">
      <alignment horizontal="center" vertical="center" wrapText="1"/>
    </xf>
    <xf numFmtId="0" fontId="55" fillId="15" borderId="0" xfId="30" applyNumberFormat="1" applyFont="1" applyFill="1" applyBorder="1" applyAlignment="1" applyProtection="1">
      <alignment horizontal="center" vertical="center" textRotation="90"/>
    </xf>
    <xf numFmtId="0" fontId="55" fillId="15" borderId="42" xfId="30" applyNumberFormat="1" applyFont="1" applyFill="1" applyBorder="1" applyAlignment="1" applyProtection="1">
      <alignment horizontal="center" vertical="center" textRotation="90"/>
    </xf>
    <xf numFmtId="0" fontId="55" fillId="15" borderId="26" xfId="30" applyNumberFormat="1" applyFont="1" applyFill="1" applyBorder="1" applyAlignment="1" applyProtection="1">
      <alignment horizontal="center" vertical="center" textRotation="90"/>
    </xf>
    <xf numFmtId="0" fontId="55" fillId="15" borderId="45" xfId="30" applyNumberFormat="1" applyFont="1" applyFill="1" applyBorder="1" applyAlignment="1" applyProtection="1">
      <alignment horizontal="center" vertical="center" textRotation="90"/>
    </xf>
    <xf numFmtId="0" fontId="32" fillId="11" borderId="39" xfId="32" applyFont="1" applyFill="1" applyBorder="1" applyAlignment="1">
      <alignment horizontal="center" vertical="center"/>
    </xf>
    <xf numFmtId="0" fontId="32" fillId="5" borderId="39" xfId="30" applyNumberFormat="1" applyFont="1" applyFill="1" applyBorder="1" applyAlignment="1" applyProtection="1">
      <alignment horizontal="center" vertical="center" wrapText="1"/>
    </xf>
    <xf numFmtId="0" fontId="45" fillId="9" borderId="40" xfId="30" applyNumberFormat="1" applyFont="1" applyFill="1" applyBorder="1" applyAlignment="1" applyProtection="1">
      <alignment horizontal="center" vertical="center" textRotation="47"/>
    </xf>
    <xf numFmtId="0" fontId="45" fillId="9" borderId="44" xfId="30" applyNumberFormat="1" applyFont="1" applyFill="1" applyBorder="1" applyAlignment="1" applyProtection="1">
      <alignment horizontal="center" vertical="center" textRotation="47"/>
    </xf>
    <xf numFmtId="0" fontId="45" fillId="9" borderId="0" xfId="30" applyNumberFormat="1" applyFont="1" applyFill="1" applyBorder="1" applyAlignment="1" applyProtection="1">
      <alignment horizontal="center" vertical="center" textRotation="47"/>
    </xf>
    <xf numFmtId="0" fontId="45" fillId="9" borderId="4" xfId="30" applyNumberFormat="1" applyFont="1" applyFill="1" applyBorder="1" applyAlignment="1" applyProtection="1">
      <alignment horizontal="center" vertical="center" textRotation="47"/>
    </xf>
    <xf numFmtId="0" fontId="45" fillId="9" borderId="8" xfId="30" applyNumberFormat="1" applyFont="1" applyFill="1" applyBorder="1" applyAlignment="1" applyProtection="1">
      <alignment horizontal="center" vertical="center" textRotation="47"/>
    </xf>
    <xf numFmtId="0" fontId="45" fillId="9" borderId="6" xfId="30" applyNumberFormat="1" applyFont="1" applyFill="1" applyBorder="1" applyAlignment="1" applyProtection="1">
      <alignment horizontal="center" vertical="center" textRotation="47"/>
    </xf>
    <xf numFmtId="0" fontId="30" fillId="10" borderId="39" xfId="30" applyNumberFormat="1" applyFont="1" applyFill="1" applyBorder="1" applyAlignment="1" applyProtection="1">
      <alignment horizontal="center" vertical="center" textRotation="45"/>
    </xf>
    <xf numFmtId="0" fontId="32" fillId="20" borderId="18" xfId="30" applyNumberFormat="1" applyFont="1" applyFill="1" applyBorder="1" applyAlignment="1" applyProtection="1">
      <alignment horizontal="center" vertical="center" wrapText="1"/>
    </xf>
    <xf numFmtId="0" fontId="32" fillId="20" borderId="20" xfId="30" applyNumberFormat="1" applyFont="1" applyFill="1" applyBorder="1" applyAlignment="1" applyProtection="1">
      <alignment horizontal="center" vertical="center" wrapText="1"/>
    </xf>
    <xf numFmtId="0" fontId="32" fillId="20" borderId="39" xfId="32" applyFont="1" applyFill="1" applyBorder="1" applyAlignment="1">
      <alignment horizontal="center" vertical="center"/>
    </xf>
    <xf numFmtId="0" fontId="32" fillId="0" borderId="7" xfId="32" applyFont="1" applyBorder="1" applyAlignment="1">
      <alignment horizontal="center" vertical="center"/>
    </xf>
    <xf numFmtId="0" fontId="32" fillId="0" borderId="8" xfId="32" applyFont="1" applyBorder="1" applyAlignment="1">
      <alignment horizontal="center" vertical="center"/>
    </xf>
    <xf numFmtId="0" fontId="30" fillId="10" borderId="39" xfId="32" applyFont="1" applyFill="1" applyBorder="1" applyAlignment="1">
      <alignment horizontal="center" vertical="center" textRotation="27"/>
    </xf>
    <xf numFmtId="0" fontId="45" fillId="9" borderId="7" xfId="32" applyFont="1" applyFill="1" applyBorder="1" applyAlignment="1">
      <alignment horizontal="center" vertical="center" textRotation="47"/>
    </xf>
    <xf numFmtId="0" fontId="45" fillId="9" borderId="0" xfId="32" applyFont="1" applyFill="1" applyAlignment="1">
      <alignment horizontal="center" vertical="center" textRotation="47"/>
    </xf>
    <xf numFmtId="0" fontId="45" fillId="9" borderId="8" xfId="32" applyFont="1" applyFill="1" applyBorder="1" applyAlignment="1">
      <alignment horizontal="center" vertical="center" textRotation="47"/>
    </xf>
    <xf numFmtId="0" fontId="45" fillId="13" borderId="18" xfId="30" applyNumberFormat="1" applyFont="1" applyFill="1" applyBorder="1" applyAlignment="1" applyProtection="1">
      <alignment horizontal="center" vertical="center" textRotation="58"/>
    </xf>
    <xf numFmtId="0" fontId="45" fillId="13" borderId="19" xfId="30" applyNumberFormat="1" applyFont="1" applyFill="1" applyBorder="1" applyAlignment="1" applyProtection="1">
      <alignment horizontal="center" vertical="center" textRotation="58"/>
    </xf>
    <xf numFmtId="0" fontId="45" fillId="13" borderId="20" xfId="30" applyNumberFormat="1" applyFont="1" applyFill="1" applyBorder="1" applyAlignment="1" applyProtection="1">
      <alignment horizontal="center" vertical="center" textRotation="58"/>
    </xf>
    <xf numFmtId="0" fontId="45" fillId="18" borderId="39" xfId="32" applyFont="1" applyFill="1" applyBorder="1" applyAlignment="1">
      <alignment horizontal="center" vertical="center" textRotation="30"/>
    </xf>
    <xf numFmtId="0" fontId="32" fillId="21" borderId="10" xfId="32" applyFont="1" applyFill="1" applyBorder="1" applyAlignment="1">
      <alignment horizontal="center" vertical="center"/>
    </xf>
    <xf numFmtId="0" fontId="32" fillId="21" borderId="12" xfId="32" applyFont="1" applyFill="1" applyBorder="1" applyAlignment="1">
      <alignment horizontal="center" vertical="center"/>
    </xf>
    <xf numFmtId="0" fontId="32" fillId="5" borderId="18" xfId="30" applyNumberFormat="1" applyFont="1" applyFill="1" applyBorder="1" applyAlignment="1" applyProtection="1">
      <alignment horizontal="center" textRotation="14"/>
    </xf>
    <xf numFmtId="0" fontId="32" fillId="5" borderId="20" xfId="30" applyNumberFormat="1" applyFont="1" applyFill="1" applyBorder="1" applyAlignment="1" applyProtection="1">
      <alignment horizontal="center" textRotation="14"/>
    </xf>
    <xf numFmtId="0" fontId="32" fillId="5" borderId="39" xfId="32" applyFont="1" applyFill="1" applyBorder="1" applyAlignment="1">
      <alignment horizontal="center" vertical="center"/>
    </xf>
    <xf numFmtId="0" fontId="32" fillId="5" borderId="7" xfId="32" applyFont="1" applyFill="1" applyBorder="1" applyAlignment="1">
      <alignment horizontal="center" vertical="center"/>
    </xf>
    <xf numFmtId="0" fontId="32" fillId="5" borderId="2" xfId="32" applyFont="1" applyFill="1" applyBorder="1" applyAlignment="1">
      <alignment horizontal="center" vertical="center"/>
    </xf>
    <xf numFmtId="0" fontId="32" fillId="5" borderId="8" xfId="32" applyFont="1" applyFill="1" applyBorder="1" applyAlignment="1">
      <alignment horizontal="center" vertical="center"/>
    </xf>
    <xf numFmtId="0" fontId="32" fillId="5" borderId="6" xfId="32" applyFont="1" applyFill="1" applyBorder="1" applyAlignment="1">
      <alignment horizontal="center" vertical="center"/>
    </xf>
    <xf numFmtId="0" fontId="32" fillId="13" borderId="18" xfId="30" applyNumberFormat="1" applyFont="1" applyFill="1" applyBorder="1" applyAlignment="1" applyProtection="1">
      <alignment horizontal="center" textRotation="28"/>
    </xf>
    <xf numFmtId="0" fontId="32" fillId="13" borderId="19" xfId="30" applyNumberFormat="1" applyFont="1" applyFill="1" applyBorder="1" applyAlignment="1" applyProtection="1">
      <alignment horizontal="center" textRotation="28"/>
    </xf>
    <xf numFmtId="0" fontId="32" fillId="13" borderId="20" xfId="30" applyNumberFormat="1" applyFont="1" applyFill="1" applyBorder="1" applyAlignment="1" applyProtection="1">
      <alignment horizontal="center" textRotation="28"/>
    </xf>
    <xf numFmtId="0" fontId="30" fillId="21" borderId="39" xfId="32" applyFont="1" applyFill="1" applyBorder="1" applyAlignment="1">
      <alignment horizontal="center" vertical="center" textRotation="15"/>
    </xf>
    <xf numFmtId="0" fontId="56" fillId="22" borderId="7" xfId="30" applyNumberFormat="1" applyFont="1" applyFill="1" applyBorder="1" applyAlignment="1" applyProtection="1">
      <alignment horizontal="center" vertical="center" textRotation="90" wrapText="1"/>
    </xf>
    <xf numFmtId="0" fontId="56" fillId="22" borderId="2" xfId="30" applyNumberFormat="1" applyFont="1" applyFill="1" applyBorder="1" applyAlignment="1" applyProtection="1">
      <alignment horizontal="center" vertical="center" textRotation="90" wrapText="1"/>
    </xf>
    <xf numFmtId="0" fontId="56" fillId="22" borderId="0" xfId="30" applyNumberFormat="1" applyFont="1" applyFill="1" applyBorder="1" applyAlignment="1" applyProtection="1">
      <alignment horizontal="center" vertical="center" textRotation="90" wrapText="1"/>
    </xf>
    <xf numFmtId="0" fontId="56" fillId="22" borderId="4" xfId="30" applyNumberFormat="1" applyFont="1" applyFill="1" applyBorder="1" applyAlignment="1" applyProtection="1">
      <alignment horizontal="center" vertical="center" textRotation="90" wrapText="1"/>
    </xf>
    <xf numFmtId="0" fontId="56" fillId="22" borderId="8" xfId="30" applyNumberFormat="1" applyFont="1" applyFill="1" applyBorder="1" applyAlignment="1" applyProtection="1">
      <alignment horizontal="center" vertical="center" textRotation="90" wrapText="1"/>
    </xf>
    <xf numFmtId="0" fontId="56" fillId="22" borderId="6" xfId="30" applyNumberFormat="1" applyFont="1" applyFill="1" applyBorder="1" applyAlignment="1" applyProtection="1">
      <alignment horizontal="center" vertical="center" textRotation="90" wrapText="1"/>
    </xf>
    <xf numFmtId="0" fontId="34" fillId="10" borderId="18" xfId="30" applyNumberFormat="1" applyFont="1" applyFill="1" applyBorder="1" applyAlignment="1" applyProtection="1">
      <alignment horizontal="center" textRotation="48"/>
    </xf>
    <xf numFmtId="0" fontId="34" fillId="10" borderId="19" xfId="30" applyNumberFormat="1" applyFont="1" applyFill="1" applyBorder="1" applyAlignment="1" applyProtection="1">
      <alignment horizontal="center" textRotation="48"/>
    </xf>
    <xf numFmtId="0" fontId="34" fillId="10" borderId="20" xfId="30" applyNumberFormat="1" applyFont="1" applyFill="1" applyBorder="1" applyAlignment="1" applyProtection="1">
      <alignment horizontal="center" textRotation="48"/>
    </xf>
    <xf numFmtId="0" fontId="30" fillId="23" borderId="39" xfId="32" applyFont="1" applyFill="1" applyBorder="1" applyAlignment="1">
      <alignment horizontal="center" vertical="center" textRotation="15"/>
    </xf>
    <xf numFmtId="0" fontId="45" fillId="10" borderId="18" xfId="30" applyNumberFormat="1" applyFont="1" applyFill="1" applyBorder="1" applyAlignment="1" applyProtection="1">
      <alignment horizontal="center" vertical="center" textRotation="59"/>
    </xf>
    <xf numFmtId="0" fontId="45" fillId="10" borderId="19" xfId="30" applyNumberFormat="1" applyFont="1" applyFill="1" applyBorder="1" applyAlignment="1" applyProtection="1">
      <alignment horizontal="center" vertical="center" textRotation="59"/>
    </xf>
    <xf numFmtId="0" fontId="45" fillId="10" borderId="20" xfId="30" applyNumberFormat="1" applyFont="1" applyFill="1" applyBorder="1" applyAlignment="1" applyProtection="1">
      <alignment horizontal="center" vertical="center" textRotation="59"/>
    </xf>
    <xf numFmtId="0" fontId="30" fillId="21" borderId="18" xfId="30" applyNumberFormat="1" applyFont="1" applyFill="1" applyBorder="1" applyAlignment="1" applyProtection="1">
      <alignment horizontal="center" vertical="center" textRotation="59"/>
    </xf>
    <xf numFmtId="0" fontId="30" fillId="21" borderId="19" xfId="30" applyNumberFormat="1" applyFont="1" applyFill="1" applyBorder="1" applyAlignment="1" applyProtection="1">
      <alignment horizontal="center" vertical="center" textRotation="59"/>
    </xf>
    <xf numFmtId="0" fontId="30" fillId="21" borderId="20" xfId="30" applyNumberFormat="1" applyFont="1" applyFill="1" applyBorder="1" applyAlignment="1" applyProtection="1">
      <alignment horizontal="center" vertical="center" textRotation="59"/>
    </xf>
    <xf numFmtId="0" fontId="75" fillId="4" borderId="26" xfId="283" applyFont="1" applyFill="1" applyBorder="1" applyAlignment="1">
      <alignment horizontal="center"/>
    </xf>
    <xf numFmtId="0" fontId="75" fillId="4" borderId="45" xfId="283" applyFont="1" applyFill="1" applyBorder="1" applyAlignment="1">
      <alignment horizontal="center"/>
    </xf>
    <xf numFmtId="0" fontId="74" fillId="0" borderId="0" xfId="283" applyFont="1" applyAlignment="1">
      <alignment horizontal="left" vertical="center" wrapText="1"/>
    </xf>
    <xf numFmtId="0" fontId="74" fillId="0" borderId="42" xfId="283" applyFont="1" applyBorder="1" applyAlignment="1">
      <alignment horizontal="left" vertical="center" wrapText="1"/>
    </xf>
    <xf numFmtId="0" fontId="74" fillId="0" borderId="26" xfId="283" applyFont="1" applyBorder="1" applyAlignment="1">
      <alignment horizontal="left" vertical="center" wrapText="1"/>
    </xf>
    <xf numFmtId="0" fontId="74" fillId="0" borderId="45" xfId="283" applyFont="1" applyBorder="1" applyAlignment="1">
      <alignment horizontal="left" vertical="center" wrapText="1"/>
    </xf>
    <xf numFmtId="0" fontId="74" fillId="0" borderId="0" xfId="283" applyFont="1" applyAlignment="1">
      <alignment horizontal="left" wrapText="1"/>
    </xf>
    <xf numFmtId="0" fontId="75" fillId="34" borderId="0" xfId="283" applyFont="1" applyFill="1" applyAlignment="1">
      <alignment horizontal="center" wrapText="1"/>
    </xf>
    <xf numFmtId="0" fontId="75" fillId="34" borderId="42" xfId="283" applyFont="1" applyFill="1" applyBorder="1" applyAlignment="1">
      <alignment horizontal="center" wrapText="1"/>
    </xf>
    <xf numFmtId="0" fontId="81" fillId="0" borderId="33" xfId="283" applyFont="1" applyBorder="1" applyAlignment="1">
      <alignment horizontal="left"/>
    </xf>
    <xf numFmtId="0" fontId="81" fillId="0" borderId="22" xfId="283" applyFont="1" applyBorder="1" applyAlignment="1">
      <alignment horizontal="left"/>
    </xf>
    <xf numFmtId="0" fontId="53" fillId="0" borderId="22" xfId="283" applyFont="1" applyBorder="1" applyAlignment="1">
      <alignment horizontal="center"/>
    </xf>
    <xf numFmtId="0" fontId="53" fillId="0" borderId="39" xfId="283" applyFont="1" applyBorder="1" applyAlignment="1">
      <alignment horizontal="center"/>
    </xf>
    <xf numFmtId="0" fontId="53" fillId="34" borderId="22" xfId="283" applyFont="1" applyFill="1" applyBorder="1" applyAlignment="1">
      <alignment horizontal="center" vertical="center" wrapText="1"/>
    </xf>
    <xf numFmtId="0" fontId="53" fillId="34" borderId="22" xfId="283" applyFont="1" applyFill="1" applyBorder="1" applyAlignment="1">
      <alignment horizontal="center" vertical="center"/>
    </xf>
    <xf numFmtId="0" fontId="53" fillId="34" borderId="39" xfId="283" applyFont="1" applyFill="1" applyBorder="1" applyAlignment="1">
      <alignment horizontal="center" vertical="center"/>
    </xf>
    <xf numFmtId="0" fontId="82" fillId="0" borderId="37" xfId="283" applyFont="1" applyBorder="1" applyAlignment="1">
      <alignment horizontal="left" wrapText="1"/>
    </xf>
    <xf numFmtId="0" fontId="82" fillId="0" borderId="26" xfId="283" applyFont="1" applyBorder="1" applyAlignment="1">
      <alignment horizontal="left" wrapText="1"/>
    </xf>
    <xf numFmtId="0" fontId="82" fillId="0" borderId="45" xfId="283" applyFont="1" applyBorder="1" applyAlignment="1">
      <alignment horizontal="left" wrapText="1"/>
    </xf>
    <xf numFmtId="0" fontId="53" fillId="29" borderId="40" xfId="283" applyFont="1" applyFill="1" applyBorder="1" applyAlignment="1">
      <alignment horizontal="center" vertical="center"/>
    </xf>
    <xf numFmtId="0" fontId="76" fillId="2" borderId="43" xfId="283" applyFont="1" applyFill="1" applyBorder="1" applyAlignment="1">
      <alignment horizontal="center"/>
    </xf>
    <xf numFmtId="0" fontId="76" fillId="2" borderId="40" xfId="283" applyFont="1" applyFill="1" applyBorder="1" applyAlignment="1">
      <alignment horizontal="center"/>
    </xf>
    <xf numFmtId="0" fontId="76" fillId="2" borderId="47" xfId="283" applyFont="1" applyFill="1" applyBorder="1" applyAlignment="1">
      <alignment horizontal="center"/>
    </xf>
    <xf numFmtId="0" fontId="76" fillId="2" borderId="0" xfId="283" applyFont="1" applyFill="1" applyAlignment="1">
      <alignment horizontal="center"/>
    </xf>
    <xf numFmtId="0" fontId="79" fillId="0" borderId="43" xfId="283" applyFont="1" applyBorder="1" applyAlignment="1">
      <alignment horizontal="center" vertical="center"/>
    </xf>
    <xf numFmtId="0" fontId="79" fillId="0" borderId="40" xfId="283" applyFont="1" applyBorder="1" applyAlignment="1">
      <alignment horizontal="center" vertical="center"/>
    </xf>
    <xf numFmtId="0" fontId="79" fillId="0" borderId="50" xfId="283" applyFont="1" applyBorder="1" applyAlignment="1">
      <alignment horizontal="center" vertical="center"/>
    </xf>
    <xf numFmtId="0" fontId="79" fillId="0" borderId="37" xfId="283" applyFont="1" applyBorder="1" applyAlignment="1">
      <alignment horizontal="center" vertical="center"/>
    </xf>
    <xf numFmtId="0" fontId="79" fillId="0" borderId="26" xfId="283" applyFont="1" applyBorder="1" applyAlignment="1">
      <alignment horizontal="center" vertical="center"/>
    </xf>
    <xf numFmtId="0" fontId="79" fillId="0" borderId="45" xfId="283" applyFont="1" applyBorder="1" applyAlignment="1">
      <alignment horizontal="center" vertical="center"/>
    </xf>
    <xf numFmtId="0" fontId="79" fillId="0" borderId="33" xfId="283" applyFont="1" applyBorder="1" applyAlignment="1">
      <alignment horizontal="left" vertical="center" wrapText="1"/>
    </xf>
    <xf numFmtId="0" fontId="79" fillId="0" borderId="22" xfId="283" applyFont="1" applyBorder="1" applyAlignment="1">
      <alignment horizontal="left" vertical="center" wrapText="1"/>
    </xf>
    <xf numFmtId="14" fontId="80" fillId="34" borderId="26" xfId="283" applyNumberFormat="1" applyFont="1" applyFill="1" applyBorder="1" applyAlignment="1">
      <alignment horizontal="left" vertical="center"/>
    </xf>
    <xf numFmtId="0" fontId="80" fillId="34" borderId="26" xfId="283" applyFont="1" applyFill="1" applyBorder="1" applyAlignment="1">
      <alignment horizontal="left" vertical="center"/>
    </xf>
    <xf numFmtId="172" fontId="57" fillId="35" borderId="55" xfId="285" applyNumberFormat="1" applyFont="1" applyFill="1" applyBorder="1" applyAlignment="1" applyProtection="1">
      <alignment horizontal="center" vertical="center"/>
      <protection locked="0"/>
    </xf>
    <xf numFmtId="172" fontId="57" fillId="35" borderId="56" xfId="285" applyNumberFormat="1" applyFont="1" applyFill="1" applyBorder="1" applyAlignment="1" applyProtection="1">
      <alignment horizontal="center" vertical="center"/>
      <protection locked="0"/>
    </xf>
    <xf numFmtId="172" fontId="57" fillId="35" borderId="57" xfId="285" applyNumberFormat="1" applyFont="1" applyFill="1" applyBorder="1" applyAlignment="1" applyProtection="1">
      <alignment horizontal="center" vertical="center"/>
      <protection locked="0"/>
    </xf>
    <xf numFmtId="0" fontId="44" fillId="0" borderId="1" xfId="285" applyFont="1" applyBorder="1" applyAlignment="1">
      <alignment horizontal="center" vertical="center" wrapText="1"/>
    </xf>
    <xf numFmtId="0" fontId="44" fillId="0" borderId="7" xfId="285" applyFont="1" applyBorder="1" applyAlignment="1">
      <alignment horizontal="center" vertical="center" wrapText="1"/>
    </xf>
    <xf numFmtId="0" fontId="44" fillId="0" borderId="2" xfId="285" applyFont="1" applyBorder="1" applyAlignment="1">
      <alignment horizontal="center" vertical="center" wrapText="1"/>
    </xf>
    <xf numFmtId="0" fontId="44" fillId="0" borderId="3" xfId="285" applyFont="1" applyBorder="1" applyAlignment="1">
      <alignment horizontal="center" vertical="center" wrapText="1"/>
    </xf>
    <xf numFmtId="0" fontId="44" fillId="0" borderId="0" xfId="285" applyFont="1" applyAlignment="1">
      <alignment horizontal="center" vertical="center" wrapText="1"/>
    </xf>
    <xf numFmtId="0" fontId="44" fillId="0" borderId="4" xfId="285" applyFont="1" applyBorder="1" applyAlignment="1">
      <alignment horizontal="center" vertical="center" wrapText="1"/>
    </xf>
    <xf numFmtId="0" fontId="89" fillId="0" borderId="22" xfId="285" applyFont="1" applyBorder="1" applyAlignment="1" applyProtection="1">
      <alignment horizontal="justify" vertical="center" wrapText="1"/>
      <protection locked="0"/>
    </xf>
    <xf numFmtId="0" fontId="29" fillId="0" borderId="22" xfId="1" applyBorder="1" applyAlignment="1" applyProtection="1">
      <alignment horizontal="justify" vertical="center" wrapText="1"/>
      <protection locked="0"/>
    </xf>
    <xf numFmtId="0" fontId="29" fillId="0" borderId="78" xfId="1" applyBorder="1" applyAlignment="1" applyProtection="1">
      <alignment horizontal="justify" vertical="center" wrapText="1"/>
      <protection locked="0"/>
    </xf>
    <xf numFmtId="176" fontId="84" fillId="0" borderId="0" xfId="1" applyNumberFormat="1" applyFont="1" applyAlignment="1">
      <alignment horizontal="left" vertical="center"/>
    </xf>
    <xf numFmtId="0" fontId="44" fillId="0" borderId="76" xfId="287" applyFont="1" applyBorder="1" applyAlignment="1" applyProtection="1">
      <alignment horizontal="justify" vertical="center" wrapText="1"/>
      <protection locked="0"/>
    </xf>
    <xf numFmtId="0" fontId="44" fillId="0" borderId="77" xfId="287" applyFont="1" applyBorder="1" applyAlignment="1" applyProtection="1">
      <alignment horizontal="justify" vertical="center" wrapText="1"/>
      <protection locked="0"/>
    </xf>
    <xf numFmtId="20" fontId="84" fillId="0" borderId="14" xfId="1" applyNumberFormat="1" applyFont="1" applyBorder="1" applyAlignment="1" applyProtection="1">
      <alignment horizontal="right" vertical="center"/>
      <protection locked="0"/>
    </xf>
    <xf numFmtId="20" fontId="84" fillId="0" borderId="13" xfId="1" applyNumberFormat="1" applyFont="1" applyBorder="1" applyAlignment="1" applyProtection="1">
      <alignment horizontal="right" vertical="center"/>
      <protection locked="0"/>
    </xf>
    <xf numFmtId="0" fontId="84" fillId="2" borderId="33" xfId="285" applyFont="1" applyFill="1" applyBorder="1" applyAlignment="1" applyProtection="1">
      <alignment horizontal="right" vertical="center"/>
      <protection locked="0"/>
    </xf>
    <xf numFmtId="0" fontId="84" fillId="2" borderId="39" xfId="285" applyFont="1" applyFill="1" applyBorder="1" applyAlignment="1" applyProtection="1">
      <alignment horizontal="right" vertical="center"/>
      <protection locked="0"/>
    </xf>
    <xf numFmtId="0" fontId="1" fillId="2" borderId="26" xfId="285" applyFill="1" applyBorder="1" applyAlignment="1" applyProtection="1">
      <alignment horizontal="left" vertical="center"/>
      <protection locked="0"/>
    </xf>
    <xf numFmtId="0" fontId="1" fillId="2" borderId="27" xfId="285" applyFill="1" applyBorder="1" applyAlignment="1" applyProtection="1">
      <alignment horizontal="left" vertical="center"/>
      <protection locked="0"/>
    </xf>
    <xf numFmtId="0" fontId="44" fillId="0" borderId="64" xfId="288" applyFont="1" applyBorder="1" applyAlignment="1" applyProtection="1">
      <alignment horizontal="justify" vertical="center" wrapText="1"/>
      <protection locked="0"/>
    </xf>
    <xf numFmtId="0" fontId="44" fillId="0" borderId="65" xfId="288" applyFont="1" applyBorder="1" applyAlignment="1" applyProtection="1">
      <alignment horizontal="justify" vertical="center" wrapText="1"/>
      <protection locked="0"/>
    </xf>
    <xf numFmtId="0" fontId="44" fillId="2" borderId="21" xfId="285" applyFont="1" applyFill="1" applyBorder="1" applyAlignment="1" applyProtection="1">
      <alignment horizontal="left"/>
      <protection locked="0"/>
    </xf>
    <xf numFmtId="0" fontId="44" fillId="2" borderId="79" xfId="285" applyFont="1" applyFill="1" applyBorder="1" applyAlignment="1" applyProtection="1">
      <alignment horizontal="left"/>
      <protection locked="0"/>
    </xf>
    <xf numFmtId="0" fontId="84" fillId="2" borderId="22" xfId="285" applyFont="1" applyFill="1" applyBorder="1" applyAlignment="1" applyProtection="1">
      <alignment horizontal="left"/>
      <protection locked="0"/>
    </xf>
    <xf numFmtId="0" fontId="84" fillId="2" borderId="78" xfId="285" applyFont="1" applyFill="1" applyBorder="1" applyAlignment="1" applyProtection="1">
      <alignment horizontal="left"/>
      <protection locked="0"/>
    </xf>
    <xf numFmtId="0" fontId="44" fillId="2" borderId="22" xfId="285" applyFont="1" applyFill="1" applyBorder="1" applyAlignment="1" applyProtection="1">
      <alignment horizontal="left"/>
      <protection locked="0"/>
    </xf>
    <xf numFmtId="0" fontId="44" fillId="2" borderId="78" xfId="285" applyFont="1" applyFill="1" applyBorder="1" applyAlignment="1" applyProtection="1">
      <alignment horizontal="left"/>
      <protection locked="0"/>
    </xf>
    <xf numFmtId="0" fontId="66" fillId="35" borderId="26" xfId="1" applyFont="1" applyFill="1" applyBorder="1" applyAlignment="1">
      <alignment horizontal="center" vertical="center" wrapText="1"/>
    </xf>
    <xf numFmtId="0" fontId="66" fillId="35" borderId="27" xfId="1" applyFont="1" applyFill="1" applyBorder="1" applyAlignment="1">
      <alignment horizontal="center" vertical="center" wrapText="1"/>
    </xf>
    <xf numFmtId="0" fontId="1" fillId="0" borderId="51" xfId="285" applyBorder="1" applyAlignment="1" applyProtection="1">
      <alignment horizontal="center" vertical="center"/>
      <protection locked="0"/>
    </xf>
    <xf numFmtId="0" fontId="66" fillId="36" borderId="33" xfId="1" applyFont="1" applyFill="1" applyBorder="1" applyAlignment="1">
      <alignment horizontal="left" vertical="center"/>
    </xf>
    <xf numFmtId="0" fontId="66" fillId="36" borderId="22" xfId="1" applyFont="1" applyFill="1" applyBorder="1" applyAlignment="1">
      <alignment horizontal="left" vertical="center"/>
    </xf>
    <xf numFmtId="0" fontId="66" fillId="36" borderId="39" xfId="1" applyFont="1" applyFill="1" applyBorder="1" applyAlignment="1">
      <alignment horizontal="left" vertical="center"/>
    </xf>
    <xf numFmtId="0" fontId="74" fillId="0" borderId="13" xfId="1" applyFont="1" applyBorder="1" applyAlignment="1">
      <alignment horizontal="left" vertical="center" wrapText="1"/>
    </xf>
    <xf numFmtId="0" fontId="44" fillId="0" borderId="75" xfId="1" applyFont="1" applyBorder="1" applyAlignment="1">
      <alignment vertical="center" wrapText="1"/>
    </xf>
    <xf numFmtId="0" fontId="44" fillId="0" borderId="76" xfId="1" applyFont="1" applyBorder="1" applyAlignment="1">
      <alignment vertical="center" wrapText="1"/>
    </xf>
    <xf numFmtId="0" fontId="44" fillId="0" borderId="77" xfId="1" applyFont="1" applyBorder="1" applyAlignment="1">
      <alignment vertical="center" wrapText="1"/>
    </xf>
    <xf numFmtId="0" fontId="44" fillId="0" borderId="58" xfId="287" applyFont="1" applyBorder="1" applyAlignment="1" applyProtection="1">
      <alignment horizontal="justify" vertical="center" wrapText="1"/>
      <protection locked="0"/>
    </xf>
    <xf numFmtId="0" fontId="44" fillId="0" borderId="59" xfId="287" applyFont="1" applyBorder="1" applyAlignment="1" applyProtection="1">
      <alignment horizontal="justify" vertical="center" wrapText="1"/>
      <protection locked="0"/>
    </xf>
    <xf numFmtId="0" fontId="44" fillId="0" borderId="60" xfId="287" applyFont="1" applyBorder="1" applyAlignment="1" applyProtection="1">
      <alignment horizontal="justify" vertical="center" wrapText="1"/>
      <protection locked="0"/>
    </xf>
    <xf numFmtId="0" fontId="44" fillId="2" borderId="64" xfId="287" applyFont="1" applyFill="1" applyBorder="1" applyAlignment="1" applyProtection="1">
      <alignment horizontal="justify" vertical="center" wrapText="1"/>
      <protection locked="0"/>
    </xf>
    <xf numFmtId="0" fontId="44" fillId="2" borderId="65" xfId="287" applyFont="1" applyFill="1" applyBorder="1" applyAlignment="1" applyProtection="1">
      <alignment horizontal="justify" vertical="center" wrapText="1"/>
      <protection locked="0"/>
    </xf>
    <xf numFmtId="20" fontId="41" fillId="0" borderId="66" xfId="1" applyNumberFormat="1" applyFont="1" applyBorder="1" applyAlignment="1" applyProtection="1">
      <alignment horizontal="center" vertical="center"/>
      <protection locked="0"/>
    </xf>
    <xf numFmtId="20" fontId="41" fillId="0" borderId="72" xfId="1" applyNumberFormat="1" applyFont="1" applyBorder="1" applyAlignment="1" applyProtection="1">
      <alignment horizontal="center" vertical="center"/>
      <protection locked="0"/>
    </xf>
    <xf numFmtId="20" fontId="41" fillId="0" borderId="67" xfId="1" applyNumberFormat="1" applyFont="1" applyBorder="1" applyAlignment="1" applyProtection="1">
      <alignment horizontal="center" vertical="center" wrapText="1"/>
      <protection locked="0"/>
    </xf>
    <xf numFmtId="20" fontId="41" fillId="0" borderId="73" xfId="1" applyNumberFormat="1" applyFont="1" applyBorder="1" applyAlignment="1" applyProtection="1">
      <alignment horizontal="center" vertical="center" wrapText="1"/>
      <protection locked="0"/>
    </xf>
    <xf numFmtId="2" fontId="41" fillId="0" borderId="68" xfId="1" applyNumberFormat="1" applyFont="1" applyBorder="1" applyAlignment="1" applyProtection="1">
      <alignment horizontal="center" vertical="center" wrapText="1"/>
      <protection locked="0"/>
    </xf>
    <xf numFmtId="2" fontId="41" fillId="0" borderId="74" xfId="1" applyNumberFormat="1" applyFont="1" applyBorder="1" applyAlignment="1" applyProtection="1">
      <alignment horizontal="center" vertical="center" wrapText="1"/>
      <protection locked="0"/>
    </xf>
    <xf numFmtId="0" fontId="44" fillId="0" borderId="69" xfId="288" applyFont="1" applyBorder="1" applyAlignment="1" applyProtection="1">
      <alignment horizontal="justify" vertical="center" wrapText="1"/>
      <protection locked="0"/>
    </xf>
    <xf numFmtId="0" fontId="44" fillId="0" borderId="70" xfId="288" applyFont="1" applyBorder="1" applyAlignment="1" applyProtection="1">
      <alignment horizontal="justify" vertical="center" wrapText="1"/>
      <protection locked="0"/>
    </xf>
    <xf numFmtId="0" fontId="44" fillId="0" borderId="71" xfId="288" applyFont="1" applyBorder="1" applyAlignment="1" applyProtection="1">
      <alignment horizontal="justify" vertical="center" wrapText="1"/>
      <protection locked="0"/>
    </xf>
    <xf numFmtId="0" fontId="74" fillId="2" borderId="0" xfId="285" applyFont="1" applyFill="1" applyAlignment="1">
      <alignment horizontal="left" vertical="center"/>
    </xf>
    <xf numFmtId="14" fontId="74" fillId="0" borderId="0" xfId="285" applyNumberFormat="1" applyFont="1" applyAlignment="1" applyProtection="1">
      <alignment horizontal="justify" vertical="center"/>
      <protection locked="0"/>
    </xf>
    <xf numFmtId="0" fontId="74" fillId="0" borderId="4" xfId="285" applyFont="1" applyBorder="1" applyAlignment="1" applyProtection="1">
      <alignment horizontal="justify" vertical="center"/>
      <protection locked="0"/>
    </xf>
    <xf numFmtId="0" fontId="74" fillId="0" borderId="8" xfId="285" applyFont="1" applyBorder="1" applyAlignment="1">
      <alignment horizontal="left" vertical="center"/>
    </xf>
    <xf numFmtId="0" fontId="30" fillId="2" borderId="1" xfId="285" applyFont="1" applyFill="1" applyBorder="1" applyAlignment="1" applyProtection="1">
      <alignment horizontal="center" vertical="center"/>
      <protection locked="0"/>
    </xf>
    <xf numFmtId="0" fontId="30" fillId="2" borderId="7" xfId="285" applyFont="1" applyFill="1" applyBorder="1" applyAlignment="1" applyProtection="1">
      <alignment horizontal="center" vertical="center"/>
      <protection locked="0"/>
    </xf>
    <xf numFmtId="0" fontId="30" fillId="2" borderId="2" xfId="285" applyFont="1" applyFill="1" applyBorder="1" applyAlignment="1" applyProtection="1">
      <alignment horizontal="center" vertical="center"/>
      <protection locked="0"/>
    </xf>
    <xf numFmtId="0" fontId="30" fillId="0" borderId="1" xfId="285" applyFont="1" applyBorder="1" applyAlignment="1" applyProtection="1">
      <alignment horizontal="center" vertical="center" wrapText="1"/>
      <protection locked="0"/>
    </xf>
    <xf numFmtId="0" fontId="30" fillId="0" borderId="7" xfId="285" applyFont="1" applyBorder="1" applyAlignment="1" applyProtection="1">
      <alignment horizontal="center" vertical="center" wrapText="1"/>
      <protection locked="0"/>
    </xf>
    <xf numFmtId="0" fontId="30" fillId="0" borderId="2" xfId="285" applyFont="1" applyBorder="1" applyAlignment="1" applyProtection="1">
      <alignment horizontal="center" vertical="center" wrapText="1"/>
      <protection locked="0"/>
    </xf>
    <xf numFmtId="0" fontId="30" fillId="0" borderId="5" xfId="285" applyFont="1" applyBorder="1" applyAlignment="1" applyProtection="1">
      <alignment horizontal="center" vertical="center" wrapText="1"/>
      <protection locked="0"/>
    </xf>
    <xf numFmtId="0" fontId="30" fillId="0" borderId="8" xfId="285" applyFont="1" applyBorder="1" applyAlignment="1" applyProtection="1">
      <alignment horizontal="center" vertical="center" wrapText="1"/>
      <protection locked="0"/>
    </xf>
    <xf numFmtId="0" fontId="30" fillId="0" borderId="6" xfId="285" applyFont="1" applyBorder="1" applyAlignment="1" applyProtection="1">
      <alignment horizontal="center" vertical="center" wrapText="1"/>
      <protection locked="0"/>
    </xf>
    <xf numFmtId="0" fontId="44" fillId="0" borderId="0" xfId="285" applyFont="1" applyAlignment="1">
      <alignment horizontal="left" vertical="center"/>
    </xf>
    <xf numFmtId="0" fontId="44" fillId="0" borderId="4" xfId="285" applyFont="1" applyBorder="1" applyAlignment="1">
      <alignment horizontal="left" vertical="center"/>
    </xf>
    <xf numFmtId="0" fontId="79" fillId="0" borderId="1" xfId="285" applyFont="1" applyBorder="1" applyAlignment="1" applyProtection="1">
      <alignment horizontal="center"/>
      <protection locked="0"/>
    </xf>
    <xf numFmtId="0" fontId="44" fillId="0" borderId="7" xfId="285" applyFont="1" applyBorder="1" applyAlignment="1" applyProtection="1">
      <alignment horizontal="center"/>
      <protection locked="0"/>
    </xf>
    <xf numFmtId="0" fontId="44" fillId="0" borderId="2" xfId="285" applyFont="1" applyBorder="1" applyAlignment="1" applyProtection="1">
      <alignment horizontal="center"/>
      <protection locked="0"/>
    </xf>
    <xf numFmtId="0" fontId="44" fillId="0" borderId="3" xfId="285" applyFont="1" applyBorder="1" applyAlignment="1" applyProtection="1">
      <alignment horizontal="center"/>
      <protection locked="0"/>
    </xf>
    <xf numFmtId="0" fontId="44" fillId="0" borderId="0" xfId="285" applyFont="1" applyAlignment="1" applyProtection="1">
      <alignment horizontal="center"/>
      <protection locked="0"/>
    </xf>
    <xf numFmtId="0" fontId="44" fillId="0" borderId="4" xfId="285" applyFont="1" applyBorder="1" applyAlignment="1" applyProtection="1">
      <alignment horizontal="center"/>
      <protection locked="0"/>
    </xf>
    <xf numFmtId="0" fontId="44" fillId="0" borderId="5" xfId="285" applyFont="1" applyBorder="1" applyAlignment="1" applyProtection="1">
      <alignment horizontal="center"/>
      <protection locked="0"/>
    </xf>
    <xf numFmtId="0" fontId="44" fillId="0" borderId="8" xfId="285" applyFont="1" applyBorder="1" applyAlignment="1" applyProtection="1">
      <alignment horizontal="center"/>
      <protection locked="0"/>
    </xf>
    <xf numFmtId="0" fontId="44" fillId="0" borderId="6" xfId="285" applyFont="1" applyBorder="1" applyAlignment="1" applyProtection="1">
      <alignment horizontal="center"/>
      <protection locked="0"/>
    </xf>
    <xf numFmtId="0" fontId="43" fillId="0" borderId="1" xfId="285" applyFont="1" applyBorder="1" applyAlignment="1" applyProtection="1">
      <alignment horizontal="center" vertical="center" wrapText="1"/>
      <protection locked="0"/>
    </xf>
    <xf numFmtId="0" fontId="43" fillId="0" borderId="7" xfId="285" applyFont="1" applyBorder="1" applyAlignment="1" applyProtection="1">
      <alignment horizontal="center" vertical="center" wrapText="1"/>
      <protection locked="0"/>
    </xf>
    <xf numFmtId="0" fontId="43" fillId="0" borderId="2" xfId="285" applyFont="1" applyBorder="1" applyAlignment="1" applyProtection="1">
      <alignment horizontal="center" vertical="center" wrapText="1"/>
      <protection locked="0"/>
    </xf>
    <xf numFmtId="0" fontId="43" fillId="0" borderId="3" xfId="285" applyFont="1" applyBorder="1" applyAlignment="1" applyProtection="1">
      <alignment horizontal="center" vertical="center" wrapText="1"/>
      <protection locked="0"/>
    </xf>
    <xf numFmtId="0" fontId="43" fillId="0" borderId="0" xfId="285" applyFont="1" applyAlignment="1" applyProtection="1">
      <alignment horizontal="center" vertical="center" wrapText="1"/>
      <protection locked="0"/>
    </xf>
    <xf numFmtId="0" fontId="43" fillId="0" borderId="4" xfId="285" applyFont="1" applyBorder="1" applyAlignment="1" applyProtection="1">
      <alignment horizontal="center" vertical="center" wrapText="1"/>
      <protection locked="0"/>
    </xf>
    <xf numFmtId="0" fontId="43" fillId="0" borderId="5" xfId="285" applyFont="1" applyBorder="1" applyAlignment="1" applyProtection="1">
      <alignment horizontal="center" vertical="center" wrapText="1"/>
      <protection locked="0"/>
    </xf>
    <xf numFmtId="0" fontId="43" fillId="0" borderId="8" xfId="285" applyFont="1" applyBorder="1" applyAlignment="1" applyProtection="1">
      <alignment horizontal="center" vertical="center" wrapText="1"/>
      <protection locked="0"/>
    </xf>
    <xf numFmtId="0" fontId="43" fillId="0" borderId="6" xfId="285" applyFont="1" applyBorder="1" applyAlignment="1" applyProtection="1">
      <alignment horizontal="center" vertical="center" wrapText="1"/>
      <protection locked="0"/>
    </xf>
    <xf numFmtId="169" fontId="44" fillId="0" borderId="7" xfId="285" applyNumberFormat="1" applyFont="1" applyBorder="1" applyAlignment="1">
      <alignment horizontal="left" vertical="center"/>
    </xf>
    <xf numFmtId="0" fontId="74" fillId="0" borderId="0" xfId="285" applyFont="1" applyAlignment="1">
      <alignment vertical="center" wrapText="1"/>
    </xf>
    <xf numFmtId="0" fontId="84" fillId="0" borderId="0" xfId="285" applyFont="1" applyAlignment="1" applyProtection="1">
      <alignment horizontal="right" vertical="center"/>
      <protection locked="0"/>
    </xf>
    <xf numFmtId="0" fontId="30" fillId="0" borderId="7" xfId="17" applyFont="1" applyBorder="1" applyAlignment="1">
      <alignment horizontal="left" vertical="center" wrapText="1"/>
    </xf>
    <xf numFmtId="0" fontId="30" fillId="0" borderId="1" xfId="17" applyFont="1" applyBorder="1" applyAlignment="1">
      <alignment horizontal="left" vertical="center"/>
    </xf>
    <xf numFmtId="0" fontId="30" fillId="0" borderId="2" xfId="17" applyFont="1" applyBorder="1" applyAlignment="1">
      <alignment horizontal="left" vertical="center"/>
    </xf>
    <xf numFmtId="0" fontId="30" fillId="0" borderId="5" xfId="17" applyFont="1" applyBorder="1" applyAlignment="1">
      <alignment horizontal="left" vertical="center"/>
    </xf>
    <xf numFmtId="0" fontId="30" fillId="0" borderId="6" xfId="17" applyFont="1" applyBorder="1" applyAlignment="1">
      <alignment horizontal="left" vertical="center"/>
    </xf>
    <xf numFmtId="0" fontId="71" fillId="0" borderId="1" xfId="17" applyFont="1" applyBorder="1" applyAlignment="1">
      <alignment horizontal="left" vertical="center"/>
    </xf>
    <xf numFmtId="0" fontId="71" fillId="0" borderId="7" xfId="17" applyFont="1" applyBorder="1" applyAlignment="1">
      <alignment horizontal="left" vertical="center"/>
    </xf>
    <xf numFmtId="0" fontId="71" fillId="0" borderId="2" xfId="17" applyFont="1" applyBorder="1" applyAlignment="1">
      <alignment horizontal="left" vertical="center"/>
    </xf>
    <xf numFmtId="0" fontId="71" fillId="0" borderId="1" xfId="17" applyFont="1" applyBorder="1" applyAlignment="1">
      <alignment horizontal="center" vertical="center"/>
    </xf>
    <xf numFmtId="0" fontId="71" fillId="0" borderId="7" xfId="17" applyFont="1" applyBorder="1" applyAlignment="1">
      <alignment horizontal="center" vertical="center"/>
    </xf>
    <xf numFmtId="0" fontId="71" fillId="0" borderId="2" xfId="17" applyFont="1" applyBorder="1" applyAlignment="1">
      <alignment horizontal="center" vertical="center"/>
    </xf>
    <xf numFmtId="0" fontId="71" fillId="0" borderId="3" xfId="17" applyFont="1" applyBorder="1" applyAlignment="1">
      <alignment horizontal="left" vertical="center"/>
    </xf>
    <xf numFmtId="0" fontId="71" fillId="0" borderId="0" xfId="17" applyFont="1" applyAlignment="1">
      <alignment horizontal="left" vertical="center"/>
    </xf>
    <xf numFmtId="14" fontId="72" fillId="0" borderId="0" xfId="17" applyNumberFormat="1" applyFont="1" applyAlignment="1">
      <alignment horizontal="left" vertical="center"/>
    </xf>
    <xf numFmtId="0" fontId="72" fillId="0" borderId="4" xfId="17" applyFont="1" applyBorder="1" applyAlignment="1">
      <alignment horizontal="left" vertical="center"/>
    </xf>
    <xf numFmtId="0" fontId="72" fillId="0" borderId="0" xfId="17" applyFont="1" applyAlignment="1">
      <alignment horizontal="left" vertical="center" wrapText="1"/>
    </xf>
    <xf numFmtId="0" fontId="71" fillId="33" borderId="3" xfId="17" applyFont="1" applyFill="1" applyBorder="1" applyAlignment="1">
      <alignment horizontal="left" vertical="center"/>
    </xf>
    <xf numFmtId="0" fontId="71" fillId="33" borderId="0" xfId="17" applyFont="1" applyFill="1" applyAlignment="1">
      <alignment horizontal="left" vertical="center"/>
    </xf>
    <xf numFmtId="0" fontId="72" fillId="33" borderId="0" xfId="17" applyFont="1" applyFill="1" applyAlignment="1">
      <alignment horizontal="left" vertical="center"/>
    </xf>
    <xf numFmtId="0" fontId="72" fillId="33" borderId="4" xfId="17" applyFont="1" applyFill="1" applyBorder="1" applyAlignment="1">
      <alignment horizontal="left" vertical="center"/>
    </xf>
    <xf numFmtId="0" fontId="43" fillId="0" borderId="9" xfId="17" applyFont="1" applyBorder="1" applyAlignment="1">
      <alignment horizontal="center" vertical="center"/>
    </xf>
    <xf numFmtId="0" fontId="43" fillId="0" borderId="10" xfId="17" applyFont="1" applyBorder="1" applyAlignment="1">
      <alignment horizontal="center" vertical="center"/>
    </xf>
    <xf numFmtId="0" fontId="43" fillId="0" borderId="12" xfId="17" applyFont="1" applyBorder="1" applyAlignment="1">
      <alignment horizontal="center" vertical="center"/>
    </xf>
    <xf numFmtId="0" fontId="44" fillId="0" borderId="37" xfId="3" applyFont="1" applyBorder="1" applyAlignment="1">
      <alignment horizontal="left" vertical="center" wrapText="1"/>
    </xf>
    <xf numFmtId="0" fontId="44" fillId="0" borderId="26" xfId="3" applyFont="1" applyBorder="1" applyAlignment="1">
      <alignment horizontal="left" vertical="center" wrapText="1"/>
    </xf>
    <xf numFmtId="0" fontId="44" fillId="0" borderId="27" xfId="3" applyFont="1" applyBorder="1" applyAlignment="1">
      <alignment horizontal="left" vertical="center" wrapText="1"/>
    </xf>
    <xf numFmtId="0" fontId="69" fillId="0" borderId="0" xfId="17" applyFont="1" applyAlignment="1">
      <alignment horizontal="center"/>
    </xf>
    <xf numFmtId="0" fontId="31" fillId="0" borderId="0" xfId="17" applyFont="1" applyAlignment="1">
      <alignment horizontal="center"/>
    </xf>
    <xf numFmtId="0" fontId="30" fillId="0" borderId="0" xfId="17" applyFont="1" applyAlignment="1">
      <alignment horizontal="center"/>
    </xf>
    <xf numFmtId="0" fontId="30" fillId="0" borderId="4" xfId="17" applyFont="1" applyBorder="1" applyAlignment="1">
      <alignment horizontal="center"/>
    </xf>
    <xf numFmtId="0" fontId="31" fillId="0" borderId="26" xfId="17" applyFont="1" applyBorder="1" applyAlignment="1">
      <alignment horizontal="left" vertical="center"/>
    </xf>
    <xf numFmtId="0" fontId="31" fillId="0" borderId="26" xfId="17" applyFont="1" applyBorder="1" applyAlignment="1">
      <alignment horizontal="center"/>
    </xf>
    <xf numFmtId="0" fontId="30" fillId="0" borderId="26" xfId="17" applyFont="1" applyBorder="1" applyAlignment="1">
      <alignment horizontal="center"/>
    </xf>
    <xf numFmtId="0" fontId="30" fillId="0" borderId="27" xfId="17" applyFont="1" applyBorder="1" applyAlignment="1">
      <alignment horizontal="center"/>
    </xf>
    <xf numFmtId="0" fontId="30" fillId="0" borderId="0" xfId="17" applyFont="1" applyAlignment="1">
      <alignment horizontal="center" vertical="center"/>
    </xf>
  </cellXfs>
  <cellStyles count="290">
    <cellStyle name="Comma 6 2" xfId="30" xr:uid="{00000000-0005-0000-0000-000000000000}"/>
    <cellStyle name="Comma 6 2 2" xfId="48" xr:uid="{00000000-0005-0000-0000-000001000000}"/>
    <cellStyle name="Comma 6 2 2 2" xfId="174" xr:uid="{00000000-0005-0000-0000-000002000000}"/>
    <cellStyle name="Hipervínculo 2" xfId="62" xr:uid="{00000000-0005-0000-0000-000003000000}"/>
    <cellStyle name="Millares [0]" xfId="25" builtinId="6"/>
    <cellStyle name="Millares [0] 2" xfId="28" xr:uid="{00000000-0005-0000-0000-000006000000}"/>
    <cellStyle name="Millares 2" xfId="280" xr:uid="{00000000-0005-0000-0000-000007000000}"/>
    <cellStyle name="Millares 2 3" xfId="284" xr:uid="{50071289-8696-4534-A0CD-D407B434FE6C}"/>
    <cellStyle name="Moneda" xfId="269" builtinId="4"/>
    <cellStyle name="Normal" xfId="0" builtinId="0"/>
    <cellStyle name="Normal 10" xfId="8" xr:uid="{00000000-0005-0000-0000-00000A000000}"/>
    <cellStyle name="Normal 10 2" xfId="11" xr:uid="{00000000-0005-0000-0000-00000B000000}"/>
    <cellStyle name="Normal 102" xfId="34" xr:uid="{00000000-0005-0000-0000-00000C000000}"/>
    <cellStyle name="Normal 11" xfId="23" xr:uid="{00000000-0005-0000-0000-00000D000000}"/>
    <cellStyle name="Normal 11 2" xfId="126" xr:uid="{00000000-0005-0000-0000-00000E000000}"/>
    <cellStyle name="Normal 12" xfId="52" xr:uid="{00000000-0005-0000-0000-00000F000000}"/>
    <cellStyle name="Normal 12 2" xfId="128" xr:uid="{00000000-0005-0000-0000-000010000000}"/>
    <cellStyle name="Normal 12 2 2" xfId="250" xr:uid="{00000000-0005-0000-0000-000011000000}"/>
    <cellStyle name="Normal 12 3" xfId="83" xr:uid="{00000000-0005-0000-0000-000012000000}"/>
    <cellStyle name="Normal 12 3 2" xfId="206" xr:uid="{00000000-0005-0000-0000-000013000000}"/>
    <cellStyle name="Normal 12 4" xfId="177" xr:uid="{00000000-0005-0000-0000-000014000000}"/>
    <cellStyle name="Normal 13" xfId="20" xr:uid="{00000000-0005-0000-0000-000015000000}"/>
    <cellStyle name="Normal 14" xfId="54" xr:uid="{00000000-0005-0000-0000-000016000000}"/>
    <cellStyle name="Normal 14 2" xfId="179" xr:uid="{00000000-0005-0000-0000-000017000000}"/>
    <cellStyle name="Normal 15 2 2" xfId="283" xr:uid="{B9842594-0BC7-4EF5-B5C4-5E61747B5336}"/>
    <cellStyle name="Normal 2" xfId="1" xr:uid="{00000000-0005-0000-0000-000018000000}"/>
    <cellStyle name="Normal 2 2" xfId="22" xr:uid="{00000000-0005-0000-0000-000019000000}"/>
    <cellStyle name="Normal 2 2 2" xfId="43" xr:uid="{00000000-0005-0000-0000-00001A000000}"/>
    <cellStyle name="Normal 2 2 2 2" xfId="123" xr:uid="{00000000-0005-0000-0000-00001B000000}"/>
    <cellStyle name="Normal 2 2 2 2 2" xfId="246" xr:uid="{00000000-0005-0000-0000-00001C000000}"/>
    <cellStyle name="Normal 2 2 2 3" xfId="79" xr:uid="{00000000-0005-0000-0000-00001D000000}"/>
    <cellStyle name="Normal 2 2 2 3 2" xfId="202" xr:uid="{00000000-0005-0000-0000-00001E000000}"/>
    <cellStyle name="Normal 2 2 2 4" xfId="169" xr:uid="{00000000-0005-0000-0000-00001F000000}"/>
    <cellStyle name="Normal 2 2 3" xfId="154" xr:uid="{00000000-0005-0000-0000-000020000000}"/>
    <cellStyle name="Normal 2 3" xfId="24" xr:uid="{00000000-0005-0000-0000-000021000000}"/>
    <cellStyle name="Normal 2 3 2" xfId="44" xr:uid="{00000000-0005-0000-0000-000022000000}"/>
    <cellStyle name="Normal 2 3 2 2" xfId="170" xr:uid="{00000000-0005-0000-0000-000023000000}"/>
    <cellStyle name="Normal 2 3 3" xfId="155" xr:uid="{00000000-0005-0000-0000-000024000000}"/>
    <cellStyle name="Normal 2 3 3 2" xfId="80" xr:uid="{00000000-0005-0000-0000-000025000000}"/>
    <cellStyle name="Normal 2 3 3 2 2" xfId="124" xr:uid="{00000000-0005-0000-0000-000026000000}"/>
    <cellStyle name="Normal 2 3 3 2 2 2" xfId="247" xr:uid="{00000000-0005-0000-0000-000027000000}"/>
    <cellStyle name="Normal 2 3 3 2 3" xfId="203" xr:uid="{00000000-0005-0000-0000-000028000000}"/>
    <cellStyle name="Normal 2 5" xfId="81" xr:uid="{00000000-0005-0000-0000-000029000000}"/>
    <cellStyle name="Normal 2 5 2" xfId="125" xr:uid="{00000000-0005-0000-0000-00002A000000}"/>
    <cellStyle name="Normal 2 5 2 2" xfId="248" xr:uid="{00000000-0005-0000-0000-00002B000000}"/>
    <cellStyle name="Normal 2 5 3" xfId="204" xr:uid="{00000000-0005-0000-0000-00002C000000}"/>
    <cellStyle name="Normal 2 7" xfId="31" xr:uid="{00000000-0005-0000-0000-00002D000000}"/>
    <cellStyle name="Normal 2 7 2" xfId="49" xr:uid="{00000000-0005-0000-0000-00002E000000}"/>
    <cellStyle name="Normal 2 7 2 2" xfId="175" xr:uid="{00000000-0005-0000-0000-00002F000000}"/>
    <cellStyle name="Normal 2 7 3" xfId="159" xr:uid="{00000000-0005-0000-0000-000030000000}"/>
    <cellStyle name="Normal 22" xfId="26" xr:uid="{00000000-0005-0000-0000-000031000000}"/>
    <cellStyle name="Normal 22 2" xfId="29" xr:uid="{00000000-0005-0000-0000-000032000000}"/>
    <cellStyle name="Normal 22 2 2" xfId="47" xr:uid="{00000000-0005-0000-0000-000033000000}"/>
    <cellStyle name="Normal 22 2 2 2" xfId="111" xr:uid="{00000000-0005-0000-0000-000034000000}"/>
    <cellStyle name="Normal 22 2 2 2 2" xfId="234" xr:uid="{00000000-0005-0000-0000-000035000000}"/>
    <cellStyle name="Normal 22 2 2 3" xfId="66" xr:uid="{00000000-0005-0000-0000-000036000000}"/>
    <cellStyle name="Normal 22 2 2 3 2" xfId="190" xr:uid="{00000000-0005-0000-0000-000037000000}"/>
    <cellStyle name="Normal 22 2 2 4" xfId="173" xr:uid="{00000000-0005-0000-0000-000038000000}"/>
    <cellStyle name="Normal 22 2 3" xfId="90" xr:uid="{00000000-0005-0000-0000-000039000000}"/>
    <cellStyle name="Normal 22 2 3 2" xfId="135" xr:uid="{00000000-0005-0000-0000-00003A000000}"/>
    <cellStyle name="Normal 22 2 3 2 2" xfId="257" xr:uid="{00000000-0005-0000-0000-00003B000000}"/>
    <cellStyle name="Normal 22 2 3 3" xfId="213" xr:uid="{00000000-0005-0000-0000-00003C000000}"/>
    <cellStyle name="Normal 22 2 4" xfId="104" xr:uid="{00000000-0005-0000-0000-00003D000000}"/>
    <cellStyle name="Normal 22 2 4 2" xfId="227" xr:uid="{00000000-0005-0000-0000-00003E000000}"/>
    <cellStyle name="Normal 22 2 5" xfId="58" xr:uid="{00000000-0005-0000-0000-00003F000000}"/>
    <cellStyle name="Normal 22 2 5 2" xfId="183" xr:uid="{00000000-0005-0000-0000-000040000000}"/>
    <cellStyle name="Normal 22 2 6" xfId="158" xr:uid="{00000000-0005-0000-0000-000041000000}"/>
    <cellStyle name="Normal 22 3" xfId="45" xr:uid="{00000000-0005-0000-0000-000042000000}"/>
    <cellStyle name="Normal 22 3 2" xfId="67" xr:uid="{00000000-0005-0000-0000-000043000000}"/>
    <cellStyle name="Normal 22 3 2 2" xfId="112" xr:uid="{00000000-0005-0000-0000-000044000000}"/>
    <cellStyle name="Normal 22 3 2 2 2" xfId="235" xr:uid="{00000000-0005-0000-0000-000045000000}"/>
    <cellStyle name="Normal 22 3 2 3" xfId="191" xr:uid="{00000000-0005-0000-0000-000046000000}"/>
    <cellStyle name="Normal 22 3 3" xfId="91" xr:uid="{00000000-0005-0000-0000-000047000000}"/>
    <cellStyle name="Normal 22 3 3 2" xfId="136" xr:uid="{00000000-0005-0000-0000-000048000000}"/>
    <cellStyle name="Normal 22 3 3 2 2" xfId="258" xr:uid="{00000000-0005-0000-0000-000049000000}"/>
    <cellStyle name="Normal 22 3 3 3" xfId="214" xr:uid="{00000000-0005-0000-0000-00004A000000}"/>
    <cellStyle name="Normal 22 3 4" xfId="105" xr:uid="{00000000-0005-0000-0000-00004B000000}"/>
    <cellStyle name="Normal 22 3 4 2" xfId="228" xr:uid="{00000000-0005-0000-0000-00004C000000}"/>
    <cellStyle name="Normal 22 3 5" xfId="59" xr:uid="{00000000-0005-0000-0000-00004D000000}"/>
    <cellStyle name="Normal 22 3 5 2" xfId="184" xr:uid="{00000000-0005-0000-0000-00004E000000}"/>
    <cellStyle name="Normal 22 3 6" xfId="171" xr:uid="{00000000-0005-0000-0000-00004F000000}"/>
    <cellStyle name="Normal 22 4" xfId="63" xr:uid="{00000000-0005-0000-0000-000050000000}"/>
    <cellStyle name="Normal 22 4 2" xfId="94" xr:uid="{00000000-0005-0000-0000-000051000000}"/>
    <cellStyle name="Normal 22 4 2 2" xfId="139" xr:uid="{00000000-0005-0000-0000-000052000000}"/>
    <cellStyle name="Normal 22 4 2 2 2" xfId="261" xr:uid="{00000000-0005-0000-0000-000053000000}"/>
    <cellStyle name="Normal 22 4 2 3" xfId="217" xr:uid="{00000000-0005-0000-0000-000054000000}"/>
    <cellStyle name="Normal 22 4 3" xfId="108" xr:uid="{00000000-0005-0000-0000-000055000000}"/>
    <cellStyle name="Normal 22 4 3 2" xfId="231" xr:uid="{00000000-0005-0000-0000-000056000000}"/>
    <cellStyle name="Normal 22 4 4" xfId="187" xr:uid="{00000000-0005-0000-0000-000057000000}"/>
    <cellStyle name="Normal 22 5" xfId="97" xr:uid="{00000000-0005-0000-0000-000058000000}"/>
    <cellStyle name="Normal 22 5 2" xfId="142" xr:uid="{00000000-0005-0000-0000-000059000000}"/>
    <cellStyle name="Normal 22 5 2 2" xfId="264" xr:uid="{00000000-0005-0000-0000-00005A000000}"/>
    <cellStyle name="Normal 22 5 3" xfId="220" xr:uid="{00000000-0005-0000-0000-00005B000000}"/>
    <cellStyle name="Normal 22 6" xfId="87" xr:uid="{00000000-0005-0000-0000-00005C000000}"/>
    <cellStyle name="Normal 22 6 2" xfId="132" xr:uid="{00000000-0005-0000-0000-00005D000000}"/>
    <cellStyle name="Normal 22 6 2 2" xfId="254" xr:uid="{00000000-0005-0000-0000-00005E000000}"/>
    <cellStyle name="Normal 22 6 3" xfId="210" xr:uid="{00000000-0005-0000-0000-00005F000000}"/>
    <cellStyle name="Normal 22 7" xfId="101" xr:uid="{00000000-0005-0000-0000-000060000000}"/>
    <cellStyle name="Normal 22 7 2" xfId="224" xr:uid="{00000000-0005-0000-0000-000061000000}"/>
    <cellStyle name="Normal 22 8" xfId="55" xr:uid="{00000000-0005-0000-0000-000062000000}"/>
    <cellStyle name="Normal 22 8 2" xfId="180" xr:uid="{00000000-0005-0000-0000-000063000000}"/>
    <cellStyle name="Normal 22 9" xfId="156" xr:uid="{00000000-0005-0000-0000-000064000000}"/>
    <cellStyle name="Normal 3" xfId="5" xr:uid="{00000000-0005-0000-0000-000065000000}"/>
    <cellStyle name="Normal 3 2" xfId="6" xr:uid="{00000000-0005-0000-0000-000066000000}"/>
    <cellStyle name="Normal 3 2 2" xfId="16" xr:uid="{00000000-0005-0000-0000-000067000000}"/>
    <cellStyle name="Normal 3 2 2 2" xfId="40" xr:uid="{00000000-0005-0000-0000-000068000000}"/>
    <cellStyle name="Normal 3 2 2 2 2" xfId="120" xr:uid="{00000000-0005-0000-0000-000069000000}"/>
    <cellStyle name="Normal 3 2 2 2 2 2" xfId="243" xr:uid="{00000000-0005-0000-0000-00006A000000}"/>
    <cellStyle name="Normal 3 2 2 2 3" xfId="166" xr:uid="{00000000-0005-0000-0000-00006B000000}"/>
    <cellStyle name="Normal 3 2 2 3" xfId="75" xr:uid="{00000000-0005-0000-0000-00006C000000}"/>
    <cellStyle name="Normal 3 2 2 3 2" xfId="199" xr:uid="{00000000-0005-0000-0000-00006D000000}"/>
    <cellStyle name="Normal 3 2 2 4" xfId="151" xr:uid="{00000000-0005-0000-0000-00006E000000}"/>
    <cellStyle name="Normal 3 2 3" xfId="35" xr:uid="{00000000-0005-0000-0000-00006F000000}"/>
    <cellStyle name="Normal 3 2 3 2" xfId="115" xr:uid="{00000000-0005-0000-0000-000070000000}"/>
    <cellStyle name="Normal 3 2 3 2 2" xfId="238" xr:uid="{00000000-0005-0000-0000-000071000000}"/>
    <cellStyle name="Normal 3 2 3 3" xfId="161" xr:uid="{00000000-0005-0000-0000-000072000000}"/>
    <cellStyle name="Normal 3 2 4" xfId="70" xr:uid="{00000000-0005-0000-0000-000073000000}"/>
    <cellStyle name="Normal 3 2 4 2" xfId="194" xr:uid="{00000000-0005-0000-0000-000074000000}"/>
    <cellStyle name="Normal 3 2 5" xfId="146" xr:uid="{00000000-0005-0000-0000-000075000000}"/>
    <cellStyle name="Normal 3 3" xfId="14" xr:uid="{00000000-0005-0000-0000-000076000000}"/>
    <cellStyle name="Normal 39" xfId="27" xr:uid="{00000000-0005-0000-0000-000077000000}"/>
    <cellStyle name="Normal 39 2" xfId="46" xr:uid="{00000000-0005-0000-0000-000078000000}"/>
    <cellStyle name="Normal 39 2 2" xfId="68" xr:uid="{00000000-0005-0000-0000-000079000000}"/>
    <cellStyle name="Normal 39 2 2 2" xfId="113" xr:uid="{00000000-0005-0000-0000-00007A000000}"/>
    <cellStyle name="Normal 39 2 2 2 2" xfId="236" xr:uid="{00000000-0005-0000-0000-00007B000000}"/>
    <cellStyle name="Normal 39 2 2 3" xfId="192" xr:uid="{00000000-0005-0000-0000-00007C000000}"/>
    <cellStyle name="Normal 39 2 3" xfId="92" xr:uid="{00000000-0005-0000-0000-00007D000000}"/>
    <cellStyle name="Normal 39 2 3 2" xfId="137" xr:uid="{00000000-0005-0000-0000-00007E000000}"/>
    <cellStyle name="Normal 39 2 3 2 2" xfId="259" xr:uid="{00000000-0005-0000-0000-00007F000000}"/>
    <cellStyle name="Normal 39 2 3 3" xfId="215" xr:uid="{00000000-0005-0000-0000-000080000000}"/>
    <cellStyle name="Normal 39 2 4" xfId="106" xr:uid="{00000000-0005-0000-0000-000081000000}"/>
    <cellStyle name="Normal 39 2 4 2" xfId="229" xr:uid="{00000000-0005-0000-0000-000082000000}"/>
    <cellStyle name="Normal 39 2 5" xfId="60" xr:uid="{00000000-0005-0000-0000-000083000000}"/>
    <cellStyle name="Normal 39 2 5 2" xfId="185" xr:uid="{00000000-0005-0000-0000-000084000000}"/>
    <cellStyle name="Normal 39 2 6" xfId="172" xr:uid="{00000000-0005-0000-0000-000085000000}"/>
    <cellStyle name="Normal 39 3" xfId="64" xr:uid="{00000000-0005-0000-0000-000086000000}"/>
    <cellStyle name="Normal 39 3 2" xfId="95" xr:uid="{00000000-0005-0000-0000-000087000000}"/>
    <cellStyle name="Normal 39 3 2 2" xfId="140" xr:uid="{00000000-0005-0000-0000-000088000000}"/>
    <cellStyle name="Normal 39 3 2 2 2" xfId="262" xr:uid="{00000000-0005-0000-0000-000089000000}"/>
    <cellStyle name="Normal 39 3 2 3" xfId="218" xr:uid="{00000000-0005-0000-0000-00008A000000}"/>
    <cellStyle name="Normal 39 3 3" xfId="109" xr:uid="{00000000-0005-0000-0000-00008B000000}"/>
    <cellStyle name="Normal 39 3 3 2" xfId="232" xr:uid="{00000000-0005-0000-0000-00008C000000}"/>
    <cellStyle name="Normal 39 3 4" xfId="188" xr:uid="{00000000-0005-0000-0000-00008D000000}"/>
    <cellStyle name="Normal 39 4" xfId="98" xr:uid="{00000000-0005-0000-0000-00008E000000}"/>
    <cellStyle name="Normal 39 4 2" xfId="143" xr:uid="{00000000-0005-0000-0000-00008F000000}"/>
    <cellStyle name="Normal 39 4 2 2" xfId="265" xr:uid="{00000000-0005-0000-0000-000090000000}"/>
    <cellStyle name="Normal 39 4 3" xfId="221" xr:uid="{00000000-0005-0000-0000-000091000000}"/>
    <cellStyle name="Normal 39 5" xfId="88" xr:uid="{00000000-0005-0000-0000-000092000000}"/>
    <cellStyle name="Normal 39 5 2" xfId="133" xr:uid="{00000000-0005-0000-0000-000093000000}"/>
    <cellStyle name="Normal 39 5 2 2" xfId="255" xr:uid="{00000000-0005-0000-0000-000094000000}"/>
    <cellStyle name="Normal 39 5 3" xfId="211" xr:uid="{00000000-0005-0000-0000-000095000000}"/>
    <cellStyle name="Normal 39 6" xfId="102" xr:uid="{00000000-0005-0000-0000-000096000000}"/>
    <cellStyle name="Normal 39 6 2" xfId="225" xr:uid="{00000000-0005-0000-0000-000097000000}"/>
    <cellStyle name="Normal 39 7" xfId="56" xr:uid="{00000000-0005-0000-0000-000098000000}"/>
    <cellStyle name="Normal 39 7 2" xfId="181" xr:uid="{00000000-0005-0000-0000-000099000000}"/>
    <cellStyle name="Normal 39 8" xfId="157" xr:uid="{00000000-0005-0000-0000-00009A000000}"/>
    <cellStyle name="Normal 4" xfId="7" xr:uid="{00000000-0005-0000-0000-00009B000000}"/>
    <cellStyle name="Normal 4 2" xfId="36" xr:uid="{00000000-0005-0000-0000-00009C000000}"/>
    <cellStyle name="Normal 4 2 2" xfId="116" xr:uid="{00000000-0005-0000-0000-00009D000000}"/>
    <cellStyle name="Normal 4 2 2 2" xfId="239" xr:uid="{00000000-0005-0000-0000-00009E000000}"/>
    <cellStyle name="Normal 4 2 3" xfId="162" xr:uid="{00000000-0005-0000-0000-00009F000000}"/>
    <cellStyle name="Normal 4 3" xfId="71" xr:uid="{00000000-0005-0000-0000-0000A0000000}"/>
    <cellStyle name="Normal 4 3 2" xfId="195" xr:uid="{00000000-0005-0000-0000-0000A1000000}"/>
    <cellStyle name="Normal 4 4" xfId="147" xr:uid="{00000000-0005-0000-0000-0000A2000000}"/>
    <cellStyle name="Normal 42 2 2 4" xfId="32" xr:uid="{00000000-0005-0000-0000-0000A3000000}"/>
    <cellStyle name="Normal 5" xfId="10" xr:uid="{00000000-0005-0000-0000-0000A4000000}"/>
    <cellStyle name="Normal 5 2" xfId="37" xr:uid="{00000000-0005-0000-0000-0000A5000000}"/>
    <cellStyle name="Normal 5 2 2" xfId="117" xr:uid="{00000000-0005-0000-0000-0000A6000000}"/>
    <cellStyle name="Normal 5 2 2 2" xfId="240" xr:uid="{00000000-0005-0000-0000-0000A7000000}"/>
    <cellStyle name="Normal 5 2 3" xfId="163" xr:uid="{00000000-0005-0000-0000-0000A8000000}"/>
    <cellStyle name="Normal 5 3" xfId="72" xr:uid="{00000000-0005-0000-0000-0000A9000000}"/>
    <cellStyle name="Normal 5 3 2" xfId="196" xr:uid="{00000000-0005-0000-0000-0000AA000000}"/>
    <cellStyle name="Normal 5 4" xfId="148" xr:uid="{00000000-0005-0000-0000-0000AB000000}"/>
    <cellStyle name="Normal 553" xfId="9" xr:uid="{00000000-0005-0000-0000-0000AC000000}"/>
    <cellStyle name="Normal 554 2" xfId="3" xr:uid="{00000000-0005-0000-0000-0000AD000000}"/>
    <cellStyle name="Normal 6" xfId="12" xr:uid="{00000000-0005-0000-0000-0000AE000000}"/>
    <cellStyle name="Normal 6 2" xfId="17" xr:uid="{00000000-0005-0000-0000-0000AF000000}"/>
    <cellStyle name="Normal 609" xfId="51" xr:uid="{00000000-0005-0000-0000-0000B0000000}"/>
    <cellStyle name="Normal 7" xfId="13" xr:uid="{00000000-0005-0000-0000-0000B1000000}"/>
    <cellStyle name="Normal 7 2" xfId="18" xr:uid="{00000000-0005-0000-0000-0000B2000000}"/>
    <cellStyle name="Normal 7 2 2" xfId="33" xr:uid="{00000000-0005-0000-0000-0000B3000000}"/>
    <cellStyle name="Normal 7 2 2 10" xfId="276" xr:uid="{00000000-0005-0000-0000-0000B4000000}"/>
    <cellStyle name="Normal 7 2 2 10 2" xfId="285" xr:uid="{A50AEF4B-5FA9-4EBE-9B31-F6834F26D730}"/>
    <cellStyle name="Normal 7 2 2 11 2 2" xfId="272" xr:uid="{00000000-0005-0000-0000-0000B5000000}"/>
    <cellStyle name="Normal 7 2 2 11 2 2 2" xfId="271" xr:uid="{00000000-0005-0000-0000-0000B6000000}"/>
    <cellStyle name="Normal 7 2 2 11 2 2 2 2" xfId="275" xr:uid="{00000000-0005-0000-0000-0000B7000000}"/>
    <cellStyle name="Normal 7 2 2 11 2 2 2 2 2" xfId="278" xr:uid="{00000000-0005-0000-0000-0000B8000000}"/>
    <cellStyle name="Normal 7 2 2 11 2 2 2 2 2 2" xfId="286" xr:uid="{A9F727C8-52B8-41D7-8738-7A697A1F9A01}"/>
    <cellStyle name="Normal 7 2 2 11 2 2 3" xfId="277" xr:uid="{00000000-0005-0000-0000-0000B9000000}"/>
    <cellStyle name="Normal 7 2 2 2" xfId="50" xr:uid="{00000000-0005-0000-0000-0000BA000000}"/>
    <cellStyle name="Normal 7 2 2 2 2" xfId="69" xr:uid="{00000000-0005-0000-0000-0000BB000000}"/>
    <cellStyle name="Normal 7 2 2 2 2 2" xfId="86" xr:uid="{00000000-0005-0000-0000-0000BC000000}"/>
    <cellStyle name="Normal 7 2 2 2 2 2 2" xfId="131" xr:uid="{00000000-0005-0000-0000-0000BD000000}"/>
    <cellStyle name="Normal 7 2 2 2 2 2 2 2" xfId="253" xr:uid="{00000000-0005-0000-0000-0000BE000000}"/>
    <cellStyle name="Normal 7 2 2 2 2 2 2 2 2" xfId="268" xr:uid="{00000000-0005-0000-0000-0000BF000000}"/>
    <cellStyle name="Normal 7 2 2 2 2 2 3" xfId="209" xr:uid="{00000000-0005-0000-0000-0000C0000000}"/>
    <cellStyle name="Normal 7 2 2 2 2 3" xfId="114" xr:uid="{00000000-0005-0000-0000-0000C1000000}"/>
    <cellStyle name="Normal 7 2 2 2 2 3 2" xfId="237" xr:uid="{00000000-0005-0000-0000-0000C2000000}"/>
    <cellStyle name="Normal 7 2 2 2 2 4" xfId="193" xr:uid="{00000000-0005-0000-0000-0000C3000000}"/>
    <cellStyle name="Normal 7 2 2 2 3" xfId="85" xr:uid="{00000000-0005-0000-0000-0000C4000000}"/>
    <cellStyle name="Normal 7 2 2 2 3 2" xfId="130" xr:uid="{00000000-0005-0000-0000-0000C5000000}"/>
    <cellStyle name="Normal 7 2 2 2 3 2 2" xfId="252" xr:uid="{00000000-0005-0000-0000-0000C6000000}"/>
    <cellStyle name="Normal 7 2 2 2 3 3" xfId="208" xr:uid="{00000000-0005-0000-0000-0000C7000000}"/>
    <cellStyle name="Normal 7 2 2 2 4" xfId="93" xr:uid="{00000000-0005-0000-0000-0000C8000000}"/>
    <cellStyle name="Normal 7 2 2 2 4 2" xfId="138" xr:uid="{00000000-0005-0000-0000-0000C9000000}"/>
    <cellStyle name="Normal 7 2 2 2 4 2 2" xfId="260" xr:uid="{00000000-0005-0000-0000-0000CA000000}"/>
    <cellStyle name="Normal 7 2 2 2 4 3" xfId="216" xr:uid="{00000000-0005-0000-0000-0000CB000000}"/>
    <cellStyle name="Normal 7 2 2 2 5" xfId="107" xr:uid="{00000000-0005-0000-0000-0000CC000000}"/>
    <cellStyle name="Normal 7 2 2 2 5 2" xfId="230" xr:uid="{00000000-0005-0000-0000-0000CD000000}"/>
    <cellStyle name="Normal 7 2 2 2 6" xfId="61" xr:uid="{00000000-0005-0000-0000-0000CE000000}"/>
    <cellStyle name="Normal 7 2 2 2 6 2" xfId="186" xr:uid="{00000000-0005-0000-0000-0000CF000000}"/>
    <cellStyle name="Normal 7 2 2 2 7" xfId="176" xr:uid="{00000000-0005-0000-0000-0000D0000000}"/>
    <cellStyle name="Normal 7 2 2 3" xfId="65" xr:uid="{00000000-0005-0000-0000-0000D1000000}"/>
    <cellStyle name="Normal 7 2 2 3 2" xfId="96" xr:uid="{00000000-0005-0000-0000-0000D2000000}"/>
    <cellStyle name="Normal 7 2 2 3 2 2" xfId="141" xr:uid="{00000000-0005-0000-0000-0000D3000000}"/>
    <cellStyle name="Normal 7 2 2 3 2 2 2" xfId="263" xr:uid="{00000000-0005-0000-0000-0000D4000000}"/>
    <cellStyle name="Normal 7 2 2 3 2 3" xfId="219" xr:uid="{00000000-0005-0000-0000-0000D5000000}"/>
    <cellStyle name="Normal 7 2 2 3 3" xfId="110" xr:uid="{00000000-0005-0000-0000-0000D6000000}"/>
    <cellStyle name="Normal 7 2 2 3 3 2" xfId="233" xr:uid="{00000000-0005-0000-0000-0000D7000000}"/>
    <cellStyle name="Normal 7 2 2 3 4" xfId="189" xr:uid="{00000000-0005-0000-0000-0000D8000000}"/>
    <cellStyle name="Normal 7 2 2 4" xfId="84" xr:uid="{00000000-0005-0000-0000-0000D9000000}"/>
    <cellStyle name="Normal 7 2 2 4 2" xfId="99" xr:uid="{00000000-0005-0000-0000-0000DA000000}"/>
    <cellStyle name="Normal 7 2 2 4 2 2" xfId="144" xr:uid="{00000000-0005-0000-0000-0000DB000000}"/>
    <cellStyle name="Normal 7 2 2 4 2 2 2" xfId="266" xr:uid="{00000000-0005-0000-0000-0000DC000000}"/>
    <cellStyle name="Normal 7 2 2 4 2 3" xfId="222" xr:uid="{00000000-0005-0000-0000-0000DD000000}"/>
    <cellStyle name="Normal 7 2 2 4 3" xfId="129" xr:uid="{00000000-0005-0000-0000-0000DE000000}"/>
    <cellStyle name="Normal 7 2 2 4 3 2" xfId="251" xr:uid="{00000000-0005-0000-0000-0000DF000000}"/>
    <cellStyle name="Normal 7 2 2 4 4" xfId="207" xr:uid="{00000000-0005-0000-0000-0000E0000000}"/>
    <cellStyle name="Normal 7 2 2 4 5" xfId="289" xr:uid="{D147DF8E-3C14-4C2E-AEEF-402A94BEBD68}"/>
    <cellStyle name="Normal 7 2 2 5" xfId="53" xr:uid="{00000000-0005-0000-0000-0000E1000000}"/>
    <cellStyle name="Normal 7 2 2 5 2" xfId="134" xr:uid="{00000000-0005-0000-0000-0000E2000000}"/>
    <cellStyle name="Normal 7 2 2 5 2 2" xfId="256" xr:uid="{00000000-0005-0000-0000-0000E3000000}"/>
    <cellStyle name="Normal 7 2 2 5 3" xfId="89" xr:uid="{00000000-0005-0000-0000-0000E4000000}"/>
    <cellStyle name="Normal 7 2 2 5 3 2" xfId="212" xr:uid="{00000000-0005-0000-0000-0000E5000000}"/>
    <cellStyle name="Normal 7 2 2 5 4" xfId="178" xr:uid="{00000000-0005-0000-0000-0000E6000000}"/>
    <cellStyle name="Normal 7 2 2 5 5" xfId="273" xr:uid="{00000000-0005-0000-0000-0000E7000000}"/>
    <cellStyle name="Normal 7 2 2 5 5 2" xfId="281" xr:uid="{00000000-0005-0000-0000-0000E8000000}"/>
    <cellStyle name="Normal 7 2 2 5 5 2 2" xfId="288" xr:uid="{F6AD2130-8CFE-4520-A457-C423EE0ACD2D}"/>
    <cellStyle name="Normal 7 2 2 5 6" xfId="279" xr:uid="{00000000-0005-0000-0000-0000E9000000}"/>
    <cellStyle name="Normal 7 2 2 5 6 2" xfId="287" xr:uid="{D4016710-66A2-43B5-A201-75F1D4EED6EE}"/>
    <cellStyle name="Normal 7 2 2 6" xfId="103" xr:uid="{00000000-0005-0000-0000-0000EA000000}"/>
    <cellStyle name="Normal 7 2 2 6 2" xfId="226" xr:uid="{00000000-0005-0000-0000-0000EB000000}"/>
    <cellStyle name="Normal 7 2 2 7" xfId="57" xr:uid="{00000000-0005-0000-0000-0000EC000000}"/>
    <cellStyle name="Normal 7 2 2 7 2" xfId="182" xr:uid="{00000000-0005-0000-0000-0000ED000000}"/>
    <cellStyle name="Normal 7 2 2 8" xfId="160" xr:uid="{00000000-0005-0000-0000-0000EE000000}"/>
    <cellStyle name="Normal 7 2 2 9" xfId="274" xr:uid="{00000000-0005-0000-0000-0000EF000000}"/>
    <cellStyle name="Normal 7 2 2 9 2" xfId="282" xr:uid="{00000000-0005-0000-0000-0000F0000000}"/>
    <cellStyle name="Normal 7 2 3" xfId="41" xr:uid="{00000000-0005-0000-0000-0000F1000000}"/>
    <cellStyle name="Normal 7 2 3 2" xfId="145" xr:uid="{00000000-0005-0000-0000-0000F2000000}"/>
    <cellStyle name="Normal 7 2 3 2 2" xfId="267" xr:uid="{00000000-0005-0000-0000-0000F3000000}"/>
    <cellStyle name="Normal 7 2 3 3" xfId="100" xr:uid="{00000000-0005-0000-0000-0000F4000000}"/>
    <cellStyle name="Normal 7 2 3 3 2" xfId="223" xr:uid="{00000000-0005-0000-0000-0000F5000000}"/>
    <cellStyle name="Normal 7 2 3 4" xfId="167" xr:uid="{00000000-0005-0000-0000-0000F6000000}"/>
    <cellStyle name="Normal 7 2 4" xfId="121" xr:uid="{00000000-0005-0000-0000-0000F7000000}"/>
    <cellStyle name="Normal 7 2 4 2" xfId="244" xr:uid="{00000000-0005-0000-0000-0000F8000000}"/>
    <cellStyle name="Normal 7 2 5" xfId="76" xr:uid="{00000000-0005-0000-0000-0000F9000000}"/>
    <cellStyle name="Normal 7 2 5 2" xfId="200" xr:uid="{00000000-0005-0000-0000-0000FA000000}"/>
    <cellStyle name="Normal 7 2 6" xfId="152" xr:uid="{00000000-0005-0000-0000-0000FB000000}"/>
    <cellStyle name="Normal 7 3" xfId="38" xr:uid="{00000000-0005-0000-0000-0000FC000000}"/>
    <cellStyle name="Normal 7 3 2" xfId="118" xr:uid="{00000000-0005-0000-0000-0000FD000000}"/>
    <cellStyle name="Normal 7 3 2 2" xfId="241" xr:uid="{00000000-0005-0000-0000-0000FE000000}"/>
    <cellStyle name="Normal 7 3 3" xfId="164" xr:uid="{00000000-0005-0000-0000-0000FF000000}"/>
    <cellStyle name="Normal 7 4" xfId="73" xr:uid="{00000000-0005-0000-0000-000000010000}"/>
    <cellStyle name="Normal 7 4 2" xfId="197" xr:uid="{00000000-0005-0000-0000-000001010000}"/>
    <cellStyle name="Normal 7 5" xfId="149" xr:uid="{00000000-0005-0000-0000-000002010000}"/>
    <cellStyle name="Normal 8" xfId="15" xr:uid="{00000000-0005-0000-0000-000003010000}"/>
    <cellStyle name="Normal 8 2" xfId="39" xr:uid="{00000000-0005-0000-0000-000004010000}"/>
    <cellStyle name="Normal 8 2 2" xfId="127" xr:uid="{00000000-0005-0000-0000-000005010000}"/>
    <cellStyle name="Normal 8 2 2 2" xfId="249" xr:uid="{00000000-0005-0000-0000-000006010000}"/>
    <cellStyle name="Normal 8 2 3" xfId="82" xr:uid="{00000000-0005-0000-0000-000007010000}"/>
    <cellStyle name="Normal 8 2 3 2" xfId="205" xr:uid="{00000000-0005-0000-0000-000008010000}"/>
    <cellStyle name="Normal 8 2 4" xfId="165" xr:uid="{00000000-0005-0000-0000-000009010000}"/>
    <cellStyle name="Normal 8 3" xfId="119" xr:uid="{00000000-0005-0000-0000-00000A010000}"/>
    <cellStyle name="Normal 8 3 2" xfId="242" xr:uid="{00000000-0005-0000-0000-00000B010000}"/>
    <cellStyle name="Normal 8 4" xfId="74" xr:uid="{00000000-0005-0000-0000-00000C010000}"/>
    <cellStyle name="Normal 8 4 2" xfId="198" xr:uid="{00000000-0005-0000-0000-00000D010000}"/>
    <cellStyle name="Normal 8 5" xfId="150" xr:uid="{00000000-0005-0000-0000-00000E010000}"/>
    <cellStyle name="Normal 9" xfId="21" xr:uid="{00000000-0005-0000-0000-00000F010000}"/>
    <cellStyle name="Normal 9 2" xfId="42" xr:uid="{00000000-0005-0000-0000-000010010000}"/>
    <cellStyle name="Normal 9 2 2" xfId="122" xr:uid="{00000000-0005-0000-0000-000011010000}"/>
    <cellStyle name="Normal 9 2 2 2" xfId="245" xr:uid="{00000000-0005-0000-0000-000012010000}"/>
    <cellStyle name="Normal 9 2 3" xfId="168" xr:uid="{00000000-0005-0000-0000-000013010000}"/>
    <cellStyle name="Normal 9 3" xfId="77" xr:uid="{00000000-0005-0000-0000-000014010000}"/>
    <cellStyle name="Normal 9 3 2" xfId="201" xr:uid="{00000000-0005-0000-0000-000015010000}"/>
    <cellStyle name="Normal 9 4" xfId="153" xr:uid="{00000000-0005-0000-0000-000016010000}"/>
    <cellStyle name="Normal_Portada de Programa de Trabajo" xfId="2" xr:uid="{00000000-0005-0000-0000-000017010000}"/>
    <cellStyle name="Normal_Portada de Programa de Trabajo 2" xfId="19" xr:uid="{00000000-0005-0000-0000-000018010000}"/>
    <cellStyle name="Percent 2" xfId="78" xr:uid="{00000000-0005-0000-0000-000019010000}"/>
    <cellStyle name="Porcentaje" xfId="270" builtinId="5"/>
    <cellStyle name="Porcentaje 2" xfId="4" xr:uid="{00000000-0005-0000-0000-00001B010000}"/>
  </cellStyles>
  <dxfs count="144">
    <dxf>
      <font>
        <color theme="0"/>
      </font>
      <fill>
        <patternFill>
          <bgColor rgb="FFFF0000"/>
        </patternFill>
      </fill>
    </dxf>
    <dxf>
      <font>
        <color theme="0"/>
      </font>
    </dxf>
    <dxf>
      <font>
        <color theme="0"/>
      </font>
    </dxf>
    <dxf>
      <font>
        <color theme="0"/>
      </font>
    </dxf>
    <dxf>
      <font>
        <color theme="0"/>
      </font>
    </dxf>
    <dxf>
      <font>
        <color theme="0"/>
      </font>
    </dxf>
    <dxf>
      <font>
        <b/>
        <i val="0"/>
        <color theme="0"/>
      </font>
      <fill>
        <patternFill>
          <bgColor rgb="FFFF0000"/>
        </patternFill>
      </fill>
    </dxf>
    <dxf>
      <font>
        <color theme="0"/>
      </font>
      <fill>
        <patternFill>
          <bgColor rgb="FFFF0000"/>
        </patternFill>
      </fill>
    </dxf>
    <dxf>
      <font>
        <color theme="0"/>
      </font>
      <fill>
        <patternFill>
          <bgColor rgb="FFFF0000"/>
        </patternFill>
      </fill>
    </dxf>
    <dxf>
      <font>
        <color theme="0"/>
      </font>
    </dxf>
    <dxf>
      <font>
        <color theme="0"/>
      </font>
      <fill>
        <patternFill>
          <bgColor rgb="FFFF0000"/>
        </patternFill>
      </fill>
    </dxf>
    <dxf>
      <font>
        <color theme="0"/>
      </font>
    </dxf>
    <dxf>
      <font>
        <color theme="0"/>
      </font>
      <fill>
        <patternFill>
          <bgColor rgb="FFFF0000"/>
        </patternFill>
      </fill>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99"/>
      <color rgb="FFFF99CC"/>
      <color rgb="FFCC66FF"/>
      <color rgb="FFCC99FF"/>
      <color rgb="FF66FFFF"/>
      <color rgb="FF800080"/>
      <color rgb="FFFF99FF"/>
      <color rgb="FF00FF00"/>
      <color rgb="FF666699"/>
      <color rgb="FF8DD3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266700</xdr:colOff>
      <xdr:row>302</xdr:row>
      <xdr:rowOff>0</xdr:rowOff>
    </xdr:from>
    <xdr:ext cx="123825" cy="238125"/>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 name="Text Box 2">
          <a:extLst>
            <a:ext uri="{FF2B5EF4-FFF2-40B4-BE49-F238E27FC236}">
              <a16:creationId xmlns:a16="http://schemas.microsoft.com/office/drawing/2014/main" id="{00000000-0008-0000-0000-000005000000}"/>
            </a:ext>
          </a:extLst>
        </xdr:cNvPr>
        <xdr:cNvSpPr txBox="1">
          <a:spLocks noChangeArrowheads="1"/>
        </xdr:cNvSpPr>
      </xdr:nvSpPr>
      <xdr:spPr bwMode="auto">
        <a:xfrm>
          <a:off x="2505075" y="11796712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384810</xdr:colOff>
      <xdr:row>252</xdr:row>
      <xdr:rowOff>268348</xdr:rowOff>
    </xdr:to>
    <xdr:sp macro="" textlink="">
      <xdr:nvSpPr>
        <xdr:cNvPr id="6" name="Text Box 2">
          <a:extLst>
            <a:ext uri="{FF2B5EF4-FFF2-40B4-BE49-F238E27FC236}">
              <a16:creationId xmlns:a16="http://schemas.microsoft.com/office/drawing/2014/main" id="{00000000-0008-0000-0000-000006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7" name="Text Box 2">
          <a:extLst>
            <a:ext uri="{FF2B5EF4-FFF2-40B4-BE49-F238E27FC236}">
              <a16:creationId xmlns:a16="http://schemas.microsoft.com/office/drawing/2014/main" id="{00000000-0008-0000-0000-000007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8" name="Text Box 2">
          <a:extLst>
            <a:ext uri="{FF2B5EF4-FFF2-40B4-BE49-F238E27FC236}">
              <a16:creationId xmlns:a16="http://schemas.microsoft.com/office/drawing/2014/main" id="{00000000-0008-0000-0000-000008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9" name="Text Box 2">
          <a:extLst>
            <a:ext uri="{FF2B5EF4-FFF2-40B4-BE49-F238E27FC236}">
              <a16:creationId xmlns:a16="http://schemas.microsoft.com/office/drawing/2014/main" id="{00000000-0008-0000-0000-000009000000}"/>
            </a:ext>
          </a:extLst>
        </xdr:cNvPr>
        <xdr:cNvSpPr txBox="1">
          <a:spLocks noChangeArrowheads="1"/>
        </xdr:cNvSpPr>
      </xdr:nvSpPr>
      <xdr:spPr bwMode="auto">
        <a:xfrm>
          <a:off x="2505075" y="9648825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0" name="Text Box 2">
          <a:extLst>
            <a:ext uri="{FF2B5EF4-FFF2-40B4-BE49-F238E27FC236}">
              <a16:creationId xmlns:a16="http://schemas.microsoft.com/office/drawing/2014/main" id="{00000000-0008-0000-0000-00000A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1" name="Text Box 2">
          <a:extLst>
            <a:ext uri="{FF2B5EF4-FFF2-40B4-BE49-F238E27FC236}">
              <a16:creationId xmlns:a16="http://schemas.microsoft.com/office/drawing/2014/main" id="{00000000-0008-0000-0000-00000B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2" name="Text Box 2">
          <a:extLst>
            <a:ext uri="{FF2B5EF4-FFF2-40B4-BE49-F238E27FC236}">
              <a16:creationId xmlns:a16="http://schemas.microsoft.com/office/drawing/2014/main" id="{00000000-0008-0000-0000-00000C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13" name="Text Box 2">
          <a:extLst>
            <a:ext uri="{FF2B5EF4-FFF2-40B4-BE49-F238E27FC236}">
              <a16:creationId xmlns:a16="http://schemas.microsoft.com/office/drawing/2014/main" id="{00000000-0008-0000-0000-00000D000000}"/>
            </a:ext>
          </a:extLst>
        </xdr:cNvPr>
        <xdr:cNvSpPr txBox="1">
          <a:spLocks noChangeArrowheads="1"/>
        </xdr:cNvSpPr>
      </xdr:nvSpPr>
      <xdr:spPr bwMode="auto">
        <a:xfrm>
          <a:off x="2505075" y="89068275"/>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14" name="Text Box 2">
          <a:extLst>
            <a:ext uri="{FF2B5EF4-FFF2-40B4-BE49-F238E27FC236}">
              <a16:creationId xmlns:a16="http://schemas.microsoft.com/office/drawing/2014/main" id="{00000000-0008-0000-0000-00000E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5" name="Text Box 2">
          <a:extLst>
            <a:ext uri="{FF2B5EF4-FFF2-40B4-BE49-F238E27FC236}">
              <a16:creationId xmlns:a16="http://schemas.microsoft.com/office/drawing/2014/main" id="{00000000-0008-0000-0000-00000F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6" name="Text Box 2">
          <a:extLst>
            <a:ext uri="{FF2B5EF4-FFF2-40B4-BE49-F238E27FC236}">
              <a16:creationId xmlns:a16="http://schemas.microsoft.com/office/drawing/2014/main" id="{00000000-0008-0000-0000-000010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17" name="Text Box 2">
          <a:extLst>
            <a:ext uri="{FF2B5EF4-FFF2-40B4-BE49-F238E27FC236}">
              <a16:creationId xmlns:a16="http://schemas.microsoft.com/office/drawing/2014/main" id="{00000000-0008-0000-0000-000011000000}"/>
            </a:ext>
          </a:extLst>
        </xdr:cNvPr>
        <xdr:cNvSpPr txBox="1">
          <a:spLocks noChangeArrowheads="1"/>
        </xdr:cNvSpPr>
      </xdr:nvSpPr>
      <xdr:spPr bwMode="auto">
        <a:xfrm>
          <a:off x="2505075" y="1144524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18" name="Text Box 2">
          <a:extLst>
            <a:ext uri="{FF2B5EF4-FFF2-40B4-BE49-F238E27FC236}">
              <a16:creationId xmlns:a16="http://schemas.microsoft.com/office/drawing/2014/main" id="{00000000-0008-0000-0000-000012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19" name="Text Box 2">
          <a:extLst>
            <a:ext uri="{FF2B5EF4-FFF2-40B4-BE49-F238E27FC236}">
              <a16:creationId xmlns:a16="http://schemas.microsoft.com/office/drawing/2014/main" id="{00000000-0008-0000-0000-000013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0" name="Text Box 2">
          <a:extLst>
            <a:ext uri="{FF2B5EF4-FFF2-40B4-BE49-F238E27FC236}">
              <a16:creationId xmlns:a16="http://schemas.microsoft.com/office/drawing/2014/main" id="{00000000-0008-0000-0000-000014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1" name="Text Box 2">
          <a:extLst>
            <a:ext uri="{FF2B5EF4-FFF2-40B4-BE49-F238E27FC236}">
              <a16:creationId xmlns:a16="http://schemas.microsoft.com/office/drawing/2014/main" id="{00000000-0008-0000-0000-000015000000}"/>
            </a:ext>
          </a:extLst>
        </xdr:cNvPr>
        <xdr:cNvSpPr txBox="1">
          <a:spLocks noChangeArrowheads="1"/>
        </xdr:cNvSpPr>
      </xdr:nvSpPr>
      <xdr:spPr bwMode="auto">
        <a:xfrm>
          <a:off x="2505075" y="4543806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384810</xdr:colOff>
      <xdr:row>1099</xdr:row>
      <xdr:rowOff>0</xdr:rowOff>
    </xdr:to>
    <xdr:sp macro="" textlink="">
      <xdr:nvSpPr>
        <xdr:cNvPr id="22" name="Text Box 2">
          <a:extLst>
            <a:ext uri="{FF2B5EF4-FFF2-40B4-BE49-F238E27FC236}">
              <a16:creationId xmlns:a16="http://schemas.microsoft.com/office/drawing/2014/main" id="{00000000-0008-0000-0000-000016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4" name="Text Box 2">
          <a:extLst>
            <a:ext uri="{FF2B5EF4-FFF2-40B4-BE49-F238E27FC236}">
              <a16:creationId xmlns:a16="http://schemas.microsoft.com/office/drawing/2014/main" id="{00000000-0008-0000-0000-000018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1099</xdr:row>
      <xdr:rowOff>0</xdr:rowOff>
    </xdr:to>
    <xdr:sp macro="" textlink="">
      <xdr:nvSpPr>
        <xdr:cNvPr id="25" name="Text Box 2">
          <a:extLst>
            <a:ext uri="{FF2B5EF4-FFF2-40B4-BE49-F238E27FC236}">
              <a16:creationId xmlns:a16="http://schemas.microsoft.com/office/drawing/2014/main" id="{00000000-0008-0000-0000-000019000000}"/>
            </a:ext>
          </a:extLst>
        </xdr:cNvPr>
        <xdr:cNvSpPr txBox="1">
          <a:spLocks noChangeArrowheads="1"/>
        </xdr:cNvSpPr>
      </xdr:nvSpPr>
      <xdr:spPr bwMode="auto">
        <a:xfrm>
          <a:off x="2505075" y="432777900"/>
          <a:ext cx="123825" cy="388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7" name="Text Box 2">
          <a:extLst>
            <a:ext uri="{FF2B5EF4-FFF2-40B4-BE49-F238E27FC236}">
              <a16:creationId xmlns:a16="http://schemas.microsoft.com/office/drawing/2014/main" id="{00000000-0008-0000-0000-00001B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8" name="Text Box 2">
          <a:extLst>
            <a:ext uri="{FF2B5EF4-FFF2-40B4-BE49-F238E27FC236}">
              <a16:creationId xmlns:a16="http://schemas.microsoft.com/office/drawing/2014/main" id="{00000000-0008-0000-0000-00001C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bwMode="auto">
        <a:xfrm>
          <a:off x="2505075" y="4246245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30" name="Text Box 2">
          <a:extLst>
            <a:ext uri="{FF2B5EF4-FFF2-40B4-BE49-F238E27FC236}">
              <a16:creationId xmlns:a16="http://schemas.microsoft.com/office/drawing/2014/main" id="{00000000-0008-0000-0000-00001E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1" name="Text Box 2">
          <a:extLst>
            <a:ext uri="{FF2B5EF4-FFF2-40B4-BE49-F238E27FC236}">
              <a16:creationId xmlns:a16="http://schemas.microsoft.com/office/drawing/2014/main" id="{00000000-0008-0000-0000-00001F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33" name="Text Box 2">
          <a:extLst>
            <a:ext uri="{FF2B5EF4-FFF2-40B4-BE49-F238E27FC236}">
              <a16:creationId xmlns:a16="http://schemas.microsoft.com/office/drawing/2014/main" id="{00000000-0008-0000-0000-000021000000}"/>
            </a:ext>
          </a:extLst>
        </xdr:cNvPr>
        <xdr:cNvSpPr txBox="1">
          <a:spLocks noChangeArrowheads="1"/>
        </xdr:cNvSpPr>
      </xdr:nvSpPr>
      <xdr:spPr bwMode="auto">
        <a:xfrm>
          <a:off x="25050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4" name="Text Box 2">
          <a:extLst>
            <a:ext uri="{FF2B5EF4-FFF2-40B4-BE49-F238E27FC236}">
              <a16:creationId xmlns:a16="http://schemas.microsoft.com/office/drawing/2014/main" id="{00000000-0008-0000-0000-000022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5" name="Text Box 2">
          <a:extLst>
            <a:ext uri="{FF2B5EF4-FFF2-40B4-BE49-F238E27FC236}">
              <a16:creationId xmlns:a16="http://schemas.microsoft.com/office/drawing/2014/main" id="{00000000-0008-0000-0000-000023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6" name="Text Box 2">
          <a:extLst>
            <a:ext uri="{FF2B5EF4-FFF2-40B4-BE49-F238E27FC236}">
              <a16:creationId xmlns:a16="http://schemas.microsoft.com/office/drawing/2014/main" id="{00000000-0008-0000-0000-000024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37" name="Text Box 2">
          <a:extLst>
            <a:ext uri="{FF2B5EF4-FFF2-40B4-BE49-F238E27FC236}">
              <a16:creationId xmlns:a16="http://schemas.microsoft.com/office/drawing/2014/main" id="{00000000-0008-0000-0000-000025000000}"/>
            </a:ext>
          </a:extLst>
        </xdr:cNvPr>
        <xdr:cNvSpPr txBox="1">
          <a:spLocks noChangeArrowheads="1"/>
        </xdr:cNvSpPr>
      </xdr:nvSpPr>
      <xdr:spPr bwMode="auto">
        <a:xfrm>
          <a:off x="2505075" y="4564284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384810</xdr:colOff>
      <xdr:row>1104</xdr:row>
      <xdr:rowOff>80388</xdr:rowOff>
    </xdr:to>
    <xdr:sp macro="" textlink="">
      <xdr:nvSpPr>
        <xdr:cNvPr id="38" name="Text Box 2">
          <a:extLst>
            <a:ext uri="{FF2B5EF4-FFF2-40B4-BE49-F238E27FC236}">
              <a16:creationId xmlns:a16="http://schemas.microsoft.com/office/drawing/2014/main" id="{00000000-0008-0000-0000-000026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39" name="Text Box 2">
          <a:extLst>
            <a:ext uri="{FF2B5EF4-FFF2-40B4-BE49-F238E27FC236}">
              <a16:creationId xmlns:a16="http://schemas.microsoft.com/office/drawing/2014/main" id="{00000000-0008-0000-0000-000027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40" name="Text Box 2">
          <a:extLst>
            <a:ext uri="{FF2B5EF4-FFF2-40B4-BE49-F238E27FC236}">
              <a16:creationId xmlns:a16="http://schemas.microsoft.com/office/drawing/2014/main" id="{00000000-0008-0000-0000-000028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41" name="Text Box 2">
          <a:extLst>
            <a:ext uri="{FF2B5EF4-FFF2-40B4-BE49-F238E27FC236}">
              <a16:creationId xmlns:a16="http://schemas.microsoft.com/office/drawing/2014/main" id="{00000000-0008-0000-0000-000029000000}"/>
            </a:ext>
          </a:extLst>
        </xdr:cNvPr>
        <xdr:cNvSpPr txBox="1">
          <a:spLocks noChangeArrowheads="1"/>
        </xdr:cNvSpPr>
      </xdr:nvSpPr>
      <xdr:spPr bwMode="auto">
        <a:xfrm>
          <a:off x="2505075" y="43458765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2" name="Text Box 2">
          <a:extLst>
            <a:ext uri="{FF2B5EF4-FFF2-40B4-BE49-F238E27FC236}">
              <a16:creationId xmlns:a16="http://schemas.microsoft.com/office/drawing/2014/main" id="{00000000-0008-0000-0000-00002A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3" name="Text Box 2">
          <a:extLst>
            <a:ext uri="{FF2B5EF4-FFF2-40B4-BE49-F238E27FC236}">
              <a16:creationId xmlns:a16="http://schemas.microsoft.com/office/drawing/2014/main" id="{00000000-0008-0000-0000-00002B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4" name="Text Box 2">
          <a:extLst>
            <a:ext uri="{FF2B5EF4-FFF2-40B4-BE49-F238E27FC236}">
              <a16:creationId xmlns:a16="http://schemas.microsoft.com/office/drawing/2014/main" id="{00000000-0008-0000-0000-00002C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117621</xdr:rowOff>
    </xdr:to>
    <xdr:sp macro="" textlink="">
      <xdr:nvSpPr>
        <xdr:cNvPr id="45" name="Text Box 2">
          <a:extLst>
            <a:ext uri="{FF2B5EF4-FFF2-40B4-BE49-F238E27FC236}">
              <a16:creationId xmlns:a16="http://schemas.microsoft.com/office/drawing/2014/main" id="{00000000-0008-0000-0000-00002D000000}"/>
            </a:ext>
          </a:extLst>
        </xdr:cNvPr>
        <xdr:cNvSpPr txBox="1">
          <a:spLocks noChangeArrowheads="1"/>
        </xdr:cNvSpPr>
      </xdr:nvSpPr>
      <xdr:spPr bwMode="auto">
        <a:xfrm>
          <a:off x="2505075" y="425796075"/>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46" name="Text Box 2">
          <a:extLst>
            <a:ext uri="{FF2B5EF4-FFF2-40B4-BE49-F238E27FC236}">
              <a16:creationId xmlns:a16="http://schemas.microsoft.com/office/drawing/2014/main" id="{00000000-0008-0000-0000-00002E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7" name="Text Box 2">
          <a:extLst>
            <a:ext uri="{FF2B5EF4-FFF2-40B4-BE49-F238E27FC236}">
              <a16:creationId xmlns:a16="http://schemas.microsoft.com/office/drawing/2014/main" id="{00000000-0008-0000-0000-00002F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8" name="Text Box 2">
          <a:extLst>
            <a:ext uri="{FF2B5EF4-FFF2-40B4-BE49-F238E27FC236}">
              <a16:creationId xmlns:a16="http://schemas.microsoft.com/office/drawing/2014/main" id="{00000000-0008-0000-0000-000030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49" name="Text Box 2">
          <a:extLst>
            <a:ext uri="{FF2B5EF4-FFF2-40B4-BE49-F238E27FC236}">
              <a16:creationId xmlns:a16="http://schemas.microsoft.com/office/drawing/2014/main" id="{00000000-0008-0000-0000-000031000000}"/>
            </a:ext>
          </a:extLst>
        </xdr:cNvPr>
        <xdr:cNvSpPr txBox="1">
          <a:spLocks noChangeArrowheads="1"/>
        </xdr:cNvSpPr>
      </xdr:nvSpPr>
      <xdr:spPr bwMode="auto">
        <a:xfrm>
          <a:off x="2505075" y="4524279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0" name="Text Box 2">
          <a:extLst>
            <a:ext uri="{FF2B5EF4-FFF2-40B4-BE49-F238E27FC236}">
              <a16:creationId xmlns:a16="http://schemas.microsoft.com/office/drawing/2014/main" id="{586C51BE-6794-4E5B-9A09-31560E5A283C}"/>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1" name="Text Box 2">
          <a:extLst>
            <a:ext uri="{FF2B5EF4-FFF2-40B4-BE49-F238E27FC236}">
              <a16:creationId xmlns:a16="http://schemas.microsoft.com/office/drawing/2014/main" id="{E7EC121C-BD30-42AC-8220-1D698781D535}"/>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2" name="Text Box 2">
          <a:extLst>
            <a:ext uri="{FF2B5EF4-FFF2-40B4-BE49-F238E27FC236}">
              <a16:creationId xmlns:a16="http://schemas.microsoft.com/office/drawing/2014/main" id="{9984E6F6-F46F-466A-B8C8-635777576EA0}"/>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53" name="Text Box 2">
          <a:extLst>
            <a:ext uri="{FF2B5EF4-FFF2-40B4-BE49-F238E27FC236}">
              <a16:creationId xmlns:a16="http://schemas.microsoft.com/office/drawing/2014/main" id="{D8CCAF6C-D918-4262-9EB4-40B084FA7187}"/>
            </a:ext>
          </a:extLst>
        </xdr:cNvPr>
        <xdr:cNvSpPr txBox="1">
          <a:spLocks noChangeArrowheads="1"/>
        </xdr:cNvSpPr>
      </xdr:nvSpPr>
      <xdr:spPr bwMode="auto">
        <a:xfrm>
          <a:off x="2152650"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384810</xdr:colOff>
      <xdr:row>252</xdr:row>
      <xdr:rowOff>268348</xdr:rowOff>
    </xdr:to>
    <xdr:sp macro="" textlink="">
      <xdr:nvSpPr>
        <xdr:cNvPr id="54" name="Text Box 2">
          <a:extLst>
            <a:ext uri="{FF2B5EF4-FFF2-40B4-BE49-F238E27FC236}">
              <a16:creationId xmlns:a16="http://schemas.microsoft.com/office/drawing/2014/main" id="{FE45CF2D-D18E-4A7D-B0C9-98237AA61BAB}"/>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5" name="Text Box 2">
          <a:extLst>
            <a:ext uri="{FF2B5EF4-FFF2-40B4-BE49-F238E27FC236}">
              <a16:creationId xmlns:a16="http://schemas.microsoft.com/office/drawing/2014/main" id="{807B9DAE-1606-4FC5-83A3-FF34EF854236}"/>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6" name="Text Box 2">
          <a:extLst>
            <a:ext uri="{FF2B5EF4-FFF2-40B4-BE49-F238E27FC236}">
              <a16:creationId xmlns:a16="http://schemas.microsoft.com/office/drawing/2014/main" id="{3B608630-5FE0-4CF1-A2C1-6C3D543A957C}"/>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384810</xdr:colOff>
      <xdr:row>252</xdr:row>
      <xdr:rowOff>268348</xdr:rowOff>
    </xdr:to>
    <xdr:sp macro="" textlink="">
      <xdr:nvSpPr>
        <xdr:cNvPr id="57" name="Text Box 2">
          <a:extLst>
            <a:ext uri="{FF2B5EF4-FFF2-40B4-BE49-F238E27FC236}">
              <a16:creationId xmlns:a16="http://schemas.microsoft.com/office/drawing/2014/main" id="{0586EE52-DAF6-4D61-8CB5-9FB72EABD54E}"/>
            </a:ext>
          </a:extLst>
        </xdr:cNvPr>
        <xdr:cNvSpPr txBox="1">
          <a:spLocks noChangeArrowheads="1"/>
        </xdr:cNvSpPr>
      </xdr:nvSpPr>
      <xdr:spPr bwMode="auto">
        <a:xfrm>
          <a:off x="2152650"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58" name="Text Box 2">
          <a:extLst>
            <a:ext uri="{FF2B5EF4-FFF2-40B4-BE49-F238E27FC236}">
              <a16:creationId xmlns:a16="http://schemas.microsoft.com/office/drawing/2014/main" id="{0E8B0937-F2B6-453B-8FD6-D6E12C619813}"/>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59" name="Text Box 2">
          <a:extLst>
            <a:ext uri="{FF2B5EF4-FFF2-40B4-BE49-F238E27FC236}">
              <a16:creationId xmlns:a16="http://schemas.microsoft.com/office/drawing/2014/main" id="{FA7F0608-F7C7-49FA-981C-6AA1DB5F7780}"/>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60" name="Text Box 2">
          <a:extLst>
            <a:ext uri="{FF2B5EF4-FFF2-40B4-BE49-F238E27FC236}">
              <a16:creationId xmlns:a16="http://schemas.microsoft.com/office/drawing/2014/main" id="{22B5A580-65A8-4391-A1F7-05FB7C0A946F}"/>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384810</xdr:colOff>
      <xdr:row>237</xdr:row>
      <xdr:rowOff>232555</xdr:rowOff>
    </xdr:to>
    <xdr:sp macro="" textlink="">
      <xdr:nvSpPr>
        <xdr:cNvPr id="61" name="Text Box 2">
          <a:extLst>
            <a:ext uri="{FF2B5EF4-FFF2-40B4-BE49-F238E27FC236}">
              <a16:creationId xmlns:a16="http://schemas.microsoft.com/office/drawing/2014/main" id="{E8DE58A5-E377-4C6F-BB13-EE77081C8D69}"/>
            </a:ext>
          </a:extLst>
        </xdr:cNvPr>
        <xdr:cNvSpPr txBox="1">
          <a:spLocks noChangeArrowheads="1"/>
        </xdr:cNvSpPr>
      </xdr:nvSpPr>
      <xdr:spPr bwMode="auto">
        <a:xfrm>
          <a:off x="2152650" y="86868000"/>
          <a:ext cx="123825" cy="366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62" name="Text Box 2">
          <a:extLst>
            <a:ext uri="{FF2B5EF4-FFF2-40B4-BE49-F238E27FC236}">
              <a16:creationId xmlns:a16="http://schemas.microsoft.com/office/drawing/2014/main" id="{CF873FA3-2F07-4A54-B5E9-0D25BD5ADA37}"/>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3" name="Text Box 2">
          <a:extLst>
            <a:ext uri="{FF2B5EF4-FFF2-40B4-BE49-F238E27FC236}">
              <a16:creationId xmlns:a16="http://schemas.microsoft.com/office/drawing/2014/main" id="{41A672A4-EAB5-4F57-B4CE-E9438D646805}"/>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4" name="Text Box 2">
          <a:extLst>
            <a:ext uri="{FF2B5EF4-FFF2-40B4-BE49-F238E27FC236}">
              <a16:creationId xmlns:a16="http://schemas.microsoft.com/office/drawing/2014/main" id="{841A467A-7CA6-42EA-8F26-3503FAF2C6DF}"/>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65" name="Text Box 2">
          <a:extLst>
            <a:ext uri="{FF2B5EF4-FFF2-40B4-BE49-F238E27FC236}">
              <a16:creationId xmlns:a16="http://schemas.microsoft.com/office/drawing/2014/main" id="{3CD0A028-D51F-4CE7-A12B-E69FD07BF5D8}"/>
            </a:ext>
          </a:extLst>
        </xdr:cNvPr>
        <xdr:cNvSpPr txBox="1">
          <a:spLocks noChangeArrowheads="1"/>
        </xdr:cNvSpPr>
      </xdr:nvSpPr>
      <xdr:spPr bwMode="auto">
        <a:xfrm>
          <a:off x="2152650"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6" name="Text Box 2">
          <a:extLst>
            <a:ext uri="{FF2B5EF4-FFF2-40B4-BE49-F238E27FC236}">
              <a16:creationId xmlns:a16="http://schemas.microsoft.com/office/drawing/2014/main" id="{B0E4C3E9-0154-421E-90FD-4A9CCF06D078}"/>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7" name="Text Box 2">
          <a:extLst>
            <a:ext uri="{FF2B5EF4-FFF2-40B4-BE49-F238E27FC236}">
              <a16:creationId xmlns:a16="http://schemas.microsoft.com/office/drawing/2014/main" id="{66DFC766-5959-41F6-864F-B21EE1B30B8F}"/>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8" name="Text Box 2">
          <a:extLst>
            <a:ext uri="{FF2B5EF4-FFF2-40B4-BE49-F238E27FC236}">
              <a16:creationId xmlns:a16="http://schemas.microsoft.com/office/drawing/2014/main" id="{C521797D-8742-4FEB-AC4C-ECE941799324}"/>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69" name="Text Box 2">
          <a:extLst>
            <a:ext uri="{FF2B5EF4-FFF2-40B4-BE49-F238E27FC236}">
              <a16:creationId xmlns:a16="http://schemas.microsoft.com/office/drawing/2014/main" id="{325161EC-1E71-4177-B85F-3589295D7614}"/>
            </a:ext>
          </a:extLst>
        </xdr:cNvPr>
        <xdr:cNvSpPr txBox="1">
          <a:spLocks noChangeArrowheads="1"/>
        </xdr:cNvSpPr>
      </xdr:nvSpPr>
      <xdr:spPr bwMode="auto">
        <a:xfrm>
          <a:off x="2152650" y="43891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384810</xdr:colOff>
      <xdr:row>1098</xdr:row>
      <xdr:rowOff>379056</xdr:rowOff>
    </xdr:to>
    <xdr:sp macro="" textlink="">
      <xdr:nvSpPr>
        <xdr:cNvPr id="70" name="Text Box 2">
          <a:extLst>
            <a:ext uri="{FF2B5EF4-FFF2-40B4-BE49-F238E27FC236}">
              <a16:creationId xmlns:a16="http://schemas.microsoft.com/office/drawing/2014/main" id="{5489314F-D36D-481D-A96E-D9B325E8818A}"/>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1" name="Text Box 2">
          <a:extLst>
            <a:ext uri="{FF2B5EF4-FFF2-40B4-BE49-F238E27FC236}">
              <a16:creationId xmlns:a16="http://schemas.microsoft.com/office/drawing/2014/main" id="{EA2D0E48-3914-4A2B-B1E3-DCF55AD00F57}"/>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2" name="Text Box 2">
          <a:extLst>
            <a:ext uri="{FF2B5EF4-FFF2-40B4-BE49-F238E27FC236}">
              <a16:creationId xmlns:a16="http://schemas.microsoft.com/office/drawing/2014/main" id="{ED12CAC2-7086-4C4A-BBB4-BC5E7948C4C4}"/>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384810</xdr:colOff>
      <xdr:row>1098</xdr:row>
      <xdr:rowOff>379056</xdr:rowOff>
    </xdr:to>
    <xdr:sp macro="" textlink="">
      <xdr:nvSpPr>
        <xdr:cNvPr id="73" name="Text Box 2">
          <a:extLst>
            <a:ext uri="{FF2B5EF4-FFF2-40B4-BE49-F238E27FC236}">
              <a16:creationId xmlns:a16="http://schemas.microsoft.com/office/drawing/2014/main" id="{432E6561-EA21-4C63-8B5A-C64E02711469}"/>
            </a:ext>
          </a:extLst>
        </xdr:cNvPr>
        <xdr:cNvSpPr txBox="1">
          <a:spLocks noChangeArrowheads="1"/>
        </xdr:cNvSpPr>
      </xdr:nvSpPr>
      <xdr:spPr bwMode="auto">
        <a:xfrm>
          <a:off x="2152650" y="418338000"/>
          <a:ext cx="123825"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4" name="Text Box 2">
          <a:extLst>
            <a:ext uri="{FF2B5EF4-FFF2-40B4-BE49-F238E27FC236}">
              <a16:creationId xmlns:a16="http://schemas.microsoft.com/office/drawing/2014/main" id="{2C235EA3-CF0F-41A1-8B40-4EE6B2D28114}"/>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5" name="Text Box 2">
          <a:extLst>
            <a:ext uri="{FF2B5EF4-FFF2-40B4-BE49-F238E27FC236}">
              <a16:creationId xmlns:a16="http://schemas.microsoft.com/office/drawing/2014/main" id="{E244EA43-4DB4-42F9-AE97-112AAE9ADF6A}"/>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6" name="Text Box 2">
          <a:extLst>
            <a:ext uri="{FF2B5EF4-FFF2-40B4-BE49-F238E27FC236}">
              <a16:creationId xmlns:a16="http://schemas.microsoft.com/office/drawing/2014/main" id="{28BCE64A-11C6-4798-9B7D-8569BB70BCC3}"/>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384810</xdr:colOff>
      <xdr:row>1085</xdr:row>
      <xdr:rowOff>0</xdr:rowOff>
    </xdr:to>
    <xdr:sp macro="" textlink="">
      <xdr:nvSpPr>
        <xdr:cNvPr id="77" name="Text Box 2">
          <a:extLst>
            <a:ext uri="{FF2B5EF4-FFF2-40B4-BE49-F238E27FC236}">
              <a16:creationId xmlns:a16="http://schemas.microsoft.com/office/drawing/2014/main" id="{E3DFBA4A-8589-4576-958B-3EACBE963728}"/>
            </a:ext>
          </a:extLst>
        </xdr:cNvPr>
        <xdr:cNvSpPr txBox="1">
          <a:spLocks noChangeArrowheads="1"/>
        </xdr:cNvSpPr>
      </xdr:nvSpPr>
      <xdr:spPr bwMode="auto">
        <a:xfrm>
          <a:off x="2152650" y="411099000"/>
          <a:ext cx="123825" cy="2298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78" name="Text Box 2">
          <a:extLst>
            <a:ext uri="{FF2B5EF4-FFF2-40B4-BE49-F238E27FC236}">
              <a16:creationId xmlns:a16="http://schemas.microsoft.com/office/drawing/2014/main" id="{6AFCDC80-D020-4C32-B364-6EDF1C611FB6}"/>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79" name="Text Box 2">
          <a:extLst>
            <a:ext uri="{FF2B5EF4-FFF2-40B4-BE49-F238E27FC236}">
              <a16:creationId xmlns:a16="http://schemas.microsoft.com/office/drawing/2014/main" id="{9CA5C520-454C-4E98-A957-196174267D4C}"/>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80" name="Text Box 2">
          <a:extLst>
            <a:ext uri="{FF2B5EF4-FFF2-40B4-BE49-F238E27FC236}">
              <a16:creationId xmlns:a16="http://schemas.microsoft.com/office/drawing/2014/main" id="{C2C92F38-532A-4E07-B7E1-5CA9ED78F32C}"/>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81" name="Text Box 2">
          <a:extLst>
            <a:ext uri="{FF2B5EF4-FFF2-40B4-BE49-F238E27FC236}">
              <a16:creationId xmlns:a16="http://schemas.microsoft.com/office/drawing/2014/main" id="{61B4F2C9-DD89-4921-BC9C-B47C4B1F9EBE}"/>
            </a:ext>
          </a:extLst>
        </xdr:cNvPr>
        <xdr:cNvSpPr txBox="1">
          <a:spLocks noChangeArrowheads="1"/>
        </xdr:cNvSpPr>
      </xdr:nvSpPr>
      <xdr:spPr bwMode="auto">
        <a:xfrm>
          <a:off x="2152650" y="43548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2" name="Text Box 2">
          <a:extLst>
            <a:ext uri="{FF2B5EF4-FFF2-40B4-BE49-F238E27FC236}">
              <a16:creationId xmlns:a16="http://schemas.microsoft.com/office/drawing/2014/main" id="{31391BF3-A36B-4B89-81C9-D0B3B76A62E1}"/>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3" name="Text Box 2">
          <a:extLst>
            <a:ext uri="{FF2B5EF4-FFF2-40B4-BE49-F238E27FC236}">
              <a16:creationId xmlns:a16="http://schemas.microsoft.com/office/drawing/2014/main" id="{CA6452EB-9F01-47C0-803E-6DAC315F9360}"/>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4" name="Text Box 2">
          <a:extLst>
            <a:ext uri="{FF2B5EF4-FFF2-40B4-BE49-F238E27FC236}">
              <a16:creationId xmlns:a16="http://schemas.microsoft.com/office/drawing/2014/main" id="{30455F09-536A-4D4A-9038-4A07B12F08C0}"/>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85" name="Text Box 2">
          <a:extLst>
            <a:ext uri="{FF2B5EF4-FFF2-40B4-BE49-F238E27FC236}">
              <a16:creationId xmlns:a16="http://schemas.microsoft.com/office/drawing/2014/main" id="{1F50BB0E-BA9B-4FB8-852E-425FDCE9F041}"/>
            </a:ext>
          </a:extLst>
        </xdr:cNvPr>
        <xdr:cNvSpPr txBox="1">
          <a:spLocks noChangeArrowheads="1"/>
        </xdr:cNvSpPr>
      </xdr:nvSpPr>
      <xdr:spPr bwMode="auto">
        <a:xfrm>
          <a:off x="2152650" y="44081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384810</xdr:colOff>
      <xdr:row>1104</xdr:row>
      <xdr:rowOff>80388</xdr:rowOff>
    </xdr:to>
    <xdr:sp macro="" textlink="">
      <xdr:nvSpPr>
        <xdr:cNvPr id="86" name="Text Box 2">
          <a:extLst>
            <a:ext uri="{FF2B5EF4-FFF2-40B4-BE49-F238E27FC236}">
              <a16:creationId xmlns:a16="http://schemas.microsoft.com/office/drawing/2014/main" id="{F68C0BBE-CD6C-4E99-BEE4-F9F04ADBA42C}"/>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7" name="Text Box 2">
          <a:extLst>
            <a:ext uri="{FF2B5EF4-FFF2-40B4-BE49-F238E27FC236}">
              <a16:creationId xmlns:a16="http://schemas.microsoft.com/office/drawing/2014/main" id="{50F16C22-4815-456B-AE2B-1F161861A5DD}"/>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8" name="Text Box 2">
          <a:extLst>
            <a:ext uri="{FF2B5EF4-FFF2-40B4-BE49-F238E27FC236}">
              <a16:creationId xmlns:a16="http://schemas.microsoft.com/office/drawing/2014/main" id="{80592E21-73B7-48A4-86C7-0FCD1D2A568B}"/>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384810</xdr:colOff>
      <xdr:row>1104</xdr:row>
      <xdr:rowOff>80388</xdr:rowOff>
    </xdr:to>
    <xdr:sp macro="" textlink="">
      <xdr:nvSpPr>
        <xdr:cNvPr id="89" name="Text Box 2">
          <a:extLst>
            <a:ext uri="{FF2B5EF4-FFF2-40B4-BE49-F238E27FC236}">
              <a16:creationId xmlns:a16="http://schemas.microsoft.com/office/drawing/2014/main" id="{A463536A-FBFA-47CE-80CF-D3E7D62D7E9A}"/>
            </a:ext>
          </a:extLst>
        </xdr:cNvPr>
        <xdr:cNvSpPr txBox="1">
          <a:spLocks noChangeArrowheads="1"/>
        </xdr:cNvSpPr>
      </xdr:nvSpPr>
      <xdr:spPr bwMode="auto">
        <a:xfrm>
          <a:off x="2152650" y="419862000"/>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0" name="Text Box 2">
          <a:extLst>
            <a:ext uri="{FF2B5EF4-FFF2-40B4-BE49-F238E27FC236}">
              <a16:creationId xmlns:a16="http://schemas.microsoft.com/office/drawing/2014/main" id="{3138AB75-9699-4441-B002-088A15EEA2D8}"/>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1" name="Text Box 2">
          <a:extLst>
            <a:ext uri="{FF2B5EF4-FFF2-40B4-BE49-F238E27FC236}">
              <a16:creationId xmlns:a16="http://schemas.microsoft.com/office/drawing/2014/main" id="{178D613C-EB4A-4EFD-9D76-C5826A2E8B8C}"/>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2" name="Text Box 2">
          <a:extLst>
            <a:ext uri="{FF2B5EF4-FFF2-40B4-BE49-F238E27FC236}">
              <a16:creationId xmlns:a16="http://schemas.microsoft.com/office/drawing/2014/main" id="{6C85491F-C8E7-4332-9200-E8B0E478EE6A}"/>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384810</xdr:colOff>
      <xdr:row>1099</xdr:row>
      <xdr:rowOff>117620</xdr:rowOff>
    </xdr:to>
    <xdr:sp macro="" textlink="">
      <xdr:nvSpPr>
        <xdr:cNvPr id="93" name="Text Box 2">
          <a:extLst>
            <a:ext uri="{FF2B5EF4-FFF2-40B4-BE49-F238E27FC236}">
              <a16:creationId xmlns:a16="http://schemas.microsoft.com/office/drawing/2014/main" id="{5073D3E7-AD9C-47B3-89E6-2E49841B9309}"/>
            </a:ext>
          </a:extLst>
        </xdr:cNvPr>
        <xdr:cNvSpPr txBox="1">
          <a:spLocks noChangeArrowheads="1"/>
        </xdr:cNvSpPr>
      </xdr:nvSpPr>
      <xdr:spPr bwMode="auto">
        <a:xfrm>
          <a:off x="2152650" y="412242000"/>
          <a:ext cx="123825" cy="6594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94" name="Text Box 2">
          <a:extLst>
            <a:ext uri="{FF2B5EF4-FFF2-40B4-BE49-F238E27FC236}">
              <a16:creationId xmlns:a16="http://schemas.microsoft.com/office/drawing/2014/main" id="{38BEE45C-1BD9-4519-BA7E-7201B5F718C4}"/>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5" name="Text Box 2">
          <a:extLst>
            <a:ext uri="{FF2B5EF4-FFF2-40B4-BE49-F238E27FC236}">
              <a16:creationId xmlns:a16="http://schemas.microsoft.com/office/drawing/2014/main" id="{B8EB4230-7A1A-454D-AED1-73CC58DD60ED}"/>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6" name="Text Box 2">
          <a:extLst>
            <a:ext uri="{FF2B5EF4-FFF2-40B4-BE49-F238E27FC236}">
              <a16:creationId xmlns:a16="http://schemas.microsoft.com/office/drawing/2014/main" id="{A2080152-D1A8-4676-A6EA-4EEC9DA729CB}"/>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97" name="Text Box 2">
          <a:extLst>
            <a:ext uri="{FF2B5EF4-FFF2-40B4-BE49-F238E27FC236}">
              <a16:creationId xmlns:a16="http://schemas.microsoft.com/office/drawing/2014/main" id="{F227A825-1EA4-4FFA-83C0-7AB5486AF496}"/>
            </a:ext>
          </a:extLst>
        </xdr:cNvPr>
        <xdr:cNvSpPr txBox="1">
          <a:spLocks noChangeArrowheads="1"/>
        </xdr:cNvSpPr>
      </xdr:nvSpPr>
      <xdr:spPr bwMode="auto">
        <a:xfrm>
          <a:off x="2152650" y="437007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98" name="Text Box 2">
          <a:extLst>
            <a:ext uri="{FF2B5EF4-FFF2-40B4-BE49-F238E27FC236}">
              <a16:creationId xmlns:a16="http://schemas.microsoft.com/office/drawing/2014/main" id="{94D34560-4CA9-41F4-8A37-3CAA2D045D53}"/>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99" name="Text Box 2">
          <a:extLst>
            <a:ext uri="{FF2B5EF4-FFF2-40B4-BE49-F238E27FC236}">
              <a16:creationId xmlns:a16="http://schemas.microsoft.com/office/drawing/2014/main" id="{90B04BE4-53A1-43E1-A589-4685958C8D5D}"/>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100" name="Text Box 2">
          <a:extLst>
            <a:ext uri="{FF2B5EF4-FFF2-40B4-BE49-F238E27FC236}">
              <a16:creationId xmlns:a16="http://schemas.microsoft.com/office/drawing/2014/main" id="{F3F118FD-49C4-4F02-B1EE-0209CCA3CCBA}"/>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101" name="Text Box 2">
          <a:extLst>
            <a:ext uri="{FF2B5EF4-FFF2-40B4-BE49-F238E27FC236}">
              <a16:creationId xmlns:a16="http://schemas.microsoft.com/office/drawing/2014/main" id="{5A6C7AB7-BE6E-4AAE-B62F-1516AB4197ED}"/>
            </a:ext>
          </a:extLst>
        </xdr:cNvPr>
        <xdr:cNvSpPr txBox="1">
          <a:spLocks noChangeArrowheads="1"/>
        </xdr:cNvSpPr>
      </xdr:nvSpPr>
      <xdr:spPr bwMode="auto">
        <a:xfrm>
          <a:off x="2152650" y="268986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661</xdr:row>
      <xdr:rowOff>0</xdr:rowOff>
    </xdr:from>
    <xdr:to>
      <xdr:col>2</xdr:col>
      <xdr:colOff>385445</xdr:colOff>
      <xdr:row>666</xdr:row>
      <xdr:rowOff>268613</xdr:rowOff>
    </xdr:to>
    <xdr:sp macro="" textlink="">
      <xdr:nvSpPr>
        <xdr:cNvPr id="102" name="Text Box 2">
          <a:extLst>
            <a:ext uri="{FF2B5EF4-FFF2-40B4-BE49-F238E27FC236}">
              <a16:creationId xmlns:a16="http://schemas.microsoft.com/office/drawing/2014/main" id="{82625997-9FD3-4330-A6BC-012163A88743}"/>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3" name="Text Box 2">
          <a:extLst>
            <a:ext uri="{FF2B5EF4-FFF2-40B4-BE49-F238E27FC236}">
              <a16:creationId xmlns:a16="http://schemas.microsoft.com/office/drawing/2014/main" id="{9C7B5EB8-04A9-4EE5-A5B9-DA51C96BFA83}"/>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4" name="Text Box 2">
          <a:extLst>
            <a:ext uri="{FF2B5EF4-FFF2-40B4-BE49-F238E27FC236}">
              <a16:creationId xmlns:a16="http://schemas.microsoft.com/office/drawing/2014/main" id="{EB62DDE7-BD7B-4B90-BA24-0DAF3A8A3C4C}"/>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385445</xdr:colOff>
      <xdr:row>666</xdr:row>
      <xdr:rowOff>268613</xdr:rowOff>
    </xdr:to>
    <xdr:sp macro="" textlink="">
      <xdr:nvSpPr>
        <xdr:cNvPr id="105" name="Text Box 2">
          <a:extLst>
            <a:ext uri="{FF2B5EF4-FFF2-40B4-BE49-F238E27FC236}">
              <a16:creationId xmlns:a16="http://schemas.microsoft.com/office/drawing/2014/main" id="{6BD5FF97-7788-463C-B64B-C7ABADE66FC4}"/>
            </a:ext>
          </a:extLst>
        </xdr:cNvPr>
        <xdr:cNvSpPr txBox="1">
          <a:spLocks noChangeArrowheads="1"/>
        </xdr:cNvSpPr>
      </xdr:nvSpPr>
      <xdr:spPr bwMode="auto">
        <a:xfrm>
          <a:off x="2152650" y="251841000"/>
          <a:ext cx="120650" cy="21736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6" name="Text Box 2">
          <a:extLst>
            <a:ext uri="{FF2B5EF4-FFF2-40B4-BE49-F238E27FC236}">
              <a16:creationId xmlns:a16="http://schemas.microsoft.com/office/drawing/2014/main" id="{DD922389-35E6-49F9-9C87-BBE71225377A}"/>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7" name="Text Box 2">
          <a:extLst>
            <a:ext uri="{FF2B5EF4-FFF2-40B4-BE49-F238E27FC236}">
              <a16:creationId xmlns:a16="http://schemas.microsoft.com/office/drawing/2014/main" id="{A1721DB5-7EF0-4B8E-BD3F-4435486C1BE0}"/>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8" name="Text Box 2">
          <a:extLst>
            <a:ext uri="{FF2B5EF4-FFF2-40B4-BE49-F238E27FC236}">
              <a16:creationId xmlns:a16="http://schemas.microsoft.com/office/drawing/2014/main" id="{AE0DCD11-B211-4B93-8DFA-AC236ACBC7DE}"/>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385445</xdr:colOff>
      <xdr:row>657</xdr:row>
      <xdr:rowOff>193450</xdr:rowOff>
    </xdr:to>
    <xdr:sp macro="" textlink="">
      <xdr:nvSpPr>
        <xdr:cNvPr id="109" name="Text Box 2">
          <a:extLst>
            <a:ext uri="{FF2B5EF4-FFF2-40B4-BE49-F238E27FC236}">
              <a16:creationId xmlns:a16="http://schemas.microsoft.com/office/drawing/2014/main" id="{E54C8F6D-2A5D-4DF8-A287-6AAF3F95330A}"/>
            </a:ext>
          </a:extLst>
        </xdr:cNvPr>
        <xdr:cNvSpPr txBox="1">
          <a:spLocks noChangeArrowheads="1"/>
        </xdr:cNvSpPr>
      </xdr:nvSpPr>
      <xdr:spPr bwMode="auto">
        <a:xfrm>
          <a:off x="2152650" y="246888000"/>
          <a:ext cx="120650" cy="362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698</xdr:row>
      <xdr:rowOff>0</xdr:rowOff>
    </xdr:from>
    <xdr:ext cx="123825" cy="238125"/>
    <xdr:sp macro="" textlink="">
      <xdr:nvSpPr>
        <xdr:cNvPr id="110" name="Text Box 2">
          <a:extLst>
            <a:ext uri="{FF2B5EF4-FFF2-40B4-BE49-F238E27FC236}">
              <a16:creationId xmlns:a16="http://schemas.microsoft.com/office/drawing/2014/main" id="{8AF0AF7A-D62C-41EA-A37B-E802E31D0926}"/>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1" name="Text Box 2">
          <a:extLst>
            <a:ext uri="{FF2B5EF4-FFF2-40B4-BE49-F238E27FC236}">
              <a16:creationId xmlns:a16="http://schemas.microsoft.com/office/drawing/2014/main" id="{8B5FDC46-8D67-4B03-851B-72BA0930E87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2" name="Text Box 2">
          <a:extLst>
            <a:ext uri="{FF2B5EF4-FFF2-40B4-BE49-F238E27FC236}">
              <a16:creationId xmlns:a16="http://schemas.microsoft.com/office/drawing/2014/main" id="{4811946E-54DC-44E5-9FFE-D4DC8DA0B373}"/>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13" name="Text Box 2">
          <a:extLst>
            <a:ext uri="{FF2B5EF4-FFF2-40B4-BE49-F238E27FC236}">
              <a16:creationId xmlns:a16="http://schemas.microsoft.com/office/drawing/2014/main" id="{C213B567-A837-474E-BF43-249C008F6D2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385445</xdr:colOff>
      <xdr:row>1145</xdr:row>
      <xdr:rowOff>0</xdr:rowOff>
    </xdr:to>
    <xdr:sp macro="" textlink="">
      <xdr:nvSpPr>
        <xdr:cNvPr id="114" name="Text Box 2">
          <a:extLst>
            <a:ext uri="{FF2B5EF4-FFF2-40B4-BE49-F238E27FC236}">
              <a16:creationId xmlns:a16="http://schemas.microsoft.com/office/drawing/2014/main" id="{176C4593-DFB9-4989-8056-8CB0B0B2845F}"/>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5" name="Text Box 2">
          <a:extLst>
            <a:ext uri="{FF2B5EF4-FFF2-40B4-BE49-F238E27FC236}">
              <a16:creationId xmlns:a16="http://schemas.microsoft.com/office/drawing/2014/main" id="{962F0999-8899-4211-A4F6-172FAD685024}"/>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6" name="Text Box 2">
          <a:extLst>
            <a:ext uri="{FF2B5EF4-FFF2-40B4-BE49-F238E27FC236}">
              <a16:creationId xmlns:a16="http://schemas.microsoft.com/office/drawing/2014/main" id="{F05E1252-8E31-4C4D-9B51-053DE20C0C29}"/>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1145</xdr:row>
      <xdr:rowOff>0</xdr:rowOff>
    </xdr:to>
    <xdr:sp macro="" textlink="">
      <xdr:nvSpPr>
        <xdr:cNvPr id="117" name="Text Box 2">
          <a:extLst>
            <a:ext uri="{FF2B5EF4-FFF2-40B4-BE49-F238E27FC236}">
              <a16:creationId xmlns:a16="http://schemas.microsoft.com/office/drawing/2014/main" id="{6B84CA5A-B18B-468D-94E2-36839B4F87A4}"/>
            </a:ext>
          </a:extLst>
        </xdr:cNvPr>
        <xdr:cNvSpPr txBox="1">
          <a:spLocks noChangeArrowheads="1"/>
        </xdr:cNvSpPr>
      </xdr:nvSpPr>
      <xdr:spPr bwMode="auto">
        <a:xfrm>
          <a:off x="2152650" y="435864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18" name="Text Box 2">
          <a:extLst>
            <a:ext uri="{FF2B5EF4-FFF2-40B4-BE49-F238E27FC236}">
              <a16:creationId xmlns:a16="http://schemas.microsoft.com/office/drawing/2014/main" id="{5142A800-2114-4F36-AA6A-B4766F1FC1D3}"/>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19" name="Text Box 2">
          <a:extLst>
            <a:ext uri="{FF2B5EF4-FFF2-40B4-BE49-F238E27FC236}">
              <a16:creationId xmlns:a16="http://schemas.microsoft.com/office/drawing/2014/main" id="{CB75CD0C-D8FC-4AA5-BFB4-2B3D71666B64}"/>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20" name="Text Box 2">
          <a:extLst>
            <a:ext uri="{FF2B5EF4-FFF2-40B4-BE49-F238E27FC236}">
              <a16:creationId xmlns:a16="http://schemas.microsoft.com/office/drawing/2014/main" id="{9F8C04F4-135C-4E34-90A5-2D5CD0CA5045}"/>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1149</xdr:row>
      <xdr:rowOff>344207</xdr:rowOff>
    </xdr:to>
    <xdr:sp macro="" textlink="">
      <xdr:nvSpPr>
        <xdr:cNvPr id="121" name="Text Box 2">
          <a:extLst>
            <a:ext uri="{FF2B5EF4-FFF2-40B4-BE49-F238E27FC236}">
              <a16:creationId xmlns:a16="http://schemas.microsoft.com/office/drawing/2014/main" id="{18A458F1-9D86-4EAA-8A31-CBEFF9FAEEB9}"/>
            </a:ext>
          </a:extLst>
        </xdr:cNvPr>
        <xdr:cNvSpPr txBox="1">
          <a:spLocks noChangeArrowheads="1"/>
        </xdr:cNvSpPr>
      </xdr:nvSpPr>
      <xdr:spPr bwMode="auto">
        <a:xfrm>
          <a:off x="2152650" y="435864000"/>
          <a:ext cx="120650" cy="2249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1182</xdr:row>
      <xdr:rowOff>0</xdr:rowOff>
    </xdr:from>
    <xdr:ext cx="123825" cy="238125"/>
    <xdr:sp macro="" textlink="">
      <xdr:nvSpPr>
        <xdr:cNvPr id="122" name="Text Box 2">
          <a:extLst>
            <a:ext uri="{FF2B5EF4-FFF2-40B4-BE49-F238E27FC236}">
              <a16:creationId xmlns:a16="http://schemas.microsoft.com/office/drawing/2014/main" id="{55448897-886A-4DA3-AC39-5DBC2482577E}"/>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3" name="Text Box 2">
          <a:extLst>
            <a:ext uri="{FF2B5EF4-FFF2-40B4-BE49-F238E27FC236}">
              <a16:creationId xmlns:a16="http://schemas.microsoft.com/office/drawing/2014/main" id="{B974C54C-428B-4E9A-A89E-D587D7B2A660}"/>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4" name="Text Box 2">
          <a:extLst>
            <a:ext uri="{FF2B5EF4-FFF2-40B4-BE49-F238E27FC236}">
              <a16:creationId xmlns:a16="http://schemas.microsoft.com/office/drawing/2014/main" id="{FF4A8329-F623-459C-8834-34E62DE7C9F6}"/>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125" name="Text Box 2">
          <a:extLst>
            <a:ext uri="{FF2B5EF4-FFF2-40B4-BE49-F238E27FC236}">
              <a16:creationId xmlns:a16="http://schemas.microsoft.com/office/drawing/2014/main" id="{6DA8DBAC-107E-49F9-87A9-FDBCF4B64F5D}"/>
            </a:ext>
          </a:extLst>
        </xdr:cNvPr>
        <xdr:cNvSpPr txBox="1">
          <a:spLocks noChangeArrowheads="1"/>
        </xdr:cNvSpPr>
      </xdr:nvSpPr>
      <xdr:spPr bwMode="auto">
        <a:xfrm>
          <a:off x="2152650" y="45034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1109</xdr:row>
      <xdr:rowOff>0</xdr:rowOff>
    </xdr:from>
    <xdr:to>
      <xdr:col>4</xdr:col>
      <xdr:colOff>118745</xdr:colOff>
      <xdr:row>1110</xdr:row>
      <xdr:rowOff>0</xdr:rowOff>
    </xdr:to>
    <xdr:sp macro="" textlink="">
      <xdr:nvSpPr>
        <xdr:cNvPr id="126" name="Text Box 2">
          <a:extLst>
            <a:ext uri="{FF2B5EF4-FFF2-40B4-BE49-F238E27FC236}">
              <a16:creationId xmlns:a16="http://schemas.microsoft.com/office/drawing/2014/main" id="{CBD17BBF-1AA0-42D0-8411-C4C408AF6ECA}"/>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7" name="Text Box 2">
          <a:extLst>
            <a:ext uri="{FF2B5EF4-FFF2-40B4-BE49-F238E27FC236}">
              <a16:creationId xmlns:a16="http://schemas.microsoft.com/office/drawing/2014/main" id="{1BDFC34B-7321-4891-A268-1E902B046122}"/>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8" name="Text Box 2">
          <a:extLst>
            <a:ext uri="{FF2B5EF4-FFF2-40B4-BE49-F238E27FC236}">
              <a16:creationId xmlns:a16="http://schemas.microsoft.com/office/drawing/2014/main" id="{B454928A-CEE2-4875-8BBA-3068E176A6BC}"/>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118745</xdr:colOff>
      <xdr:row>1110</xdr:row>
      <xdr:rowOff>0</xdr:rowOff>
    </xdr:to>
    <xdr:sp macro="" textlink="">
      <xdr:nvSpPr>
        <xdr:cNvPr id="129" name="Text Box 2">
          <a:extLst>
            <a:ext uri="{FF2B5EF4-FFF2-40B4-BE49-F238E27FC236}">
              <a16:creationId xmlns:a16="http://schemas.microsoft.com/office/drawing/2014/main" id="{FFA0698E-26CF-43FD-990C-F731B78E25D3}"/>
            </a:ext>
          </a:extLst>
        </xdr:cNvPr>
        <xdr:cNvSpPr txBox="1">
          <a:spLocks noChangeArrowheads="1"/>
        </xdr:cNvSpPr>
      </xdr:nvSpPr>
      <xdr:spPr bwMode="auto">
        <a:xfrm>
          <a:off x="9086850" y="422529000"/>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971</xdr:row>
      <xdr:rowOff>0</xdr:rowOff>
    </xdr:from>
    <xdr:ext cx="123825" cy="238125"/>
    <xdr:sp macro="" textlink="">
      <xdr:nvSpPr>
        <xdr:cNvPr id="130" name="Text Box 2">
          <a:extLst>
            <a:ext uri="{FF2B5EF4-FFF2-40B4-BE49-F238E27FC236}">
              <a16:creationId xmlns:a16="http://schemas.microsoft.com/office/drawing/2014/main" id="{557BCF43-5B89-4F07-8CA2-CCCBD6435ADE}"/>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1" name="Text Box 2">
          <a:extLst>
            <a:ext uri="{FF2B5EF4-FFF2-40B4-BE49-F238E27FC236}">
              <a16:creationId xmlns:a16="http://schemas.microsoft.com/office/drawing/2014/main" id="{0E8ED143-0078-44F9-8D47-E6DF81594E79}"/>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2" name="Text Box 2">
          <a:extLst>
            <a:ext uri="{FF2B5EF4-FFF2-40B4-BE49-F238E27FC236}">
              <a16:creationId xmlns:a16="http://schemas.microsoft.com/office/drawing/2014/main" id="{C2D4D9E7-D0E2-4F85-BD1B-66290A696717}"/>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133" name="Text Box 2">
          <a:extLst>
            <a:ext uri="{FF2B5EF4-FFF2-40B4-BE49-F238E27FC236}">
              <a16:creationId xmlns:a16="http://schemas.microsoft.com/office/drawing/2014/main" id="{20BBB157-FD47-4556-851B-83C52AFF5E77}"/>
            </a:ext>
          </a:extLst>
        </xdr:cNvPr>
        <xdr:cNvSpPr txBox="1">
          <a:spLocks noChangeArrowheads="1"/>
        </xdr:cNvSpPr>
      </xdr:nvSpPr>
      <xdr:spPr bwMode="auto">
        <a:xfrm>
          <a:off x="2152650" y="369951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385445</xdr:colOff>
      <xdr:row>1159</xdr:row>
      <xdr:rowOff>303038</xdr:rowOff>
    </xdr:to>
    <xdr:sp macro="" textlink="">
      <xdr:nvSpPr>
        <xdr:cNvPr id="134" name="Text Box 2">
          <a:extLst>
            <a:ext uri="{FF2B5EF4-FFF2-40B4-BE49-F238E27FC236}">
              <a16:creationId xmlns:a16="http://schemas.microsoft.com/office/drawing/2014/main" id="{2997E5E2-E4E3-4947-ACB5-1DC210D3D061}"/>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5" name="Text Box 2">
          <a:extLst>
            <a:ext uri="{FF2B5EF4-FFF2-40B4-BE49-F238E27FC236}">
              <a16:creationId xmlns:a16="http://schemas.microsoft.com/office/drawing/2014/main" id="{CF2F0FE8-8220-4505-846C-7CFB67B466CE}"/>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6" name="Text Box 2">
          <a:extLst>
            <a:ext uri="{FF2B5EF4-FFF2-40B4-BE49-F238E27FC236}">
              <a16:creationId xmlns:a16="http://schemas.microsoft.com/office/drawing/2014/main" id="{CA55479B-44B5-444D-923D-180F35D2DF3A}"/>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385445</xdr:colOff>
      <xdr:row>1159</xdr:row>
      <xdr:rowOff>303038</xdr:rowOff>
    </xdr:to>
    <xdr:sp macro="" textlink="">
      <xdr:nvSpPr>
        <xdr:cNvPr id="137" name="Text Box 2">
          <a:extLst>
            <a:ext uri="{FF2B5EF4-FFF2-40B4-BE49-F238E27FC236}">
              <a16:creationId xmlns:a16="http://schemas.microsoft.com/office/drawing/2014/main" id="{60100EF1-3DC3-4BDC-A780-E411616CCFDE}"/>
            </a:ext>
          </a:extLst>
        </xdr:cNvPr>
        <xdr:cNvSpPr txBox="1">
          <a:spLocks noChangeArrowheads="1"/>
        </xdr:cNvSpPr>
      </xdr:nvSpPr>
      <xdr:spPr bwMode="auto">
        <a:xfrm>
          <a:off x="2152650" y="435864000"/>
          <a:ext cx="120650" cy="6018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1188</xdr:row>
      <xdr:rowOff>0</xdr:rowOff>
    </xdr:from>
    <xdr:ext cx="123825" cy="238125"/>
    <xdr:sp macro="" textlink="">
      <xdr:nvSpPr>
        <xdr:cNvPr id="138" name="Text Box 2">
          <a:extLst>
            <a:ext uri="{FF2B5EF4-FFF2-40B4-BE49-F238E27FC236}">
              <a16:creationId xmlns:a16="http://schemas.microsoft.com/office/drawing/2014/main" id="{B09B91B2-831F-43AB-BF82-A001AF7FD580}"/>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39" name="Text Box 2">
          <a:extLst>
            <a:ext uri="{FF2B5EF4-FFF2-40B4-BE49-F238E27FC236}">
              <a16:creationId xmlns:a16="http://schemas.microsoft.com/office/drawing/2014/main" id="{D4D1EFC6-116D-421F-A0E0-EBB497E32355}"/>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40" name="Text Box 2">
          <a:extLst>
            <a:ext uri="{FF2B5EF4-FFF2-40B4-BE49-F238E27FC236}">
              <a16:creationId xmlns:a16="http://schemas.microsoft.com/office/drawing/2014/main" id="{AE3C745C-CBB4-442A-A07F-918ECF04D95D}"/>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141" name="Text Box 2">
          <a:extLst>
            <a:ext uri="{FF2B5EF4-FFF2-40B4-BE49-F238E27FC236}">
              <a16:creationId xmlns:a16="http://schemas.microsoft.com/office/drawing/2014/main" id="{1044BBEF-11C8-4286-BBE3-7F084C3862AA}"/>
            </a:ext>
          </a:extLst>
        </xdr:cNvPr>
        <xdr:cNvSpPr txBox="1">
          <a:spLocks noChangeArrowheads="1"/>
        </xdr:cNvSpPr>
      </xdr:nvSpPr>
      <xdr:spPr bwMode="auto">
        <a:xfrm>
          <a:off x="2152650" y="45262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2" name="Text Box 2">
          <a:extLst>
            <a:ext uri="{FF2B5EF4-FFF2-40B4-BE49-F238E27FC236}">
              <a16:creationId xmlns:a16="http://schemas.microsoft.com/office/drawing/2014/main" id="{87286618-BE6E-4508-9A57-D66391BD605A}"/>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3" name="Text Box 2">
          <a:extLst>
            <a:ext uri="{FF2B5EF4-FFF2-40B4-BE49-F238E27FC236}">
              <a16:creationId xmlns:a16="http://schemas.microsoft.com/office/drawing/2014/main" id="{F9F6F1D4-3FFC-47F0-B7F2-19EF1FB2399B}"/>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4" name="Text Box 2">
          <a:extLst>
            <a:ext uri="{FF2B5EF4-FFF2-40B4-BE49-F238E27FC236}">
              <a16:creationId xmlns:a16="http://schemas.microsoft.com/office/drawing/2014/main" id="{FC045D9C-581C-42BA-A350-159B35F24035}"/>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145" name="Text Box 2">
          <a:extLst>
            <a:ext uri="{FF2B5EF4-FFF2-40B4-BE49-F238E27FC236}">
              <a16:creationId xmlns:a16="http://schemas.microsoft.com/office/drawing/2014/main" id="{C563953A-05EC-4E85-A27B-FA8E4E7EDFA2}"/>
            </a:ext>
          </a:extLst>
        </xdr:cNvPr>
        <xdr:cNvSpPr txBox="1">
          <a:spLocks noChangeArrowheads="1"/>
        </xdr:cNvSpPr>
      </xdr:nvSpPr>
      <xdr:spPr bwMode="auto">
        <a:xfrm>
          <a:off x="9086850" y="367665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6" name="Text Box 2">
          <a:extLst>
            <a:ext uri="{FF2B5EF4-FFF2-40B4-BE49-F238E27FC236}">
              <a16:creationId xmlns:a16="http://schemas.microsoft.com/office/drawing/2014/main" id="{1BDF7A66-6467-4FEE-86E5-A96F78DF3D4F}"/>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7" name="Text Box 2">
          <a:extLst>
            <a:ext uri="{FF2B5EF4-FFF2-40B4-BE49-F238E27FC236}">
              <a16:creationId xmlns:a16="http://schemas.microsoft.com/office/drawing/2014/main" id="{BF08ABD4-7761-489C-BD21-610E14B6779D}"/>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8" name="Text Box 2">
          <a:extLst>
            <a:ext uri="{FF2B5EF4-FFF2-40B4-BE49-F238E27FC236}">
              <a16:creationId xmlns:a16="http://schemas.microsoft.com/office/drawing/2014/main" id="{F6C666DE-D0C2-423D-A2C9-CBF910B13950}"/>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149" name="Text Box 2">
          <a:extLst>
            <a:ext uri="{FF2B5EF4-FFF2-40B4-BE49-F238E27FC236}">
              <a16:creationId xmlns:a16="http://schemas.microsoft.com/office/drawing/2014/main" id="{E0FACA2F-26A7-4491-BFF5-2236757E324B}"/>
            </a:ext>
          </a:extLst>
        </xdr:cNvPr>
        <xdr:cNvSpPr txBox="1">
          <a:spLocks noChangeArrowheads="1"/>
        </xdr:cNvSpPr>
      </xdr:nvSpPr>
      <xdr:spPr bwMode="auto">
        <a:xfrm>
          <a:off x="2152650" y="265938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0" name="Text Box 2">
          <a:extLst>
            <a:ext uri="{FF2B5EF4-FFF2-40B4-BE49-F238E27FC236}">
              <a16:creationId xmlns:a16="http://schemas.microsoft.com/office/drawing/2014/main" id="{4E6BEC00-0831-452E-A5F4-4D168014BADD}"/>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1" name="Text Box 2">
          <a:extLst>
            <a:ext uri="{FF2B5EF4-FFF2-40B4-BE49-F238E27FC236}">
              <a16:creationId xmlns:a16="http://schemas.microsoft.com/office/drawing/2014/main" id="{C3879CC9-1145-49BA-8052-F6612DEE70A5}"/>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2" name="Text Box 2">
          <a:extLst>
            <a:ext uri="{FF2B5EF4-FFF2-40B4-BE49-F238E27FC236}">
              <a16:creationId xmlns:a16="http://schemas.microsoft.com/office/drawing/2014/main" id="{A9BB27ED-96F7-43B3-8147-9E946526C465}"/>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153" name="Text Box 2">
          <a:extLst>
            <a:ext uri="{FF2B5EF4-FFF2-40B4-BE49-F238E27FC236}">
              <a16:creationId xmlns:a16="http://schemas.microsoft.com/office/drawing/2014/main" id="{FDAAE356-B208-461B-9214-71EA2F2FED48}"/>
            </a:ext>
          </a:extLst>
        </xdr:cNvPr>
        <xdr:cNvSpPr txBox="1">
          <a:spLocks noChangeArrowheads="1"/>
        </xdr:cNvSpPr>
      </xdr:nvSpPr>
      <xdr:spPr bwMode="auto">
        <a:xfrm>
          <a:off x="9086850" y="43662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4" name="Text Box 2">
          <a:extLst>
            <a:ext uri="{FF2B5EF4-FFF2-40B4-BE49-F238E27FC236}">
              <a16:creationId xmlns:a16="http://schemas.microsoft.com/office/drawing/2014/main" id="{A4820C2E-7670-4D99-9F87-374A7DEAB592}"/>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5" name="Text Box 2">
          <a:extLst>
            <a:ext uri="{FF2B5EF4-FFF2-40B4-BE49-F238E27FC236}">
              <a16:creationId xmlns:a16="http://schemas.microsoft.com/office/drawing/2014/main" id="{28B55A0A-376B-4470-8B85-FE484CF8900B}"/>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6" name="Text Box 2">
          <a:extLst>
            <a:ext uri="{FF2B5EF4-FFF2-40B4-BE49-F238E27FC236}">
              <a16:creationId xmlns:a16="http://schemas.microsoft.com/office/drawing/2014/main" id="{C118E671-0A3F-4131-B8F0-9C5A9CFA64E6}"/>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157" name="Text Box 2">
          <a:extLst>
            <a:ext uri="{FF2B5EF4-FFF2-40B4-BE49-F238E27FC236}">
              <a16:creationId xmlns:a16="http://schemas.microsoft.com/office/drawing/2014/main" id="{F99FFF91-4EE7-48F8-A2D4-5A1FBBDCB8C5}"/>
            </a:ext>
          </a:extLst>
        </xdr:cNvPr>
        <xdr:cNvSpPr txBox="1">
          <a:spLocks noChangeArrowheads="1"/>
        </xdr:cNvSpPr>
      </xdr:nvSpPr>
      <xdr:spPr bwMode="auto">
        <a:xfrm>
          <a:off x="9086850" y="440436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58" name="Text Box 2">
          <a:extLst>
            <a:ext uri="{FF2B5EF4-FFF2-40B4-BE49-F238E27FC236}">
              <a16:creationId xmlns:a16="http://schemas.microsoft.com/office/drawing/2014/main" id="{F7C46294-5F11-49DC-B0A5-17CFBFE42119}"/>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59" name="Text Box 2">
          <a:extLst>
            <a:ext uri="{FF2B5EF4-FFF2-40B4-BE49-F238E27FC236}">
              <a16:creationId xmlns:a16="http://schemas.microsoft.com/office/drawing/2014/main" id="{E020B8EC-FC74-4DD8-BDAC-4A668E615457}"/>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60" name="Text Box 2">
          <a:extLst>
            <a:ext uri="{FF2B5EF4-FFF2-40B4-BE49-F238E27FC236}">
              <a16:creationId xmlns:a16="http://schemas.microsoft.com/office/drawing/2014/main" id="{A1C2363F-5A52-4906-BE1A-835EACF8CEFE}"/>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161" name="Text Box 2">
          <a:extLst>
            <a:ext uri="{FF2B5EF4-FFF2-40B4-BE49-F238E27FC236}">
              <a16:creationId xmlns:a16="http://schemas.microsoft.com/office/drawing/2014/main" id="{7EF383AE-2977-4201-81D3-A79C4DF9F1D0}"/>
            </a:ext>
          </a:extLst>
        </xdr:cNvPr>
        <xdr:cNvSpPr txBox="1">
          <a:spLocks noChangeArrowheads="1"/>
        </xdr:cNvSpPr>
      </xdr:nvSpPr>
      <xdr:spPr bwMode="auto">
        <a:xfrm>
          <a:off x="9086850" y="443865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2" name="Text Box 2">
          <a:extLst>
            <a:ext uri="{FF2B5EF4-FFF2-40B4-BE49-F238E27FC236}">
              <a16:creationId xmlns:a16="http://schemas.microsoft.com/office/drawing/2014/main" id="{CF1C3526-8D27-42C0-9A22-8379D38C603C}"/>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3" name="Text Box 2">
          <a:extLst>
            <a:ext uri="{FF2B5EF4-FFF2-40B4-BE49-F238E27FC236}">
              <a16:creationId xmlns:a16="http://schemas.microsoft.com/office/drawing/2014/main" id="{4A3A778E-D4A7-4F1C-8162-B650725E8172}"/>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4" name="Text Box 2">
          <a:extLst>
            <a:ext uri="{FF2B5EF4-FFF2-40B4-BE49-F238E27FC236}">
              <a16:creationId xmlns:a16="http://schemas.microsoft.com/office/drawing/2014/main" id="{A0AC5223-C808-4B46-A5D7-0B4B20B610CF}"/>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165" name="Text Box 2">
          <a:extLst>
            <a:ext uri="{FF2B5EF4-FFF2-40B4-BE49-F238E27FC236}">
              <a16:creationId xmlns:a16="http://schemas.microsoft.com/office/drawing/2014/main" id="{60EEE883-8A4F-48FF-AA4C-D400D15A5766}"/>
            </a:ext>
          </a:extLst>
        </xdr:cNvPr>
        <xdr:cNvSpPr txBox="1">
          <a:spLocks noChangeArrowheads="1"/>
        </xdr:cNvSpPr>
      </xdr:nvSpPr>
      <xdr:spPr bwMode="auto">
        <a:xfrm>
          <a:off x="9086850" y="445008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6" name="Text Box 2">
          <a:extLst>
            <a:ext uri="{FF2B5EF4-FFF2-40B4-BE49-F238E27FC236}">
              <a16:creationId xmlns:a16="http://schemas.microsoft.com/office/drawing/2014/main" id="{826DE02F-8217-4049-9A17-B83DDD91F65B}"/>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7" name="Text Box 2">
          <a:extLst>
            <a:ext uri="{FF2B5EF4-FFF2-40B4-BE49-F238E27FC236}">
              <a16:creationId xmlns:a16="http://schemas.microsoft.com/office/drawing/2014/main" id="{A09F244E-DA18-4E68-8EA8-3137CB65CB57}"/>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8" name="Text Box 2">
          <a:extLst>
            <a:ext uri="{FF2B5EF4-FFF2-40B4-BE49-F238E27FC236}">
              <a16:creationId xmlns:a16="http://schemas.microsoft.com/office/drawing/2014/main" id="{A0112C8D-C633-49DD-A33E-AF95A4275281}"/>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169" name="Text Box 2">
          <a:extLst>
            <a:ext uri="{FF2B5EF4-FFF2-40B4-BE49-F238E27FC236}">
              <a16:creationId xmlns:a16="http://schemas.microsoft.com/office/drawing/2014/main" id="{70907AAF-3F77-4D8B-9DC7-C4C962AE0FB9}"/>
            </a:ext>
          </a:extLst>
        </xdr:cNvPr>
        <xdr:cNvSpPr txBox="1">
          <a:spLocks noChangeArrowheads="1"/>
        </xdr:cNvSpPr>
      </xdr:nvSpPr>
      <xdr:spPr bwMode="auto">
        <a:xfrm>
          <a:off x="9086850" y="44653200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0" name="Text Box 2">
          <a:extLst>
            <a:ext uri="{FF2B5EF4-FFF2-40B4-BE49-F238E27FC236}">
              <a16:creationId xmlns:a16="http://schemas.microsoft.com/office/drawing/2014/main" id="{90B31693-8354-4678-BDEB-4942BA85939E}"/>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1" name="Text Box 2">
          <a:extLst>
            <a:ext uri="{FF2B5EF4-FFF2-40B4-BE49-F238E27FC236}">
              <a16:creationId xmlns:a16="http://schemas.microsoft.com/office/drawing/2014/main" id="{F4155202-E3B4-49B4-84F5-B43298BAEBE1}"/>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2" name="Text Box 2">
          <a:extLst>
            <a:ext uri="{FF2B5EF4-FFF2-40B4-BE49-F238E27FC236}">
              <a16:creationId xmlns:a16="http://schemas.microsoft.com/office/drawing/2014/main" id="{72B15447-F0B4-47BC-A56D-32685681DCCB}"/>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173" name="Text Box 2">
          <a:extLst>
            <a:ext uri="{FF2B5EF4-FFF2-40B4-BE49-F238E27FC236}">
              <a16:creationId xmlns:a16="http://schemas.microsoft.com/office/drawing/2014/main" id="{D1F0AD2F-6646-45CF-BD77-7EDA8FB4AAFF}"/>
            </a:ext>
          </a:extLst>
        </xdr:cNvPr>
        <xdr:cNvSpPr txBox="1">
          <a:spLocks noChangeArrowheads="1"/>
        </xdr:cNvSpPr>
      </xdr:nvSpPr>
      <xdr:spPr bwMode="auto">
        <a:xfrm>
          <a:off x="9086850"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4" name="Text Box 2">
          <a:extLst>
            <a:ext uri="{FF2B5EF4-FFF2-40B4-BE49-F238E27FC236}">
              <a16:creationId xmlns:a16="http://schemas.microsoft.com/office/drawing/2014/main" id="{91A26A65-A254-4128-8949-A2345EC56E22}"/>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5" name="Text Box 2">
          <a:extLst>
            <a:ext uri="{FF2B5EF4-FFF2-40B4-BE49-F238E27FC236}">
              <a16:creationId xmlns:a16="http://schemas.microsoft.com/office/drawing/2014/main" id="{A2CFEE9F-CCC9-4335-8322-127F514C86AA}"/>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6" name="Text Box 2">
          <a:extLst>
            <a:ext uri="{FF2B5EF4-FFF2-40B4-BE49-F238E27FC236}">
              <a16:creationId xmlns:a16="http://schemas.microsoft.com/office/drawing/2014/main" id="{07FFEAB4-5878-463F-B99D-4500F209AE1B}"/>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177" name="Text Box 2">
          <a:extLst>
            <a:ext uri="{FF2B5EF4-FFF2-40B4-BE49-F238E27FC236}">
              <a16:creationId xmlns:a16="http://schemas.microsoft.com/office/drawing/2014/main" id="{147D9395-51E2-4147-B9D5-75227705E30F}"/>
            </a:ext>
          </a:extLst>
        </xdr:cNvPr>
        <xdr:cNvSpPr txBox="1">
          <a:spLocks noChangeArrowheads="1"/>
        </xdr:cNvSpPr>
      </xdr:nvSpPr>
      <xdr:spPr bwMode="auto">
        <a:xfrm>
          <a:off x="9086850"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78" name="Text Box 2">
          <a:extLst>
            <a:ext uri="{FF2B5EF4-FFF2-40B4-BE49-F238E27FC236}">
              <a16:creationId xmlns:a16="http://schemas.microsoft.com/office/drawing/2014/main" id="{7E997AD1-17CF-4D59-AD42-A5E324BA19F6}"/>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79" name="Text Box 2">
          <a:extLst>
            <a:ext uri="{FF2B5EF4-FFF2-40B4-BE49-F238E27FC236}">
              <a16:creationId xmlns:a16="http://schemas.microsoft.com/office/drawing/2014/main" id="{78381B52-30CF-4580-A828-4358DE8037C9}"/>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80" name="Text Box 2">
          <a:extLst>
            <a:ext uri="{FF2B5EF4-FFF2-40B4-BE49-F238E27FC236}">
              <a16:creationId xmlns:a16="http://schemas.microsoft.com/office/drawing/2014/main" id="{8E13528E-0A9D-400A-90AB-1BA1DE9C7153}"/>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181" name="Text Box 2">
          <a:extLst>
            <a:ext uri="{FF2B5EF4-FFF2-40B4-BE49-F238E27FC236}">
              <a16:creationId xmlns:a16="http://schemas.microsoft.com/office/drawing/2014/main" id="{CE18DE5D-D118-4564-A0AD-DD4281F3321B}"/>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2" name="Text Box 2">
          <a:extLst>
            <a:ext uri="{FF2B5EF4-FFF2-40B4-BE49-F238E27FC236}">
              <a16:creationId xmlns:a16="http://schemas.microsoft.com/office/drawing/2014/main" id="{5F02A1D4-AF3F-4937-993E-6B5BC0B89AD2}"/>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3" name="Text Box 2">
          <a:extLst>
            <a:ext uri="{FF2B5EF4-FFF2-40B4-BE49-F238E27FC236}">
              <a16:creationId xmlns:a16="http://schemas.microsoft.com/office/drawing/2014/main" id="{F66350C0-7500-4C88-9E6F-846F48E6D424}"/>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4" name="Text Box 2">
          <a:extLst>
            <a:ext uri="{FF2B5EF4-FFF2-40B4-BE49-F238E27FC236}">
              <a16:creationId xmlns:a16="http://schemas.microsoft.com/office/drawing/2014/main" id="{9B4B6DFD-AB94-4D7E-8930-33C1BD2EED63}"/>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5" name="Text Box 2">
          <a:extLst>
            <a:ext uri="{FF2B5EF4-FFF2-40B4-BE49-F238E27FC236}">
              <a16:creationId xmlns:a16="http://schemas.microsoft.com/office/drawing/2014/main" id="{294E8960-9978-4FAC-AA6D-E4CE7399548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6" name="Text Box 2">
          <a:extLst>
            <a:ext uri="{FF2B5EF4-FFF2-40B4-BE49-F238E27FC236}">
              <a16:creationId xmlns:a16="http://schemas.microsoft.com/office/drawing/2014/main" id="{78242A3F-9170-4534-A6BA-1EFAB1837479}"/>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7" name="Text Box 2">
          <a:extLst>
            <a:ext uri="{FF2B5EF4-FFF2-40B4-BE49-F238E27FC236}">
              <a16:creationId xmlns:a16="http://schemas.microsoft.com/office/drawing/2014/main" id="{7E386A5B-F282-4AD7-AA98-231D5273914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8" name="Text Box 2">
          <a:extLst>
            <a:ext uri="{FF2B5EF4-FFF2-40B4-BE49-F238E27FC236}">
              <a16:creationId xmlns:a16="http://schemas.microsoft.com/office/drawing/2014/main" id="{11AD6C2D-9300-4606-9AEE-4DF9D4B4885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89" name="Text Box 2">
          <a:extLst>
            <a:ext uri="{FF2B5EF4-FFF2-40B4-BE49-F238E27FC236}">
              <a16:creationId xmlns:a16="http://schemas.microsoft.com/office/drawing/2014/main" id="{45650DAE-A349-433A-AB56-32641FC612B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0" name="Text Box 2">
          <a:extLst>
            <a:ext uri="{FF2B5EF4-FFF2-40B4-BE49-F238E27FC236}">
              <a16:creationId xmlns:a16="http://schemas.microsoft.com/office/drawing/2014/main" id="{E8302C0E-41A8-4731-A94C-51E11B9D41E0}"/>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1" name="Text Box 2">
          <a:extLst>
            <a:ext uri="{FF2B5EF4-FFF2-40B4-BE49-F238E27FC236}">
              <a16:creationId xmlns:a16="http://schemas.microsoft.com/office/drawing/2014/main" id="{69869ADC-F208-46CD-A298-7B9E3BFD44F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2" name="Text Box 2">
          <a:extLst>
            <a:ext uri="{FF2B5EF4-FFF2-40B4-BE49-F238E27FC236}">
              <a16:creationId xmlns:a16="http://schemas.microsoft.com/office/drawing/2014/main" id="{4AF281C7-7C35-47F2-91AA-480391450567}"/>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3" name="Text Box 2">
          <a:extLst>
            <a:ext uri="{FF2B5EF4-FFF2-40B4-BE49-F238E27FC236}">
              <a16:creationId xmlns:a16="http://schemas.microsoft.com/office/drawing/2014/main" id="{98E33C7D-3152-4CD6-B475-FEE1873D6619}"/>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4" name="Text Box 2">
          <a:extLst>
            <a:ext uri="{FF2B5EF4-FFF2-40B4-BE49-F238E27FC236}">
              <a16:creationId xmlns:a16="http://schemas.microsoft.com/office/drawing/2014/main" id="{B606E762-19CB-45AC-8AF7-D7CEAE5267C5}"/>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5" name="Text Box 2">
          <a:extLst>
            <a:ext uri="{FF2B5EF4-FFF2-40B4-BE49-F238E27FC236}">
              <a16:creationId xmlns:a16="http://schemas.microsoft.com/office/drawing/2014/main" id="{9D4A9048-CD28-42C1-902E-24D6A558ACF6}"/>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6" name="Text Box 2">
          <a:extLst>
            <a:ext uri="{FF2B5EF4-FFF2-40B4-BE49-F238E27FC236}">
              <a16:creationId xmlns:a16="http://schemas.microsoft.com/office/drawing/2014/main" id="{281CD8E2-1769-4EDF-BAB0-F3433716363B}"/>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197" name="Text Box 2">
          <a:extLst>
            <a:ext uri="{FF2B5EF4-FFF2-40B4-BE49-F238E27FC236}">
              <a16:creationId xmlns:a16="http://schemas.microsoft.com/office/drawing/2014/main" id="{E87CA2E2-3E43-48F7-B966-FB8C94459580}"/>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8" name="Text Box 2">
          <a:extLst>
            <a:ext uri="{FF2B5EF4-FFF2-40B4-BE49-F238E27FC236}">
              <a16:creationId xmlns:a16="http://schemas.microsoft.com/office/drawing/2014/main" id="{8138A6C9-92E8-4D49-A09D-B5DA4DDA4EF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199" name="Text Box 2">
          <a:extLst>
            <a:ext uri="{FF2B5EF4-FFF2-40B4-BE49-F238E27FC236}">
              <a16:creationId xmlns:a16="http://schemas.microsoft.com/office/drawing/2014/main" id="{0E428063-DDD7-4BE8-81B3-DFD3CA8927B0}"/>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0" name="Text Box 2">
          <a:extLst>
            <a:ext uri="{FF2B5EF4-FFF2-40B4-BE49-F238E27FC236}">
              <a16:creationId xmlns:a16="http://schemas.microsoft.com/office/drawing/2014/main" id="{ABD3E41E-4586-4FFD-B06C-12C98BEA1036}"/>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1" name="Text Box 2">
          <a:extLst>
            <a:ext uri="{FF2B5EF4-FFF2-40B4-BE49-F238E27FC236}">
              <a16:creationId xmlns:a16="http://schemas.microsoft.com/office/drawing/2014/main" id="{ED8D150D-A8B7-45E9-A399-5BC9107A83B7}"/>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2" name="Text Box 2">
          <a:extLst>
            <a:ext uri="{FF2B5EF4-FFF2-40B4-BE49-F238E27FC236}">
              <a16:creationId xmlns:a16="http://schemas.microsoft.com/office/drawing/2014/main" id="{6EAEF503-2662-4B3E-A140-59E3ABF6F48F}"/>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3" name="Text Box 2">
          <a:extLst>
            <a:ext uri="{FF2B5EF4-FFF2-40B4-BE49-F238E27FC236}">
              <a16:creationId xmlns:a16="http://schemas.microsoft.com/office/drawing/2014/main" id="{4A772F05-C7AD-43D6-936F-E4B431EFD895}"/>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4" name="Text Box 2">
          <a:extLst>
            <a:ext uri="{FF2B5EF4-FFF2-40B4-BE49-F238E27FC236}">
              <a16:creationId xmlns:a16="http://schemas.microsoft.com/office/drawing/2014/main" id="{36C1CBD0-4E2A-429D-A04C-7FE42255453D}"/>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1283</xdr:row>
      <xdr:rowOff>0</xdr:rowOff>
    </xdr:from>
    <xdr:ext cx="120650" cy="388620"/>
    <xdr:sp macro="" textlink="">
      <xdr:nvSpPr>
        <xdr:cNvPr id="205" name="Text Box 2">
          <a:extLst>
            <a:ext uri="{FF2B5EF4-FFF2-40B4-BE49-F238E27FC236}">
              <a16:creationId xmlns:a16="http://schemas.microsoft.com/office/drawing/2014/main" id="{B95216EE-5240-4D1B-AB3B-8F8177A1BB49}"/>
            </a:ext>
          </a:extLst>
        </xdr:cNvPr>
        <xdr:cNvSpPr txBox="1">
          <a:spLocks noChangeArrowheads="1"/>
        </xdr:cNvSpPr>
      </xdr:nvSpPr>
      <xdr:spPr bwMode="auto">
        <a:xfrm>
          <a:off x="10144125" y="489070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6" name="Text Box 2">
          <a:extLst>
            <a:ext uri="{FF2B5EF4-FFF2-40B4-BE49-F238E27FC236}">
              <a16:creationId xmlns:a16="http://schemas.microsoft.com/office/drawing/2014/main" id="{44A674F8-CD8F-492A-9AD0-452A0DCAEE3B}"/>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7" name="Text Box 2">
          <a:extLst>
            <a:ext uri="{FF2B5EF4-FFF2-40B4-BE49-F238E27FC236}">
              <a16:creationId xmlns:a16="http://schemas.microsoft.com/office/drawing/2014/main" id="{1595D8D2-FDF0-4286-A734-9D8CEB4A6505}"/>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8" name="Text Box 2">
          <a:extLst>
            <a:ext uri="{FF2B5EF4-FFF2-40B4-BE49-F238E27FC236}">
              <a16:creationId xmlns:a16="http://schemas.microsoft.com/office/drawing/2014/main" id="{19EA636E-4E27-4815-9392-6673F6621B7B}"/>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1284</xdr:row>
      <xdr:rowOff>0</xdr:rowOff>
    </xdr:from>
    <xdr:ext cx="120650" cy="388620"/>
    <xdr:sp macro="" textlink="">
      <xdr:nvSpPr>
        <xdr:cNvPr id="209" name="Text Box 2">
          <a:extLst>
            <a:ext uri="{FF2B5EF4-FFF2-40B4-BE49-F238E27FC236}">
              <a16:creationId xmlns:a16="http://schemas.microsoft.com/office/drawing/2014/main" id="{D0097127-C0A7-4636-8C02-5CA8E67D2CED}"/>
            </a:ext>
          </a:extLst>
        </xdr:cNvPr>
        <xdr:cNvSpPr txBox="1">
          <a:spLocks noChangeArrowheads="1"/>
        </xdr:cNvSpPr>
      </xdr:nvSpPr>
      <xdr:spPr bwMode="auto">
        <a:xfrm>
          <a:off x="10144125" y="489451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0" name="Text Box 2">
          <a:extLst>
            <a:ext uri="{FF2B5EF4-FFF2-40B4-BE49-F238E27FC236}">
              <a16:creationId xmlns:a16="http://schemas.microsoft.com/office/drawing/2014/main" id="{A9736A15-7B90-4A2E-8414-E05C86C99FFA}"/>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1" name="Text Box 2">
          <a:extLst>
            <a:ext uri="{FF2B5EF4-FFF2-40B4-BE49-F238E27FC236}">
              <a16:creationId xmlns:a16="http://schemas.microsoft.com/office/drawing/2014/main" id="{E1A93719-0420-47EC-948E-F89DF0F7B509}"/>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2" name="Text Box 2">
          <a:extLst>
            <a:ext uri="{FF2B5EF4-FFF2-40B4-BE49-F238E27FC236}">
              <a16:creationId xmlns:a16="http://schemas.microsoft.com/office/drawing/2014/main" id="{42D8E843-84D4-477E-93AB-1AF3E5CB7F5D}"/>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1109</xdr:row>
      <xdr:rowOff>0</xdr:rowOff>
    </xdr:from>
    <xdr:ext cx="120650" cy="379056"/>
    <xdr:sp macro="" textlink="">
      <xdr:nvSpPr>
        <xdr:cNvPr id="213" name="Text Box 2">
          <a:extLst>
            <a:ext uri="{FF2B5EF4-FFF2-40B4-BE49-F238E27FC236}">
              <a16:creationId xmlns:a16="http://schemas.microsoft.com/office/drawing/2014/main" id="{768F010B-2C69-493C-8BFA-0B2FB475F29A}"/>
            </a:ext>
          </a:extLst>
        </xdr:cNvPr>
        <xdr:cNvSpPr txBox="1">
          <a:spLocks noChangeArrowheads="1"/>
        </xdr:cNvSpPr>
      </xdr:nvSpPr>
      <xdr:spPr bwMode="auto">
        <a:xfrm>
          <a:off x="10144125" y="422529000"/>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4" name="Text Box 2">
          <a:extLst>
            <a:ext uri="{FF2B5EF4-FFF2-40B4-BE49-F238E27FC236}">
              <a16:creationId xmlns:a16="http://schemas.microsoft.com/office/drawing/2014/main" id="{4C0AEB08-3FAC-4D47-91B7-7371E407EF91}"/>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5" name="Text Box 2">
          <a:extLst>
            <a:ext uri="{FF2B5EF4-FFF2-40B4-BE49-F238E27FC236}">
              <a16:creationId xmlns:a16="http://schemas.microsoft.com/office/drawing/2014/main" id="{A73D0233-960D-4AC0-BBA1-941C9D18B268}"/>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6" name="Text Box 2">
          <a:extLst>
            <a:ext uri="{FF2B5EF4-FFF2-40B4-BE49-F238E27FC236}">
              <a16:creationId xmlns:a16="http://schemas.microsoft.com/office/drawing/2014/main" id="{8BADD11E-4C94-4FD6-A89E-5A3117ABAE80}"/>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1281</xdr:row>
      <xdr:rowOff>0</xdr:rowOff>
    </xdr:from>
    <xdr:ext cx="120650" cy="388620"/>
    <xdr:sp macro="" textlink="">
      <xdr:nvSpPr>
        <xdr:cNvPr id="217" name="Text Box 2">
          <a:extLst>
            <a:ext uri="{FF2B5EF4-FFF2-40B4-BE49-F238E27FC236}">
              <a16:creationId xmlns:a16="http://schemas.microsoft.com/office/drawing/2014/main" id="{A46E54BB-D567-4412-9BDD-957B1E9C6683}"/>
            </a:ext>
          </a:extLst>
        </xdr:cNvPr>
        <xdr:cNvSpPr txBox="1">
          <a:spLocks noChangeArrowheads="1"/>
        </xdr:cNvSpPr>
      </xdr:nvSpPr>
      <xdr:spPr bwMode="auto">
        <a:xfrm>
          <a:off x="10144125" y="488308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18" name="Text Box 2">
          <a:extLst>
            <a:ext uri="{FF2B5EF4-FFF2-40B4-BE49-F238E27FC236}">
              <a16:creationId xmlns:a16="http://schemas.microsoft.com/office/drawing/2014/main" id="{723AF121-5156-4E5D-A97C-5D0F78D89C3F}"/>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19" name="Text Box 2">
          <a:extLst>
            <a:ext uri="{FF2B5EF4-FFF2-40B4-BE49-F238E27FC236}">
              <a16:creationId xmlns:a16="http://schemas.microsoft.com/office/drawing/2014/main" id="{9CCC65F5-0FE4-4E2F-BE19-A8EAC7227217}"/>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20" name="Text Box 2">
          <a:extLst>
            <a:ext uri="{FF2B5EF4-FFF2-40B4-BE49-F238E27FC236}">
              <a16:creationId xmlns:a16="http://schemas.microsoft.com/office/drawing/2014/main" id="{4F6BEA02-F41E-4384-9E55-33C17F459D66}"/>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1282</xdr:row>
      <xdr:rowOff>0</xdr:rowOff>
    </xdr:from>
    <xdr:ext cx="120650" cy="388620"/>
    <xdr:sp macro="" textlink="">
      <xdr:nvSpPr>
        <xdr:cNvPr id="221" name="Text Box 2">
          <a:extLst>
            <a:ext uri="{FF2B5EF4-FFF2-40B4-BE49-F238E27FC236}">
              <a16:creationId xmlns:a16="http://schemas.microsoft.com/office/drawing/2014/main" id="{7CC157A3-6EC1-4D0C-B283-43DA3AB6EC9C}"/>
            </a:ext>
          </a:extLst>
        </xdr:cNvPr>
        <xdr:cNvSpPr txBox="1">
          <a:spLocks noChangeArrowheads="1"/>
        </xdr:cNvSpPr>
      </xdr:nvSpPr>
      <xdr:spPr bwMode="auto">
        <a:xfrm>
          <a:off x="10144125" y="488689650"/>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2" name="Text Box 2">
          <a:extLst>
            <a:ext uri="{FF2B5EF4-FFF2-40B4-BE49-F238E27FC236}">
              <a16:creationId xmlns:a16="http://schemas.microsoft.com/office/drawing/2014/main" id="{71051A9F-878B-4594-ACBC-C7D6BF0A987A}"/>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3" name="Text Box 2">
          <a:extLst>
            <a:ext uri="{FF2B5EF4-FFF2-40B4-BE49-F238E27FC236}">
              <a16:creationId xmlns:a16="http://schemas.microsoft.com/office/drawing/2014/main" id="{FD193039-8B05-4E0B-846C-8D7A280F5489}"/>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4" name="Text Box 2">
          <a:extLst>
            <a:ext uri="{FF2B5EF4-FFF2-40B4-BE49-F238E27FC236}">
              <a16:creationId xmlns:a16="http://schemas.microsoft.com/office/drawing/2014/main" id="{1DF6D11A-01B8-4C5C-A277-D8259606D0A4}"/>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302</xdr:row>
      <xdr:rowOff>0</xdr:rowOff>
    </xdr:from>
    <xdr:ext cx="123825" cy="238125"/>
    <xdr:sp macro="" textlink="">
      <xdr:nvSpPr>
        <xdr:cNvPr id="225" name="Text Box 2">
          <a:extLst>
            <a:ext uri="{FF2B5EF4-FFF2-40B4-BE49-F238E27FC236}">
              <a16:creationId xmlns:a16="http://schemas.microsoft.com/office/drawing/2014/main" id="{76963D6C-AD47-41E2-97C6-09FDD77A0CB0}"/>
            </a:ext>
          </a:extLst>
        </xdr:cNvPr>
        <xdr:cNvSpPr txBox="1">
          <a:spLocks noChangeArrowheads="1"/>
        </xdr:cNvSpPr>
      </xdr:nvSpPr>
      <xdr:spPr bwMode="auto">
        <a:xfrm>
          <a:off x="2162175" y="115062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247</xdr:row>
      <xdr:rowOff>0</xdr:rowOff>
    </xdr:from>
    <xdr:to>
      <xdr:col>2</xdr:col>
      <xdr:colOff>390525</xdr:colOff>
      <xdr:row>252</xdr:row>
      <xdr:rowOff>268348</xdr:rowOff>
    </xdr:to>
    <xdr:sp macro="" textlink="">
      <xdr:nvSpPr>
        <xdr:cNvPr id="226" name="Text Box 2">
          <a:extLst>
            <a:ext uri="{FF2B5EF4-FFF2-40B4-BE49-F238E27FC236}">
              <a16:creationId xmlns:a16="http://schemas.microsoft.com/office/drawing/2014/main" id="{3936C471-62AF-4871-A8AA-7648C9EFE6F9}"/>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7" name="Text Box 2">
          <a:extLst>
            <a:ext uri="{FF2B5EF4-FFF2-40B4-BE49-F238E27FC236}">
              <a16:creationId xmlns:a16="http://schemas.microsoft.com/office/drawing/2014/main" id="{7C735BC1-DCB9-4DCE-9113-45DCA8745F91}"/>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8" name="Text Box 2">
          <a:extLst>
            <a:ext uri="{FF2B5EF4-FFF2-40B4-BE49-F238E27FC236}">
              <a16:creationId xmlns:a16="http://schemas.microsoft.com/office/drawing/2014/main" id="{8D4357E5-47DA-4AA9-8B54-125105BCBE2A}"/>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247</xdr:row>
      <xdr:rowOff>0</xdr:rowOff>
    </xdr:from>
    <xdr:to>
      <xdr:col>2</xdr:col>
      <xdr:colOff>390525</xdr:colOff>
      <xdr:row>252</xdr:row>
      <xdr:rowOff>268348</xdr:rowOff>
    </xdr:to>
    <xdr:sp macro="" textlink="">
      <xdr:nvSpPr>
        <xdr:cNvPr id="229" name="Text Box 2">
          <a:extLst>
            <a:ext uri="{FF2B5EF4-FFF2-40B4-BE49-F238E27FC236}">
              <a16:creationId xmlns:a16="http://schemas.microsoft.com/office/drawing/2014/main" id="{879DCB7E-40E6-40F0-9C07-5F6C3D12C8F3}"/>
            </a:ext>
          </a:extLst>
        </xdr:cNvPr>
        <xdr:cNvSpPr txBox="1">
          <a:spLocks noChangeArrowheads="1"/>
        </xdr:cNvSpPr>
      </xdr:nvSpPr>
      <xdr:spPr bwMode="auto">
        <a:xfrm>
          <a:off x="2162175" y="94107000"/>
          <a:ext cx="123825" cy="2173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0" name="Text Box 2">
          <a:extLst>
            <a:ext uri="{FF2B5EF4-FFF2-40B4-BE49-F238E27FC236}">
              <a16:creationId xmlns:a16="http://schemas.microsoft.com/office/drawing/2014/main" id="{B7FB44FA-F0EA-41E7-9165-E2F227B71E0B}"/>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1" name="Text Box 2">
          <a:extLst>
            <a:ext uri="{FF2B5EF4-FFF2-40B4-BE49-F238E27FC236}">
              <a16:creationId xmlns:a16="http://schemas.microsoft.com/office/drawing/2014/main" id="{7537AAE5-3B58-4686-866E-78CB7B0CA8D6}"/>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2" name="Text Box 2">
          <a:extLst>
            <a:ext uri="{FF2B5EF4-FFF2-40B4-BE49-F238E27FC236}">
              <a16:creationId xmlns:a16="http://schemas.microsoft.com/office/drawing/2014/main" id="{14580042-A3CE-4D8F-81E2-3AA78D97CA80}"/>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228</xdr:row>
      <xdr:rowOff>0</xdr:rowOff>
    </xdr:from>
    <xdr:to>
      <xdr:col>2</xdr:col>
      <xdr:colOff>390525</xdr:colOff>
      <xdr:row>237</xdr:row>
      <xdr:rowOff>238271</xdr:rowOff>
    </xdr:to>
    <xdr:sp macro="" textlink="">
      <xdr:nvSpPr>
        <xdr:cNvPr id="233" name="Text Box 2">
          <a:extLst>
            <a:ext uri="{FF2B5EF4-FFF2-40B4-BE49-F238E27FC236}">
              <a16:creationId xmlns:a16="http://schemas.microsoft.com/office/drawing/2014/main" id="{6BAFC2A9-8594-466F-B394-F26DCBEDA72C}"/>
            </a:ext>
          </a:extLst>
        </xdr:cNvPr>
        <xdr:cNvSpPr txBox="1">
          <a:spLocks noChangeArrowheads="1"/>
        </xdr:cNvSpPr>
      </xdr:nvSpPr>
      <xdr:spPr bwMode="auto">
        <a:xfrm>
          <a:off x="2162175" y="86868000"/>
          <a:ext cx="123825" cy="36672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293</xdr:row>
      <xdr:rowOff>0</xdr:rowOff>
    </xdr:from>
    <xdr:ext cx="123825" cy="238125"/>
    <xdr:sp macro="" textlink="">
      <xdr:nvSpPr>
        <xdr:cNvPr id="234" name="Text Box 2">
          <a:extLst>
            <a:ext uri="{FF2B5EF4-FFF2-40B4-BE49-F238E27FC236}">
              <a16:creationId xmlns:a16="http://schemas.microsoft.com/office/drawing/2014/main" id="{FFFF31F2-A963-43E5-A58E-89D544650C92}"/>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5" name="Text Box 2">
          <a:extLst>
            <a:ext uri="{FF2B5EF4-FFF2-40B4-BE49-F238E27FC236}">
              <a16:creationId xmlns:a16="http://schemas.microsoft.com/office/drawing/2014/main" id="{56004170-2122-471B-8D17-9BAB36F774BD}"/>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6" name="Text Box 2">
          <a:extLst>
            <a:ext uri="{FF2B5EF4-FFF2-40B4-BE49-F238E27FC236}">
              <a16:creationId xmlns:a16="http://schemas.microsoft.com/office/drawing/2014/main" id="{0107036F-C09B-44E6-B084-FF3B62C722A6}"/>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293</xdr:row>
      <xdr:rowOff>0</xdr:rowOff>
    </xdr:from>
    <xdr:ext cx="123825" cy="238125"/>
    <xdr:sp macro="" textlink="">
      <xdr:nvSpPr>
        <xdr:cNvPr id="237" name="Text Box 2">
          <a:extLst>
            <a:ext uri="{FF2B5EF4-FFF2-40B4-BE49-F238E27FC236}">
              <a16:creationId xmlns:a16="http://schemas.microsoft.com/office/drawing/2014/main" id="{0353BAE4-9403-4749-9188-AB8B5AFD19F2}"/>
            </a:ext>
          </a:extLst>
        </xdr:cNvPr>
        <xdr:cNvSpPr txBox="1">
          <a:spLocks noChangeArrowheads="1"/>
        </xdr:cNvSpPr>
      </xdr:nvSpPr>
      <xdr:spPr bwMode="auto">
        <a:xfrm>
          <a:off x="2162175" y="111633000"/>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38" name="Text Box 2">
          <a:extLst>
            <a:ext uri="{FF2B5EF4-FFF2-40B4-BE49-F238E27FC236}">
              <a16:creationId xmlns:a16="http://schemas.microsoft.com/office/drawing/2014/main" id="{4B484449-B65A-4D34-B06D-3FE97DBF4194}"/>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39" name="Text Box 2">
          <a:extLst>
            <a:ext uri="{FF2B5EF4-FFF2-40B4-BE49-F238E27FC236}">
              <a16:creationId xmlns:a16="http://schemas.microsoft.com/office/drawing/2014/main" id="{6DD24D7D-86F5-4304-9740-AD3B0EE1B038}"/>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40" name="Text Box 2">
          <a:extLst>
            <a:ext uri="{FF2B5EF4-FFF2-40B4-BE49-F238E27FC236}">
              <a16:creationId xmlns:a16="http://schemas.microsoft.com/office/drawing/2014/main" id="{ECC1CA99-031C-41A3-A57A-51D11A6CA6B3}"/>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1152</xdr:row>
      <xdr:rowOff>0</xdr:rowOff>
    </xdr:from>
    <xdr:ext cx="123825" cy="238125"/>
    <xdr:sp macro="" textlink="">
      <xdr:nvSpPr>
        <xdr:cNvPr id="241" name="Text Box 2">
          <a:extLst>
            <a:ext uri="{FF2B5EF4-FFF2-40B4-BE49-F238E27FC236}">
              <a16:creationId xmlns:a16="http://schemas.microsoft.com/office/drawing/2014/main" id="{E61F8B0C-9F3A-4FDF-A553-79B718BB498E}"/>
            </a:ext>
          </a:extLst>
        </xdr:cNvPr>
        <xdr:cNvSpPr txBox="1">
          <a:spLocks noChangeArrowheads="1"/>
        </xdr:cNvSpPr>
      </xdr:nvSpPr>
      <xdr:spPr bwMode="auto">
        <a:xfrm>
          <a:off x="2162175" y="43943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1098</xdr:row>
      <xdr:rowOff>0</xdr:rowOff>
    </xdr:from>
    <xdr:to>
      <xdr:col>2</xdr:col>
      <xdr:colOff>390525</xdr:colOff>
      <xdr:row>1099</xdr:row>
      <xdr:rowOff>0</xdr:rowOff>
    </xdr:to>
    <xdr:sp macro="" textlink="">
      <xdr:nvSpPr>
        <xdr:cNvPr id="242" name="Text Box 2">
          <a:extLst>
            <a:ext uri="{FF2B5EF4-FFF2-40B4-BE49-F238E27FC236}">
              <a16:creationId xmlns:a16="http://schemas.microsoft.com/office/drawing/2014/main" id="{31584964-4BAC-4F1D-B036-7E7585D5E362}"/>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3" name="Text Box 2">
          <a:extLst>
            <a:ext uri="{FF2B5EF4-FFF2-40B4-BE49-F238E27FC236}">
              <a16:creationId xmlns:a16="http://schemas.microsoft.com/office/drawing/2014/main" id="{F23BF890-3F60-4440-BC2F-5D145F19A8CF}"/>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4" name="Text Box 2">
          <a:extLst>
            <a:ext uri="{FF2B5EF4-FFF2-40B4-BE49-F238E27FC236}">
              <a16:creationId xmlns:a16="http://schemas.microsoft.com/office/drawing/2014/main" id="{82A0F4C1-B72B-4E7C-B00E-7823E666258B}"/>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1098</xdr:row>
      <xdr:rowOff>0</xdr:rowOff>
    </xdr:from>
    <xdr:to>
      <xdr:col>2</xdr:col>
      <xdr:colOff>390525</xdr:colOff>
      <xdr:row>1099</xdr:row>
      <xdr:rowOff>0</xdr:rowOff>
    </xdr:to>
    <xdr:sp macro="" textlink="">
      <xdr:nvSpPr>
        <xdr:cNvPr id="245" name="Text Box 2">
          <a:extLst>
            <a:ext uri="{FF2B5EF4-FFF2-40B4-BE49-F238E27FC236}">
              <a16:creationId xmlns:a16="http://schemas.microsoft.com/office/drawing/2014/main" id="{EA68D252-520B-4275-B518-D3F7A4CB8D3C}"/>
            </a:ext>
          </a:extLst>
        </xdr:cNvPr>
        <xdr:cNvSpPr txBox="1">
          <a:spLocks noChangeArrowheads="1"/>
        </xdr:cNvSpPr>
      </xdr:nvSpPr>
      <xdr:spPr bwMode="auto">
        <a:xfrm>
          <a:off x="2162175" y="418861875"/>
          <a:ext cx="1238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6" name="Text Box 2">
          <a:extLst>
            <a:ext uri="{FF2B5EF4-FFF2-40B4-BE49-F238E27FC236}">
              <a16:creationId xmlns:a16="http://schemas.microsoft.com/office/drawing/2014/main" id="{742C63AD-0D10-47E0-B73A-8B20424CF286}"/>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7" name="Text Box 2">
          <a:extLst>
            <a:ext uri="{FF2B5EF4-FFF2-40B4-BE49-F238E27FC236}">
              <a16:creationId xmlns:a16="http://schemas.microsoft.com/office/drawing/2014/main" id="{9B454274-B81F-4D07-8800-A80BB85B4976}"/>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8" name="Text Box 2">
          <a:extLst>
            <a:ext uri="{FF2B5EF4-FFF2-40B4-BE49-F238E27FC236}">
              <a16:creationId xmlns:a16="http://schemas.microsoft.com/office/drawing/2014/main" id="{5E17EA3D-FF73-49D8-940F-B997E93C253B}"/>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1079</xdr:row>
      <xdr:rowOff>0</xdr:rowOff>
    </xdr:from>
    <xdr:to>
      <xdr:col>2</xdr:col>
      <xdr:colOff>390525</xdr:colOff>
      <xdr:row>1085</xdr:row>
      <xdr:rowOff>0</xdr:rowOff>
    </xdr:to>
    <xdr:sp macro="" textlink="">
      <xdr:nvSpPr>
        <xdr:cNvPr id="249" name="Text Box 2">
          <a:extLst>
            <a:ext uri="{FF2B5EF4-FFF2-40B4-BE49-F238E27FC236}">
              <a16:creationId xmlns:a16="http://schemas.microsoft.com/office/drawing/2014/main" id="{48210F50-72D0-40E6-8831-3BC070C73A89}"/>
            </a:ext>
          </a:extLst>
        </xdr:cNvPr>
        <xdr:cNvSpPr txBox="1">
          <a:spLocks noChangeArrowheads="1"/>
        </xdr:cNvSpPr>
      </xdr:nvSpPr>
      <xdr:spPr bwMode="auto">
        <a:xfrm>
          <a:off x="2162175" y="411622875"/>
          <a:ext cx="123825" cy="2292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1143</xdr:row>
      <xdr:rowOff>0</xdr:rowOff>
    </xdr:from>
    <xdr:ext cx="123825" cy="238125"/>
    <xdr:sp macro="" textlink="">
      <xdr:nvSpPr>
        <xdr:cNvPr id="250" name="Text Box 2">
          <a:extLst>
            <a:ext uri="{FF2B5EF4-FFF2-40B4-BE49-F238E27FC236}">
              <a16:creationId xmlns:a16="http://schemas.microsoft.com/office/drawing/2014/main" id="{30F19A74-3A99-4D77-A155-94CEE075DF5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1" name="Text Box 2">
          <a:extLst>
            <a:ext uri="{FF2B5EF4-FFF2-40B4-BE49-F238E27FC236}">
              <a16:creationId xmlns:a16="http://schemas.microsoft.com/office/drawing/2014/main" id="{EB7356AB-E3F1-473E-AD8F-FE8F3EB3BC7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2" name="Text Box 2">
          <a:extLst>
            <a:ext uri="{FF2B5EF4-FFF2-40B4-BE49-F238E27FC236}">
              <a16:creationId xmlns:a16="http://schemas.microsoft.com/office/drawing/2014/main" id="{8ECE20C3-EA50-40FB-A43C-AC30A6905A2F}"/>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1143</xdr:row>
      <xdr:rowOff>0</xdr:rowOff>
    </xdr:from>
    <xdr:ext cx="123825" cy="238125"/>
    <xdr:sp macro="" textlink="">
      <xdr:nvSpPr>
        <xdr:cNvPr id="253" name="Text Box 2">
          <a:extLst>
            <a:ext uri="{FF2B5EF4-FFF2-40B4-BE49-F238E27FC236}">
              <a16:creationId xmlns:a16="http://schemas.microsoft.com/office/drawing/2014/main" id="{033A5108-5D80-463A-A515-B1A160927E41}"/>
            </a:ext>
          </a:extLst>
        </xdr:cNvPr>
        <xdr:cNvSpPr txBox="1">
          <a:spLocks noChangeArrowheads="1"/>
        </xdr:cNvSpPr>
      </xdr:nvSpPr>
      <xdr:spPr bwMode="auto">
        <a:xfrm>
          <a:off x="2162175" y="436006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4" name="Text Box 2">
          <a:extLst>
            <a:ext uri="{FF2B5EF4-FFF2-40B4-BE49-F238E27FC236}">
              <a16:creationId xmlns:a16="http://schemas.microsoft.com/office/drawing/2014/main" id="{002EACDE-03B8-48FB-AB36-BD90710A09B4}"/>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5" name="Text Box 2">
          <a:extLst>
            <a:ext uri="{FF2B5EF4-FFF2-40B4-BE49-F238E27FC236}">
              <a16:creationId xmlns:a16="http://schemas.microsoft.com/office/drawing/2014/main" id="{5BADFDAC-A14E-4C8F-83AC-DA0578432F95}"/>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6" name="Text Box 2">
          <a:extLst>
            <a:ext uri="{FF2B5EF4-FFF2-40B4-BE49-F238E27FC236}">
              <a16:creationId xmlns:a16="http://schemas.microsoft.com/office/drawing/2014/main" id="{7223FF2D-27DD-45C5-BF23-22E3F57AEF6C}"/>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1157</xdr:row>
      <xdr:rowOff>0</xdr:rowOff>
    </xdr:from>
    <xdr:ext cx="123825" cy="238125"/>
    <xdr:sp macro="" textlink="">
      <xdr:nvSpPr>
        <xdr:cNvPr id="257" name="Text Box 2">
          <a:extLst>
            <a:ext uri="{FF2B5EF4-FFF2-40B4-BE49-F238E27FC236}">
              <a16:creationId xmlns:a16="http://schemas.microsoft.com/office/drawing/2014/main" id="{4D1148F8-E01B-43DD-8163-26A23E9234A0}"/>
            </a:ext>
          </a:extLst>
        </xdr:cNvPr>
        <xdr:cNvSpPr txBox="1">
          <a:spLocks noChangeArrowheads="1"/>
        </xdr:cNvSpPr>
      </xdr:nvSpPr>
      <xdr:spPr bwMode="auto">
        <a:xfrm>
          <a:off x="2162175" y="44134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1102</xdr:row>
      <xdr:rowOff>0</xdr:rowOff>
    </xdr:from>
    <xdr:to>
      <xdr:col>2</xdr:col>
      <xdr:colOff>390525</xdr:colOff>
      <xdr:row>1104</xdr:row>
      <xdr:rowOff>84198</xdr:rowOff>
    </xdr:to>
    <xdr:sp macro="" textlink="">
      <xdr:nvSpPr>
        <xdr:cNvPr id="258" name="Text Box 2">
          <a:extLst>
            <a:ext uri="{FF2B5EF4-FFF2-40B4-BE49-F238E27FC236}">
              <a16:creationId xmlns:a16="http://schemas.microsoft.com/office/drawing/2014/main" id="{24B5DC38-BA98-4D40-A41B-37C16BBDCD69}"/>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59" name="Text Box 2">
          <a:extLst>
            <a:ext uri="{FF2B5EF4-FFF2-40B4-BE49-F238E27FC236}">
              <a16:creationId xmlns:a16="http://schemas.microsoft.com/office/drawing/2014/main" id="{318CE965-48E2-48C5-9BCC-3B72E6632040}"/>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60" name="Text Box 2">
          <a:extLst>
            <a:ext uri="{FF2B5EF4-FFF2-40B4-BE49-F238E27FC236}">
              <a16:creationId xmlns:a16="http://schemas.microsoft.com/office/drawing/2014/main" id="{A56C03FD-C9CC-423B-BD60-65FC6F62DA4A}"/>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1102</xdr:row>
      <xdr:rowOff>0</xdr:rowOff>
    </xdr:from>
    <xdr:to>
      <xdr:col>2</xdr:col>
      <xdr:colOff>390525</xdr:colOff>
      <xdr:row>1104</xdr:row>
      <xdr:rowOff>84198</xdr:rowOff>
    </xdr:to>
    <xdr:sp macro="" textlink="">
      <xdr:nvSpPr>
        <xdr:cNvPr id="261" name="Text Box 2">
          <a:extLst>
            <a:ext uri="{FF2B5EF4-FFF2-40B4-BE49-F238E27FC236}">
              <a16:creationId xmlns:a16="http://schemas.microsoft.com/office/drawing/2014/main" id="{13BD74C7-E629-43AF-8F22-B82643696648}"/>
            </a:ext>
          </a:extLst>
        </xdr:cNvPr>
        <xdr:cNvSpPr txBox="1">
          <a:spLocks noChangeArrowheads="1"/>
        </xdr:cNvSpPr>
      </xdr:nvSpPr>
      <xdr:spPr bwMode="auto">
        <a:xfrm>
          <a:off x="2162175" y="420385875"/>
          <a:ext cx="123825" cy="846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2" name="Text Box 2">
          <a:extLst>
            <a:ext uri="{FF2B5EF4-FFF2-40B4-BE49-F238E27FC236}">
              <a16:creationId xmlns:a16="http://schemas.microsoft.com/office/drawing/2014/main" id="{F39DB621-11FB-445D-ADBA-406C9EC70899}"/>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3" name="Text Box 2">
          <a:extLst>
            <a:ext uri="{FF2B5EF4-FFF2-40B4-BE49-F238E27FC236}">
              <a16:creationId xmlns:a16="http://schemas.microsoft.com/office/drawing/2014/main" id="{DB01AA44-09E6-4B2E-9731-EC90B5523DA7}"/>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4" name="Text Box 2">
          <a:extLst>
            <a:ext uri="{FF2B5EF4-FFF2-40B4-BE49-F238E27FC236}">
              <a16:creationId xmlns:a16="http://schemas.microsoft.com/office/drawing/2014/main" id="{4728113B-698F-4F86-B9F2-1623358B9CC2}"/>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1082</xdr:row>
      <xdr:rowOff>0</xdr:rowOff>
    </xdr:from>
    <xdr:to>
      <xdr:col>2</xdr:col>
      <xdr:colOff>390525</xdr:colOff>
      <xdr:row>1099</xdr:row>
      <xdr:rowOff>123970</xdr:rowOff>
    </xdr:to>
    <xdr:sp macro="" textlink="">
      <xdr:nvSpPr>
        <xdr:cNvPr id="265" name="Text Box 2">
          <a:extLst>
            <a:ext uri="{FF2B5EF4-FFF2-40B4-BE49-F238E27FC236}">
              <a16:creationId xmlns:a16="http://schemas.microsoft.com/office/drawing/2014/main" id="{0A8B1332-1F90-47B7-AF4A-8D6498AB8652}"/>
            </a:ext>
          </a:extLst>
        </xdr:cNvPr>
        <xdr:cNvSpPr txBox="1">
          <a:spLocks noChangeArrowheads="1"/>
        </xdr:cNvSpPr>
      </xdr:nvSpPr>
      <xdr:spPr bwMode="auto">
        <a:xfrm>
          <a:off x="2162175" y="412765875"/>
          <a:ext cx="123825" cy="6600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1147</xdr:row>
      <xdr:rowOff>0</xdr:rowOff>
    </xdr:from>
    <xdr:ext cx="123825" cy="238125"/>
    <xdr:sp macro="" textlink="">
      <xdr:nvSpPr>
        <xdr:cNvPr id="266" name="Text Box 2">
          <a:extLst>
            <a:ext uri="{FF2B5EF4-FFF2-40B4-BE49-F238E27FC236}">
              <a16:creationId xmlns:a16="http://schemas.microsoft.com/office/drawing/2014/main" id="{353FCDE9-B92D-4598-AA34-F61F4CEF89EA}"/>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7" name="Text Box 2">
          <a:extLst>
            <a:ext uri="{FF2B5EF4-FFF2-40B4-BE49-F238E27FC236}">
              <a16:creationId xmlns:a16="http://schemas.microsoft.com/office/drawing/2014/main" id="{4805716B-FAD7-4AF0-AA78-F70BCB380D2E}"/>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8" name="Text Box 2">
          <a:extLst>
            <a:ext uri="{FF2B5EF4-FFF2-40B4-BE49-F238E27FC236}">
              <a16:creationId xmlns:a16="http://schemas.microsoft.com/office/drawing/2014/main" id="{E231E0F2-18E3-4536-B7EB-66B7542AD591}"/>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1147</xdr:row>
      <xdr:rowOff>0</xdr:rowOff>
    </xdr:from>
    <xdr:ext cx="123825" cy="238125"/>
    <xdr:sp macro="" textlink="">
      <xdr:nvSpPr>
        <xdr:cNvPr id="269" name="Text Box 2">
          <a:extLst>
            <a:ext uri="{FF2B5EF4-FFF2-40B4-BE49-F238E27FC236}">
              <a16:creationId xmlns:a16="http://schemas.microsoft.com/office/drawing/2014/main" id="{BA2BFB2B-C011-4C67-857B-7AA1E11305BA}"/>
            </a:ext>
          </a:extLst>
        </xdr:cNvPr>
        <xdr:cNvSpPr txBox="1">
          <a:spLocks noChangeArrowheads="1"/>
        </xdr:cNvSpPr>
      </xdr:nvSpPr>
      <xdr:spPr bwMode="auto">
        <a:xfrm>
          <a:off x="2162175" y="437530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0" name="Text Box 2">
          <a:extLst>
            <a:ext uri="{FF2B5EF4-FFF2-40B4-BE49-F238E27FC236}">
              <a16:creationId xmlns:a16="http://schemas.microsoft.com/office/drawing/2014/main" id="{20ACEC29-0959-4074-A885-33A843955B81}"/>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1" name="Text Box 2">
          <a:extLst>
            <a:ext uri="{FF2B5EF4-FFF2-40B4-BE49-F238E27FC236}">
              <a16:creationId xmlns:a16="http://schemas.microsoft.com/office/drawing/2014/main" id="{184FF146-52D7-4BDD-B7AC-54D1B12D8200}"/>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2" name="Text Box 2">
          <a:extLst>
            <a:ext uri="{FF2B5EF4-FFF2-40B4-BE49-F238E27FC236}">
              <a16:creationId xmlns:a16="http://schemas.microsoft.com/office/drawing/2014/main" id="{B8093418-A18D-47E7-AC94-08ECF098B0C0}"/>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706</xdr:row>
      <xdr:rowOff>0</xdr:rowOff>
    </xdr:from>
    <xdr:ext cx="123825" cy="238125"/>
    <xdr:sp macro="" textlink="">
      <xdr:nvSpPr>
        <xdr:cNvPr id="273" name="Text Box 2">
          <a:extLst>
            <a:ext uri="{FF2B5EF4-FFF2-40B4-BE49-F238E27FC236}">
              <a16:creationId xmlns:a16="http://schemas.microsoft.com/office/drawing/2014/main" id="{5539A5B1-2A1A-49F4-BB1C-A2E386675B5A}"/>
            </a:ext>
          </a:extLst>
        </xdr:cNvPr>
        <xdr:cNvSpPr txBox="1">
          <a:spLocks noChangeArrowheads="1"/>
        </xdr:cNvSpPr>
      </xdr:nvSpPr>
      <xdr:spPr bwMode="auto">
        <a:xfrm>
          <a:off x="2162175" y="269509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661</xdr:row>
      <xdr:rowOff>0</xdr:rowOff>
    </xdr:from>
    <xdr:to>
      <xdr:col>2</xdr:col>
      <xdr:colOff>387350</xdr:colOff>
      <xdr:row>666</xdr:row>
      <xdr:rowOff>268614</xdr:rowOff>
    </xdr:to>
    <xdr:sp macro="" textlink="">
      <xdr:nvSpPr>
        <xdr:cNvPr id="274" name="Text Box 2">
          <a:extLst>
            <a:ext uri="{FF2B5EF4-FFF2-40B4-BE49-F238E27FC236}">
              <a16:creationId xmlns:a16="http://schemas.microsoft.com/office/drawing/2014/main" id="{7E676D34-3B3B-43C0-A249-27708F6E4B68}"/>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5" name="Text Box 2">
          <a:extLst>
            <a:ext uri="{FF2B5EF4-FFF2-40B4-BE49-F238E27FC236}">
              <a16:creationId xmlns:a16="http://schemas.microsoft.com/office/drawing/2014/main" id="{48B78E49-8183-4309-B607-86B43D76D922}"/>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6" name="Text Box 2">
          <a:extLst>
            <a:ext uri="{FF2B5EF4-FFF2-40B4-BE49-F238E27FC236}">
              <a16:creationId xmlns:a16="http://schemas.microsoft.com/office/drawing/2014/main" id="{3C7F9431-81DB-4A53-A62B-986DCDADAA64}"/>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661</xdr:row>
      <xdr:rowOff>0</xdr:rowOff>
    </xdr:from>
    <xdr:to>
      <xdr:col>2</xdr:col>
      <xdr:colOff>387350</xdr:colOff>
      <xdr:row>666</xdr:row>
      <xdr:rowOff>268614</xdr:rowOff>
    </xdr:to>
    <xdr:sp macro="" textlink="">
      <xdr:nvSpPr>
        <xdr:cNvPr id="277" name="Text Box 2">
          <a:extLst>
            <a:ext uri="{FF2B5EF4-FFF2-40B4-BE49-F238E27FC236}">
              <a16:creationId xmlns:a16="http://schemas.microsoft.com/office/drawing/2014/main" id="{475159AC-D6AB-4FFD-AAC6-1FB1D271247E}"/>
            </a:ext>
          </a:extLst>
        </xdr:cNvPr>
        <xdr:cNvSpPr txBox="1">
          <a:spLocks noChangeArrowheads="1"/>
        </xdr:cNvSpPr>
      </xdr:nvSpPr>
      <xdr:spPr bwMode="auto">
        <a:xfrm>
          <a:off x="2162175" y="252364875"/>
          <a:ext cx="120650" cy="2173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78" name="Text Box 2">
          <a:extLst>
            <a:ext uri="{FF2B5EF4-FFF2-40B4-BE49-F238E27FC236}">
              <a16:creationId xmlns:a16="http://schemas.microsoft.com/office/drawing/2014/main" id="{500E957A-B18F-4037-8F69-60A12D9D23F9}"/>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79" name="Text Box 2">
          <a:extLst>
            <a:ext uri="{FF2B5EF4-FFF2-40B4-BE49-F238E27FC236}">
              <a16:creationId xmlns:a16="http://schemas.microsoft.com/office/drawing/2014/main" id="{17BD6EE3-672C-4FD7-981E-06D3996A8A71}"/>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80" name="Text Box 2">
          <a:extLst>
            <a:ext uri="{FF2B5EF4-FFF2-40B4-BE49-F238E27FC236}">
              <a16:creationId xmlns:a16="http://schemas.microsoft.com/office/drawing/2014/main" id="{3488815E-FECA-4D55-93EB-12EFF12D1E75}"/>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648</xdr:row>
      <xdr:rowOff>0</xdr:rowOff>
    </xdr:from>
    <xdr:to>
      <xdr:col>2</xdr:col>
      <xdr:colOff>387350</xdr:colOff>
      <xdr:row>657</xdr:row>
      <xdr:rowOff>197261</xdr:rowOff>
    </xdr:to>
    <xdr:sp macro="" textlink="">
      <xdr:nvSpPr>
        <xdr:cNvPr id="281" name="Text Box 2">
          <a:extLst>
            <a:ext uri="{FF2B5EF4-FFF2-40B4-BE49-F238E27FC236}">
              <a16:creationId xmlns:a16="http://schemas.microsoft.com/office/drawing/2014/main" id="{C1AD68A7-9743-4BCC-877A-E94AFB2832C1}"/>
            </a:ext>
          </a:extLst>
        </xdr:cNvPr>
        <xdr:cNvSpPr txBox="1">
          <a:spLocks noChangeArrowheads="1"/>
        </xdr:cNvSpPr>
      </xdr:nvSpPr>
      <xdr:spPr bwMode="auto">
        <a:xfrm>
          <a:off x="2162175" y="247411875"/>
          <a:ext cx="120650" cy="36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698</xdr:row>
      <xdr:rowOff>0</xdr:rowOff>
    </xdr:from>
    <xdr:ext cx="123825" cy="238125"/>
    <xdr:sp macro="" textlink="">
      <xdr:nvSpPr>
        <xdr:cNvPr id="282" name="Text Box 2">
          <a:extLst>
            <a:ext uri="{FF2B5EF4-FFF2-40B4-BE49-F238E27FC236}">
              <a16:creationId xmlns:a16="http://schemas.microsoft.com/office/drawing/2014/main" id="{80D72AD6-AFE4-4734-B965-CBABDCB0FA8C}"/>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3" name="Text Box 2">
          <a:extLst>
            <a:ext uri="{FF2B5EF4-FFF2-40B4-BE49-F238E27FC236}">
              <a16:creationId xmlns:a16="http://schemas.microsoft.com/office/drawing/2014/main" id="{1E395541-5008-4967-A563-435BBF737F6A}"/>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4" name="Text Box 2">
          <a:extLst>
            <a:ext uri="{FF2B5EF4-FFF2-40B4-BE49-F238E27FC236}">
              <a16:creationId xmlns:a16="http://schemas.microsoft.com/office/drawing/2014/main" id="{A3B7AE56-5699-48A9-AF77-377B084C7DA8}"/>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285" name="Text Box 2">
          <a:extLst>
            <a:ext uri="{FF2B5EF4-FFF2-40B4-BE49-F238E27FC236}">
              <a16:creationId xmlns:a16="http://schemas.microsoft.com/office/drawing/2014/main" id="{FF08D2F2-299A-4905-B4AC-60261A6DCBD3}"/>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387350</xdr:colOff>
      <xdr:row>1145</xdr:row>
      <xdr:rowOff>0</xdr:rowOff>
    </xdr:to>
    <xdr:sp macro="" textlink="">
      <xdr:nvSpPr>
        <xdr:cNvPr id="286" name="Text Box 2">
          <a:extLst>
            <a:ext uri="{FF2B5EF4-FFF2-40B4-BE49-F238E27FC236}">
              <a16:creationId xmlns:a16="http://schemas.microsoft.com/office/drawing/2014/main" id="{94A46F11-2627-4841-BA7A-E8375F67E649}"/>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7" name="Text Box 2">
          <a:extLst>
            <a:ext uri="{FF2B5EF4-FFF2-40B4-BE49-F238E27FC236}">
              <a16:creationId xmlns:a16="http://schemas.microsoft.com/office/drawing/2014/main" id="{65915489-EF00-4F37-B8DF-E71BA0B0950D}"/>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8" name="Text Box 2">
          <a:extLst>
            <a:ext uri="{FF2B5EF4-FFF2-40B4-BE49-F238E27FC236}">
              <a16:creationId xmlns:a16="http://schemas.microsoft.com/office/drawing/2014/main" id="{8E97462E-CAB8-4E5D-BB95-AEE7D8181AA0}"/>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1145</xdr:row>
      <xdr:rowOff>0</xdr:rowOff>
    </xdr:to>
    <xdr:sp macro="" textlink="">
      <xdr:nvSpPr>
        <xdr:cNvPr id="289" name="Text Box 2">
          <a:extLst>
            <a:ext uri="{FF2B5EF4-FFF2-40B4-BE49-F238E27FC236}">
              <a16:creationId xmlns:a16="http://schemas.microsoft.com/office/drawing/2014/main" id="{2A6F5197-1631-41C1-A37B-184A71FDBCC4}"/>
            </a:ext>
          </a:extLst>
        </xdr:cNvPr>
        <xdr:cNvSpPr txBox="1">
          <a:spLocks noChangeArrowheads="1"/>
        </xdr:cNvSpPr>
      </xdr:nvSpPr>
      <xdr:spPr bwMode="auto">
        <a:xfrm>
          <a:off x="2162175" y="436387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0" name="Text Box 2">
          <a:extLst>
            <a:ext uri="{FF2B5EF4-FFF2-40B4-BE49-F238E27FC236}">
              <a16:creationId xmlns:a16="http://schemas.microsoft.com/office/drawing/2014/main" id="{CEDCF656-2641-44BC-99BE-F4A19DB2965C}"/>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1" name="Text Box 2">
          <a:extLst>
            <a:ext uri="{FF2B5EF4-FFF2-40B4-BE49-F238E27FC236}">
              <a16:creationId xmlns:a16="http://schemas.microsoft.com/office/drawing/2014/main" id="{8285BC3A-E9DA-4C0B-AFC3-B81871F2E6E7}"/>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2" name="Text Box 2">
          <a:extLst>
            <a:ext uri="{FF2B5EF4-FFF2-40B4-BE49-F238E27FC236}">
              <a16:creationId xmlns:a16="http://schemas.microsoft.com/office/drawing/2014/main" id="{0AAC6918-53B4-41C1-9C67-C46B13DFB21E}"/>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1149</xdr:row>
      <xdr:rowOff>344208</xdr:rowOff>
    </xdr:to>
    <xdr:sp macro="" textlink="">
      <xdr:nvSpPr>
        <xdr:cNvPr id="293" name="Text Box 2">
          <a:extLst>
            <a:ext uri="{FF2B5EF4-FFF2-40B4-BE49-F238E27FC236}">
              <a16:creationId xmlns:a16="http://schemas.microsoft.com/office/drawing/2014/main" id="{34683116-D7BC-49C9-B27E-C85FB4150629}"/>
            </a:ext>
          </a:extLst>
        </xdr:cNvPr>
        <xdr:cNvSpPr txBox="1">
          <a:spLocks noChangeArrowheads="1"/>
        </xdr:cNvSpPr>
      </xdr:nvSpPr>
      <xdr:spPr bwMode="auto">
        <a:xfrm>
          <a:off x="2162175" y="436387875"/>
          <a:ext cx="120650" cy="2249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1182</xdr:row>
      <xdr:rowOff>0</xdr:rowOff>
    </xdr:from>
    <xdr:ext cx="123825" cy="238125"/>
    <xdr:sp macro="" textlink="">
      <xdr:nvSpPr>
        <xdr:cNvPr id="294" name="Text Box 2">
          <a:extLst>
            <a:ext uri="{FF2B5EF4-FFF2-40B4-BE49-F238E27FC236}">
              <a16:creationId xmlns:a16="http://schemas.microsoft.com/office/drawing/2014/main" id="{37B8EA16-7506-4D5D-B5EE-8F324BAD9C88}"/>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5" name="Text Box 2">
          <a:extLst>
            <a:ext uri="{FF2B5EF4-FFF2-40B4-BE49-F238E27FC236}">
              <a16:creationId xmlns:a16="http://schemas.microsoft.com/office/drawing/2014/main" id="{D218866B-74F8-4937-9A70-B8A0224A6B81}"/>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6" name="Text Box 2">
          <a:extLst>
            <a:ext uri="{FF2B5EF4-FFF2-40B4-BE49-F238E27FC236}">
              <a16:creationId xmlns:a16="http://schemas.microsoft.com/office/drawing/2014/main" id="{2F8289E3-9C89-47E7-AC66-DAC13AA72024}"/>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1182</xdr:row>
      <xdr:rowOff>0</xdr:rowOff>
    </xdr:from>
    <xdr:ext cx="123825" cy="238125"/>
    <xdr:sp macro="" textlink="">
      <xdr:nvSpPr>
        <xdr:cNvPr id="297" name="Text Box 2">
          <a:extLst>
            <a:ext uri="{FF2B5EF4-FFF2-40B4-BE49-F238E27FC236}">
              <a16:creationId xmlns:a16="http://schemas.microsoft.com/office/drawing/2014/main" id="{C47EC207-8FC7-4C65-9CA4-0F4C2771DCCA}"/>
            </a:ext>
          </a:extLst>
        </xdr:cNvPr>
        <xdr:cNvSpPr txBox="1">
          <a:spLocks noChangeArrowheads="1"/>
        </xdr:cNvSpPr>
      </xdr:nvSpPr>
      <xdr:spPr bwMode="auto">
        <a:xfrm>
          <a:off x="2162175" y="450865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1109</xdr:row>
      <xdr:rowOff>0</xdr:rowOff>
    </xdr:from>
    <xdr:to>
      <xdr:col>4</xdr:col>
      <xdr:colOff>120650</xdr:colOff>
      <xdr:row>1110</xdr:row>
      <xdr:rowOff>0</xdr:rowOff>
    </xdr:to>
    <xdr:sp macro="" textlink="">
      <xdr:nvSpPr>
        <xdr:cNvPr id="298" name="Text Box 2">
          <a:extLst>
            <a:ext uri="{FF2B5EF4-FFF2-40B4-BE49-F238E27FC236}">
              <a16:creationId xmlns:a16="http://schemas.microsoft.com/office/drawing/2014/main" id="{219B9656-FF47-47D9-9168-F09D462772A8}"/>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299" name="Text Box 2">
          <a:extLst>
            <a:ext uri="{FF2B5EF4-FFF2-40B4-BE49-F238E27FC236}">
              <a16:creationId xmlns:a16="http://schemas.microsoft.com/office/drawing/2014/main" id="{9184D9DD-223E-4690-825F-1D510D081C6F}"/>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300" name="Text Box 2">
          <a:extLst>
            <a:ext uri="{FF2B5EF4-FFF2-40B4-BE49-F238E27FC236}">
              <a16:creationId xmlns:a16="http://schemas.microsoft.com/office/drawing/2014/main" id="{C86A11DA-C5F5-40BF-939A-4CC93113842E}"/>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1109</xdr:row>
      <xdr:rowOff>0</xdr:rowOff>
    </xdr:from>
    <xdr:to>
      <xdr:col>4</xdr:col>
      <xdr:colOff>120650</xdr:colOff>
      <xdr:row>1110</xdr:row>
      <xdr:rowOff>0</xdr:rowOff>
    </xdr:to>
    <xdr:sp macro="" textlink="">
      <xdr:nvSpPr>
        <xdr:cNvPr id="301" name="Text Box 2">
          <a:extLst>
            <a:ext uri="{FF2B5EF4-FFF2-40B4-BE49-F238E27FC236}">
              <a16:creationId xmlns:a16="http://schemas.microsoft.com/office/drawing/2014/main" id="{4981CBD2-0F22-46F6-A158-DABE6AA82A76}"/>
            </a:ext>
          </a:extLst>
        </xdr:cNvPr>
        <xdr:cNvSpPr txBox="1">
          <a:spLocks noChangeArrowheads="1"/>
        </xdr:cNvSpPr>
      </xdr:nvSpPr>
      <xdr:spPr bwMode="auto">
        <a:xfrm>
          <a:off x="9096375" y="423052875"/>
          <a:ext cx="1206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971</xdr:row>
      <xdr:rowOff>0</xdr:rowOff>
    </xdr:from>
    <xdr:ext cx="123825" cy="238125"/>
    <xdr:sp macro="" textlink="">
      <xdr:nvSpPr>
        <xdr:cNvPr id="302" name="Text Box 2">
          <a:extLst>
            <a:ext uri="{FF2B5EF4-FFF2-40B4-BE49-F238E27FC236}">
              <a16:creationId xmlns:a16="http://schemas.microsoft.com/office/drawing/2014/main" id="{8FA4902F-B783-4B38-841E-5966B568FEA5}"/>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3" name="Text Box 2">
          <a:extLst>
            <a:ext uri="{FF2B5EF4-FFF2-40B4-BE49-F238E27FC236}">
              <a16:creationId xmlns:a16="http://schemas.microsoft.com/office/drawing/2014/main" id="{543FDE75-54E8-472F-9925-647010495E45}"/>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4" name="Text Box 2">
          <a:extLst>
            <a:ext uri="{FF2B5EF4-FFF2-40B4-BE49-F238E27FC236}">
              <a16:creationId xmlns:a16="http://schemas.microsoft.com/office/drawing/2014/main" id="{84DC89D3-0F0C-4D07-8A1B-F6258E75AEC9}"/>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971</xdr:row>
      <xdr:rowOff>0</xdr:rowOff>
    </xdr:from>
    <xdr:ext cx="123825" cy="238125"/>
    <xdr:sp macro="" textlink="">
      <xdr:nvSpPr>
        <xdr:cNvPr id="305" name="Text Box 2">
          <a:extLst>
            <a:ext uri="{FF2B5EF4-FFF2-40B4-BE49-F238E27FC236}">
              <a16:creationId xmlns:a16="http://schemas.microsoft.com/office/drawing/2014/main" id="{49206B82-1C8A-4F9D-BDFD-359B229D675A}"/>
            </a:ext>
          </a:extLst>
        </xdr:cNvPr>
        <xdr:cNvSpPr txBox="1">
          <a:spLocks noChangeArrowheads="1"/>
        </xdr:cNvSpPr>
      </xdr:nvSpPr>
      <xdr:spPr bwMode="auto">
        <a:xfrm>
          <a:off x="2162175" y="370474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2</xdr:col>
      <xdr:colOff>266700</xdr:colOff>
      <xdr:row>1144</xdr:row>
      <xdr:rowOff>0</xdr:rowOff>
    </xdr:from>
    <xdr:to>
      <xdr:col>2</xdr:col>
      <xdr:colOff>387350</xdr:colOff>
      <xdr:row>1159</xdr:row>
      <xdr:rowOff>303039</xdr:rowOff>
    </xdr:to>
    <xdr:sp macro="" textlink="">
      <xdr:nvSpPr>
        <xdr:cNvPr id="306" name="Text Box 2">
          <a:extLst>
            <a:ext uri="{FF2B5EF4-FFF2-40B4-BE49-F238E27FC236}">
              <a16:creationId xmlns:a16="http://schemas.microsoft.com/office/drawing/2014/main" id="{3DF5187D-0483-42D8-A6B1-A3FD8E6F5097}"/>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7" name="Text Box 2">
          <a:extLst>
            <a:ext uri="{FF2B5EF4-FFF2-40B4-BE49-F238E27FC236}">
              <a16:creationId xmlns:a16="http://schemas.microsoft.com/office/drawing/2014/main" id="{068E8676-8B50-4C52-95F6-8C2AAFBF991E}"/>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8" name="Text Box 2">
          <a:extLst>
            <a:ext uri="{FF2B5EF4-FFF2-40B4-BE49-F238E27FC236}">
              <a16:creationId xmlns:a16="http://schemas.microsoft.com/office/drawing/2014/main" id="{FC0E1E93-4656-4A12-A412-0E30F9C3ADA8}"/>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266700</xdr:colOff>
      <xdr:row>1144</xdr:row>
      <xdr:rowOff>0</xdr:rowOff>
    </xdr:from>
    <xdr:to>
      <xdr:col>2</xdr:col>
      <xdr:colOff>387350</xdr:colOff>
      <xdr:row>1159</xdr:row>
      <xdr:rowOff>303039</xdr:rowOff>
    </xdr:to>
    <xdr:sp macro="" textlink="">
      <xdr:nvSpPr>
        <xdr:cNvPr id="309" name="Text Box 2">
          <a:extLst>
            <a:ext uri="{FF2B5EF4-FFF2-40B4-BE49-F238E27FC236}">
              <a16:creationId xmlns:a16="http://schemas.microsoft.com/office/drawing/2014/main" id="{FBA4C765-63D0-4D00-AFA4-EE3196F2917F}"/>
            </a:ext>
          </a:extLst>
        </xdr:cNvPr>
        <xdr:cNvSpPr txBox="1">
          <a:spLocks noChangeArrowheads="1"/>
        </xdr:cNvSpPr>
      </xdr:nvSpPr>
      <xdr:spPr bwMode="auto">
        <a:xfrm>
          <a:off x="2162175" y="436387875"/>
          <a:ext cx="120650" cy="6018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266700</xdr:colOff>
      <xdr:row>1188</xdr:row>
      <xdr:rowOff>0</xdr:rowOff>
    </xdr:from>
    <xdr:ext cx="123825" cy="238125"/>
    <xdr:sp macro="" textlink="">
      <xdr:nvSpPr>
        <xdr:cNvPr id="310" name="Text Box 2">
          <a:extLst>
            <a:ext uri="{FF2B5EF4-FFF2-40B4-BE49-F238E27FC236}">
              <a16:creationId xmlns:a16="http://schemas.microsoft.com/office/drawing/2014/main" id="{DA697000-8CCF-4A9D-A539-8CAF6BF4BCD7}"/>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1" name="Text Box 2">
          <a:extLst>
            <a:ext uri="{FF2B5EF4-FFF2-40B4-BE49-F238E27FC236}">
              <a16:creationId xmlns:a16="http://schemas.microsoft.com/office/drawing/2014/main" id="{C5F4CA55-295B-4128-B1D0-0B03359A6601}"/>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2" name="Text Box 2">
          <a:extLst>
            <a:ext uri="{FF2B5EF4-FFF2-40B4-BE49-F238E27FC236}">
              <a16:creationId xmlns:a16="http://schemas.microsoft.com/office/drawing/2014/main" id="{725DBD4E-5E02-4687-A94F-6308FB187F34}"/>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1188</xdr:row>
      <xdr:rowOff>0</xdr:rowOff>
    </xdr:from>
    <xdr:ext cx="123825" cy="238125"/>
    <xdr:sp macro="" textlink="">
      <xdr:nvSpPr>
        <xdr:cNvPr id="313" name="Text Box 2">
          <a:extLst>
            <a:ext uri="{FF2B5EF4-FFF2-40B4-BE49-F238E27FC236}">
              <a16:creationId xmlns:a16="http://schemas.microsoft.com/office/drawing/2014/main" id="{356D1286-3699-4E28-A5EB-65C42EA24E6D}"/>
            </a:ext>
          </a:extLst>
        </xdr:cNvPr>
        <xdr:cNvSpPr txBox="1">
          <a:spLocks noChangeArrowheads="1"/>
        </xdr:cNvSpPr>
      </xdr:nvSpPr>
      <xdr:spPr bwMode="auto">
        <a:xfrm>
          <a:off x="2162175" y="45315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4" name="Text Box 2">
          <a:extLst>
            <a:ext uri="{FF2B5EF4-FFF2-40B4-BE49-F238E27FC236}">
              <a16:creationId xmlns:a16="http://schemas.microsoft.com/office/drawing/2014/main" id="{C8E9F6AA-18DB-457E-B3E8-955E66B26FAA}"/>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5" name="Text Box 2">
          <a:extLst>
            <a:ext uri="{FF2B5EF4-FFF2-40B4-BE49-F238E27FC236}">
              <a16:creationId xmlns:a16="http://schemas.microsoft.com/office/drawing/2014/main" id="{F59D793C-54BC-41A2-B07B-0F10C5D9A2F7}"/>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6" name="Text Box 2">
          <a:extLst>
            <a:ext uri="{FF2B5EF4-FFF2-40B4-BE49-F238E27FC236}">
              <a16:creationId xmlns:a16="http://schemas.microsoft.com/office/drawing/2014/main" id="{0DC2165F-E7FD-42FF-8082-1175997142D6}"/>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965</xdr:row>
      <xdr:rowOff>0</xdr:rowOff>
    </xdr:from>
    <xdr:ext cx="123825" cy="238125"/>
    <xdr:sp macro="" textlink="">
      <xdr:nvSpPr>
        <xdr:cNvPr id="317" name="Text Box 2">
          <a:extLst>
            <a:ext uri="{FF2B5EF4-FFF2-40B4-BE49-F238E27FC236}">
              <a16:creationId xmlns:a16="http://schemas.microsoft.com/office/drawing/2014/main" id="{D7C20DBE-6A49-4B97-BAB6-1F4185938277}"/>
            </a:ext>
          </a:extLst>
        </xdr:cNvPr>
        <xdr:cNvSpPr txBox="1">
          <a:spLocks noChangeArrowheads="1"/>
        </xdr:cNvSpPr>
      </xdr:nvSpPr>
      <xdr:spPr bwMode="auto">
        <a:xfrm>
          <a:off x="9096375" y="368188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18" name="Text Box 2">
          <a:extLst>
            <a:ext uri="{FF2B5EF4-FFF2-40B4-BE49-F238E27FC236}">
              <a16:creationId xmlns:a16="http://schemas.microsoft.com/office/drawing/2014/main" id="{FDC6D4EE-686F-42C7-89FA-46934B4A5CE8}"/>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19" name="Text Box 2">
          <a:extLst>
            <a:ext uri="{FF2B5EF4-FFF2-40B4-BE49-F238E27FC236}">
              <a16:creationId xmlns:a16="http://schemas.microsoft.com/office/drawing/2014/main" id="{92F1F3E5-854E-419A-ABD9-B8041ECFBF40}"/>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20" name="Text Box 2">
          <a:extLst>
            <a:ext uri="{FF2B5EF4-FFF2-40B4-BE49-F238E27FC236}">
              <a16:creationId xmlns:a16="http://schemas.microsoft.com/office/drawing/2014/main" id="{45CA447B-6C49-4452-BA73-F1B3D811626C}"/>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266700</xdr:colOff>
      <xdr:row>698</xdr:row>
      <xdr:rowOff>0</xdr:rowOff>
    </xdr:from>
    <xdr:ext cx="123825" cy="238125"/>
    <xdr:sp macro="" textlink="">
      <xdr:nvSpPr>
        <xdr:cNvPr id="321" name="Text Box 2">
          <a:extLst>
            <a:ext uri="{FF2B5EF4-FFF2-40B4-BE49-F238E27FC236}">
              <a16:creationId xmlns:a16="http://schemas.microsoft.com/office/drawing/2014/main" id="{BC727B07-401C-4C55-BF0E-CB2860C50410}"/>
            </a:ext>
          </a:extLst>
        </xdr:cNvPr>
        <xdr:cNvSpPr txBox="1">
          <a:spLocks noChangeArrowheads="1"/>
        </xdr:cNvSpPr>
      </xdr:nvSpPr>
      <xdr:spPr bwMode="auto">
        <a:xfrm>
          <a:off x="2162175" y="266461875"/>
          <a:ext cx="1238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2" name="Text Box 2">
          <a:extLst>
            <a:ext uri="{FF2B5EF4-FFF2-40B4-BE49-F238E27FC236}">
              <a16:creationId xmlns:a16="http://schemas.microsoft.com/office/drawing/2014/main" id="{49A39E14-FEAB-4020-852C-8021B1A9DB91}"/>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3" name="Text Box 2">
          <a:extLst>
            <a:ext uri="{FF2B5EF4-FFF2-40B4-BE49-F238E27FC236}">
              <a16:creationId xmlns:a16="http://schemas.microsoft.com/office/drawing/2014/main" id="{26C5623E-6745-4D9B-BC0F-47C98B7717CC}"/>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4" name="Text Box 2">
          <a:extLst>
            <a:ext uri="{FF2B5EF4-FFF2-40B4-BE49-F238E27FC236}">
              <a16:creationId xmlns:a16="http://schemas.microsoft.com/office/drawing/2014/main" id="{1BADFAB1-0CE1-4F05-80B0-13EC56BC78EA}"/>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1146</xdr:row>
      <xdr:rowOff>0</xdr:rowOff>
    </xdr:from>
    <xdr:ext cx="120650" cy="388620"/>
    <xdr:sp macro="" textlink="">
      <xdr:nvSpPr>
        <xdr:cNvPr id="325" name="Text Box 2">
          <a:extLst>
            <a:ext uri="{FF2B5EF4-FFF2-40B4-BE49-F238E27FC236}">
              <a16:creationId xmlns:a16="http://schemas.microsoft.com/office/drawing/2014/main" id="{682AECEB-C746-4893-B367-1A43FDF8C523}"/>
            </a:ext>
          </a:extLst>
        </xdr:cNvPr>
        <xdr:cNvSpPr txBox="1">
          <a:spLocks noChangeArrowheads="1"/>
        </xdr:cNvSpPr>
      </xdr:nvSpPr>
      <xdr:spPr bwMode="auto">
        <a:xfrm>
          <a:off x="9096375" y="43714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6" name="Text Box 2">
          <a:extLst>
            <a:ext uri="{FF2B5EF4-FFF2-40B4-BE49-F238E27FC236}">
              <a16:creationId xmlns:a16="http://schemas.microsoft.com/office/drawing/2014/main" id="{0746C40E-444F-43B0-B4F8-A3E7CFC56E6B}"/>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7" name="Text Box 2">
          <a:extLst>
            <a:ext uri="{FF2B5EF4-FFF2-40B4-BE49-F238E27FC236}">
              <a16:creationId xmlns:a16="http://schemas.microsoft.com/office/drawing/2014/main" id="{A06E65E3-6DA0-4AE1-913F-F7215AC5D6A2}"/>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8" name="Text Box 2">
          <a:extLst>
            <a:ext uri="{FF2B5EF4-FFF2-40B4-BE49-F238E27FC236}">
              <a16:creationId xmlns:a16="http://schemas.microsoft.com/office/drawing/2014/main" id="{BB360E19-EF84-42F7-A2C0-E0B5D0659E02}"/>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1156</xdr:row>
      <xdr:rowOff>0</xdr:rowOff>
    </xdr:from>
    <xdr:ext cx="120650" cy="388620"/>
    <xdr:sp macro="" textlink="">
      <xdr:nvSpPr>
        <xdr:cNvPr id="329" name="Text Box 2">
          <a:extLst>
            <a:ext uri="{FF2B5EF4-FFF2-40B4-BE49-F238E27FC236}">
              <a16:creationId xmlns:a16="http://schemas.microsoft.com/office/drawing/2014/main" id="{2A786C3B-5DF4-470B-80A8-9E027C9B97D7}"/>
            </a:ext>
          </a:extLst>
        </xdr:cNvPr>
        <xdr:cNvSpPr txBox="1">
          <a:spLocks noChangeArrowheads="1"/>
        </xdr:cNvSpPr>
      </xdr:nvSpPr>
      <xdr:spPr bwMode="auto">
        <a:xfrm>
          <a:off x="9096375" y="440959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0" name="Text Box 2">
          <a:extLst>
            <a:ext uri="{FF2B5EF4-FFF2-40B4-BE49-F238E27FC236}">
              <a16:creationId xmlns:a16="http://schemas.microsoft.com/office/drawing/2014/main" id="{72B54EF7-5D7F-4566-8359-C80641FDF2F0}"/>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1" name="Text Box 2">
          <a:extLst>
            <a:ext uri="{FF2B5EF4-FFF2-40B4-BE49-F238E27FC236}">
              <a16:creationId xmlns:a16="http://schemas.microsoft.com/office/drawing/2014/main" id="{1F163DEC-F70F-42A8-BB4E-1851DFA117C1}"/>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2" name="Text Box 2">
          <a:extLst>
            <a:ext uri="{FF2B5EF4-FFF2-40B4-BE49-F238E27FC236}">
              <a16:creationId xmlns:a16="http://schemas.microsoft.com/office/drawing/2014/main" id="{B976462D-DF80-4B84-9898-532FADC0D512}"/>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1165</xdr:row>
      <xdr:rowOff>0</xdr:rowOff>
    </xdr:from>
    <xdr:ext cx="120650" cy="388620"/>
    <xdr:sp macro="" textlink="">
      <xdr:nvSpPr>
        <xdr:cNvPr id="333" name="Text Box 2">
          <a:extLst>
            <a:ext uri="{FF2B5EF4-FFF2-40B4-BE49-F238E27FC236}">
              <a16:creationId xmlns:a16="http://schemas.microsoft.com/office/drawing/2014/main" id="{AC464B28-50F6-4757-9903-9035AA2D2EEC}"/>
            </a:ext>
          </a:extLst>
        </xdr:cNvPr>
        <xdr:cNvSpPr txBox="1">
          <a:spLocks noChangeArrowheads="1"/>
        </xdr:cNvSpPr>
      </xdr:nvSpPr>
      <xdr:spPr bwMode="auto">
        <a:xfrm>
          <a:off x="9096375" y="444388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4" name="Text Box 2">
          <a:extLst>
            <a:ext uri="{FF2B5EF4-FFF2-40B4-BE49-F238E27FC236}">
              <a16:creationId xmlns:a16="http://schemas.microsoft.com/office/drawing/2014/main" id="{E7BA65F8-D725-4362-B329-558957D2EF11}"/>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5" name="Text Box 2">
          <a:extLst>
            <a:ext uri="{FF2B5EF4-FFF2-40B4-BE49-F238E27FC236}">
              <a16:creationId xmlns:a16="http://schemas.microsoft.com/office/drawing/2014/main" id="{67D1E8C5-5902-41CC-B192-F8C01013A40B}"/>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6" name="Text Box 2">
          <a:extLst>
            <a:ext uri="{FF2B5EF4-FFF2-40B4-BE49-F238E27FC236}">
              <a16:creationId xmlns:a16="http://schemas.microsoft.com/office/drawing/2014/main" id="{0AEAC43E-793F-42E7-BFE7-8E96E3BA8EC7}"/>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1168</xdr:row>
      <xdr:rowOff>0</xdr:rowOff>
    </xdr:from>
    <xdr:ext cx="120650" cy="388620"/>
    <xdr:sp macro="" textlink="">
      <xdr:nvSpPr>
        <xdr:cNvPr id="337" name="Text Box 2">
          <a:extLst>
            <a:ext uri="{FF2B5EF4-FFF2-40B4-BE49-F238E27FC236}">
              <a16:creationId xmlns:a16="http://schemas.microsoft.com/office/drawing/2014/main" id="{3C86847E-F206-4E9B-BD2D-AB4F9402AA2E}"/>
            </a:ext>
          </a:extLst>
        </xdr:cNvPr>
        <xdr:cNvSpPr txBox="1">
          <a:spLocks noChangeArrowheads="1"/>
        </xdr:cNvSpPr>
      </xdr:nvSpPr>
      <xdr:spPr bwMode="auto">
        <a:xfrm>
          <a:off x="9096375" y="445531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38" name="Text Box 2">
          <a:extLst>
            <a:ext uri="{FF2B5EF4-FFF2-40B4-BE49-F238E27FC236}">
              <a16:creationId xmlns:a16="http://schemas.microsoft.com/office/drawing/2014/main" id="{BA4844DB-6643-4F4E-A650-E2617A524570}"/>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39" name="Text Box 2">
          <a:extLst>
            <a:ext uri="{FF2B5EF4-FFF2-40B4-BE49-F238E27FC236}">
              <a16:creationId xmlns:a16="http://schemas.microsoft.com/office/drawing/2014/main" id="{69077328-A5CF-48EF-B116-24FC51F074E6}"/>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40" name="Text Box 2">
          <a:extLst>
            <a:ext uri="{FF2B5EF4-FFF2-40B4-BE49-F238E27FC236}">
              <a16:creationId xmlns:a16="http://schemas.microsoft.com/office/drawing/2014/main" id="{3FD0F3D0-BCA9-4B38-B0F5-713D84104A1F}"/>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1172</xdr:row>
      <xdr:rowOff>0</xdr:rowOff>
    </xdr:from>
    <xdr:ext cx="120650" cy="388620"/>
    <xdr:sp macro="" textlink="">
      <xdr:nvSpPr>
        <xdr:cNvPr id="341" name="Text Box 2">
          <a:extLst>
            <a:ext uri="{FF2B5EF4-FFF2-40B4-BE49-F238E27FC236}">
              <a16:creationId xmlns:a16="http://schemas.microsoft.com/office/drawing/2014/main" id="{9518B8DD-4815-48EC-963C-58A8CA3280BE}"/>
            </a:ext>
          </a:extLst>
        </xdr:cNvPr>
        <xdr:cNvSpPr txBox="1">
          <a:spLocks noChangeArrowheads="1"/>
        </xdr:cNvSpPr>
      </xdr:nvSpPr>
      <xdr:spPr bwMode="auto">
        <a:xfrm>
          <a:off x="9096375" y="44705587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2" name="Text Box 2">
          <a:extLst>
            <a:ext uri="{FF2B5EF4-FFF2-40B4-BE49-F238E27FC236}">
              <a16:creationId xmlns:a16="http://schemas.microsoft.com/office/drawing/2014/main" id="{8F0E4EEE-88A9-411D-80C4-9F08541ECED9}"/>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3" name="Text Box 2">
          <a:extLst>
            <a:ext uri="{FF2B5EF4-FFF2-40B4-BE49-F238E27FC236}">
              <a16:creationId xmlns:a16="http://schemas.microsoft.com/office/drawing/2014/main" id="{0FDEEFF1-A9D3-4A07-820D-8CA673D84085}"/>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4" name="Text Box 2">
          <a:extLst>
            <a:ext uri="{FF2B5EF4-FFF2-40B4-BE49-F238E27FC236}">
              <a16:creationId xmlns:a16="http://schemas.microsoft.com/office/drawing/2014/main" id="{01C3A720-ECBF-4F05-BA67-177A5AAACAA4}"/>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45" name="Text Box 2">
          <a:extLst>
            <a:ext uri="{FF2B5EF4-FFF2-40B4-BE49-F238E27FC236}">
              <a16:creationId xmlns:a16="http://schemas.microsoft.com/office/drawing/2014/main" id="{A714353A-B8C8-49AE-8B56-2158823B76C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6" name="Text Box 2">
          <a:extLst>
            <a:ext uri="{FF2B5EF4-FFF2-40B4-BE49-F238E27FC236}">
              <a16:creationId xmlns:a16="http://schemas.microsoft.com/office/drawing/2014/main" id="{1D7DDF72-9C3E-4CA0-92BA-09BBB02DD818}"/>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7" name="Text Box 2">
          <a:extLst>
            <a:ext uri="{FF2B5EF4-FFF2-40B4-BE49-F238E27FC236}">
              <a16:creationId xmlns:a16="http://schemas.microsoft.com/office/drawing/2014/main" id="{2709133F-136B-43FB-8DE7-8316FD39846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8" name="Text Box 2">
          <a:extLst>
            <a:ext uri="{FF2B5EF4-FFF2-40B4-BE49-F238E27FC236}">
              <a16:creationId xmlns:a16="http://schemas.microsoft.com/office/drawing/2014/main" id="{7AD7BB6F-930B-4069-ACFB-A794587A9135}"/>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49" name="Text Box 2">
          <a:extLst>
            <a:ext uri="{FF2B5EF4-FFF2-40B4-BE49-F238E27FC236}">
              <a16:creationId xmlns:a16="http://schemas.microsoft.com/office/drawing/2014/main" id="{C06EE721-9113-4359-A57A-CDAB0B9E664F}"/>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0" name="Text Box 2">
          <a:extLst>
            <a:ext uri="{FF2B5EF4-FFF2-40B4-BE49-F238E27FC236}">
              <a16:creationId xmlns:a16="http://schemas.microsoft.com/office/drawing/2014/main" id="{CD23CCE5-3BAE-40E0-80D5-CD0CA8FAE721}"/>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1" name="Text Box 2">
          <a:extLst>
            <a:ext uri="{FF2B5EF4-FFF2-40B4-BE49-F238E27FC236}">
              <a16:creationId xmlns:a16="http://schemas.microsoft.com/office/drawing/2014/main" id="{BEE49739-706A-4718-A98C-DE2DA5D9712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2" name="Text Box 2">
          <a:extLst>
            <a:ext uri="{FF2B5EF4-FFF2-40B4-BE49-F238E27FC236}">
              <a16:creationId xmlns:a16="http://schemas.microsoft.com/office/drawing/2014/main" id="{CF734A6F-5B3C-4AE1-A07A-595834B8FEF2}"/>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53" name="Text Box 2">
          <a:extLst>
            <a:ext uri="{FF2B5EF4-FFF2-40B4-BE49-F238E27FC236}">
              <a16:creationId xmlns:a16="http://schemas.microsoft.com/office/drawing/2014/main" id="{49A7E0EB-808F-4C39-AC82-E615435AC4CF}"/>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4" name="Text Box 2">
          <a:extLst>
            <a:ext uri="{FF2B5EF4-FFF2-40B4-BE49-F238E27FC236}">
              <a16:creationId xmlns:a16="http://schemas.microsoft.com/office/drawing/2014/main" id="{75784F76-9B21-402F-B3E8-5CB4C4D1631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5" name="Text Box 2">
          <a:extLst>
            <a:ext uri="{FF2B5EF4-FFF2-40B4-BE49-F238E27FC236}">
              <a16:creationId xmlns:a16="http://schemas.microsoft.com/office/drawing/2014/main" id="{E2CA56C5-457A-491D-93A0-95D43F6D6928}"/>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6" name="Text Box 2">
          <a:extLst>
            <a:ext uri="{FF2B5EF4-FFF2-40B4-BE49-F238E27FC236}">
              <a16:creationId xmlns:a16="http://schemas.microsoft.com/office/drawing/2014/main" id="{BAABD2DF-B164-4FEF-9250-AA1C756CF21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7" name="Text Box 2">
          <a:extLst>
            <a:ext uri="{FF2B5EF4-FFF2-40B4-BE49-F238E27FC236}">
              <a16:creationId xmlns:a16="http://schemas.microsoft.com/office/drawing/2014/main" id="{39562965-3131-4F0A-8CA2-BFF457F212FC}"/>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8" name="Text Box 2">
          <a:extLst>
            <a:ext uri="{FF2B5EF4-FFF2-40B4-BE49-F238E27FC236}">
              <a16:creationId xmlns:a16="http://schemas.microsoft.com/office/drawing/2014/main" id="{15946BBF-CEF8-4E19-A815-CBDB38B03C2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59" name="Text Box 2">
          <a:extLst>
            <a:ext uri="{FF2B5EF4-FFF2-40B4-BE49-F238E27FC236}">
              <a16:creationId xmlns:a16="http://schemas.microsoft.com/office/drawing/2014/main" id="{CB93E93F-CC51-497A-990D-13D96012EC17}"/>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0" name="Text Box 2">
          <a:extLst>
            <a:ext uri="{FF2B5EF4-FFF2-40B4-BE49-F238E27FC236}">
              <a16:creationId xmlns:a16="http://schemas.microsoft.com/office/drawing/2014/main" id="{FF554EC5-B399-418A-94B8-E354AE349F7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1" name="Text Box 2">
          <a:extLst>
            <a:ext uri="{FF2B5EF4-FFF2-40B4-BE49-F238E27FC236}">
              <a16:creationId xmlns:a16="http://schemas.microsoft.com/office/drawing/2014/main" id="{A249FF3B-16CF-4FD1-835F-47DC41E0253E}"/>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2" name="Text Box 2">
          <a:extLst>
            <a:ext uri="{FF2B5EF4-FFF2-40B4-BE49-F238E27FC236}">
              <a16:creationId xmlns:a16="http://schemas.microsoft.com/office/drawing/2014/main" id="{2D8641A6-4BBD-401A-8C2F-D878E7390F85}"/>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3" name="Text Box 2">
          <a:extLst>
            <a:ext uri="{FF2B5EF4-FFF2-40B4-BE49-F238E27FC236}">
              <a16:creationId xmlns:a16="http://schemas.microsoft.com/office/drawing/2014/main" id="{BB015443-3643-415A-B7B4-0F8A94952289}"/>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4" name="Text Box 2">
          <a:extLst>
            <a:ext uri="{FF2B5EF4-FFF2-40B4-BE49-F238E27FC236}">
              <a16:creationId xmlns:a16="http://schemas.microsoft.com/office/drawing/2014/main" id="{15159AFB-538B-4C4E-95BA-5CD966B5BB3B}"/>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65" name="Text Box 2">
          <a:extLst>
            <a:ext uri="{FF2B5EF4-FFF2-40B4-BE49-F238E27FC236}">
              <a16:creationId xmlns:a16="http://schemas.microsoft.com/office/drawing/2014/main" id="{22420B24-62BF-4199-BF3F-A3AE6AA6951E}"/>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6" name="Text Box 2">
          <a:extLst>
            <a:ext uri="{FF2B5EF4-FFF2-40B4-BE49-F238E27FC236}">
              <a16:creationId xmlns:a16="http://schemas.microsoft.com/office/drawing/2014/main" id="{50CC8E8C-C221-4FDD-95FD-3B246E2C7510}"/>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7" name="Text Box 2">
          <a:extLst>
            <a:ext uri="{FF2B5EF4-FFF2-40B4-BE49-F238E27FC236}">
              <a16:creationId xmlns:a16="http://schemas.microsoft.com/office/drawing/2014/main" id="{F699D168-4B72-4BA5-8880-E3C4A92C67B1}"/>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8" name="Text Box 2">
          <a:extLst>
            <a:ext uri="{FF2B5EF4-FFF2-40B4-BE49-F238E27FC236}">
              <a16:creationId xmlns:a16="http://schemas.microsoft.com/office/drawing/2014/main" id="{0703E8F3-E9AF-4F60-B417-B3D457B814FB}"/>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69" name="Text Box 2">
          <a:extLst>
            <a:ext uri="{FF2B5EF4-FFF2-40B4-BE49-F238E27FC236}">
              <a16:creationId xmlns:a16="http://schemas.microsoft.com/office/drawing/2014/main" id="{6C85AC83-C58B-40EE-8DA4-4AD62CD3AA92}"/>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0" name="Text Box 2">
          <a:extLst>
            <a:ext uri="{FF2B5EF4-FFF2-40B4-BE49-F238E27FC236}">
              <a16:creationId xmlns:a16="http://schemas.microsoft.com/office/drawing/2014/main" id="{620E8701-A3E0-4489-9646-B4CE4B3D498D}"/>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1" name="Text Box 2">
          <a:extLst>
            <a:ext uri="{FF2B5EF4-FFF2-40B4-BE49-F238E27FC236}">
              <a16:creationId xmlns:a16="http://schemas.microsoft.com/office/drawing/2014/main" id="{4EC1B19B-A32C-4FCF-B79B-212FD3977DF4}"/>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2" name="Text Box 2">
          <a:extLst>
            <a:ext uri="{FF2B5EF4-FFF2-40B4-BE49-F238E27FC236}">
              <a16:creationId xmlns:a16="http://schemas.microsoft.com/office/drawing/2014/main" id="{90C4DA25-D10D-43F4-84B7-A6AE258E3CCE}"/>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3" name="Text Box 2">
          <a:extLst>
            <a:ext uri="{FF2B5EF4-FFF2-40B4-BE49-F238E27FC236}">
              <a16:creationId xmlns:a16="http://schemas.microsoft.com/office/drawing/2014/main" id="{C55B92FF-82A4-435C-ADCD-30AF2D1F4162}"/>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4" name="Text Box 2">
          <a:extLst>
            <a:ext uri="{FF2B5EF4-FFF2-40B4-BE49-F238E27FC236}">
              <a16:creationId xmlns:a16="http://schemas.microsoft.com/office/drawing/2014/main" id="{10D1F600-2335-4992-A567-4D1165234A31}"/>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5" name="Text Box 2">
          <a:extLst>
            <a:ext uri="{FF2B5EF4-FFF2-40B4-BE49-F238E27FC236}">
              <a16:creationId xmlns:a16="http://schemas.microsoft.com/office/drawing/2014/main" id="{A189A384-2B8D-411A-B989-4148D7877F3C}"/>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6" name="Text Box 2">
          <a:extLst>
            <a:ext uri="{FF2B5EF4-FFF2-40B4-BE49-F238E27FC236}">
              <a16:creationId xmlns:a16="http://schemas.microsoft.com/office/drawing/2014/main" id="{AF665F8D-35C7-4F60-B8DE-CAFAF342E26A}"/>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1283</xdr:row>
      <xdr:rowOff>0</xdr:rowOff>
    </xdr:from>
    <xdr:ext cx="120650" cy="388620"/>
    <xdr:sp macro="" textlink="">
      <xdr:nvSpPr>
        <xdr:cNvPr id="377" name="Text Box 2">
          <a:extLst>
            <a:ext uri="{FF2B5EF4-FFF2-40B4-BE49-F238E27FC236}">
              <a16:creationId xmlns:a16="http://schemas.microsoft.com/office/drawing/2014/main" id="{BCE2BFDB-86A5-40CB-9B2C-C1D53226B802}"/>
            </a:ext>
          </a:extLst>
        </xdr:cNvPr>
        <xdr:cNvSpPr txBox="1">
          <a:spLocks noChangeArrowheads="1"/>
        </xdr:cNvSpPr>
      </xdr:nvSpPr>
      <xdr:spPr bwMode="auto">
        <a:xfrm>
          <a:off x="9096375" y="489594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78" name="Text Box 2">
          <a:extLst>
            <a:ext uri="{FF2B5EF4-FFF2-40B4-BE49-F238E27FC236}">
              <a16:creationId xmlns:a16="http://schemas.microsoft.com/office/drawing/2014/main" id="{C6CD8ABC-BCCF-4FB5-8013-E57D72E90983}"/>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79" name="Text Box 2">
          <a:extLst>
            <a:ext uri="{FF2B5EF4-FFF2-40B4-BE49-F238E27FC236}">
              <a16:creationId xmlns:a16="http://schemas.microsoft.com/office/drawing/2014/main" id="{F795AFFA-AD13-4B83-BE3F-36BE5979C59D}"/>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80" name="Text Box 2">
          <a:extLst>
            <a:ext uri="{FF2B5EF4-FFF2-40B4-BE49-F238E27FC236}">
              <a16:creationId xmlns:a16="http://schemas.microsoft.com/office/drawing/2014/main" id="{393C5B53-31AA-43D2-A581-91FF0A6FFF0D}"/>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1284</xdr:row>
      <xdr:rowOff>0</xdr:rowOff>
    </xdr:from>
    <xdr:ext cx="120650" cy="388620"/>
    <xdr:sp macro="" textlink="">
      <xdr:nvSpPr>
        <xdr:cNvPr id="381" name="Text Box 2">
          <a:extLst>
            <a:ext uri="{FF2B5EF4-FFF2-40B4-BE49-F238E27FC236}">
              <a16:creationId xmlns:a16="http://schemas.microsoft.com/office/drawing/2014/main" id="{46C8CC7F-B579-4B7C-8859-F6C358A07AE5}"/>
            </a:ext>
          </a:extLst>
        </xdr:cNvPr>
        <xdr:cNvSpPr txBox="1">
          <a:spLocks noChangeArrowheads="1"/>
        </xdr:cNvSpPr>
      </xdr:nvSpPr>
      <xdr:spPr bwMode="auto">
        <a:xfrm>
          <a:off x="9096375" y="489975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2" name="Text Box 2">
          <a:extLst>
            <a:ext uri="{FF2B5EF4-FFF2-40B4-BE49-F238E27FC236}">
              <a16:creationId xmlns:a16="http://schemas.microsoft.com/office/drawing/2014/main" id="{F35AB091-C669-4C8C-B4A1-E719FF813B57}"/>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3" name="Text Box 2">
          <a:extLst>
            <a:ext uri="{FF2B5EF4-FFF2-40B4-BE49-F238E27FC236}">
              <a16:creationId xmlns:a16="http://schemas.microsoft.com/office/drawing/2014/main" id="{FABACA4C-50BF-41C6-9C9D-5B94F2E64246}"/>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4" name="Text Box 2">
          <a:extLst>
            <a:ext uri="{FF2B5EF4-FFF2-40B4-BE49-F238E27FC236}">
              <a16:creationId xmlns:a16="http://schemas.microsoft.com/office/drawing/2014/main" id="{E8B45455-7F10-4EE3-8915-D6C4EE3CA29C}"/>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1109</xdr:row>
      <xdr:rowOff>0</xdr:rowOff>
    </xdr:from>
    <xdr:ext cx="120650" cy="379056"/>
    <xdr:sp macro="" textlink="">
      <xdr:nvSpPr>
        <xdr:cNvPr id="385" name="Text Box 2">
          <a:extLst>
            <a:ext uri="{FF2B5EF4-FFF2-40B4-BE49-F238E27FC236}">
              <a16:creationId xmlns:a16="http://schemas.microsoft.com/office/drawing/2014/main" id="{3F3902C3-87EB-4AD7-963C-85B111A114F8}"/>
            </a:ext>
          </a:extLst>
        </xdr:cNvPr>
        <xdr:cNvSpPr txBox="1">
          <a:spLocks noChangeArrowheads="1"/>
        </xdr:cNvSpPr>
      </xdr:nvSpPr>
      <xdr:spPr bwMode="auto">
        <a:xfrm>
          <a:off x="9096375" y="423052875"/>
          <a:ext cx="120650" cy="379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6" name="Text Box 2">
          <a:extLst>
            <a:ext uri="{FF2B5EF4-FFF2-40B4-BE49-F238E27FC236}">
              <a16:creationId xmlns:a16="http://schemas.microsoft.com/office/drawing/2014/main" id="{F3D0BCCB-48E2-46AA-960B-D8F5777BC18E}"/>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7" name="Text Box 2">
          <a:extLst>
            <a:ext uri="{FF2B5EF4-FFF2-40B4-BE49-F238E27FC236}">
              <a16:creationId xmlns:a16="http://schemas.microsoft.com/office/drawing/2014/main" id="{43A68EBA-5FA0-496D-B7F0-3A48CCE32873}"/>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8" name="Text Box 2">
          <a:extLst>
            <a:ext uri="{FF2B5EF4-FFF2-40B4-BE49-F238E27FC236}">
              <a16:creationId xmlns:a16="http://schemas.microsoft.com/office/drawing/2014/main" id="{18DDF308-5B79-412D-B1B9-0D39E007C66D}"/>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1281</xdr:row>
      <xdr:rowOff>0</xdr:rowOff>
    </xdr:from>
    <xdr:ext cx="120650" cy="388620"/>
    <xdr:sp macro="" textlink="">
      <xdr:nvSpPr>
        <xdr:cNvPr id="389" name="Text Box 2">
          <a:extLst>
            <a:ext uri="{FF2B5EF4-FFF2-40B4-BE49-F238E27FC236}">
              <a16:creationId xmlns:a16="http://schemas.microsoft.com/office/drawing/2014/main" id="{287FCE20-729A-471A-910F-0E95D7B6E540}"/>
            </a:ext>
          </a:extLst>
        </xdr:cNvPr>
        <xdr:cNvSpPr txBox="1">
          <a:spLocks noChangeArrowheads="1"/>
        </xdr:cNvSpPr>
      </xdr:nvSpPr>
      <xdr:spPr bwMode="auto">
        <a:xfrm>
          <a:off x="9096375" y="488832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0" name="Text Box 2">
          <a:extLst>
            <a:ext uri="{FF2B5EF4-FFF2-40B4-BE49-F238E27FC236}">
              <a16:creationId xmlns:a16="http://schemas.microsoft.com/office/drawing/2014/main" id="{6D4BD03E-ABEB-4631-B12E-044D4751599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1" name="Text Box 2">
          <a:extLst>
            <a:ext uri="{FF2B5EF4-FFF2-40B4-BE49-F238E27FC236}">
              <a16:creationId xmlns:a16="http://schemas.microsoft.com/office/drawing/2014/main" id="{2853D5B5-BA73-473F-8725-3E12F2D6D35B}"/>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2" name="Text Box 2">
          <a:extLst>
            <a:ext uri="{FF2B5EF4-FFF2-40B4-BE49-F238E27FC236}">
              <a16:creationId xmlns:a16="http://schemas.microsoft.com/office/drawing/2014/main" id="{D89F5726-8F50-4159-BBB4-D1DDCFF53306}"/>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1282</xdr:row>
      <xdr:rowOff>0</xdr:rowOff>
    </xdr:from>
    <xdr:ext cx="120650" cy="388620"/>
    <xdr:sp macro="" textlink="">
      <xdr:nvSpPr>
        <xdr:cNvPr id="393" name="Text Box 2">
          <a:extLst>
            <a:ext uri="{FF2B5EF4-FFF2-40B4-BE49-F238E27FC236}">
              <a16:creationId xmlns:a16="http://schemas.microsoft.com/office/drawing/2014/main" id="{05532504-7C27-4942-A6F9-21B8B485217D}"/>
            </a:ext>
          </a:extLst>
        </xdr:cNvPr>
        <xdr:cNvSpPr txBox="1">
          <a:spLocks noChangeArrowheads="1"/>
        </xdr:cNvSpPr>
      </xdr:nvSpPr>
      <xdr:spPr bwMode="auto">
        <a:xfrm>
          <a:off x="9096375" y="489213525"/>
          <a:ext cx="12065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133747</xdr:rowOff>
    </xdr:from>
    <xdr:ext cx="2454275" cy="435635"/>
    <xdr:pic>
      <xdr:nvPicPr>
        <xdr:cNvPr id="2" name="Imagen 1">
          <a:extLst>
            <a:ext uri="{FF2B5EF4-FFF2-40B4-BE49-F238E27FC236}">
              <a16:creationId xmlns:a16="http://schemas.microsoft.com/office/drawing/2014/main" id="{90EAEAC1-BA75-4056-8E65-F067830B5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24247"/>
          <a:ext cx="2454275" cy="4356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8</xdr:col>
      <xdr:colOff>901131</xdr:colOff>
      <xdr:row>41</xdr:row>
      <xdr:rowOff>190501</xdr:rowOff>
    </xdr:from>
    <xdr:to>
      <xdr:col>11</xdr:col>
      <xdr:colOff>1184350</xdr:colOff>
      <xdr:row>41</xdr:row>
      <xdr:rowOff>190501</xdr:rowOff>
    </xdr:to>
    <xdr:cxnSp macro="">
      <xdr:nvCxnSpPr>
        <xdr:cNvPr id="2" name="Straight Connector 2">
          <a:extLst>
            <a:ext uri="{FF2B5EF4-FFF2-40B4-BE49-F238E27FC236}">
              <a16:creationId xmlns:a16="http://schemas.microsoft.com/office/drawing/2014/main" id="{00000000-0008-0000-0300-000002000000}"/>
            </a:ext>
          </a:extLst>
        </xdr:cNvPr>
        <xdr:cNvCxnSpPr/>
      </xdr:nvCxnSpPr>
      <xdr:spPr>
        <a:xfrm>
          <a:off x="7985350" y="24324470"/>
          <a:ext cx="4248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0</xdr:colOff>
      <xdr:row>44</xdr:row>
      <xdr:rowOff>206051</xdr:rowOff>
    </xdr:from>
    <xdr:to>
      <xdr:col>7</xdr:col>
      <xdr:colOff>1045584</xdr:colOff>
      <xdr:row>46</xdr:row>
      <xdr:rowOff>188596</xdr:rowOff>
    </xdr:to>
    <xdr:pic>
      <xdr:nvPicPr>
        <xdr:cNvPr id="4" name="Imagen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88836" y="27352301"/>
          <a:ext cx="3232033" cy="424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246829</xdr:colOff>
      <xdr:row>41</xdr:row>
      <xdr:rowOff>143848</xdr:rowOff>
    </xdr:from>
    <xdr:to>
      <xdr:col>5</xdr:col>
      <xdr:colOff>816212</xdr:colOff>
      <xdr:row>41</xdr:row>
      <xdr:rowOff>143848</xdr:rowOff>
    </xdr:to>
    <xdr:cxnSp macro="">
      <xdr:nvCxnSpPr>
        <xdr:cNvPr id="14" name="Straight Connector 2">
          <a:extLst>
            <a:ext uri="{FF2B5EF4-FFF2-40B4-BE49-F238E27FC236}">
              <a16:creationId xmlns:a16="http://schemas.microsoft.com/office/drawing/2014/main" id="{00000000-0008-0000-0300-00000E000000}"/>
            </a:ext>
          </a:extLst>
        </xdr:cNvPr>
        <xdr:cNvCxnSpPr/>
      </xdr:nvCxnSpPr>
      <xdr:spPr>
        <a:xfrm>
          <a:off x="556392" y="26635254"/>
          <a:ext cx="3462601"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1650277</xdr:colOff>
      <xdr:row>5</xdr:row>
      <xdr:rowOff>64583</xdr:rowOff>
    </xdr:from>
    <xdr:to>
      <xdr:col>10</xdr:col>
      <xdr:colOff>362221</xdr:colOff>
      <xdr:row>5</xdr:row>
      <xdr:rowOff>979999</xdr:rowOff>
    </xdr:to>
    <xdr:pic>
      <xdr:nvPicPr>
        <xdr:cNvPr id="7" name="6 Imagen">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89368" y="1493333"/>
          <a:ext cx="8547229" cy="915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119060</xdr:colOff>
      <xdr:row>0</xdr:row>
      <xdr:rowOff>130969</xdr:rowOff>
    </xdr:from>
    <xdr:to>
      <xdr:col>4</xdr:col>
      <xdr:colOff>427687</xdr:colOff>
      <xdr:row>4</xdr:row>
      <xdr:rowOff>238125</xdr:rowOff>
    </xdr:to>
    <xdr:pic>
      <xdr:nvPicPr>
        <xdr:cNvPr id="3" name="Imagen 2">
          <a:extLst>
            <a:ext uri="{FF2B5EF4-FFF2-40B4-BE49-F238E27FC236}">
              <a16:creationId xmlns:a16="http://schemas.microsoft.com/office/drawing/2014/main" id="{3A723F09-BF28-4404-AF14-092E436C6086}"/>
            </a:ext>
          </a:extLst>
        </xdr:cNvPr>
        <xdr:cNvPicPr>
          <a:picLocks noChangeAspect="1"/>
        </xdr:cNvPicPr>
      </xdr:nvPicPr>
      <xdr:blipFill rotWithShape="1">
        <a:blip xmlns:r="http://schemas.openxmlformats.org/officeDocument/2006/relationships" r:embed="rId3"/>
        <a:srcRect b="16147"/>
        <a:stretch/>
      </xdr:blipFill>
      <xdr:spPr>
        <a:xfrm>
          <a:off x="428623" y="130969"/>
          <a:ext cx="2309814" cy="1190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190500</xdr:colOff>
      <xdr:row>0</xdr:row>
      <xdr:rowOff>104775</xdr:rowOff>
    </xdr:from>
    <xdr:ext cx="1610100" cy="682365"/>
    <xdr:pic>
      <xdr:nvPicPr>
        <xdr:cNvPr id="2" name="Imagen 1">
          <a:extLst>
            <a:ext uri="{FF2B5EF4-FFF2-40B4-BE49-F238E27FC236}">
              <a16:creationId xmlns:a16="http://schemas.microsoft.com/office/drawing/2014/main" id="{C1358C0B-D2CB-41BA-BC8C-F6ECF2471C7C}"/>
            </a:ext>
          </a:extLst>
        </xdr:cNvPr>
        <xdr:cNvPicPr>
          <a:picLocks noChangeAspect="1"/>
        </xdr:cNvPicPr>
      </xdr:nvPicPr>
      <xdr:blipFill rotWithShape="1">
        <a:blip xmlns:r="http://schemas.openxmlformats.org/officeDocument/2006/relationships" r:embed="rId1"/>
        <a:srcRect b="16147"/>
        <a:stretch/>
      </xdr:blipFill>
      <xdr:spPr>
        <a:xfrm>
          <a:off x="632460" y="104775"/>
          <a:ext cx="1610100" cy="682365"/>
        </a:xfrm>
        <a:prstGeom prst="rect">
          <a:avLst/>
        </a:prstGeom>
      </xdr:spPr>
    </xdr:pic>
    <xdr:clientData/>
  </xdr:oneCellAnchor>
  <xdr:twoCellAnchor editAs="oneCell">
    <xdr:from>
      <xdr:col>4</xdr:col>
      <xdr:colOff>171450</xdr:colOff>
      <xdr:row>25</xdr:row>
      <xdr:rowOff>285750</xdr:rowOff>
    </xdr:from>
    <xdr:to>
      <xdr:col>10</xdr:col>
      <xdr:colOff>866775</xdr:colOff>
      <xdr:row>25</xdr:row>
      <xdr:rowOff>3343275</xdr:rowOff>
    </xdr:to>
    <xdr:pic>
      <xdr:nvPicPr>
        <xdr:cNvPr id="3" name="Imagen 2">
          <a:extLst>
            <a:ext uri="{FF2B5EF4-FFF2-40B4-BE49-F238E27FC236}">
              <a16:creationId xmlns:a16="http://schemas.microsoft.com/office/drawing/2014/main" id="{826B393D-C41E-C9AA-B0A6-5E2E6B0A09A4}"/>
            </a:ext>
          </a:extLst>
        </xdr:cNvPr>
        <xdr:cNvPicPr>
          <a:picLocks noChangeAspect="1"/>
        </xdr:cNvPicPr>
      </xdr:nvPicPr>
      <xdr:blipFill rotWithShape="1">
        <a:blip xmlns:r="http://schemas.openxmlformats.org/officeDocument/2006/relationships" r:embed="rId2"/>
        <a:srcRect t="1" b="1674"/>
        <a:stretch>
          <a:fillRect/>
        </a:stretch>
      </xdr:blipFill>
      <xdr:spPr>
        <a:xfrm>
          <a:off x="2514600" y="10829925"/>
          <a:ext cx="8258175" cy="3057525"/>
        </a:xfrm>
        <a:prstGeom prst="rect">
          <a:avLst/>
        </a:prstGeom>
        <a:ln>
          <a:solidFill>
            <a:schemeClr val="tx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9525</xdr:colOff>
      <xdr:row>0</xdr:row>
      <xdr:rowOff>0</xdr:rowOff>
    </xdr:from>
    <xdr:to>
      <xdr:col>9</xdr:col>
      <xdr:colOff>571091</xdr:colOff>
      <xdr:row>2</xdr:row>
      <xdr:rowOff>123769</xdr:rowOff>
    </xdr:to>
    <xdr:pic>
      <xdr:nvPicPr>
        <xdr:cNvPr id="2" name="1 Imagen">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600950" y="0"/>
          <a:ext cx="3276191" cy="4476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lb001-my.sharepoint.com/-%20SMITH%20SERVICES%20-%20(Mobile)/-%20OPERATIONS%20-/-%20JOB%20REPORT%20-/(2009)%20-%20OPERATION/LKLM1-11/Smith%20Congo/Feuilles%20de%20Calcul%20Excel/New%20SBE%20job%20ticket.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Dynadrill\W.F.%20TRABAJOS\2026\GLCH%20022\Libro1.xlsx" TargetMode="External"/><Relationship Id="rId1" Type="http://schemas.openxmlformats.org/officeDocument/2006/relationships/externalLinkPath" Target="file:///E:\Dynadrill\W.F.%20TRABAJOS\2026\GLCH%20022\Libro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Jeferson.lemache\Desktop\COMPUTADORA\Trabajo\CTU%20TRABAJOS\LMND-012\3757_LMND-012i.xlsx" TargetMode="External"/><Relationship Id="rId1" Type="http://schemas.openxmlformats.org/officeDocument/2006/relationships/externalLinkPath" Target="file:///C:\Users\Jeferson.lemache\Desktop\COMPUTADORA\Trabajo\CTU%20TRABAJOS\LMND-012\3757_LMND-012i.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Ticket_%20MODELO%20OT.xlsx" TargetMode="External"/><Relationship Id="rId2" Type="http://schemas.openxmlformats.org/officeDocument/2006/relationships/externalLinkPath" Target="https://dynadrillec-my.sharepoint.com/personal/ilda_zambrano_dynadrill_com_ec/Documents/Escritorio/TRABAJOS%202026/Ticket_%20MODELO%20OT.xlsx" TargetMode="External"/><Relationship Id="rId1" Type="http://schemas.openxmlformats.org/officeDocument/2006/relationships/externalLinkPath" Target="/personal/ilda_zambrano_dynadrill_com_ec/Documents/Escritorio/TRABAJOS%202026/Ticket_%20MODELO%20OT.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Copia%20de%204324-GLCH-022_BOMBEO%20SISTEMA%20SOLVENTE-ACIDO.xlsx" TargetMode="External"/><Relationship Id="rId2" Type="http://schemas.openxmlformats.org/officeDocument/2006/relationships/externalLinkPath" Target="https://dynadrillec-my.sharepoint.com/personal/ilda_zambrano_dynadrill_com_ec/Documents/Escritorio/TRABAJOS%202026/2026/8-AGOSTO/Copia%20de%204324-GLCH-022_BOMBEO%20SISTEMA%20SOLVENTE-ACIDO.xlsx" TargetMode="External"/><Relationship Id="rId1" Type="http://schemas.openxmlformats.org/officeDocument/2006/relationships/externalLinkPath" Target="/personal/ilda_zambrano_dynadrill_com_ec/Documents/Escritorio/TRABAJOS%202026/2026/8-AGOSTO/Copia%20de%204324-GLCH-022_BOMBEO%20SISTEMA%20SOLVENTE-ACIDO.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7-JULIO/4324_GCLH-022%20bombeo/4324-GLCH-022_ticket%20REV2%20final.xlsx" TargetMode="External"/><Relationship Id="rId2" Type="http://schemas.openxmlformats.org/officeDocument/2006/relationships/externalLinkPath" Target="https://dynadrillec-my.sharepoint.com/personal/ilda_zambrano_dynadrill_com_ec/Documents/Escritorio/TRABAJOS%202026/2026/7-JULIO/4324_GCLH-022%20bombeo/4324-GLCH-022_ticket%20REV2%20final.xlsx" TargetMode="External"/><Relationship Id="rId1" Type="http://schemas.openxmlformats.org/officeDocument/2006/relationships/externalLinkPath" Target="/personal/ilda_zambrano_dynadrill_com_ec/Documents/Escritorio/TRABAJOS%202026/2026/7-JULIO/4324_GCLH-022%20bombeo/4324-GLCH-022_ticket%20REV2%20fin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192.168.1.15\publico\JEFATURA%20PREFACTURACION\CONTRATOS%20CLIENTES\PAM%20-%20PETROECUADOR\C2025201\OTQs%202025201\595-OPR-CYBH-069-UIO-2026.xlsx" TargetMode="External"/><Relationship Id="rId1" Type="http://schemas.openxmlformats.org/officeDocument/2006/relationships/externalLinkPath" Target="file:///\\192.168.1.15\publico\JEFATURA%20PREFACTURACION\CONTRATOS%20CLIENTES\PAM%20-%20PETROECUADOR\C2025201\OTQs%202025201\595-OPR-CYBH-069-UIO-2026.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ASUS\Desktop\Trabajo\CTU%20TRABAJOS\OSO%20B-031\EJEMPLO%202912_OSOB-031.xlsx" TargetMode="External"/><Relationship Id="rId1" Type="http://schemas.openxmlformats.org/officeDocument/2006/relationships/externalLinkPath" Target="file:///C:\Users\ASUS\Desktop\Trabajo\CTU%20TRABAJOS\OSO%20B-031\EJEMPLO%202912_OSOB-0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Job log"/>
      <sheetName val="Parameter log"/>
      <sheetName val="Tool #1"/>
      <sheetName val="Tool #2"/>
      <sheetName val="BHA's"/>
      <sheetName val="Dull grade"/>
      <sheetName val="Summary"/>
      <sheetName val="Survey"/>
      <sheetName val="Service ticket"/>
      <sheetName val="PWA"/>
      <sheetName val="EOW cover page"/>
      <sheetName val="Database"/>
      <sheetName val="Search"/>
      <sheetName val="Clien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e Job "/>
      <sheetName val="Libro1"/>
    </sheetNames>
    <definedNames>
      <definedName name="Header_Row" refersTo="#¡REF!"/>
      <definedName name="Loan_Start"/>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P"/>
      <sheetName val="BD"/>
      <sheetName val="Clientes"/>
      <sheetName val="TICKET"/>
      <sheetName val="Reporte Job"/>
      <sheetName val="Reporte Htas (Resum x ítem)"/>
      <sheetName val="GUIA1"/>
      <sheetName val="GUIA2"/>
      <sheetName val="BD Pozos"/>
    </sheetNames>
    <sheetDataSet>
      <sheetData sheetId="0" refreshError="1">
        <row r="6">
          <cell r="B6" t="str">
            <v>SB3201</v>
          </cell>
          <cell r="C6" t="str">
            <v>Viaje por unidad de bombeo para estimulación</v>
          </cell>
          <cell r="D6" t="str">
            <v>km</v>
          </cell>
          <cell r="E6">
            <v>3.15</v>
          </cell>
          <cell r="F6" t="str">
            <v>Servicio</v>
          </cell>
        </row>
        <row r="7">
          <cell r="B7" t="str">
            <v>SB3205</v>
          </cell>
          <cell r="C7" t="str">
            <v>Unidad de bombeo para estimulación por hora adicional o fracción</v>
          </cell>
          <cell r="D7" t="str">
            <v>hr</v>
          </cell>
          <cell r="E7">
            <v>26.78</v>
          </cell>
          <cell r="F7" t="str">
            <v>Servicio</v>
          </cell>
        </row>
        <row r="8">
          <cell r="B8" t="str">
            <v>SB3206</v>
          </cell>
          <cell r="C8" t="str">
            <v>Mezcla de materiales suministrados por la contratista.</v>
          </cell>
          <cell r="D8" t="str">
            <v>gls</v>
          </cell>
          <cell r="E8">
            <v>9.0000000000000011E-2</v>
          </cell>
          <cell r="F8" t="str">
            <v>Servicio</v>
          </cell>
        </row>
        <row r="9">
          <cell r="B9" t="str">
            <v>SB3207</v>
          </cell>
          <cell r="C9" t="str">
            <v>Mezcla de materiales no suministrados por la contratista.</v>
          </cell>
          <cell r="D9" t="str">
            <v>gls</v>
          </cell>
          <cell r="E9">
            <v>0.25</v>
          </cell>
          <cell r="F9" t="str">
            <v>Servicio</v>
          </cell>
        </row>
        <row r="10">
          <cell r="B10" t="str">
            <v>SB3208</v>
          </cell>
          <cell r="C10" t="str">
            <v>Bombeo de ácido primeros 2.000 galones</v>
          </cell>
          <cell r="D10" t="str">
            <v>gls</v>
          </cell>
          <cell r="E10">
            <v>0.33</v>
          </cell>
          <cell r="F10" t="str">
            <v>Servicio</v>
          </cell>
        </row>
        <row r="11">
          <cell r="B11" t="str">
            <v>SB3209</v>
          </cell>
          <cell r="C11" t="str">
            <v>Bombeo de ácido de 2.001 a 4.000 galones</v>
          </cell>
          <cell r="D11" t="str">
            <v>gls</v>
          </cell>
          <cell r="E11">
            <v>0.33</v>
          </cell>
          <cell r="F11" t="str">
            <v>Servicio</v>
          </cell>
        </row>
        <row r="12">
          <cell r="B12" t="str">
            <v>SB3210</v>
          </cell>
          <cell r="C12" t="str">
            <v>Bombeo de ácido de 4001 galones en adelante</v>
          </cell>
          <cell r="D12" t="str">
            <v>gls</v>
          </cell>
          <cell r="E12">
            <v>0.33</v>
          </cell>
          <cell r="F12" t="str">
            <v>Servicio</v>
          </cell>
        </row>
        <row r="13">
          <cell r="B13" t="str">
            <v>SB3211</v>
          </cell>
          <cell r="C13" t="str">
            <v>Bombeo de fluidos no corrosivos primeros 2.000 galones</v>
          </cell>
          <cell r="D13" t="str">
            <v>gls</v>
          </cell>
          <cell r="E13">
            <v>0.25</v>
          </cell>
          <cell r="F13" t="str">
            <v>Servicio</v>
          </cell>
        </row>
        <row r="14">
          <cell r="B14" t="str">
            <v>SB3212</v>
          </cell>
          <cell r="C14" t="str">
            <v>Bombeo de fluidos no corrosivos de 2.001 a 4.000 galones</v>
          </cell>
          <cell r="D14" t="str">
            <v>gls</v>
          </cell>
          <cell r="E14">
            <v>0.25</v>
          </cell>
          <cell r="F14" t="str">
            <v>Servicio</v>
          </cell>
        </row>
        <row r="15">
          <cell r="B15" t="str">
            <v>SB3213</v>
          </cell>
          <cell r="C15" t="str">
            <v>Bombeo de Fluidos no corrosivos de 4001 galones en adelante</v>
          </cell>
          <cell r="D15" t="str">
            <v>gls</v>
          </cell>
          <cell r="E15">
            <v>0.25</v>
          </cell>
          <cell r="F15" t="str">
            <v>Servicio</v>
          </cell>
        </row>
        <row r="16">
          <cell r="B16" t="str">
            <v>SB3214</v>
          </cell>
          <cell r="C16" t="str">
            <v>Tanque para tratamiento de 100 barriles</v>
          </cell>
          <cell r="D16" t="str">
            <v>unidad</v>
          </cell>
          <cell r="E16">
            <v>257.09999999999997</v>
          </cell>
          <cell r="F16" t="str">
            <v>Servicio</v>
          </cell>
        </row>
        <row r="17">
          <cell r="B17" t="str">
            <v>SB3215</v>
          </cell>
          <cell r="C17" t="str">
            <v>Tanques para ácido o solventes de 1.000 a 1500 galones</v>
          </cell>
          <cell r="D17" t="str">
            <v>unidad</v>
          </cell>
          <cell r="E17">
            <v>398.49</v>
          </cell>
          <cell r="F17" t="str">
            <v>Servicio</v>
          </cell>
        </row>
        <row r="18">
          <cell r="B18" t="str">
            <v>SB3216</v>
          </cell>
          <cell r="C18" t="str">
            <v>Cargo por monitoreo standard  de presión, caudal y densidad</v>
          </cell>
          <cell r="D18" t="str">
            <v>unidad</v>
          </cell>
          <cell r="E18">
            <v>373.8</v>
          </cell>
          <cell r="F18" t="str">
            <v>Servicio</v>
          </cell>
        </row>
        <row r="19">
          <cell r="B19" t="str">
            <v>SB3217</v>
          </cell>
          <cell r="C19" t="str">
            <v>Substitutos de 2 7/8" hasta 7" acoples por trabajo</v>
          </cell>
          <cell r="D19" t="str">
            <v>unidad</v>
          </cell>
          <cell r="E19">
            <v>45.93</v>
          </cell>
          <cell r="F19" t="str">
            <v>Servicio</v>
          </cell>
        </row>
        <row r="20">
          <cell r="B20" t="str">
            <v>SB3218</v>
          </cell>
          <cell r="C20" t="str">
            <v>Medidor de flujo adicional por trabajo de servicio de  estimulación</v>
          </cell>
          <cell r="D20" t="str">
            <v>unidad</v>
          </cell>
          <cell r="E20">
            <v>111.41000000000001</v>
          </cell>
          <cell r="F20" t="str">
            <v>Servicio</v>
          </cell>
        </row>
        <row r="21">
          <cell r="B21" t="str">
            <v>SB3219</v>
          </cell>
          <cell r="C21" t="str">
            <v>Registrador de presión tipo Martín Decker por trabajo</v>
          </cell>
          <cell r="D21" t="str">
            <v>unidad</v>
          </cell>
          <cell r="E21">
            <v>91.67</v>
          </cell>
          <cell r="F21" t="str">
            <v>Servicio</v>
          </cell>
        </row>
        <row r="22">
          <cell r="B22" t="str">
            <v>SB3220</v>
          </cell>
          <cell r="C22" t="str">
            <v>Movilización de tanques para estimulación</v>
          </cell>
          <cell r="D22" t="str">
            <v>km</v>
          </cell>
          <cell r="E22">
            <v>3.15</v>
          </cell>
          <cell r="F22" t="str">
            <v>Servicio</v>
          </cell>
        </row>
        <row r="23">
          <cell r="B23" t="str">
            <v>SB3225</v>
          </cell>
          <cell r="C23" t="str">
            <v>Movilización de equipo adicional, unidad de filtración</v>
          </cell>
          <cell r="D23" t="str">
            <v>km</v>
          </cell>
          <cell r="E23">
            <v>3.15</v>
          </cell>
          <cell r="F23" t="str">
            <v>Servicio</v>
          </cell>
        </row>
        <row r="24">
          <cell r="B24" t="str">
            <v>SB3226</v>
          </cell>
          <cell r="C24" t="str">
            <v>Supervisor para estimulación dia o fraccion</v>
          </cell>
          <cell r="D24" t="str">
            <v>día</v>
          </cell>
          <cell r="E24">
            <v>437.23</v>
          </cell>
          <cell r="F24" t="str">
            <v>Servicio</v>
          </cell>
        </row>
        <row r="25">
          <cell r="B25" t="str">
            <v>SB3227</v>
          </cell>
          <cell r="C25" t="str">
            <v>Operador para estimulación dia o fraccion</v>
          </cell>
          <cell r="D25" t="str">
            <v>día</v>
          </cell>
          <cell r="E25">
            <v>349.78</v>
          </cell>
          <cell r="F25" t="str">
            <v>Servicio</v>
          </cell>
        </row>
        <row r="26">
          <cell r="B26" t="str">
            <v>SB3228</v>
          </cell>
          <cell r="C26" t="str">
            <v>Asistente de Operaciones para estimulación dia o fraccion</v>
          </cell>
          <cell r="D26" t="str">
            <v>día</v>
          </cell>
          <cell r="E26">
            <v>109.31</v>
          </cell>
          <cell r="F26" t="str">
            <v>Servicio</v>
          </cell>
        </row>
        <row r="27">
          <cell r="B27" t="str">
            <v>SB3229</v>
          </cell>
          <cell r="C27" t="str">
            <v>Tanque para fluidos de estimulación 500 bbls</v>
          </cell>
          <cell r="D27" t="str">
            <v>unidad</v>
          </cell>
          <cell r="E27">
            <v>678.36</v>
          </cell>
          <cell r="F27" t="str">
            <v>Servicio</v>
          </cell>
        </row>
        <row r="28">
          <cell r="B28" t="str">
            <v>SB3230</v>
          </cell>
          <cell r="C28" t="str">
            <v>Servicio de Winche para bajar o subir tanques y silos</v>
          </cell>
          <cell r="D28" t="str">
            <v>día</v>
          </cell>
          <cell r="E28">
            <v>1539.2099999999998</v>
          </cell>
          <cell r="F28" t="str">
            <v>Servicio</v>
          </cell>
        </row>
        <row r="29">
          <cell r="B29" t="str">
            <v>SB3231</v>
          </cell>
          <cell r="C29" t="str">
            <v>Servicio de Filtración (unidad de filtración y tanque de 500 bls por tres días)</v>
          </cell>
          <cell r="D29" t="str">
            <v>trabajo</v>
          </cell>
          <cell r="E29">
            <v>1710.4399999999998</v>
          </cell>
          <cell r="F29" t="str">
            <v>Servicio</v>
          </cell>
        </row>
        <row r="30">
          <cell r="B30" t="str">
            <v>SB3232</v>
          </cell>
          <cell r="C30" t="str">
            <v>Unidad de Monitoreo parámetros de Operación en camper</v>
          </cell>
          <cell r="D30" t="str">
            <v>unidad</v>
          </cell>
          <cell r="E30">
            <v>2121.62</v>
          </cell>
          <cell r="F30" t="str">
            <v>Servicio</v>
          </cell>
        </row>
        <row r="31">
          <cell r="B31" t="str">
            <v>SB3233</v>
          </cell>
          <cell r="C31" t="str">
            <v>Movilización unidades livianas para personal</v>
          </cell>
          <cell r="D31" t="str">
            <v>km</v>
          </cell>
          <cell r="E31">
            <v>2.66</v>
          </cell>
          <cell r="F31" t="str">
            <v>Servicio</v>
          </cell>
        </row>
        <row r="32">
          <cell r="B32" t="str">
            <v>SB3234</v>
          </cell>
          <cell r="C32" t="str">
            <v>Movilización de equipo adicional, unidades pesadas.</v>
          </cell>
          <cell r="D32" t="str">
            <v>km</v>
          </cell>
          <cell r="E32">
            <v>3.15</v>
          </cell>
          <cell r="F32" t="str">
            <v>Servicio</v>
          </cell>
        </row>
        <row r="33">
          <cell r="B33" t="str">
            <v>SB3235</v>
          </cell>
          <cell r="C33" t="str">
            <v>Cargo Básico Vacuum para transporte agua limpia 4 hr, capacidad 180 bbls</v>
          </cell>
          <cell r="D33" t="str">
            <v>unidad</v>
          </cell>
          <cell r="E33">
            <v>350.32</v>
          </cell>
          <cell r="F33" t="str">
            <v>Servicio</v>
          </cell>
        </row>
        <row r="34">
          <cell r="B34" t="str">
            <v>SB3236</v>
          </cell>
          <cell r="C34" t="str">
            <v>Cargo Hora adicional Vaccum 180 bbls</v>
          </cell>
          <cell r="D34" t="str">
            <v>hr</v>
          </cell>
          <cell r="E34">
            <v>54.08</v>
          </cell>
          <cell r="F34" t="str">
            <v>Servicio</v>
          </cell>
        </row>
        <row r="35">
          <cell r="B35" t="str">
            <v>SB3237</v>
          </cell>
          <cell r="C35" t="str">
            <v>Cargo  Básico unidad de slick line 4 hr</v>
          </cell>
          <cell r="D35" t="str">
            <v>unidad</v>
          </cell>
          <cell r="E35">
            <v>350.32</v>
          </cell>
          <cell r="F35" t="str">
            <v>Servicio</v>
          </cell>
        </row>
        <row r="36">
          <cell r="B36" t="str">
            <v>SB3238</v>
          </cell>
          <cell r="C36" t="str">
            <v>Cargo hora  adicional slick line después de primeras 4 hr.</v>
          </cell>
          <cell r="D36" t="str">
            <v>hr</v>
          </cell>
          <cell r="E36">
            <v>67.39</v>
          </cell>
          <cell r="F36" t="str">
            <v>Servicio</v>
          </cell>
        </row>
        <row r="37">
          <cell r="B37" t="str">
            <v>SB3239</v>
          </cell>
          <cell r="C37" t="str">
            <v>Ingeniero de Operaciones de estimulación</v>
          </cell>
          <cell r="D37" t="str">
            <v>día</v>
          </cell>
          <cell r="E37">
            <v>721.64</v>
          </cell>
          <cell r="F37" t="str">
            <v>Servicio</v>
          </cell>
        </row>
        <row r="38">
          <cell r="B38" t="str">
            <v>SB3240</v>
          </cell>
          <cell r="C38" t="str">
            <v>Cargo básico, primeras 4 horas o fracción de bombeo unidad de estimulación (700 HP)</v>
          </cell>
          <cell r="D38" t="str">
            <v>unidad</v>
          </cell>
          <cell r="E38">
            <v>3180.54</v>
          </cell>
          <cell r="F38" t="str">
            <v>Servicio</v>
          </cell>
        </row>
        <row r="39">
          <cell r="B39" t="str">
            <v>SB3241</v>
          </cell>
          <cell r="C39" t="str">
            <v>Unidad de bombeo para estimulación por hora adicional o fracción (700 HP)</v>
          </cell>
          <cell r="D39" t="str">
            <v>hr</v>
          </cell>
          <cell r="E39">
            <v>166.18</v>
          </cell>
          <cell r="F39" t="str">
            <v>Servicio</v>
          </cell>
        </row>
        <row r="40">
          <cell r="B40" t="str">
            <v>SB3242</v>
          </cell>
          <cell r="C40" t="str">
            <v>Supervisor Senior para estimulación dia o fraccion</v>
          </cell>
          <cell r="D40" t="str">
            <v>día</v>
          </cell>
          <cell r="E40">
            <v>749.46</v>
          </cell>
          <cell r="F40" t="str">
            <v>Servicio</v>
          </cell>
        </row>
        <row r="41">
          <cell r="B41" t="str">
            <v>SB3243</v>
          </cell>
          <cell r="C41" t="str">
            <v>Ingeniero de estimulación</v>
          </cell>
          <cell r="D41" t="str">
            <v>día</v>
          </cell>
          <cell r="E41">
            <v>940.71</v>
          </cell>
          <cell r="F41" t="str">
            <v>Servicio</v>
          </cell>
        </row>
        <row r="42">
          <cell r="B42" t="str">
            <v>SB3701</v>
          </cell>
          <cell r="C42" t="str">
            <v>Viaje por unidad de bombeo para tratamientos en superficie</v>
          </cell>
          <cell r="D42" t="str">
            <v>km</v>
          </cell>
          <cell r="E42">
            <v>3.15</v>
          </cell>
          <cell r="F42" t="str">
            <v>Servicio</v>
          </cell>
        </row>
        <row r="43">
          <cell r="B43" t="str">
            <v>LAB8006</v>
          </cell>
          <cell r="C43" t="str">
            <v>Reología de lechadas de cemento</v>
          </cell>
          <cell r="D43" t="str">
            <v>unidad</v>
          </cell>
          <cell r="E43">
            <v>96.45</v>
          </cell>
          <cell r="F43" t="str">
            <v>Servicio</v>
          </cell>
        </row>
        <row r="44">
          <cell r="B44" t="str">
            <v>LAB8007</v>
          </cell>
          <cell r="C44" t="str">
            <v>Filtrado de lechadas de cemento</v>
          </cell>
          <cell r="D44" t="str">
            <v>unidad</v>
          </cell>
          <cell r="E44">
            <v>176.1</v>
          </cell>
          <cell r="F44" t="str">
            <v>Servicio</v>
          </cell>
        </row>
        <row r="45">
          <cell r="B45" t="str">
            <v>LAB8008</v>
          </cell>
          <cell r="C45" t="str">
            <v>Bombeabilidad de lechadas de cemento I, hasta 360 minutos.</v>
          </cell>
          <cell r="D45" t="str">
            <v>unidad</v>
          </cell>
          <cell r="E45">
            <v>245.49</v>
          </cell>
          <cell r="F45" t="str">
            <v>Servicio</v>
          </cell>
        </row>
        <row r="46">
          <cell r="B46" t="str">
            <v>LAB8009</v>
          </cell>
          <cell r="C46" t="str">
            <v>Ensayo de UCA con SGSA I, hasta 360 minutos.</v>
          </cell>
          <cell r="D46" t="str">
            <v>unidad</v>
          </cell>
          <cell r="E46">
            <v>343.81</v>
          </cell>
          <cell r="F46" t="str">
            <v>Servicio</v>
          </cell>
        </row>
        <row r="47">
          <cell r="B47" t="str">
            <v>LAB8010</v>
          </cell>
          <cell r="C47" t="str">
            <v>Ensayo de crush sobre probetas de cemento, en prensa (3 roturas)</v>
          </cell>
          <cell r="D47" t="str">
            <v>unidad</v>
          </cell>
          <cell r="E47">
            <v>183.19</v>
          </cell>
          <cell r="F47" t="str">
            <v>Servicio</v>
          </cell>
        </row>
        <row r="48">
          <cell r="B48" t="str">
            <v>LAB8011</v>
          </cell>
          <cell r="C48" t="str">
            <v>Determinación de densidad en alivian antes utilizando picnómetro de helio.</v>
          </cell>
          <cell r="D48" t="str">
            <v>unidad</v>
          </cell>
          <cell r="E48">
            <v>97.7</v>
          </cell>
          <cell r="F48" t="str">
            <v>Servicio</v>
          </cell>
        </row>
        <row r="49">
          <cell r="B49" t="str">
            <v>LAB8012</v>
          </cell>
          <cell r="C49" t="str">
            <v>Determinación de densidad en lechadas de cemento.</v>
          </cell>
          <cell r="D49" t="str">
            <v>unidad</v>
          </cell>
          <cell r="E49">
            <v>61.059999999999995</v>
          </cell>
          <cell r="F49" t="str">
            <v>Servicio</v>
          </cell>
        </row>
        <row r="50">
          <cell r="B50" t="str">
            <v>LAB8013</v>
          </cell>
          <cell r="C50" t="str">
            <v>Determinación de settling y agua libre.</v>
          </cell>
          <cell r="D50" t="str">
            <v>unidad</v>
          </cell>
          <cell r="E50">
            <v>61.059999999999995</v>
          </cell>
          <cell r="F50" t="str">
            <v>Servicio</v>
          </cell>
        </row>
        <row r="51">
          <cell r="B51" t="str">
            <v>LAB8014</v>
          </cell>
          <cell r="C51" t="str">
            <v>Ensayos de expansión.</v>
          </cell>
          <cell r="D51" t="str">
            <v>unidad</v>
          </cell>
          <cell r="E51">
            <v>73.27000000000001</v>
          </cell>
          <cell r="F51" t="str">
            <v>Servicio</v>
          </cell>
        </row>
        <row r="52">
          <cell r="B52" t="str">
            <v>LAB8015</v>
          </cell>
          <cell r="C52" t="str">
            <v>Ensayos de remoción de residuos de Workovers de fractura, selección del mejor colchón lavador.</v>
          </cell>
          <cell r="D52" t="str">
            <v>unidad</v>
          </cell>
          <cell r="E52">
            <v>183.19</v>
          </cell>
          <cell r="F52" t="str">
            <v>Servicio</v>
          </cell>
        </row>
        <row r="53">
          <cell r="B53" t="str">
            <v>LAB8101</v>
          </cell>
          <cell r="C53" t="str">
            <v>Ensayo estático de hinchamiento de arcillas, utilizando método centrífugo.</v>
          </cell>
          <cell r="D53" t="str">
            <v>unidad</v>
          </cell>
          <cell r="E53">
            <v>97.7</v>
          </cell>
          <cell r="F53" t="str">
            <v>Servicio</v>
          </cell>
        </row>
        <row r="54">
          <cell r="B54" t="str">
            <v>LAB8102</v>
          </cell>
          <cell r="C54" t="str">
            <v xml:space="preserve">Evaluación de inhibidores de corrosión, ensayo gravimétrico con cupones N80 y J55. </v>
          </cell>
          <cell r="D54" t="str">
            <v>unidad</v>
          </cell>
          <cell r="E54">
            <v>244.25</v>
          </cell>
          <cell r="F54" t="str">
            <v>Servicio</v>
          </cell>
        </row>
        <row r="55">
          <cell r="B55" t="str">
            <v>LAB8103</v>
          </cell>
          <cell r="C55" t="str">
            <v>Ensayo de emulsión agua-petróleo en probeta selección del surfactante adecuado y concentración óptima.</v>
          </cell>
          <cell r="D55" t="str">
            <v>unidad</v>
          </cell>
          <cell r="E55">
            <v>122.12</v>
          </cell>
          <cell r="F55" t="str">
            <v>Servicio</v>
          </cell>
        </row>
        <row r="56">
          <cell r="B56" t="str">
            <v>LAB8104</v>
          </cell>
          <cell r="C56" t="str">
            <v>Ensayos de análisis de agua en HACH-200, determinación de Hierro, Calcio, Bario, estroncio, turbidez.</v>
          </cell>
          <cell r="D56" t="str">
            <v>unidad</v>
          </cell>
          <cell r="E56">
            <v>305.29999999999995</v>
          </cell>
          <cell r="F56" t="str">
            <v>Servicio</v>
          </cell>
        </row>
        <row r="57">
          <cell r="B57" t="str">
            <v>LAB8105</v>
          </cell>
          <cell r="C57" t="str">
            <v>Determinación de tensión superficial y ángulo de contacto en surfactantes medíante método Pendant Drop.</v>
          </cell>
          <cell r="D57" t="str">
            <v>unidad</v>
          </cell>
          <cell r="E57">
            <v>427.41999999999996</v>
          </cell>
          <cell r="F57" t="str">
            <v>Servicio</v>
          </cell>
        </row>
        <row r="58">
          <cell r="B58" t="str">
            <v>LAB8106</v>
          </cell>
          <cell r="C58" t="str">
            <v>Análisis de distribución granulométrico en agentes de sosten, determinación de esfericidad, solubilidad en HCL</v>
          </cell>
          <cell r="D58" t="str">
            <v>unidad</v>
          </cell>
          <cell r="E58">
            <v>146.54999999999998</v>
          </cell>
          <cell r="F58" t="str">
            <v>Servicio</v>
          </cell>
        </row>
        <row r="59">
          <cell r="B59" t="str">
            <v>LAB8107</v>
          </cell>
          <cell r="C59" t="str">
            <v>Ensayos de retornos de permeabilidad a fluidos de completación</v>
          </cell>
          <cell r="D59" t="str">
            <v>unidad</v>
          </cell>
          <cell r="E59">
            <v>2849.45</v>
          </cell>
          <cell r="F59" t="str">
            <v>Servicio</v>
          </cell>
        </row>
        <row r="60">
          <cell r="B60" t="str">
            <v>LAB8108</v>
          </cell>
          <cell r="C60" t="str">
            <v>Ensayos de retornos de permeabilidad a sistemas ácidos</v>
          </cell>
          <cell r="D60" t="str">
            <v>unidad</v>
          </cell>
          <cell r="E60">
            <v>3093.68</v>
          </cell>
          <cell r="F60" t="str">
            <v>Servicio</v>
          </cell>
        </row>
        <row r="61">
          <cell r="B61" t="str">
            <v>LAB8109</v>
          </cell>
          <cell r="C61" t="str">
            <v>Ensayos de Reductores de fricción, en distintos fluidos.</v>
          </cell>
          <cell r="D61" t="str">
            <v>unidad</v>
          </cell>
          <cell r="E61">
            <v>97.7</v>
          </cell>
          <cell r="F61" t="str">
            <v>Servicio</v>
          </cell>
        </row>
        <row r="62">
          <cell r="B62" t="str">
            <v>LAB8110</v>
          </cell>
          <cell r="C62" t="str">
            <v>TEST DE CO2 (% EN GAS)</v>
          </cell>
          <cell r="D62" t="str">
            <v>unidad</v>
          </cell>
          <cell r="E62">
            <v>48.86</v>
          </cell>
          <cell r="F62" t="str">
            <v>Servicio</v>
          </cell>
        </row>
        <row r="63">
          <cell r="B63" t="str">
            <v>LAB8111</v>
          </cell>
          <cell r="C63" t="str">
            <v>TEST DE H2S (% EN GAS)</v>
          </cell>
          <cell r="D63" t="str">
            <v>unidad</v>
          </cell>
          <cell r="E63">
            <v>48.86</v>
          </cell>
          <cell r="F63" t="str">
            <v>Servicio</v>
          </cell>
        </row>
        <row r="64">
          <cell r="B64" t="str">
            <v>LAB8112</v>
          </cell>
          <cell r="C64" t="str">
            <v>TEST DE BSW CENTRIFUGACION</v>
          </cell>
          <cell r="D64" t="str">
            <v>unidad</v>
          </cell>
          <cell r="E64">
            <v>48.86</v>
          </cell>
          <cell r="F64" t="str">
            <v>Servicio</v>
          </cell>
        </row>
        <row r="65">
          <cell r="B65" t="str">
            <v>LAB8113</v>
          </cell>
          <cell r="C65" t="str">
            <v>TEST DE API 60</v>
          </cell>
          <cell r="D65" t="str">
            <v>unidad</v>
          </cell>
          <cell r="E65">
            <v>40.71</v>
          </cell>
          <cell r="F65" t="str">
            <v>Servicio</v>
          </cell>
        </row>
        <row r="66">
          <cell r="B66" t="str">
            <v>LAB8114</v>
          </cell>
          <cell r="C66" t="str">
            <v>TEST DE API SECO</v>
          </cell>
          <cell r="D66" t="str">
            <v>unidad</v>
          </cell>
          <cell r="E66">
            <v>24.430000000000003</v>
          </cell>
          <cell r="F66" t="str">
            <v>Servicio</v>
          </cell>
        </row>
        <row r="67">
          <cell r="B67" t="str">
            <v>LAB8115</v>
          </cell>
          <cell r="C67" t="str">
            <v>TEST DE ALCALINIDAD TOTAL COMO ppm de CaCO3</v>
          </cell>
          <cell r="D67" t="str">
            <v>unidad</v>
          </cell>
          <cell r="E67">
            <v>24.430000000000003</v>
          </cell>
          <cell r="F67" t="str">
            <v>Servicio</v>
          </cell>
        </row>
        <row r="68">
          <cell r="B68" t="str">
            <v>LAB8116</v>
          </cell>
          <cell r="C68" t="str">
            <v>TEST DE DUREZA TOTAL COMO ppm de CaCO3</v>
          </cell>
          <cell r="D68" t="str">
            <v>unidad</v>
          </cell>
          <cell r="E68">
            <v>24.430000000000003</v>
          </cell>
          <cell r="F68" t="str">
            <v>Servicio</v>
          </cell>
        </row>
        <row r="69">
          <cell r="B69" t="str">
            <v>LAB8117</v>
          </cell>
          <cell r="C69" t="str">
            <v>TEST DE DUREZA CALCICA TOTAL COMO ppm de CaCO3</v>
          </cell>
          <cell r="D69" t="str">
            <v>unidad</v>
          </cell>
          <cell r="E69">
            <v>24.430000000000003</v>
          </cell>
          <cell r="F69" t="str">
            <v>Servicio</v>
          </cell>
        </row>
        <row r="70">
          <cell r="B70" t="str">
            <v>LAB8118</v>
          </cell>
          <cell r="C70" t="str">
            <v>TEST DE CLORURO COMO ppm DE CL. SALINIDAD</v>
          </cell>
          <cell r="D70" t="str">
            <v>unidad</v>
          </cell>
          <cell r="E70">
            <v>24.430000000000003</v>
          </cell>
          <cell r="F70" t="str">
            <v>Servicio</v>
          </cell>
        </row>
        <row r="71">
          <cell r="B71" t="str">
            <v>LAB8119</v>
          </cell>
          <cell r="C71" t="str">
            <v>TEST DE SULFATO COMO ppm DE SO4</v>
          </cell>
          <cell r="D71" t="str">
            <v>unidad</v>
          </cell>
          <cell r="E71">
            <v>40.71</v>
          </cell>
          <cell r="F71" t="str">
            <v>Servicio</v>
          </cell>
        </row>
        <row r="72">
          <cell r="B72" t="str">
            <v>LAB8120</v>
          </cell>
          <cell r="C72" t="str">
            <v>TEST DE SODIO CALCULADO COMO ppm Na++</v>
          </cell>
          <cell r="D72" t="str">
            <v>unidad</v>
          </cell>
          <cell r="E72">
            <v>32.57</v>
          </cell>
          <cell r="F72" t="str">
            <v>Servicio</v>
          </cell>
        </row>
        <row r="73">
          <cell r="B73" t="str">
            <v>LAB8121</v>
          </cell>
          <cell r="C73" t="str">
            <v>TEST DE HIERRO EN CABEZA COMO ppm Fe2+</v>
          </cell>
          <cell r="D73" t="str">
            <v>unidad</v>
          </cell>
          <cell r="E73">
            <v>24.430000000000003</v>
          </cell>
          <cell r="F73" t="str">
            <v>Servicio</v>
          </cell>
        </row>
        <row r="74">
          <cell r="B74" t="str">
            <v>LAB8122</v>
          </cell>
          <cell r="C74" t="str">
            <v>TEST DE HIERRO EN MANIFOLD COMO ppm Fe2+</v>
          </cell>
          <cell r="D74" t="str">
            <v>unidad</v>
          </cell>
          <cell r="E74">
            <v>24.430000000000003</v>
          </cell>
          <cell r="F74" t="str">
            <v>Servicio</v>
          </cell>
        </row>
        <row r="75">
          <cell r="B75" t="str">
            <v>LAB8123</v>
          </cell>
          <cell r="C75" t="str">
            <v>TEST DE PH</v>
          </cell>
          <cell r="D75" t="str">
            <v>unidad</v>
          </cell>
          <cell r="E75">
            <v>13.03</v>
          </cell>
          <cell r="F75" t="str">
            <v>Servicio</v>
          </cell>
        </row>
        <row r="76">
          <cell r="B76" t="str">
            <v>DYFS-100</v>
          </cell>
          <cell r="C76" t="str">
            <v>Estabilizador de Finos</v>
          </cell>
          <cell r="D76" t="str">
            <v>gls</v>
          </cell>
          <cell r="E76">
            <v>423.39</v>
          </cell>
          <cell r="F76" t="str">
            <v>Material</v>
          </cell>
        </row>
        <row r="77">
          <cell r="B77" t="str">
            <v>DYCLAY PLUS-50</v>
          </cell>
          <cell r="C77" t="str">
            <v>Inhibidor de Arcillas</v>
          </cell>
          <cell r="D77" t="str">
            <v>gls</v>
          </cell>
          <cell r="E77">
            <v>41.04</v>
          </cell>
          <cell r="F77" t="str">
            <v>Material</v>
          </cell>
        </row>
        <row r="78">
          <cell r="B78" t="str">
            <v>DYCLAYM-500</v>
          </cell>
          <cell r="C78" t="str">
            <v>Inhibidor de Arcillas HP</v>
          </cell>
          <cell r="D78" t="str">
            <v>gls</v>
          </cell>
          <cell r="E78">
            <v>49.52</v>
          </cell>
          <cell r="F78" t="str">
            <v>Material</v>
          </cell>
        </row>
        <row r="79">
          <cell r="B79" t="str">
            <v>DYCLAY NORM-30</v>
          </cell>
          <cell r="C79" t="str">
            <v>Estabilizador de Arcillas</v>
          </cell>
          <cell r="D79" t="str">
            <v>gls</v>
          </cell>
          <cell r="E79">
            <v>23.99</v>
          </cell>
          <cell r="F79" t="str">
            <v>Material</v>
          </cell>
        </row>
        <row r="80">
          <cell r="B80" t="str">
            <v>DYIC-100</v>
          </cell>
          <cell r="C80" t="str">
            <v>Inhibidor de Corrosión Inorgánico</v>
          </cell>
          <cell r="D80" t="str">
            <v>gls</v>
          </cell>
          <cell r="E80">
            <v>39.869999999999997</v>
          </cell>
          <cell r="F80" t="str">
            <v>Material</v>
          </cell>
        </row>
        <row r="81">
          <cell r="B81" t="str">
            <v>DYIC-150</v>
          </cell>
          <cell r="C81" t="str">
            <v>Inhibidor de Corrosión orgánico</v>
          </cell>
          <cell r="D81" t="str">
            <v>gls</v>
          </cell>
          <cell r="E81">
            <v>39.17</v>
          </cell>
          <cell r="F81" t="str">
            <v>Material</v>
          </cell>
        </row>
        <row r="82">
          <cell r="B82" t="str">
            <v>DYIC-200</v>
          </cell>
          <cell r="C82" t="str">
            <v>Inhibidor de Corrosión Inorgánico HT</v>
          </cell>
          <cell r="D82" t="str">
            <v>gls</v>
          </cell>
          <cell r="E82">
            <v>44.4</v>
          </cell>
          <cell r="F82" t="str">
            <v>Material</v>
          </cell>
        </row>
        <row r="83">
          <cell r="B83" t="str">
            <v>DYIC-250</v>
          </cell>
          <cell r="C83" t="str">
            <v>Inhibidor de Corrosión Biodegradable</v>
          </cell>
          <cell r="D83" t="str">
            <v>gls</v>
          </cell>
          <cell r="E83">
            <v>144.04</v>
          </cell>
          <cell r="F83" t="str">
            <v>Material</v>
          </cell>
        </row>
        <row r="84">
          <cell r="B84" t="str">
            <v>DY-200</v>
          </cell>
          <cell r="C84" t="str">
            <v>Antiemulsificante  Base agua crudos livianos</v>
          </cell>
          <cell r="D84" t="str">
            <v>gls</v>
          </cell>
          <cell r="E84">
            <v>20.5</v>
          </cell>
          <cell r="F84" t="str">
            <v>Material</v>
          </cell>
        </row>
        <row r="85">
          <cell r="B85" t="str">
            <v>DY-1000</v>
          </cell>
          <cell r="C85" t="str">
            <v>Antiemulsificante  Base agua crudos pesados</v>
          </cell>
          <cell r="D85" t="str">
            <v>gls</v>
          </cell>
          <cell r="E85">
            <v>58.56</v>
          </cell>
          <cell r="F85" t="str">
            <v>Material</v>
          </cell>
        </row>
        <row r="86">
          <cell r="B86" t="str">
            <v>DY-1100</v>
          </cell>
          <cell r="C86" t="str">
            <v>Antiemulsificante  Base aceite</v>
          </cell>
          <cell r="D86" t="str">
            <v>gls</v>
          </cell>
          <cell r="E86">
            <v>33.68</v>
          </cell>
          <cell r="F86" t="str">
            <v>Material</v>
          </cell>
        </row>
        <row r="87">
          <cell r="B87" t="str">
            <v>DYAS-30</v>
          </cell>
          <cell r="C87" t="str">
            <v>Surfactante Catiónico</v>
          </cell>
          <cell r="D87" t="str">
            <v>gls</v>
          </cell>
          <cell r="E87">
            <v>24.009999999999998</v>
          </cell>
          <cell r="F87" t="str">
            <v>Material</v>
          </cell>
        </row>
        <row r="88">
          <cell r="B88" t="str">
            <v>DYAS-60</v>
          </cell>
          <cell r="C88" t="str">
            <v>Surfactante No-iónico estimulación</v>
          </cell>
          <cell r="D88" t="str">
            <v>gls</v>
          </cell>
          <cell r="E88">
            <v>52.68</v>
          </cell>
          <cell r="F88" t="str">
            <v>Material</v>
          </cell>
        </row>
        <row r="89">
          <cell r="B89" t="str">
            <v>DYSURF-100</v>
          </cell>
          <cell r="C89" t="str">
            <v>Surfactante No-iónico limpieza</v>
          </cell>
          <cell r="D89" t="str">
            <v>gls</v>
          </cell>
          <cell r="E89">
            <v>22.26</v>
          </cell>
          <cell r="F89" t="str">
            <v>Material</v>
          </cell>
        </row>
        <row r="90">
          <cell r="B90" t="str">
            <v>DYSURF-180</v>
          </cell>
          <cell r="C90" t="str">
            <v>Surfactante No-iónico base oil</v>
          </cell>
          <cell r="D90" t="str">
            <v>gls</v>
          </cell>
          <cell r="E90">
            <v>35.28</v>
          </cell>
          <cell r="F90" t="str">
            <v>Material</v>
          </cell>
        </row>
        <row r="91">
          <cell r="B91" t="str">
            <v>DYSURF-200</v>
          </cell>
          <cell r="C91" t="str">
            <v>Surfactante Demulsificante No-iónico base agua</v>
          </cell>
          <cell r="D91" t="str">
            <v>gls</v>
          </cell>
          <cell r="E91">
            <v>27.46</v>
          </cell>
          <cell r="F91" t="str">
            <v>Material</v>
          </cell>
        </row>
        <row r="92">
          <cell r="B92" t="str">
            <v>DYSURF-250</v>
          </cell>
          <cell r="C92" t="str">
            <v>Surfactante No-iónico base agua HT</v>
          </cell>
          <cell r="D92" t="str">
            <v>gls</v>
          </cell>
          <cell r="E92">
            <v>32.680000000000007</v>
          </cell>
          <cell r="F92" t="str">
            <v>Material</v>
          </cell>
        </row>
        <row r="93">
          <cell r="B93" t="str">
            <v>DYS-301</v>
          </cell>
          <cell r="C93" t="str">
            <v>Surfactante Aniónico Antisludge</v>
          </cell>
          <cell r="D93" t="str">
            <v>gls</v>
          </cell>
          <cell r="E93">
            <v>32.49</v>
          </cell>
          <cell r="F93" t="str">
            <v>Material</v>
          </cell>
        </row>
        <row r="94">
          <cell r="B94" t="str">
            <v>DYS-302</v>
          </cell>
          <cell r="C94" t="str">
            <v>Surfactante Aniónico base agua</v>
          </cell>
          <cell r="D94" t="str">
            <v>gls</v>
          </cell>
          <cell r="E94">
            <v>34.22</v>
          </cell>
          <cell r="F94" t="str">
            <v>Material</v>
          </cell>
        </row>
        <row r="95">
          <cell r="B95" t="str">
            <v>DYS-400</v>
          </cell>
          <cell r="C95" t="str">
            <v>Surfactante limpiador</v>
          </cell>
          <cell r="D95" t="str">
            <v>gls</v>
          </cell>
          <cell r="E95">
            <v>101.5</v>
          </cell>
          <cell r="F95" t="str">
            <v>Material</v>
          </cell>
        </row>
        <row r="96">
          <cell r="B96" t="str">
            <v>DYZL-100</v>
          </cell>
          <cell r="C96" t="str">
            <v>Reductor de Tensión Superficial HP</v>
          </cell>
          <cell r="D96" t="str">
            <v>gls</v>
          </cell>
          <cell r="E96">
            <v>36.619999999999997</v>
          </cell>
          <cell r="F96" t="str">
            <v>Material</v>
          </cell>
        </row>
        <row r="97">
          <cell r="B97" t="str">
            <v>DYRE-76</v>
          </cell>
          <cell r="C97" t="str">
            <v>Reductor de Tensión Superficial HT</v>
          </cell>
          <cell r="D97" t="str">
            <v>gls</v>
          </cell>
          <cell r="E97">
            <v>15.33</v>
          </cell>
          <cell r="F97" t="str">
            <v>Material</v>
          </cell>
        </row>
        <row r="98">
          <cell r="B98" t="str">
            <v>DYFE - 100</v>
          </cell>
          <cell r="C98" t="str">
            <v>CONTROLADOR DE HIERRO  DYFE - 100</v>
          </cell>
          <cell r="D98" t="str">
            <v>lbs</v>
          </cell>
          <cell r="E98">
            <v>19.91</v>
          </cell>
          <cell r="F98" t="str">
            <v>Material</v>
          </cell>
        </row>
        <row r="99">
          <cell r="B99" t="str">
            <v>DYFE - 200</v>
          </cell>
          <cell r="C99" t="str">
            <v>CONTROLADOR DE HIERRO  DYFE - 200</v>
          </cell>
          <cell r="D99" t="str">
            <v>lbs</v>
          </cell>
          <cell r="E99">
            <v>2.4900000000000002</v>
          </cell>
          <cell r="F99" t="str">
            <v>Material</v>
          </cell>
        </row>
        <row r="100">
          <cell r="B100" t="str">
            <v>DYFE-  300</v>
          </cell>
          <cell r="C100" t="str">
            <v>SECUESTRANTE DE HIERRO  DYFE - 300</v>
          </cell>
          <cell r="D100" t="str">
            <v>gls</v>
          </cell>
          <cell r="E100">
            <v>21.47</v>
          </cell>
          <cell r="F100" t="str">
            <v>Material</v>
          </cell>
        </row>
        <row r="101">
          <cell r="B101" t="str">
            <v>DYFE -400HT</v>
          </cell>
          <cell r="C101" t="str">
            <v>CONTROLADOR DE HIERRO  DYFE - 400</v>
          </cell>
          <cell r="D101" t="str">
            <v>gls</v>
          </cell>
          <cell r="E101">
            <v>94.57</v>
          </cell>
          <cell r="F101" t="str">
            <v>Material</v>
          </cell>
        </row>
        <row r="102">
          <cell r="B102" t="str">
            <v>DYLMY- 250</v>
          </cell>
          <cell r="C102" t="str">
            <v>INHIBIDOR DE PARAFINA CRUDOS PESADOS</v>
          </cell>
          <cell r="D102" t="str">
            <v>gls</v>
          </cell>
          <cell r="E102">
            <v>39.580000000000005</v>
          </cell>
          <cell r="F102" t="str">
            <v>Material</v>
          </cell>
        </row>
        <row r="103">
          <cell r="B103" t="str">
            <v>DYLMY- 150 HT</v>
          </cell>
          <cell r="C103" t="str">
            <v>INHIBIDOR DE PARAFINA CRUDOS LIVIANOS</v>
          </cell>
          <cell r="D103" t="str">
            <v>gls</v>
          </cell>
          <cell r="E103">
            <v>49.760000000000005</v>
          </cell>
          <cell r="F103" t="str">
            <v>Material</v>
          </cell>
        </row>
        <row r="104">
          <cell r="B104" t="str">
            <v>DYSCALY- 90C</v>
          </cell>
          <cell r="C104" t="str">
            <v>Anti - escala base fosfonatos</v>
          </cell>
          <cell r="D104" t="str">
            <v>gls</v>
          </cell>
          <cell r="E104">
            <v>62.29</v>
          </cell>
          <cell r="F104" t="str">
            <v>Material</v>
          </cell>
        </row>
        <row r="105">
          <cell r="B105" t="str">
            <v>DYTHY 757</v>
          </cell>
          <cell r="C105" t="str">
            <v>Anti - escala tratamientos</v>
          </cell>
          <cell r="D105" t="str">
            <v>gls</v>
          </cell>
          <cell r="E105">
            <v>32.82</v>
          </cell>
          <cell r="F105" t="str">
            <v>Material</v>
          </cell>
        </row>
        <row r="106">
          <cell r="B106" t="str">
            <v>DYACET-100</v>
          </cell>
          <cell r="C106" t="str">
            <v>ACIDO ACETICO</v>
          </cell>
          <cell r="D106" t="str">
            <v>gls</v>
          </cell>
          <cell r="E106">
            <v>17.830000000000002</v>
          </cell>
          <cell r="F106" t="str">
            <v>Material</v>
          </cell>
        </row>
        <row r="107">
          <cell r="B107" t="str">
            <v>DYAF-500</v>
          </cell>
          <cell r="C107" t="str">
            <v>ACIDO FORMICO</v>
          </cell>
          <cell r="D107" t="str">
            <v>gls</v>
          </cell>
          <cell r="E107">
            <v>20.86</v>
          </cell>
          <cell r="F107" t="str">
            <v>Material</v>
          </cell>
        </row>
        <row r="108">
          <cell r="B108" t="str">
            <v>DYAG-400</v>
          </cell>
          <cell r="C108" t="str">
            <v>ACIDO GLIICOLICO</v>
          </cell>
          <cell r="D108" t="str">
            <v>gls</v>
          </cell>
          <cell r="E108">
            <v>18.309999999999999</v>
          </cell>
          <cell r="F108" t="str">
            <v>Material</v>
          </cell>
        </row>
        <row r="109">
          <cell r="B109" t="str">
            <v>DYAG-450</v>
          </cell>
          <cell r="C109" t="str">
            <v>ACIDO GLIICOLICO 50%</v>
          </cell>
          <cell r="D109" t="str">
            <v>gls</v>
          </cell>
          <cell r="E109">
            <v>9.99</v>
          </cell>
          <cell r="F109" t="str">
            <v>Material</v>
          </cell>
        </row>
        <row r="110">
          <cell r="B110" t="str">
            <v>DYSC-345</v>
          </cell>
          <cell r="C110" t="str">
            <v>SODA CAUSTICA 50%</v>
          </cell>
          <cell r="D110" t="str">
            <v>gls</v>
          </cell>
          <cell r="E110">
            <v>14.989999999999998</v>
          </cell>
          <cell r="F110" t="str">
            <v>Material</v>
          </cell>
        </row>
        <row r="111">
          <cell r="B111" t="str">
            <v>DYXYL-100</v>
          </cell>
          <cell r="C111" t="str">
            <v>Xileno</v>
          </cell>
          <cell r="D111" t="str">
            <v>gls</v>
          </cell>
          <cell r="E111">
            <v>12</v>
          </cell>
          <cell r="F111" t="str">
            <v>Material</v>
          </cell>
        </row>
        <row r="112">
          <cell r="B112" t="str">
            <v>DYTERP-100</v>
          </cell>
          <cell r="C112" t="str">
            <v>Solvente Mutual Acuohumectante</v>
          </cell>
          <cell r="D112" t="str">
            <v>gls</v>
          </cell>
          <cell r="E112">
            <v>35.15</v>
          </cell>
          <cell r="F112" t="str">
            <v>Material</v>
          </cell>
        </row>
        <row r="113">
          <cell r="B113" t="str">
            <v>DYTERP-150</v>
          </cell>
          <cell r="C113" t="str">
            <v>Solvente Base Terpenos biodegradable</v>
          </cell>
          <cell r="D113" t="str">
            <v>gls</v>
          </cell>
          <cell r="E113">
            <v>35.730000000000004</v>
          </cell>
          <cell r="F113" t="str">
            <v>Material</v>
          </cell>
        </row>
        <row r="114">
          <cell r="B114" t="str">
            <v>DYORGSOLV-376</v>
          </cell>
          <cell r="C114" t="str">
            <v>Solvente Bio Orgánico Tipo 2</v>
          </cell>
          <cell r="D114" t="str">
            <v>gls</v>
          </cell>
          <cell r="E114">
            <v>15.77</v>
          </cell>
          <cell r="F114" t="str">
            <v>Material</v>
          </cell>
        </row>
        <row r="115">
          <cell r="B115" t="str">
            <v>DYORGSOLV-576</v>
          </cell>
          <cell r="C115" t="str">
            <v>Solvente Mutual HP</v>
          </cell>
          <cell r="D115" t="str">
            <v>gls</v>
          </cell>
          <cell r="E115">
            <v>15.77</v>
          </cell>
          <cell r="F115" t="str">
            <v>Material</v>
          </cell>
        </row>
        <row r="116">
          <cell r="B116" t="str">
            <v>DY ACIDHT</v>
          </cell>
          <cell r="C116" t="str">
            <v>ACIDO FOSFONICO</v>
          </cell>
          <cell r="D116" t="str">
            <v>gls</v>
          </cell>
          <cell r="E116">
            <v>64.900000000000006</v>
          </cell>
          <cell r="F116" t="str">
            <v>Material</v>
          </cell>
        </row>
        <row r="117">
          <cell r="B117" t="str">
            <v>DYHOT-400</v>
          </cell>
          <cell r="C117" t="str">
            <v>REMOVEDOR DE PARAFINA</v>
          </cell>
          <cell r="D117" t="str">
            <v>gls</v>
          </cell>
          <cell r="E117">
            <v>5.58</v>
          </cell>
          <cell r="F117" t="str">
            <v>Material</v>
          </cell>
        </row>
        <row r="118">
          <cell r="B118" t="str">
            <v>DYBF-300</v>
          </cell>
          <cell r="C118" t="str">
            <v>BICARBONATO DE SODIO</v>
          </cell>
          <cell r="D118" t="str">
            <v>lbs</v>
          </cell>
          <cell r="E118">
            <v>0.51</v>
          </cell>
          <cell r="F118" t="str">
            <v>Material</v>
          </cell>
        </row>
        <row r="119">
          <cell r="B119" t="str">
            <v>DYAM-675</v>
          </cell>
          <cell r="C119" t="str">
            <v>BIFLORURO DE AM ONIO ( PARA RMA)</v>
          </cell>
          <cell r="D119" t="str">
            <v>lbs</v>
          </cell>
          <cell r="E119">
            <v>4.41</v>
          </cell>
          <cell r="F119" t="str">
            <v>Material</v>
          </cell>
        </row>
        <row r="120">
          <cell r="B120" t="str">
            <v>DYGY-120</v>
          </cell>
          <cell r="C120" t="str">
            <v>GELIFICANTE DE ACIDO</v>
          </cell>
          <cell r="D120" t="str">
            <v>gls</v>
          </cell>
          <cell r="E120">
            <v>40.700000000000003</v>
          </cell>
          <cell r="F120" t="str">
            <v>Material</v>
          </cell>
        </row>
        <row r="121">
          <cell r="B121" t="str">
            <v>DYHS-654</v>
          </cell>
          <cell r="C121" t="str">
            <v>HIPOCLORITO DE SODIO</v>
          </cell>
          <cell r="D121" t="str">
            <v>gls</v>
          </cell>
          <cell r="E121">
            <v>2.21</v>
          </cell>
          <cell r="F121" t="str">
            <v>Material</v>
          </cell>
        </row>
        <row r="122">
          <cell r="B122" t="str">
            <v>DYSASH-100</v>
          </cell>
          <cell r="C122" t="str">
            <v>SODA ASH NEUTRALIZANTE</v>
          </cell>
          <cell r="D122" t="str">
            <v>lbs</v>
          </cell>
          <cell r="E122">
            <v>8.09</v>
          </cell>
          <cell r="F122" t="str">
            <v>Material</v>
          </cell>
        </row>
        <row r="123">
          <cell r="B123" t="str">
            <v>DYNITRO-200</v>
          </cell>
          <cell r="C123" t="str">
            <v>NITROGENO CRIOGENICO</v>
          </cell>
          <cell r="D123" t="str">
            <v>gls</v>
          </cell>
          <cell r="E123">
            <v>6.86</v>
          </cell>
          <cell r="F123" t="str">
            <v>Material</v>
          </cell>
        </row>
        <row r="124">
          <cell r="B124" t="str">
            <v>DYCA-100</v>
          </cell>
          <cell r="C124" t="str">
            <v>Control de arena Flow back (fibras)</v>
          </cell>
          <cell r="D124" t="str">
            <v>gls</v>
          </cell>
          <cell r="E124">
            <v>6.29</v>
          </cell>
          <cell r="F124" t="str">
            <v>Material</v>
          </cell>
        </row>
        <row r="125">
          <cell r="B125" t="str">
            <v>DYSFE-100</v>
          </cell>
          <cell r="C125" t="str">
            <v>RETARDADOR DE SISTEMA DYH2V ACIDO</v>
          </cell>
          <cell r="D125" t="str">
            <v>gls</v>
          </cell>
          <cell r="E125">
            <v>73.27000000000001</v>
          </cell>
          <cell r="F125" t="str">
            <v>Material</v>
          </cell>
        </row>
        <row r="126">
          <cell r="B126" t="str">
            <v>DYPLUG</v>
          </cell>
          <cell r="C126" t="str">
            <v>TAPON TEMPORAL</v>
          </cell>
          <cell r="D126" t="str">
            <v>gls</v>
          </cell>
          <cell r="E126">
            <v>1.52</v>
          </cell>
          <cell r="F126" t="str">
            <v>Material</v>
          </cell>
        </row>
        <row r="127">
          <cell r="B127" t="str">
            <v>DYSOR-1</v>
          </cell>
          <cell r="C127" t="str">
            <v>SISTEMA REMOCION OXIDO TUBERIA</v>
          </cell>
          <cell r="D127" t="str">
            <v>gls</v>
          </cell>
          <cell r="E127">
            <v>12.09</v>
          </cell>
          <cell r="F127" t="str">
            <v>Material</v>
          </cell>
        </row>
        <row r="128">
          <cell r="B128" t="str">
            <v>DYSRC-2</v>
          </cell>
          <cell r="C128" t="str">
            <v>SISTEMA REMOCION DANO FORMACION</v>
          </cell>
          <cell r="D128" t="str">
            <v>gls</v>
          </cell>
          <cell r="E128">
            <v>5</v>
          </cell>
          <cell r="F128" t="str">
            <v>Material</v>
          </cell>
        </row>
        <row r="129">
          <cell r="B129" t="str">
            <v>DYSTIM-76</v>
          </cell>
          <cell r="C129" t="str">
            <v>SISTEMA ESTIMULACION ACIDA ORGANICA</v>
          </cell>
          <cell r="D129" t="str">
            <v>gls</v>
          </cell>
          <cell r="E129">
            <v>7.0600000000000005</v>
          </cell>
          <cell r="F129" t="str">
            <v>Material</v>
          </cell>
        </row>
        <row r="130">
          <cell r="B130" t="str">
            <v>DYSTIM-80</v>
          </cell>
          <cell r="C130" t="str">
            <v>SISTEMA ESTIMULACION ACIDA INORGÁNICA</v>
          </cell>
          <cell r="D130" t="str">
            <v>gls</v>
          </cell>
          <cell r="E130">
            <v>13.48</v>
          </cell>
          <cell r="F130" t="str">
            <v>Material</v>
          </cell>
        </row>
        <row r="131">
          <cell r="B131" t="str">
            <v>DYSTIM-87</v>
          </cell>
          <cell r="C131" t="str">
            <v>SISTEMA ESTIMULACION ACIDA BASE HF</v>
          </cell>
          <cell r="D131" t="str">
            <v>gls</v>
          </cell>
          <cell r="E131">
            <v>15.61</v>
          </cell>
          <cell r="F131" t="str">
            <v>Material</v>
          </cell>
        </row>
        <row r="132">
          <cell r="B132" t="str">
            <v>DYSOLVE II</v>
          </cell>
          <cell r="C132" t="str">
            <v>SISTEMA LIMPIEZA SOLVENTE</v>
          </cell>
          <cell r="D132" t="str">
            <v>gls</v>
          </cell>
          <cell r="E132">
            <v>14.5</v>
          </cell>
          <cell r="F132" t="str">
            <v>Material</v>
          </cell>
        </row>
        <row r="133">
          <cell r="B133" t="str">
            <v>DYNACLEAN-PLUS</v>
          </cell>
          <cell r="C133" t="str">
            <v>SISTEMA REMOVEDOR DE CARBONATOS</v>
          </cell>
          <cell r="D133" t="str">
            <v>gls</v>
          </cell>
          <cell r="E133">
            <v>13.46</v>
          </cell>
          <cell r="F133" t="str">
            <v>Material</v>
          </cell>
        </row>
        <row r="134">
          <cell r="B134" t="str">
            <v>DYMBA-100</v>
          </cell>
          <cell r="C134" t="str">
            <v>SISTEMA REMOVEDOR DE CARBONATOS ORGÁNICO</v>
          </cell>
          <cell r="D134" t="str">
            <v>gls</v>
          </cell>
          <cell r="E134">
            <v>12.77</v>
          </cell>
          <cell r="F134" t="str">
            <v>Material</v>
          </cell>
        </row>
        <row r="135">
          <cell r="B135" t="str">
            <v>DYSRP-1</v>
          </cell>
          <cell r="C135" t="str">
            <v>SISTEMA REMOVEDOR DE HERRUMBRE</v>
          </cell>
          <cell r="D135" t="str">
            <v>gls</v>
          </cell>
          <cell r="E135">
            <v>15.11</v>
          </cell>
          <cell r="F135" t="str">
            <v>Material</v>
          </cell>
        </row>
        <row r="136">
          <cell r="B136" t="str">
            <v>DYISOP</v>
          </cell>
          <cell r="C136" t="str">
            <v>ISOPROPANOL</v>
          </cell>
          <cell r="D136" t="str">
            <v>gls</v>
          </cell>
          <cell r="E136">
            <v>8.89</v>
          </cell>
          <cell r="F136" t="str">
            <v>Material</v>
          </cell>
        </row>
        <row r="137">
          <cell r="B137" t="str">
            <v>DYGUAR-100</v>
          </cell>
          <cell r="C137" t="str">
            <v>Agente Gelificante Para Fluido Base Agua pureza tipo 1</v>
          </cell>
          <cell r="D137" t="str">
            <v>lbs</v>
          </cell>
          <cell r="E137">
            <v>5.2600000000000007</v>
          </cell>
          <cell r="F137" t="str">
            <v>Material</v>
          </cell>
        </row>
        <row r="138">
          <cell r="B138" t="str">
            <v>DYGUAR-200</v>
          </cell>
          <cell r="C138" t="str">
            <v>Agente Gelificante Para Fluido Base Agua pureza tipo 2</v>
          </cell>
          <cell r="D138" t="str">
            <v>lbs</v>
          </cell>
          <cell r="E138">
            <v>22.21</v>
          </cell>
          <cell r="F138" t="str">
            <v>Material</v>
          </cell>
        </row>
        <row r="139">
          <cell r="B139" t="str">
            <v>DYGUAR-300</v>
          </cell>
          <cell r="C139" t="str">
            <v>Agente Gelificante Para Fluido Base Agua pureza tipo 3</v>
          </cell>
          <cell r="D139" t="str">
            <v>lbs</v>
          </cell>
          <cell r="E139">
            <v>10.77</v>
          </cell>
          <cell r="F139" t="str">
            <v>Material</v>
          </cell>
        </row>
        <row r="140">
          <cell r="B140" t="str">
            <v>DYHPG-500</v>
          </cell>
          <cell r="C140" t="str">
            <v>Agente Gelificante Para Fluido Base Agua HT LP</v>
          </cell>
          <cell r="D140" t="str">
            <v>lbs</v>
          </cell>
          <cell r="E140">
            <v>5.6899999999999995</v>
          </cell>
          <cell r="F140" t="str">
            <v>Material</v>
          </cell>
        </row>
        <row r="141">
          <cell r="B141" t="str">
            <v>DYHEC-600</v>
          </cell>
          <cell r="C141" t="str">
            <v>Agente Gelificante Para Fluido Base Agua HP HT</v>
          </cell>
          <cell r="D141" t="str">
            <v>lbs</v>
          </cell>
          <cell r="E141">
            <v>15.17</v>
          </cell>
          <cell r="F141" t="str">
            <v>Material</v>
          </cell>
        </row>
        <row r="142">
          <cell r="B142" t="str">
            <v>DYGUAR-400</v>
          </cell>
          <cell r="C142" t="str">
            <v>Agente Gelificante Para Fluido Base Aceite</v>
          </cell>
          <cell r="D142" t="str">
            <v>gls</v>
          </cell>
          <cell r="E142">
            <v>81.78</v>
          </cell>
          <cell r="F142" t="str">
            <v>Material</v>
          </cell>
        </row>
        <row r="143">
          <cell r="B143" t="str">
            <v>DYGH-100</v>
          </cell>
          <cell r="C143" t="str">
            <v>Agente Gelificante Para Hidrocarburos</v>
          </cell>
          <cell r="D143" t="str">
            <v>gls</v>
          </cell>
          <cell r="E143">
            <v>76.64</v>
          </cell>
          <cell r="F143" t="str">
            <v>Material</v>
          </cell>
        </row>
        <row r="144">
          <cell r="B144" t="str">
            <v>DYAC-100</v>
          </cell>
          <cell r="C144" t="str">
            <v>Agente Gelificante Para Acido</v>
          </cell>
          <cell r="D144" t="str">
            <v>gls</v>
          </cell>
          <cell r="E144">
            <v>54.67</v>
          </cell>
          <cell r="F144" t="str">
            <v>Material</v>
          </cell>
        </row>
        <row r="145">
          <cell r="B145" t="str">
            <v>DYRBH-100L</v>
          </cell>
          <cell r="C145" t="str">
            <v>Rompedor de Gel para cisternas base hidrocar pureza tipo 1</v>
          </cell>
          <cell r="D145" t="str">
            <v>lbs</v>
          </cell>
          <cell r="E145">
            <v>13.9</v>
          </cell>
          <cell r="F145" t="str">
            <v>Material</v>
          </cell>
        </row>
        <row r="146">
          <cell r="B146" t="str">
            <v>DYRBH-200</v>
          </cell>
          <cell r="C146" t="str">
            <v>Rompedor de Gel para cisternas base hidrocar pureza tipo 2</v>
          </cell>
          <cell r="D146" t="str">
            <v>lbs</v>
          </cell>
          <cell r="E146">
            <v>3.7800000000000002</v>
          </cell>
          <cell r="F146" t="str">
            <v>Material</v>
          </cell>
        </row>
        <row r="147">
          <cell r="B147" t="str">
            <v>DYencap-CA</v>
          </cell>
          <cell r="C147" t="str">
            <v>Rompedor de Gel encapsulado base acido cítrico</v>
          </cell>
          <cell r="D147" t="str">
            <v>gls</v>
          </cell>
          <cell r="E147">
            <v>46.47</v>
          </cell>
          <cell r="F147" t="str">
            <v>Material</v>
          </cell>
        </row>
        <row r="148">
          <cell r="B148" t="str">
            <v>DYencap-LE</v>
          </cell>
          <cell r="C148" t="str">
            <v>Rompedor de Gel encapsulado enzimático</v>
          </cell>
          <cell r="D148" t="str">
            <v>gls</v>
          </cell>
          <cell r="E148">
            <v>89.52000000000001</v>
          </cell>
          <cell r="F148" t="str">
            <v>Material</v>
          </cell>
        </row>
        <row r="149">
          <cell r="B149" t="str">
            <v>DYencap-PP</v>
          </cell>
          <cell r="C149" t="str">
            <v>Rompedor de Gel base persulfato de potasio</v>
          </cell>
          <cell r="D149" t="str">
            <v>lbs</v>
          </cell>
          <cell r="E149">
            <v>3.87</v>
          </cell>
          <cell r="F149" t="str">
            <v>Material</v>
          </cell>
        </row>
        <row r="150">
          <cell r="B150" t="str">
            <v>DYRG-300</v>
          </cell>
          <cell r="C150" t="str">
            <v>Rompedor de Gel tipo oxidante base persurfato</v>
          </cell>
          <cell r="D150" t="str">
            <v>gls</v>
          </cell>
          <cell r="E150">
            <v>160.87</v>
          </cell>
          <cell r="F150" t="str">
            <v>Material</v>
          </cell>
        </row>
        <row r="151">
          <cell r="B151" t="str">
            <v>DYRGE-400</v>
          </cell>
          <cell r="C151" t="str">
            <v>Rompedor de Gel enzimático granulado</v>
          </cell>
          <cell r="D151" t="str">
            <v>gls</v>
          </cell>
          <cell r="E151">
            <v>215.19000000000003</v>
          </cell>
          <cell r="F151" t="str">
            <v>Material</v>
          </cell>
        </row>
        <row r="152">
          <cell r="B152" t="str">
            <v>DYRGE-500L</v>
          </cell>
          <cell r="C152" t="str">
            <v>Rompedor de Gel enzimático liquido</v>
          </cell>
          <cell r="D152" t="str">
            <v>gls</v>
          </cell>
          <cell r="E152">
            <v>160.87</v>
          </cell>
          <cell r="F152" t="str">
            <v>Material</v>
          </cell>
        </row>
        <row r="153">
          <cell r="B153" t="str">
            <v>DYROC-100</v>
          </cell>
          <cell r="C153" t="str">
            <v>Catalizador para ruptor oxidante</v>
          </cell>
          <cell r="D153" t="str">
            <v>gls</v>
          </cell>
          <cell r="E153">
            <v>188.07999999999998</v>
          </cell>
          <cell r="F153" t="str">
            <v>Material</v>
          </cell>
        </row>
        <row r="154">
          <cell r="B154" t="str">
            <v>DYBC-100</v>
          </cell>
          <cell r="C154" t="str">
            <v>Agente Reticulador base boro</v>
          </cell>
          <cell r="D154" t="str">
            <v>gls</v>
          </cell>
          <cell r="E154">
            <v>13.19</v>
          </cell>
          <cell r="F154" t="str">
            <v>Material</v>
          </cell>
        </row>
        <row r="155">
          <cell r="B155" t="str">
            <v>DYBC-200</v>
          </cell>
          <cell r="C155" t="str">
            <v>Agente Reticulador base boro en hidrocarburo</v>
          </cell>
          <cell r="D155" t="str">
            <v>gls</v>
          </cell>
          <cell r="E155">
            <v>52.16</v>
          </cell>
          <cell r="F155" t="str">
            <v>Material</v>
          </cell>
        </row>
        <row r="156">
          <cell r="B156" t="str">
            <v>DYBC-400</v>
          </cell>
          <cell r="C156" t="str">
            <v>Agente Reticulador base boro pH alcalino</v>
          </cell>
          <cell r="D156" t="str">
            <v>gls</v>
          </cell>
          <cell r="E156">
            <v>69.3</v>
          </cell>
          <cell r="F156" t="str">
            <v>Material</v>
          </cell>
        </row>
        <row r="157">
          <cell r="B157" t="str">
            <v>DYBC-500</v>
          </cell>
          <cell r="C157" t="str">
            <v>Agente Reticulador base boro retardado HT</v>
          </cell>
          <cell r="D157" t="str">
            <v>gls</v>
          </cell>
          <cell r="E157">
            <v>87.160000000000011</v>
          </cell>
          <cell r="F157" t="str">
            <v>Material</v>
          </cell>
        </row>
        <row r="158">
          <cell r="B158" t="str">
            <v>DYBC-600</v>
          </cell>
          <cell r="C158" t="str">
            <v>Agente Reticulador base boro retardado HP</v>
          </cell>
          <cell r="D158" t="str">
            <v>gls</v>
          </cell>
          <cell r="E158">
            <v>40.770000000000003</v>
          </cell>
          <cell r="F158" t="str">
            <v>Material</v>
          </cell>
        </row>
        <row r="159">
          <cell r="B159" t="str">
            <v>DYBC-700</v>
          </cell>
          <cell r="C159" t="str">
            <v>Agente Reticulador base  boro retardado HT</v>
          </cell>
          <cell r="D159" t="str">
            <v>gls</v>
          </cell>
          <cell r="E159">
            <v>40.9</v>
          </cell>
          <cell r="F159" t="str">
            <v>Material</v>
          </cell>
        </row>
        <row r="160">
          <cell r="B160" t="str">
            <v>DYCC-800</v>
          </cell>
          <cell r="C160" t="str">
            <v>Agente Reticulador base cromo</v>
          </cell>
          <cell r="D160" t="str">
            <v>gls</v>
          </cell>
          <cell r="E160">
            <v>40.46</v>
          </cell>
          <cell r="F160" t="str">
            <v>Material</v>
          </cell>
        </row>
        <row r="161">
          <cell r="B161" t="str">
            <v>DYZC-900</v>
          </cell>
          <cell r="C161" t="str">
            <v>Agente Reticulador base Zirconio</v>
          </cell>
          <cell r="D161" t="str">
            <v>gls</v>
          </cell>
          <cell r="E161">
            <v>17.740000000000002</v>
          </cell>
          <cell r="F161" t="str">
            <v>Material</v>
          </cell>
        </row>
        <row r="162">
          <cell r="B162" t="str">
            <v>DYEG-100L</v>
          </cell>
          <cell r="C162" t="str">
            <v>Estabilizador de Geles</v>
          </cell>
          <cell r="D162" t="str">
            <v>gls</v>
          </cell>
          <cell r="E162">
            <v>69.33</v>
          </cell>
          <cell r="F162" t="str">
            <v>Material</v>
          </cell>
        </row>
        <row r="163">
          <cell r="B163" t="str">
            <v>DYFR-100</v>
          </cell>
          <cell r="C163" t="str">
            <v>Reductor de fricción Anionic liquid polymer, viscosifier</v>
          </cell>
          <cell r="D163" t="str">
            <v>gls</v>
          </cell>
          <cell r="E163">
            <v>44.88</v>
          </cell>
          <cell r="F163" t="str">
            <v>Material</v>
          </cell>
        </row>
        <row r="164">
          <cell r="B164" t="str">
            <v>DYFR-200</v>
          </cell>
          <cell r="C164" t="str">
            <v>Reductor de fricción Oil dispersible, water-Soluble</v>
          </cell>
          <cell r="D164" t="str">
            <v>gls</v>
          </cell>
          <cell r="E164">
            <v>40.4</v>
          </cell>
          <cell r="F164" t="str">
            <v>Material</v>
          </cell>
        </row>
        <row r="165">
          <cell r="B165" t="str">
            <v>DYFRY-180</v>
          </cell>
          <cell r="C165" t="str">
            <v>Reductor de Fricción Anionic powder for acid, brines and fresh water</v>
          </cell>
          <cell r="D165" t="str">
            <v>gls</v>
          </cell>
          <cell r="E165">
            <v>50.769999999999996</v>
          </cell>
          <cell r="F165" t="str">
            <v>Material</v>
          </cell>
        </row>
        <row r="166">
          <cell r="B166" t="str">
            <v>DYFY-170</v>
          </cell>
          <cell r="C166" t="str">
            <v>Controlador de Filtrado tipo 1 HP HT</v>
          </cell>
          <cell r="D166" t="str">
            <v>gls</v>
          </cell>
          <cell r="E166">
            <v>10.579999999999998</v>
          </cell>
          <cell r="F166" t="str">
            <v>Material</v>
          </cell>
        </row>
        <row r="167">
          <cell r="B167" t="str">
            <v>DYFY-420</v>
          </cell>
          <cell r="C167" t="str">
            <v>Controlador de Filtrado tipo 2 HT LP</v>
          </cell>
          <cell r="D167" t="str">
            <v>gls</v>
          </cell>
          <cell r="E167">
            <v>2.83</v>
          </cell>
          <cell r="F167" t="str">
            <v>Material</v>
          </cell>
        </row>
        <row r="168">
          <cell r="B168" t="str">
            <v>DYFLY-410</v>
          </cell>
          <cell r="C168" t="str">
            <v>Controlador de Filtrado tipo 3 LT LP</v>
          </cell>
          <cell r="D168" t="str">
            <v>gls</v>
          </cell>
          <cell r="E168">
            <v>3.5900000000000003</v>
          </cell>
          <cell r="F168" t="str">
            <v>Material</v>
          </cell>
        </row>
        <row r="169">
          <cell r="B169" t="str">
            <v>DYD-100</v>
          </cell>
          <cell r="C169" t="str">
            <v>Agente Divergente Orgánico</v>
          </cell>
          <cell r="D169" t="str">
            <v>lbs</v>
          </cell>
          <cell r="E169">
            <v>0.33</v>
          </cell>
          <cell r="F169" t="str">
            <v>Material</v>
          </cell>
        </row>
        <row r="170">
          <cell r="B170" t="str">
            <v>DYD-200</v>
          </cell>
          <cell r="C170" t="str">
            <v>Agente Divergente Polímero</v>
          </cell>
          <cell r="D170" t="str">
            <v>lbs</v>
          </cell>
          <cell r="E170">
            <v>33.85</v>
          </cell>
          <cell r="F170" t="str">
            <v>Material</v>
          </cell>
        </row>
        <row r="171">
          <cell r="B171" t="str">
            <v>DYF-200</v>
          </cell>
          <cell r="C171" t="str">
            <v>Agente Espumante base hidrocarburo</v>
          </cell>
          <cell r="D171" t="str">
            <v>gls</v>
          </cell>
          <cell r="E171">
            <v>26.13</v>
          </cell>
          <cell r="F171" t="str">
            <v>Material</v>
          </cell>
        </row>
        <row r="172">
          <cell r="B172" t="str">
            <v>DYF-210</v>
          </cell>
          <cell r="C172" t="str">
            <v>Agente Espumante base agua para tratamientos ácidos</v>
          </cell>
          <cell r="D172" t="str">
            <v>gls</v>
          </cell>
          <cell r="E172">
            <v>23.220000000000002</v>
          </cell>
          <cell r="F172" t="str">
            <v>Material</v>
          </cell>
        </row>
        <row r="173">
          <cell r="B173" t="str">
            <v>DYF-250</v>
          </cell>
          <cell r="C173" t="str">
            <v>Agente Espumante base agua</v>
          </cell>
          <cell r="D173" t="str">
            <v>gls</v>
          </cell>
          <cell r="E173">
            <v>147.97</v>
          </cell>
          <cell r="F173" t="str">
            <v>Material</v>
          </cell>
        </row>
        <row r="174">
          <cell r="B174" t="str">
            <v>Q21147</v>
          </cell>
          <cell r="C174" t="str">
            <v>Arena Carbolite 20/40 LP</v>
          </cell>
          <cell r="D174" t="str">
            <v>lbs</v>
          </cell>
          <cell r="E174">
            <v>1.21</v>
          </cell>
          <cell r="F174" t="str">
            <v>Material</v>
          </cell>
        </row>
        <row r="175">
          <cell r="B175" t="str">
            <v>Q21148</v>
          </cell>
          <cell r="C175" t="str">
            <v>Arena Carbolite 16/20 HP</v>
          </cell>
          <cell r="D175" t="str">
            <v>lbs</v>
          </cell>
          <cell r="E175">
            <v>1.03</v>
          </cell>
          <cell r="F175" t="str">
            <v>Material</v>
          </cell>
        </row>
        <row r="176">
          <cell r="B176" t="str">
            <v>Q21149</v>
          </cell>
          <cell r="C176" t="str">
            <v>Arena Bauxita 20/40 LP</v>
          </cell>
          <cell r="D176" t="str">
            <v>lbs</v>
          </cell>
          <cell r="E176">
            <v>1.03</v>
          </cell>
          <cell r="F176" t="str">
            <v>Material</v>
          </cell>
        </row>
        <row r="177">
          <cell r="B177" t="str">
            <v>Q21150</v>
          </cell>
          <cell r="C177" t="str">
            <v>Arena Bauxita 12/20 HP</v>
          </cell>
          <cell r="D177" t="str">
            <v>lbs</v>
          </cell>
          <cell r="E177">
            <v>2.29</v>
          </cell>
          <cell r="F177" t="str">
            <v>Material</v>
          </cell>
        </row>
        <row r="178">
          <cell r="B178" t="str">
            <v>Q21151</v>
          </cell>
          <cell r="C178" t="str">
            <v>Arena Sand Jet Perforación Micro arena</v>
          </cell>
          <cell r="D178" t="str">
            <v>lbs</v>
          </cell>
          <cell r="E178">
            <v>1.32</v>
          </cell>
          <cell r="F178" t="str">
            <v>Material</v>
          </cell>
        </row>
        <row r="179">
          <cell r="B179" t="str">
            <v>2.2.14 Servicios de Completacion de Pozos</v>
          </cell>
        </row>
        <row r="180">
          <cell r="B180" t="str">
            <v>PCK 50001</v>
          </cell>
          <cell r="C180" t="str">
            <v xml:space="preserve"> HYDRAULIC SET RETRIEVABLE PACKER 5" x 2 3/8'' EUE Box-Pin CASING 5'' WEIGHT 18-21 lbs/FT</v>
          </cell>
          <cell r="D180" t="str">
            <v>unidad</v>
          </cell>
          <cell r="E180">
            <v>9544.5</v>
          </cell>
          <cell r="F180" t="str">
            <v>Material</v>
          </cell>
        </row>
        <row r="181">
          <cell r="B181" t="str">
            <v>PCK 50002</v>
          </cell>
          <cell r="C181" t="str">
            <v xml:space="preserve"> HYDRAULIC SET RETRIEVABLE PACKER 7" x 2 7/8'' EUE Box-Pin CASING 7'' WEIGHT 26-29 lbs/FT</v>
          </cell>
          <cell r="D181" t="str">
            <v>unidad</v>
          </cell>
          <cell r="E181">
            <v>10092.950000000001</v>
          </cell>
          <cell r="F181" t="str">
            <v>Material</v>
          </cell>
        </row>
        <row r="182">
          <cell r="B182" t="str">
            <v>PCK 50003</v>
          </cell>
          <cell r="C182" t="str">
            <v xml:space="preserve"> HYDRAULIC SET RETRIEVABLE PACKER 7" x 3 1/2'' EUE Box-Pin CASING 7'' WEIGHT 26-29 lbs/FT</v>
          </cell>
          <cell r="D182" t="str">
            <v>unidad</v>
          </cell>
          <cell r="E182">
            <v>11570.33</v>
          </cell>
          <cell r="F182" t="str">
            <v>Material</v>
          </cell>
        </row>
        <row r="183">
          <cell r="B183" t="str">
            <v>PCK 50004</v>
          </cell>
          <cell r="C183" t="str">
            <v xml:space="preserve"> HYDRAULIC SET RETRIEVABLE PACKER 9 5/8" x 3 1/2'' EUE Box-Pin CASING 9 5/8'' WEIGHT 43.5-53.5 lbs/FT</v>
          </cell>
          <cell r="D183" t="str">
            <v>unidad</v>
          </cell>
          <cell r="E183">
            <v>20084.990000000002</v>
          </cell>
          <cell r="F183" t="str">
            <v>Material</v>
          </cell>
        </row>
        <row r="184">
          <cell r="B184" t="str">
            <v>PCK 50005</v>
          </cell>
          <cell r="C184" t="str">
            <v xml:space="preserve"> RETRIEVABLE HYDRAULIC PACKER  STRING 7" x 2 7/8'' EUE Box-Pin CASING 7'' WEIGHT 26-29 lbs/FT</v>
          </cell>
          <cell r="D184" t="str">
            <v>unidad</v>
          </cell>
          <cell r="E184">
            <v>9729.69</v>
          </cell>
          <cell r="F184" t="str">
            <v>Material</v>
          </cell>
        </row>
        <row r="185">
          <cell r="B185" t="str">
            <v>PCK 50006</v>
          </cell>
          <cell r="C185" t="str">
            <v xml:space="preserve"> RETRIEVABLE HYDRAULIC PACKER STRING 7" x 3 1/2'' EUE Box-Pin CASING 7'' WEIGHT 26-29 lbs/FT</v>
          </cell>
          <cell r="D185" t="str">
            <v>unidad</v>
          </cell>
          <cell r="E185">
            <v>11570.33</v>
          </cell>
          <cell r="F185" t="str">
            <v>Material</v>
          </cell>
        </row>
        <row r="186">
          <cell r="B186" t="str">
            <v>PCK 50007</v>
          </cell>
          <cell r="C186" t="str">
            <v xml:space="preserve"> RETRIEVABLE HYDRAULIC PACKER STRING 9 5/8" x 3 1/2'' EUE Box-Pin CASING 9 5/8'' WEIGHT 47-53.5 lbs/FT</v>
          </cell>
          <cell r="D186" t="str">
            <v>unidad</v>
          </cell>
          <cell r="E186">
            <v>19358.45</v>
          </cell>
          <cell r="F186" t="str">
            <v>Material</v>
          </cell>
        </row>
        <row r="187">
          <cell r="B187" t="str">
            <v>PCK 50008</v>
          </cell>
          <cell r="C187" t="str">
            <v>DOUBLE GRIP RETRIEVABLE PACKER MODEL R 5" x 2 3/8'' EUE Box-Pin CASING 5'' WEIGHT 15-18 lbs/FT</v>
          </cell>
          <cell r="D187" t="str">
            <v>unidad</v>
          </cell>
          <cell r="E187">
            <v>7726.7699999999995</v>
          </cell>
          <cell r="F187" t="str">
            <v>Material</v>
          </cell>
        </row>
        <row r="188">
          <cell r="B188" t="str">
            <v>PCK 50009</v>
          </cell>
          <cell r="C188" t="str">
            <v>DOUBLE GRIP RETRIEVABLE PACKER MODEL R  7" x 2 7/8'' EUE Box-Pin CASING 7'' WEIGHT 26-29 lbs/FT</v>
          </cell>
          <cell r="D188" t="str">
            <v>unidad</v>
          </cell>
          <cell r="E188">
            <v>10599.34</v>
          </cell>
          <cell r="F188" t="str">
            <v>Material</v>
          </cell>
        </row>
        <row r="189">
          <cell r="B189" t="str">
            <v>PCK 50010</v>
          </cell>
          <cell r="C189" t="str">
            <v>DOUBLE GRIP RETRIEVABLE PACKER MODEL R  7" x 3 1/2'' EUE Box-Pin CASING 7'' WEIGHT 26-29 lbs/FT</v>
          </cell>
          <cell r="D189" t="str">
            <v>unidad</v>
          </cell>
          <cell r="E189">
            <v>11570.33</v>
          </cell>
          <cell r="F189" t="str">
            <v>Material</v>
          </cell>
        </row>
        <row r="190">
          <cell r="B190" t="str">
            <v>PCK 50011</v>
          </cell>
          <cell r="C190" t="str">
            <v>DOUBLE GRIP RETRIEVABLE PACKER MODEL R 9 5/8" x 3 1/2'' EUE Box-Pin CASING 9 5/8'' WEIGHT 47''-53.5 lbs/FT</v>
          </cell>
          <cell r="D190" t="str">
            <v>unidad</v>
          </cell>
          <cell r="E190">
            <v>16831.75</v>
          </cell>
          <cell r="F190" t="str">
            <v>Material</v>
          </cell>
        </row>
        <row r="191">
          <cell r="B191" t="str">
            <v>PCK 50012</v>
          </cell>
          <cell r="C191" t="str">
            <v>MODEL TST-1 MECHANICAL SET PACKER 5" x 2 3/8'' EUE Box-Pin CASING 5'' WEIGHT 18-21 lbs/FT</v>
          </cell>
          <cell r="D191" t="str">
            <v>unidad</v>
          </cell>
          <cell r="E191">
            <v>7381.5599999999995</v>
          </cell>
          <cell r="F191" t="str">
            <v>Material</v>
          </cell>
        </row>
        <row r="192">
          <cell r="B192" t="str">
            <v>PCK 50013</v>
          </cell>
          <cell r="C192" t="str">
            <v>MODEL TST-1 MECHANICAL SET PACKER 7" x 2 7/8'' EUE Box-Pin CASING 7'' WEIGHT 26-32 lbs/FT</v>
          </cell>
          <cell r="D192" t="str">
            <v>unidad</v>
          </cell>
          <cell r="E192">
            <v>10583.23</v>
          </cell>
          <cell r="F192" t="str">
            <v>Material</v>
          </cell>
        </row>
        <row r="193">
          <cell r="B193" t="str">
            <v>PCK 50014</v>
          </cell>
          <cell r="C193" t="str">
            <v>MODEL TST-1 MECHANICAL SET PACKER 7" x 3 1/2'' EUE Box-Pin CASING 7'' WEIGHT 26-32lbs/FT</v>
          </cell>
          <cell r="D193" t="str">
            <v>unidad</v>
          </cell>
          <cell r="E193">
            <v>10690.66</v>
          </cell>
          <cell r="F193" t="str">
            <v>Material</v>
          </cell>
        </row>
        <row r="194">
          <cell r="B194" t="str">
            <v>PCK 50015</v>
          </cell>
          <cell r="C194" t="str">
            <v>MODEL TST-1 MECHANICAL SET PACKER 9 5/8" x 3 1/2'' EUE Box-Pin CASING 9 5/8'' WEIGHT 43.5-53.5 lbs/FT</v>
          </cell>
          <cell r="D194" t="str">
            <v>unidad</v>
          </cell>
          <cell r="E194">
            <v>16831.75</v>
          </cell>
          <cell r="F194" t="str">
            <v>Material</v>
          </cell>
        </row>
        <row r="195">
          <cell r="B195" t="str">
            <v>PCK 50016</v>
          </cell>
          <cell r="C195" t="str">
            <v>MECHANICAL PACKER  5" x 2 3/8'' EUE Box-Pin CASING 5'' WEIGHT 18-20.8 lbs/FT</v>
          </cell>
          <cell r="D195" t="str">
            <v>unidad</v>
          </cell>
          <cell r="E195">
            <v>7726.7699999999995</v>
          </cell>
          <cell r="F195" t="str">
            <v>Material</v>
          </cell>
        </row>
        <row r="196">
          <cell r="B196" t="str">
            <v>PCK 50017</v>
          </cell>
          <cell r="C196" t="str">
            <v>MECHANICAL PACKER  7" x 2 7/8'' EUE Box-Pin CASING 7'' WEIGHT 26-32 lbs/FT</v>
          </cell>
          <cell r="D196" t="str">
            <v>unidad</v>
          </cell>
          <cell r="E196">
            <v>10599.34</v>
          </cell>
          <cell r="F196" t="str">
            <v>Material</v>
          </cell>
        </row>
        <row r="197">
          <cell r="B197" t="str">
            <v>PCK 50018</v>
          </cell>
          <cell r="C197" t="str">
            <v>MECHANICAL PACKER  7" x 3 1/2'' EUE Box-Pin CASING 7'' WEIGHT 26-32 lbs/FT</v>
          </cell>
          <cell r="D197" t="str">
            <v>unidad</v>
          </cell>
          <cell r="E197">
            <v>11570.33</v>
          </cell>
          <cell r="F197" t="str">
            <v>Material</v>
          </cell>
        </row>
        <row r="198">
          <cell r="B198" t="str">
            <v>PCK 50019</v>
          </cell>
          <cell r="C198" t="str">
            <v>MECHANICAL PACKER   9 5/8" x 3 1/2'' EUE Box-Pin CASING 9 5/8'' WEIGHT 43.5-53.5 lbs/FT</v>
          </cell>
          <cell r="D198" t="str">
            <v>unidad</v>
          </cell>
          <cell r="E198">
            <v>16831.75</v>
          </cell>
          <cell r="F198" t="str">
            <v>Material</v>
          </cell>
        </row>
        <row r="199">
          <cell r="B199" t="str">
            <v>PCK 50020</v>
          </cell>
          <cell r="C199" t="str">
            <v>ERD RETRIEVABLE SEAL BORE PACKER 7'' CASING 7'' WEIGHT 26-29 lbs/FT</v>
          </cell>
          <cell r="D199" t="str">
            <v>unidad</v>
          </cell>
          <cell r="E199">
            <v>18082.89</v>
          </cell>
          <cell r="F199" t="str">
            <v>Material</v>
          </cell>
        </row>
        <row r="200">
          <cell r="B200" t="str">
            <v>PCK 50021</v>
          </cell>
          <cell r="C200" t="str">
            <v>ERD RETRIEVABLE SEAL BORE PACKER 9 5/8'' CASING 9 5/8'' WEIGHT 40 -53.5 lbs/FT</v>
          </cell>
          <cell r="D200" t="str">
            <v>unidad</v>
          </cell>
          <cell r="E200">
            <v>31042.739999999998</v>
          </cell>
          <cell r="F200" t="str">
            <v>Material</v>
          </cell>
        </row>
        <row r="201">
          <cell r="B201" t="str">
            <v>PCK 50022</v>
          </cell>
          <cell r="C201" t="str">
            <v>T2 ON/OFF TOOL R/L  3.75'' OD x  2 3/8'' EUE Box- Pin CASING 5''</v>
          </cell>
          <cell r="D201" t="str">
            <v>unidad</v>
          </cell>
          <cell r="E201">
            <v>3344.73</v>
          </cell>
          <cell r="F201" t="str">
            <v>Material</v>
          </cell>
        </row>
        <row r="202">
          <cell r="B202" t="str">
            <v>PCK 50023</v>
          </cell>
          <cell r="C202" t="str">
            <v>T2 ON/OFF TOOL R/L 5.5'' OD x  2 7/8'' EUE Box- Pin CASING SIZE 7''</v>
          </cell>
          <cell r="D202" t="str">
            <v>unidad</v>
          </cell>
          <cell r="E202">
            <v>3448.02</v>
          </cell>
          <cell r="F202" t="str">
            <v>Material</v>
          </cell>
        </row>
        <row r="203">
          <cell r="B203" t="str">
            <v>PCK 50024</v>
          </cell>
          <cell r="C203" t="str">
            <v>T2 ON/OFF TOOL R/L 5.5'' OD x  3 1/2'' EUE Box- Pin CASING SIZE 7''</v>
          </cell>
          <cell r="D203" t="str">
            <v>unidad</v>
          </cell>
          <cell r="E203">
            <v>5764.09</v>
          </cell>
          <cell r="F203" t="str">
            <v>Material</v>
          </cell>
        </row>
        <row r="204">
          <cell r="B204" t="str">
            <v>PCK 50025</v>
          </cell>
          <cell r="C204" t="str">
            <v>T2 ON/OFF TOOL R/L  8'' OD x  3 1/2'' EUE Box - Pin CASING SIZE  9 5/8''</v>
          </cell>
          <cell r="D204" t="str">
            <v>unidad</v>
          </cell>
          <cell r="E204">
            <v>6649.6900000000005</v>
          </cell>
          <cell r="F204" t="str">
            <v>Material</v>
          </cell>
        </row>
        <row r="205">
          <cell r="B205" t="str">
            <v>GPK55001</v>
          </cell>
          <cell r="C205" t="str">
            <v>DeltaWeld-Slip-On ALL WELDED 316L S.S. GPS SIZE 2-3/8" WEIGHT lbs./FT. 4.6 JACKET MAT - 316L JACKET L 33 FT. BASE PIPE L 37 FT</v>
          </cell>
          <cell r="D205" t="str">
            <v>unidad</v>
          </cell>
          <cell r="E205">
            <v>3979.2000000000003</v>
          </cell>
          <cell r="F205" t="str">
            <v>Material</v>
          </cell>
        </row>
        <row r="206">
          <cell r="B206" t="str">
            <v>GPK55002</v>
          </cell>
          <cell r="C206" t="str">
            <v>DeltaWeld-Slip-On  ALL WELDED 316L S.S. GPS SIZE 2-7/8" WEIGHT lbs./FT. 6.4 JACKET MAT - 316L JACKET L 33 FT. BASE PIPE L 37 FT</v>
          </cell>
          <cell r="D206" t="str">
            <v>unidad</v>
          </cell>
          <cell r="E206">
            <v>4193.83</v>
          </cell>
          <cell r="F206" t="str">
            <v>Material</v>
          </cell>
        </row>
        <row r="207">
          <cell r="B207" t="str">
            <v>GPK55003</v>
          </cell>
          <cell r="C207" t="str">
            <v>DeltaWeld-Slip-On ALL WELDED 316L S.S. GPS SIZE 3-1/2" WEIGHT lbs./FT. 9.2 JACKET MAT - 316L JACKET L 33 FT. BASE PIPE L 37 FT</v>
          </cell>
          <cell r="D207" t="str">
            <v>unidad</v>
          </cell>
          <cell r="E207">
            <v>4849.4399999999996</v>
          </cell>
          <cell r="F207" t="str">
            <v>Material</v>
          </cell>
        </row>
        <row r="208">
          <cell r="B208" t="str">
            <v>GPK55004</v>
          </cell>
          <cell r="C208" t="str">
            <v>DeltaWeld-Slip-On ALL WELDED 316L S.S. GPS SIZE 4" WEIGHT lbs./FT. 9.5 JACKET MAT - 316L JACKET L 33 FT. BASE PIPE L 37 FT</v>
          </cell>
          <cell r="D208" t="str">
            <v>unidad</v>
          </cell>
          <cell r="E208">
            <v>5459.6</v>
          </cell>
          <cell r="F208" t="str">
            <v>Material</v>
          </cell>
        </row>
        <row r="209">
          <cell r="B209" t="str">
            <v>GPK55005</v>
          </cell>
          <cell r="C209" t="str">
            <v>DeltaWeld-Slip-On ALL WELDED 316L S.S. GPS SIZE 4-1/2" WEIGHT lbs./FT. 11.6 JACKET MAT - 316L JACKET L 33 FT. BASE PIPE L 37 FT</v>
          </cell>
          <cell r="D209" t="str">
            <v>unidad</v>
          </cell>
          <cell r="E209">
            <v>5939.1100000000006</v>
          </cell>
          <cell r="F209" t="str">
            <v>Material</v>
          </cell>
        </row>
        <row r="210">
          <cell r="B210" t="str">
            <v>GPK55006</v>
          </cell>
          <cell r="C210" t="str">
            <v>DeltaWeld-Slip-On ALL WELDED 316L S.S. GPS SIZE 5" WEIGHT lbs./FT. 15 JACKET MAT - 316L JACKET L 33 FT. BASE PIPE L 37 FT</v>
          </cell>
          <cell r="D210" t="str">
            <v>unidad</v>
          </cell>
          <cell r="E210">
            <v>6550.4</v>
          </cell>
          <cell r="F210" t="str">
            <v>Material</v>
          </cell>
        </row>
        <row r="211">
          <cell r="B211" t="str">
            <v>GPK55007</v>
          </cell>
          <cell r="C211" t="str">
            <v>DeltaWeld-Slip-On ALL WELDED 316L S.S. GPS SIZE 5-1/2" WEIGHT lbs./FT. 17 JACKET MAT - 316L JACKET L 33 FT. BASE PIPE L 37 FT</v>
          </cell>
          <cell r="D211" t="str">
            <v>unidad</v>
          </cell>
          <cell r="E211">
            <v>6859.06</v>
          </cell>
          <cell r="F211" t="str">
            <v>Material</v>
          </cell>
        </row>
        <row r="212">
          <cell r="B212" t="str">
            <v>GPK55008</v>
          </cell>
          <cell r="C212" t="str">
            <v>DeltaWeld-Slip-On ALL WELDED 316L S.S. GPS SIZE 2-3/8" WEIGHT lbs./FT. 4.6 JACKET MAT - 316L JACKET L 7.2 FT. BASE PIPE L 9.25 FT</v>
          </cell>
          <cell r="D212" t="str">
            <v>unidad</v>
          </cell>
          <cell r="E212">
            <v>1396.49</v>
          </cell>
          <cell r="F212" t="str">
            <v>Material</v>
          </cell>
        </row>
        <row r="213">
          <cell r="B213" t="str">
            <v>GPK55009</v>
          </cell>
          <cell r="C213" t="str">
            <v>DeltaWeld-Slip-On ALL WELDED 316L S.S. GPS SIZE 2-7/8" WEIGHT lbs./FT. 6.4 JACKET MAT - 316L JACKET L 7.2 FT. BASE PIPE L 9.25 FT</v>
          </cell>
          <cell r="D213" t="str">
            <v>unidad</v>
          </cell>
          <cell r="E213">
            <v>1488.0900000000001</v>
          </cell>
          <cell r="F213" t="str">
            <v>Material</v>
          </cell>
        </row>
        <row r="214">
          <cell r="B214" t="str">
            <v>GPK55010</v>
          </cell>
          <cell r="C214" t="str">
            <v>DeltaWeld-Slip-On ALL WELDED 316L S.S. GPS SIZE 3-1/2" WEIGHT lbs./FT. 9.2 JACKET MAT - 316L JACKET L 7.2 FT. BASE PIPE L 9.25 FT</v>
          </cell>
          <cell r="D214" t="str">
            <v>unidad</v>
          </cell>
          <cell r="E214">
            <v>1762.33</v>
          </cell>
          <cell r="F214" t="str">
            <v>Material</v>
          </cell>
        </row>
        <row r="215">
          <cell r="B215" t="str">
            <v>GPK55011</v>
          </cell>
          <cell r="C215" t="str">
            <v>DeltaWeld-Slip-On ALL WELDED 316L S.S. GPS SIZE 4" WEIGHT lbs./FT. 9.5 JACKET MAT - 316L JACKET L 7.2 FT. BASE PIPE L 9.25 FT</v>
          </cell>
          <cell r="D215" t="str">
            <v>unidad</v>
          </cell>
          <cell r="E215">
            <v>1956.1299999999999</v>
          </cell>
          <cell r="F215" t="str">
            <v>Material</v>
          </cell>
        </row>
        <row r="216">
          <cell r="B216" t="str">
            <v>GPK55012</v>
          </cell>
          <cell r="C216" t="str">
            <v>DeltaWeld-Slip-On ALL WELDED 316L S.S. GPS SIZE 4-1/2" WEIGHT lbs./FT. 11.6 JACKET MAT - 316L JACKET L 7.2 FT. BASE PIPE L 9.25 FT</v>
          </cell>
          <cell r="D216" t="str">
            <v>unidad</v>
          </cell>
          <cell r="E216">
            <v>2118.21</v>
          </cell>
          <cell r="F216" t="str">
            <v>Material</v>
          </cell>
        </row>
        <row r="217">
          <cell r="B217" t="str">
            <v>GPK55013</v>
          </cell>
          <cell r="C217" t="str">
            <v>DeltaWeld-Slip-On ALL WELDED 316L S.S. GPS SIZE 5" WEIGHT lbs./FT. 15 JACKET MAT - 316L JACKET L 7.2 FT. BASE PIPE L 9.25 FT</v>
          </cell>
          <cell r="D217" t="str">
            <v>unidad</v>
          </cell>
          <cell r="E217">
            <v>2277.36</v>
          </cell>
          <cell r="F217" t="str">
            <v>Material</v>
          </cell>
        </row>
        <row r="218">
          <cell r="B218" t="str">
            <v>GPK55014</v>
          </cell>
          <cell r="C218" t="str">
            <v>DeltaWeld-Slip-On ALL WELDED 316L S.S. GPS SIZE 5-1/2" WEIGHT lbs./FT. 17 JACKET MAT - 316L JACKET L 7.2 FT. BASE PIPE L 9.25 FT</v>
          </cell>
          <cell r="D218" t="str">
            <v>unidad</v>
          </cell>
          <cell r="E218">
            <v>2403.6099999999997</v>
          </cell>
          <cell r="F218" t="str">
            <v>Material</v>
          </cell>
        </row>
        <row r="219">
          <cell r="B219" t="str">
            <v>GPK55015</v>
          </cell>
          <cell r="C219" t="str">
            <v>DeltaWeld-Slip-On ALL WELDED 316L S.S. GPS SIZE 2-3/8" WEIGHT lbs./FT. 4.6 JACKET MAT - 316L JACKET L 16.5 FT. BASE PIPE L 18.5 FT</v>
          </cell>
          <cell r="D219" t="str">
            <v>unidad</v>
          </cell>
          <cell r="E219">
            <v>2311.9900000000002</v>
          </cell>
          <cell r="F219" t="str">
            <v>Material</v>
          </cell>
        </row>
        <row r="220">
          <cell r="B220" t="str">
            <v>GPK55016</v>
          </cell>
          <cell r="C220" t="str">
            <v>DeltaWeld-Slip-On ALL WELDED 316L S.S. GPS SIZE 2-7/8" WEIGHT lbs./FT. 6.4 JACKET MAT - 316L JACKET L 16.5 FT. BASE PIPE L 18.5 FT</v>
          </cell>
          <cell r="D220" t="str">
            <v>unidad</v>
          </cell>
          <cell r="E220">
            <v>2425.9299999999998</v>
          </cell>
          <cell r="F220" t="str">
            <v>Material</v>
          </cell>
        </row>
        <row r="221">
          <cell r="B221" t="str">
            <v>GPK55017</v>
          </cell>
          <cell r="C221" t="str">
            <v>DeltaWeld-Slip-On ALL WELDED 316L S.S. GPS SIZE 3-1/2" WEIGHT lbs./FT. 9.2 JACKET MAT - 316L JACKET L 16.5 FT. BASE PIPE L 18.5 FT</v>
          </cell>
          <cell r="D221" t="str">
            <v>unidad</v>
          </cell>
          <cell r="E221">
            <v>2837</v>
          </cell>
          <cell r="F221" t="str">
            <v>Material</v>
          </cell>
        </row>
        <row r="222">
          <cell r="B222" t="str">
            <v>GPK55018</v>
          </cell>
          <cell r="C222" t="str">
            <v>DeltaWeld-Slip-On  ALL WELDED 316L S.S. GPS SIZE 4" WEIGHT lbs./FT. 9.5 JACKET MAT - 316L JACKET L 16.5 FT. BASE PIPE L 18.5 FT</v>
          </cell>
          <cell r="D222" t="str">
            <v>unidad</v>
          </cell>
          <cell r="E222">
            <v>3202.85</v>
          </cell>
          <cell r="F222" t="str">
            <v>Material</v>
          </cell>
        </row>
        <row r="223">
          <cell r="B223" t="str">
            <v>GPK55019</v>
          </cell>
          <cell r="C223" t="str">
            <v>DeltaWeld-Slip-On ALL WELDED 316L S.S. GPS SIZE 4-1/2" WEIGHT lbs./FT. 11.6 JACKET MAT - 316L JACKET L 16.5 FT. BASE PIPE L 18.5 FT</v>
          </cell>
          <cell r="D223" t="str">
            <v>unidad</v>
          </cell>
          <cell r="E223">
            <v>3454.2000000000003</v>
          </cell>
          <cell r="F223" t="str">
            <v>Material</v>
          </cell>
        </row>
        <row r="224">
          <cell r="B224" t="str">
            <v>GPK55020</v>
          </cell>
          <cell r="C224" t="str">
            <v>DeltaWeld-Slip-On ALL WELDED 316L S.S. GPS SIZE 5" WEIGHT lbs./FT. 15 JACKET MAT - 316L JACKET L 16.5 FT. BASE PIPE L 18.5 FT</v>
          </cell>
          <cell r="D224" t="str">
            <v>unidad</v>
          </cell>
          <cell r="E224">
            <v>3796.56</v>
          </cell>
          <cell r="F224" t="str">
            <v>Material</v>
          </cell>
        </row>
        <row r="225">
          <cell r="B225" t="str">
            <v>GPK55021</v>
          </cell>
          <cell r="C225" t="str">
            <v>DeltaElite- 316L FILTER CARTRIDGE MOUNTED ON L-80 OR 13CR BASE PIPE SIZE 2-3/8" WEIGHT lbs./FT. 4.60 L-80 BASE PIPE LENGTH 9.25 FT</v>
          </cell>
          <cell r="D225" t="str">
            <v>unidad</v>
          </cell>
          <cell r="E225">
            <v>2472.3200000000002</v>
          </cell>
          <cell r="F225" t="str">
            <v>Material</v>
          </cell>
        </row>
        <row r="226">
          <cell r="B226" t="str">
            <v>GPK55022</v>
          </cell>
          <cell r="C226" t="str">
            <v>DeltaElite- 316L FILTER CARTRIDGE MOUNTED ON L-80 BASE PIPE SIZE 2-7/8" WEIGHT lbs./FT. 6.40 L-80 BASE PIPE LENGTH 9.25 FT</v>
          </cell>
          <cell r="D226" t="str">
            <v>unidad</v>
          </cell>
          <cell r="E226">
            <v>2622.06</v>
          </cell>
          <cell r="F226" t="str">
            <v>Material</v>
          </cell>
        </row>
        <row r="227">
          <cell r="B227" t="str">
            <v>GPK55023</v>
          </cell>
          <cell r="C227" t="str">
            <v>DeltaElite- 316L FILTER CARTRIDGE MOUNTED ON L-80BASE PIPE SIZE 3-1/2" WEIGHT lbs./FT. 9.20 L-80 BASE PIPE LENGTH 9.25 FT</v>
          </cell>
          <cell r="D227" t="str">
            <v>unidad</v>
          </cell>
          <cell r="E227">
            <v>2908.06</v>
          </cell>
          <cell r="F227" t="str">
            <v>Material</v>
          </cell>
        </row>
        <row r="228">
          <cell r="B228" t="str">
            <v>GPK55024</v>
          </cell>
          <cell r="C228" t="str">
            <v>DeltaElite- 316L FILTER CARTRIDGE MOUNTED ON L-80  BASE PIPE SIZE 4" WEIGHT lbs./FT. 9.50 L-80 BASE PIPE LENGTH 9.25 FT</v>
          </cell>
          <cell r="D228" t="str">
            <v>unidad</v>
          </cell>
          <cell r="E228">
            <v>3218.13</v>
          </cell>
          <cell r="F228" t="str">
            <v>Material</v>
          </cell>
        </row>
        <row r="229">
          <cell r="B229" t="str">
            <v>GPK55025</v>
          </cell>
          <cell r="C229" t="str">
            <v>DeltaElite- 316L FILTER CARTRIDGE MOUNTED ON L-80  BASE PIPE SIZE 4-1/2" WEIGHT lbs./FT. 11.60 L-80 BASE PIPE LENGTH 9.25 FT</v>
          </cell>
          <cell r="D229" t="str">
            <v>unidad</v>
          </cell>
          <cell r="E229">
            <v>3589.25</v>
          </cell>
          <cell r="F229" t="str">
            <v>Material</v>
          </cell>
        </row>
        <row r="230">
          <cell r="B230" t="str">
            <v>GPK55026</v>
          </cell>
          <cell r="C230" t="str">
            <v>DeltaElite- 316L FILTER CARTRIDGE MOUNTED ON L-80 BASE PIPE SIZE 5-1/2" WEIGHT lbs./FT. 17.00 L-80 BASE PIPE LENGTH 9.25 FT</v>
          </cell>
          <cell r="D230" t="str">
            <v>unidad</v>
          </cell>
          <cell r="E230">
            <v>3206.38</v>
          </cell>
          <cell r="F230" t="str">
            <v>Material</v>
          </cell>
        </row>
        <row r="231">
          <cell r="B231" t="str">
            <v>GPK55027</v>
          </cell>
          <cell r="C231" t="str">
            <v>DeltaElite- 316L FILTER CARTRIDGE MOUNTED ON L-80  BASE PIPE SIZE 6-5/8" WEIGHT lbs./FT. 24.00 L-80 BASE PIPE LENGTH 9.25 FT</v>
          </cell>
          <cell r="D231" t="str">
            <v>unidad</v>
          </cell>
          <cell r="E231">
            <v>3238.09</v>
          </cell>
          <cell r="F231" t="str">
            <v>Material</v>
          </cell>
        </row>
        <row r="232">
          <cell r="B232" t="str">
            <v>GPK55028</v>
          </cell>
          <cell r="C232" t="str">
            <v>DeltaElite- 316L FILTER CARTRIDGE MOUNTED ON L-80  BASE PIPE SIZE 2-3/8" WEIGHT lbs./FT. 4.60 L-80 BASE PIPE LENGTH 18.5 FT</v>
          </cell>
          <cell r="D232" t="str">
            <v>unidad</v>
          </cell>
          <cell r="E232">
            <v>3716.12</v>
          </cell>
          <cell r="F232" t="str">
            <v>Material</v>
          </cell>
        </row>
        <row r="233">
          <cell r="B233" t="str">
            <v>GPK55029</v>
          </cell>
          <cell r="C233" t="str">
            <v>DeltaElite- 316L FILTER CARTRIDGE MOUNTED ON L-80 BASE PIPE SIZE 2-7/8" WEIGHT lbs./FT. 6.40 L-80 BASE PIPE LENGTH 18.5 FT</v>
          </cell>
          <cell r="D233" t="str">
            <v>unidad</v>
          </cell>
          <cell r="E233">
            <v>4431.38</v>
          </cell>
          <cell r="F233" t="str">
            <v>Material</v>
          </cell>
        </row>
        <row r="234">
          <cell r="B234" t="str">
            <v>GPK55030</v>
          </cell>
          <cell r="C234" t="str">
            <v>DeltaElite - 316L FILTER CARTRIDGE MOUNTED ON L-80  BASE PIPE SIZE 3-1/2" WEIGHT lbs./FT. 9.20 L-80 BASE PIPE LENGTH 18.5 FT</v>
          </cell>
          <cell r="D234" t="str">
            <v>unidad</v>
          </cell>
          <cell r="E234">
            <v>4577.6000000000004</v>
          </cell>
          <cell r="F234" t="str">
            <v>Material</v>
          </cell>
        </row>
        <row r="235">
          <cell r="B235" t="str">
            <v>GPK55031</v>
          </cell>
          <cell r="C235" t="str">
            <v>DeltaElite- 316L FILTER CARTRIDGE MOUNTED ON L-80  BASE PIPE SIZE 4" WEIGHT lbs./FT. 9.50 L-80 BASE PIPE LENGTH 18.5 FT</v>
          </cell>
          <cell r="D235" t="str">
            <v>unidad</v>
          </cell>
          <cell r="E235">
            <v>4836.59</v>
          </cell>
          <cell r="F235" t="str">
            <v>Material</v>
          </cell>
        </row>
        <row r="236">
          <cell r="B236" t="str">
            <v>GPK55032</v>
          </cell>
          <cell r="C236" t="str">
            <v>DeltaElite- 316L FILTER CARTRIDGE MOUNTED ON L-80  BASE PIPE SIZE 4-1/2" WEIGHT lbs./FT. 11.60 L-80 BASE PIPE LENGTH 18.5 FT</v>
          </cell>
          <cell r="D236" t="str">
            <v>unidad</v>
          </cell>
          <cell r="E236">
            <v>5147.24</v>
          </cell>
          <cell r="F236" t="str">
            <v>Material</v>
          </cell>
        </row>
        <row r="237">
          <cell r="B237" t="str">
            <v>GPK55033</v>
          </cell>
          <cell r="C237" t="str">
            <v>DeltaElite- 316L FILTER CARTRIDGE MOUNTED ON L-80 BASE PIPE SIZE 5-1/2" WEIGHT lbs./FT. 17.00 L-80 BASE PIPE LENGTH 18.5 FT</v>
          </cell>
          <cell r="D237" t="str">
            <v>unidad</v>
          </cell>
          <cell r="E237">
            <v>5343.38</v>
          </cell>
          <cell r="F237" t="str">
            <v>Material</v>
          </cell>
        </row>
        <row r="238">
          <cell r="B238" t="str">
            <v>GPK55034</v>
          </cell>
          <cell r="C238" t="str">
            <v>DeltaElite - 316L FILTER CARTRIDGE MOUNTED ON L-80  BASE PIPE SIZE 6-5/8" WEIGHT lbs./FT. 24.00 L-80 BASE PIPE LENGTH 18.5 FT</v>
          </cell>
          <cell r="D238" t="str">
            <v>unidad</v>
          </cell>
          <cell r="E238">
            <v>5662.26</v>
          </cell>
          <cell r="F238" t="str">
            <v>Material</v>
          </cell>
        </row>
        <row r="239">
          <cell r="B239" t="str">
            <v>GPK55035</v>
          </cell>
          <cell r="C239" t="str">
            <v>DeltaElite- 316L FILTER CARTRIDGE MOUNTED ON L-80  BASE PIPE SIZE 2-3/8" WEIGHT lbs./FT. 4.60 L-80 BASE PIPE LENGTH 37 FT</v>
          </cell>
          <cell r="D239" t="str">
            <v>unidad</v>
          </cell>
          <cell r="E239">
            <v>6889.5999999999995</v>
          </cell>
          <cell r="F239" t="str">
            <v>Material</v>
          </cell>
        </row>
        <row r="240">
          <cell r="B240" t="str">
            <v>GPK55036</v>
          </cell>
          <cell r="C240" t="str">
            <v>DeltaElite- 316L FILTER CARTRIDGE MOUNTED ON L-80  BASE PIPE SIZE 2-7/8" WEIGHT lbs./FT. 6.40 L-80 BASE PIPE LENGTH 37 FT</v>
          </cell>
          <cell r="D240" t="str">
            <v>unidad</v>
          </cell>
          <cell r="E240">
            <v>8315.4299999999985</v>
          </cell>
          <cell r="F240" t="str">
            <v>Material</v>
          </cell>
        </row>
        <row r="241">
          <cell r="B241" t="str">
            <v>GPK55037</v>
          </cell>
          <cell r="C241" t="str">
            <v>DeltaElite- 316L FILTER CARTRIDGE MOUNTED ON L-80 BASE PIPE SIZE 3-1/2" WEIGHT lbs./FT. 9.20 L-80 BASE PIPE LENGTH 37 FT</v>
          </cell>
          <cell r="D241" t="str">
            <v>unidad</v>
          </cell>
          <cell r="E241">
            <v>8590.85</v>
          </cell>
          <cell r="F241" t="str">
            <v>Material</v>
          </cell>
        </row>
        <row r="242">
          <cell r="B242" t="str">
            <v>GPK55038</v>
          </cell>
          <cell r="C242" t="str">
            <v>DeltaElite- 316L FILTER CARTRIDGE MOUNTED ON L-80 BASE PIPE SIZE 4" WEIGHT lbs./FT. 9.50 L-80 BASE PIPE LENGTH 37 FT</v>
          </cell>
          <cell r="D242" t="str">
            <v>unidad</v>
          </cell>
          <cell r="E242">
            <v>9078.8599999999988</v>
          </cell>
          <cell r="F242" t="str">
            <v>Material</v>
          </cell>
        </row>
        <row r="243">
          <cell r="B243" t="str">
            <v>GPK55039</v>
          </cell>
          <cell r="C243" t="str">
            <v>DeltaElite- 316L FILTER CARTRIDGE MOUNTED ON L-80  BASE PIPE SIZE 4-1/2" WEIGHT lbs./FT. 11.60 L-80 BASE PIPE LENGTH 37 FT</v>
          </cell>
          <cell r="D243" t="str">
            <v>unidad</v>
          </cell>
          <cell r="E243">
            <v>10213.43</v>
          </cell>
          <cell r="F243" t="str">
            <v>Material</v>
          </cell>
        </row>
        <row r="244">
          <cell r="B244" t="str">
            <v>GPK55040</v>
          </cell>
          <cell r="C244" t="str">
            <v>DeltaElite- 316L FILTER CARTRIDGE MOUNTED ON L-80  BASE PIPE SIZE 5-1/2" WEIGHT lbs./FT. 17.00 L-80 BASE PIPE LENGTH 37 FT</v>
          </cell>
          <cell r="D244" t="str">
            <v>unidad</v>
          </cell>
          <cell r="E244">
            <v>10029.039999999999</v>
          </cell>
          <cell r="F244" t="str">
            <v>Material</v>
          </cell>
        </row>
        <row r="245">
          <cell r="B245" t="str">
            <v>GPK55041</v>
          </cell>
          <cell r="C245" t="str">
            <v>DeltaElite- 316L FILTER CARTRIDGE MOUNTED ON L-80  BASE PIPE SIZE 6-5/8" WEIGHT lbs./FT. 24.00 L-80 BASE PIPE LENGTH 37 FT</v>
          </cell>
          <cell r="D245" t="str">
            <v>unidad</v>
          </cell>
          <cell r="E245">
            <v>10585.15</v>
          </cell>
          <cell r="F245" t="str">
            <v>Material</v>
          </cell>
        </row>
        <row r="246">
          <cell r="B246" t="str">
            <v>GPK55042</v>
          </cell>
          <cell r="C246" t="str">
            <v>BULL PLUG SIZE 2-3/8"</v>
          </cell>
          <cell r="D246" t="str">
            <v>unidad</v>
          </cell>
          <cell r="E246">
            <v>499.79</v>
          </cell>
          <cell r="F246" t="str">
            <v>Material</v>
          </cell>
        </row>
        <row r="247">
          <cell r="B247" t="str">
            <v>GPK55043</v>
          </cell>
          <cell r="C247" t="str">
            <v>BULL PLUG SIZE 2.615</v>
          </cell>
          <cell r="D247" t="str">
            <v>unidad</v>
          </cell>
          <cell r="E247">
            <v>933.08</v>
          </cell>
          <cell r="F247" t="str">
            <v>Material</v>
          </cell>
        </row>
        <row r="248">
          <cell r="B248" t="str">
            <v>GPK55044</v>
          </cell>
          <cell r="C248" t="str">
            <v>BULL PLUG SIZE 2-7/8"</v>
          </cell>
          <cell r="D248" t="str">
            <v>unidad</v>
          </cell>
          <cell r="E248">
            <v>621.46</v>
          </cell>
          <cell r="F248" t="str">
            <v>Material</v>
          </cell>
        </row>
        <row r="249">
          <cell r="B249" t="str">
            <v>GPK55045</v>
          </cell>
          <cell r="C249" t="str">
            <v>BULL PLUG SIZE 3.093</v>
          </cell>
          <cell r="D249" t="str">
            <v>unidad</v>
          </cell>
          <cell r="E249">
            <v>933.08</v>
          </cell>
          <cell r="F249" t="str">
            <v>Material</v>
          </cell>
        </row>
        <row r="250">
          <cell r="B250" t="str">
            <v>GPK55046</v>
          </cell>
          <cell r="C250" t="str">
            <v>BULL PLUG SIZE 3-1/2"</v>
          </cell>
          <cell r="D250" t="str">
            <v>unidad</v>
          </cell>
          <cell r="E250">
            <v>933.08</v>
          </cell>
          <cell r="F250" t="str">
            <v>Material</v>
          </cell>
        </row>
        <row r="251">
          <cell r="B251" t="str">
            <v>GPK55047</v>
          </cell>
          <cell r="C251" t="str">
            <v>BULL PLUG SIZE 4"</v>
          </cell>
          <cell r="D251" t="str">
            <v>unidad</v>
          </cell>
          <cell r="E251">
            <v>933.08</v>
          </cell>
          <cell r="F251" t="str">
            <v>Material</v>
          </cell>
        </row>
        <row r="252">
          <cell r="B252" t="str">
            <v>GPK55048</v>
          </cell>
          <cell r="C252" t="str">
            <v>BULL PLUG SIZE 4-1/2"</v>
          </cell>
          <cell r="D252" t="str">
            <v>unidad</v>
          </cell>
          <cell r="E252">
            <v>933.08</v>
          </cell>
          <cell r="F252" t="str">
            <v>Material</v>
          </cell>
        </row>
        <row r="253">
          <cell r="B253" t="str">
            <v>GPK55049</v>
          </cell>
          <cell r="C253" t="str">
            <v>BULL PLUG SIZE 5"</v>
          </cell>
          <cell r="D253" t="str">
            <v>unidad</v>
          </cell>
          <cell r="E253">
            <v>1239.3600000000001</v>
          </cell>
          <cell r="F253" t="str">
            <v>Material</v>
          </cell>
        </row>
        <row r="254">
          <cell r="B254" t="str">
            <v>GPK55050</v>
          </cell>
          <cell r="C254" t="str">
            <v>BULL PLUG SIZE 5-1/2"</v>
          </cell>
          <cell r="D254" t="str">
            <v>unidad</v>
          </cell>
          <cell r="E254">
            <v>1239.3600000000001</v>
          </cell>
          <cell r="F254" t="str">
            <v>Material</v>
          </cell>
        </row>
        <row r="255">
          <cell r="B255" t="str">
            <v>GPK55053</v>
          </cell>
          <cell r="C255" t="str">
            <v>DOUBLE PIN CROSSOVER SUB SIZE 2-3/8" L-80 OR EQUIVALENT MATERIAL</v>
          </cell>
          <cell r="D255" t="str">
            <v>unidad</v>
          </cell>
          <cell r="E255">
            <v>1541.5</v>
          </cell>
          <cell r="F255" t="str">
            <v>Material</v>
          </cell>
        </row>
        <row r="256">
          <cell r="B256" t="str">
            <v>GPK55054</v>
          </cell>
          <cell r="C256" t="str">
            <v>DOUBLE PIN CROSSOVER SUB SIZE 2-7/8" L-80 OR EQUIVALENT MATERIAL</v>
          </cell>
          <cell r="D256" t="str">
            <v>unidad</v>
          </cell>
          <cell r="E256">
            <v>1541.5</v>
          </cell>
          <cell r="F256" t="str">
            <v>Material</v>
          </cell>
        </row>
        <row r="257">
          <cell r="B257" t="str">
            <v>GPK55055</v>
          </cell>
          <cell r="C257" t="str">
            <v>DOUBLE PIN CROSSOVER SUB SIZE 3-1/2" L-80 OR EQUIVALENT MATERIAL</v>
          </cell>
          <cell r="D257" t="str">
            <v>unidad</v>
          </cell>
          <cell r="E257">
            <v>1847.77</v>
          </cell>
          <cell r="F257" t="str">
            <v>Material</v>
          </cell>
        </row>
        <row r="258">
          <cell r="B258" t="str">
            <v>GPK55056</v>
          </cell>
          <cell r="C258" t="str">
            <v>DOUBLE PIN CROSSOVER SUB SIZE 4" L-80 OR EQUIVALENT MATERIAL</v>
          </cell>
          <cell r="D258" t="str">
            <v>unidad</v>
          </cell>
          <cell r="E258">
            <v>1847.77</v>
          </cell>
          <cell r="F258" t="str">
            <v>Material</v>
          </cell>
        </row>
        <row r="259">
          <cell r="B259" t="str">
            <v>GPK55057</v>
          </cell>
          <cell r="C259" t="str">
            <v>DOUBLE PIN CROSSOVER SUB SIZE 4-1/2" L-80 OR EQUIVALENT MATERIAL</v>
          </cell>
          <cell r="D259" t="str">
            <v>unidad</v>
          </cell>
          <cell r="E259">
            <v>2463.29</v>
          </cell>
          <cell r="F259" t="str">
            <v>Material</v>
          </cell>
        </row>
        <row r="260">
          <cell r="B260" t="str">
            <v>GPK55058</v>
          </cell>
          <cell r="C260" t="str">
            <v>DOUBLE PIN CROSSOVER SUB SIZE 5" L-80 OR EQUIVALENT MATERIAL</v>
          </cell>
          <cell r="D260" t="str">
            <v>unidad</v>
          </cell>
          <cell r="E260">
            <v>2463.29</v>
          </cell>
          <cell r="F260" t="str">
            <v>Material</v>
          </cell>
        </row>
        <row r="261">
          <cell r="B261" t="str">
            <v>GPK55059</v>
          </cell>
          <cell r="C261" t="str">
            <v>DOUBLE PIN CROSSOVER SUB SIZE 5-1/2" L-80 OR EQUIVALENT MATERIAL</v>
          </cell>
          <cell r="D261" t="str">
            <v>unidad</v>
          </cell>
          <cell r="E261">
            <v>2463.29</v>
          </cell>
          <cell r="F261" t="str">
            <v>Material</v>
          </cell>
        </row>
        <row r="262">
          <cell r="B262" t="str">
            <v>GPK55060</v>
          </cell>
          <cell r="C262" t="str">
            <v>DOUBLE PIN CROSSOVER SUB SIZE 2-3/8" P-110 OR EQUIVALENT MATERIAL WITH 13,000 PSI MIN. COLLAPSE</v>
          </cell>
          <cell r="D262" t="str">
            <v>unidad</v>
          </cell>
          <cell r="E262">
            <v>1847.77</v>
          </cell>
          <cell r="F262" t="str">
            <v>Material</v>
          </cell>
        </row>
        <row r="263">
          <cell r="B263" t="str">
            <v>GPK55061</v>
          </cell>
          <cell r="C263" t="str">
            <v>DOUBLE PIN CROSSOVER SUB SIZE 2-7/8" P-110 OR EQUIVALENT MATERIAL WITH 13,000 PSI MIN. COLLAPSE</v>
          </cell>
          <cell r="D263" t="str">
            <v>unidad</v>
          </cell>
          <cell r="E263">
            <v>1847.77</v>
          </cell>
          <cell r="F263" t="str">
            <v>Material</v>
          </cell>
        </row>
        <row r="264">
          <cell r="B264" t="str">
            <v>GPK55062</v>
          </cell>
          <cell r="C264" t="str">
            <v>DOUBLE PIN CROSSOVER SUB SIZE 3-1/2" P-110 OR EQUIVALENT MATERIAL WITH 13,000 PSI MIN. COLLAPSE</v>
          </cell>
          <cell r="D264" t="str">
            <v>unidad</v>
          </cell>
          <cell r="E264">
            <v>2155.23</v>
          </cell>
          <cell r="F264" t="str">
            <v>Material</v>
          </cell>
        </row>
        <row r="265">
          <cell r="B265" t="str">
            <v>GPK55063</v>
          </cell>
          <cell r="C265" t="str">
            <v>DOUBLE PIN CROSSOVER SUB SIZE 4" P-110 OR EQUIVALENT MATERIAL WITH 13,000 PSI MIN. COLLAPSE</v>
          </cell>
          <cell r="D265" t="str">
            <v>unidad</v>
          </cell>
          <cell r="E265">
            <v>2155.23</v>
          </cell>
          <cell r="F265" t="str">
            <v>Material</v>
          </cell>
        </row>
        <row r="266">
          <cell r="B266" t="str">
            <v>GPK55064</v>
          </cell>
          <cell r="C266" t="str">
            <v>DOUBLE PIN CROSSOVER SUB SIZE 4-1/2" P-110 OR EQUIVALENT MATERIAL WITH 13,000 PSI MIN. COLLAPSE</v>
          </cell>
          <cell r="D266" t="str">
            <v>unidad</v>
          </cell>
          <cell r="E266">
            <v>2771.94</v>
          </cell>
          <cell r="F266" t="str">
            <v>Material</v>
          </cell>
        </row>
        <row r="267">
          <cell r="B267" t="str">
            <v>GPK55065</v>
          </cell>
          <cell r="C267" t="str">
            <v>DOUBLE PIN CROSSOVER SUB SIZE 5" P-110 OR EQUIVALENT MATERIAL WITH 13,000 PSI MIN. COLLAPSE</v>
          </cell>
          <cell r="D267" t="str">
            <v>unidad</v>
          </cell>
          <cell r="E267">
            <v>2771.94</v>
          </cell>
          <cell r="F267" t="str">
            <v>Material</v>
          </cell>
        </row>
        <row r="268">
          <cell r="B268" t="str">
            <v>GPK55066</v>
          </cell>
          <cell r="C268" t="str">
            <v>DOUBLE PIN CROSSOVER SUB SIZE 5-1/2" P-110 OR EQUIVALENT MATERIAL WITH 13,000 PSI MIN. COLLAPSE</v>
          </cell>
          <cell r="D268" t="str">
            <v>unidad</v>
          </cell>
          <cell r="E268">
            <v>2771.94</v>
          </cell>
          <cell r="F268" t="str">
            <v>Material</v>
          </cell>
        </row>
        <row r="269">
          <cell r="B269" t="str">
            <v>GPK55067</v>
          </cell>
          <cell r="C269" t="str">
            <v>RATCHETING MULE SHOE THREAD SIZE 3-1/2" STANDARD</v>
          </cell>
          <cell r="D269" t="str">
            <v>unidad</v>
          </cell>
          <cell r="E269">
            <v>2483.48</v>
          </cell>
          <cell r="F269" t="str">
            <v>Material</v>
          </cell>
        </row>
        <row r="270">
          <cell r="B270" t="str">
            <v>GPK55068</v>
          </cell>
          <cell r="C270" t="str">
            <v>SHEAR OUT SAFETY JOINT THREAD SIZE 2-7/8" STANDARD</v>
          </cell>
          <cell r="D270" t="str">
            <v>unidad</v>
          </cell>
          <cell r="E270">
            <v>3266.38</v>
          </cell>
          <cell r="F270" t="str">
            <v>Material</v>
          </cell>
        </row>
        <row r="271">
          <cell r="B271" t="str">
            <v>GPK55069</v>
          </cell>
          <cell r="C271" t="str">
            <v>SHEAR OUT SAFETY JOINT THREAD SIZE 3-1/2" STANDARD</v>
          </cell>
          <cell r="D271" t="str">
            <v>unidad</v>
          </cell>
          <cell r="E271">
            <v>3919.3</v>
          </cell>
          <cell r="F271" t="str">
            <v>Material</v>
          </cell>
        </row>
        <row r="272">
          <cell r="B272" t="str">
            <v>GPK55070</v>
          </cell>
          <cell r="C272" t="str">
            <v xml:space="preserve">GRAVEL PACK PACKERS, "´PACK-2", Nitrile P.E.  70-32              </v>
          </cell>
          <cell r="D272" t="str">
            <v>unidad</v>
          </cell>
          <cell r="E272">
            <v>16389.469999999998</v>
          </cell>
          <cell r="F272" t="str">
            <v>Material</v>
          </cell>
        </row>
        <row r="273">
          <cell r="B273" t="str">
            <v>GPK55071</v>
          </cell>
          <cell r="C273" t="str">
            <v>PERMANENT PACKERS-MISCELLANEOUS 6ft MILLOUT EXT ALL MODELS RETAINER PRODUCTION PACKERS SIZE STANDARD THREAD PIN X PIN 4-1/2in STC</v>
          </cell>
          <cell r="D273" t="str">
            <v>unidad</v>
          </cell>
          <cell r="E273">
            <v>1671.48</v>
          </cell>
          <cell r="F273" t="str">
            <v>Material</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1655.46</v>
          </cell>
          <cell r="F274" t="str">
            <v>Material</v>
          </cell>
        </row>
        <row r="275">
          <cell r="B275" t="str">
            <v>GPK55073</v>
          </cell>
          <cell r="C275" t="str">
            <v xml:space="preserve">PERMANENT PACKERS-MISCELLANEOUS 10ft SEAL BORE EXT USE W/ALL MODELS RETAINER PRODUCTION PACKER LOW ALLOY STEEL </v>
          </cell>
          <cell r="D275" t="str">
            <v>unidad</v>
          </cell>
          <cell r="E275">
            <v>7026.5999999999995</v>
          </cell>
          <cell r="F275" t="str">
            <v>Material</v>
          </cell>
        </row>
        <row r="276">
          <cell r="B276" t="str">
            <v>GPK55074</v>
          </cell>
          <cell r="C276" t="str">
            <v>PERMANENT PACKERS-MISCELLANEOUS THREADED B GUIDES SEAL BORE EXT ALL MODELS RETAINER PRODUCTION PACKERS  LOW ALLOY STEEL H2S SERVICE</v>
          </cell>
          <cell r="D276" t="str">
            <v>unidad</v>
          </cell>
          <cell r="E276">
            <v>1028.6500000000001</v>
          </cell>
          <cell r="F276" t="str">
            <v>Material</v>
          </cell>
        </row>
        <row r="277">
          <cell r="B277" t="str">
            <v>GPK55075</v>
          </cell>
          <cell r="C277" t="str">
            <v>PERMANENT PACKER SEAL ASSEMBLIES-ACCESSORIES SPACER TUBES USE W/STANDARD MODEL G-22 LOCATOR TUBING SEAL ASSEMBLY SHORT SPACER TUBE (6ft) BOX x PIN</v>
          </cell>
          <cell r="D277" t="str">
            <v>unidad</v>
          </cell>
          <cell r="E277">
            <v>2565.39</v>
          </cell>
          <cell r="F277" t="str">
            <v>Material</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1092.75</v>
          </cell>
          <cell r="F278" t="str">
            <v>Material</v>
          </cell>
        </row>
        <row r="279">
          <cell r="B279" t="str">
            <v>GPK55077</v>
          </cell>
          <cell r="C279" t="str">
            <v xml:space="preserve">SEAL BORE EXTENSION CROSSOVER SUBS TO TUBING FOR ALL MODELS </v>
          </cell>
          <cell r="D279" t="str">
            <v>unidad</v>
          </cell>
          <cell r="E279">
            <v>1014.4099999999999</v>
          </cell>
          <cell r="F279" t="str">
            <v>Material</v>
          </cell>
        </row>
        <row r="280">
          <cell r="B280" t="str">
            <v>GPK55078</v>
          </cell>
          <cell r="C280" t="str">
            <v>MULE SHOE 2 3/8" EUE</v>
          </cell>
          <cell r="D280" t="str">
            <v>unidad</v>
          </cell>
          <cell r="E280">
            <v>428.56</v>
          </cell>
          <cell r="F280" t="str">
            <v>Material</v>
          </cell>
        </row>
        <row r="281">
          <cell r="B281" t="str">
            <v>GPK55079</v>
          </cell>
          <cell r="C281" t="str">
            <v>MULE SHOE 2 7/8" EUE</v>
          </cell>
          <cell r="D281" t="str">
            <v>unidad</v>
          </cell>
          <cell r="E281">
            <v>477.22999999999996</v>
          </cell>
          <cell r="F281" t="str">
            <v>Material</v>
          </cell>
        </row>
        <row r="282">
          <cell r="B282" t="str">
            <v>GPK55080</v>
          </cell>
          <cell r="C282" t="str">
            <v>MULE SHOE 3 1/2" EUE</v>
          </cell>
          <cell r="D282" t="str">
            <v>unidad</v>
          </cell>
          <cell r="E282">
            <v>531.84</v>
          </cell>
          <cell r="F282" t="str">
            <v>Material</v>
          </cell>
        </row>
        <row r="283">
          <cell r="B283" t="str">
            <v>HCF10001</v>
          </cell>
          <cell r="C283" t="str">
            <v>ACT MODEL F NOGO SEAL BORE 1.875'' Connection 2 3/8'' EUE Box-Pin</v>
          </cell>
          <cell r="D283" t="str">
            <v>unidad</v>
          </cell>
          <cell r="E283">
            <v>679.66</v>
          </cell>
          <cell r="F283" t="str">
            <v>Material</v>
          </cell>
        </row>
        <row r="284">
          <cell r="B284" t="str">
            <v>HCF10002</v>
          </cell>
          <cell r="C284" t="str">
            <v>ACT MODEL F NOGO SEAL BORE 2.312'' Connection 2 7/8'' EUE Box-Pin</v>
          </cell>
          <cell r="D284" t="str">
            <v>unidad</v>
          </cell>
          <cell r="E284">
            <v>848.81999999999994</v>
          </cell>
          <cell r="F284" t="str">
            <v>Material</v>
          </cell>
        </row>
        <row r="285">
          <cell r="B285" t="str">
            <v>HCF10003</v>
          </cell>
          <cell r="C285" t="str">
            <v>ACT MODEL F NOGO SEAL BORE 2.812'' Connection  3 1/2'' EUE Box-Pin</v>
          </cell>
          <cell r="D285" t="str">
            <v>unidad</v>
          </cell>
          <cell r="E285">
            <v>1241.75</v>
          </cell>
          <cell r="F285" t="str">
            <v>Material</v>
          </cell>
        </row>
        <row r="286">
          <cell r="B286" t="str">
            <v>HCF10004</v>
          </cell>
          <cell r="C286" t="str">
            <v>ACT MODEL F NOGO SEAL BORE 3.812'' Connection  4 1/2'' EUE Box-Pin</v>
          </cell>
          <cell r="D286" t="str">
            <v>unidad</v>
          </cell>
          <cell r="E286">
            <v>2232.7400000000002</v>
          </cell>
          <cell r="F286" t="str">
            <v>Material</v>
          </cell>
        </row>
        <row r="287">
          <cell r="B287" t="str">
            <v>HCF10005</v>
          </cell>
          <cell r="C287" t="str">
            <v>ACT MODEL R NOGO SEAL BORE 1.812'' Connection 2 3/8'' EUE Box-Pin</v>
          </cell>
          <cell r="D287" t="str">
            <v>unidad</v>
          </cell>
          <cell r="E287">
            <v>799.18000000000006</v>
          </cell>
          <cell r="F287" t="str">
            <v>Material</v>
          </cell>
        </row>
        <row r="288">
          <cell r="B288" t="str">
            <v>HCF10006</v>
          </cell>
          <cell r="C288" t="str">
            <v>ACT MODEL R NOGO SEAL BORE 2.250'' Connection 2 7/8'' EUE Box-Pin</v>
          </cell>
          <cell r="D288" t="str">
            <v>unidad</v>
          </cell>
          <cell r="E288">
            <v>872.11</v>
          </cell>
          <cell r="F288" t="str">
            <v>Material</v>
          </cell>
        </row>
        <row r="289">
          <cell r="B289" t="str">
            <v>HCF10007</v>
          </cell>
          <cell r="C289" t="str">
            <v>ACT MODEL R NOGO SEAL BORE 2.750'' Connection  3 1/2'' EUE Box-Pin</v>
          </cell>
          <cell r="D289" t="str">
            <v>unidad</v>
          </cell>
          <cell r="E289">
            <v>1348.53</v>
          </cell>
          <cell r="F289" t="str">
            <v>Material</v>
          </cell>
        </row>
        <row r="290">
          <cell r="B290" t="str">
            <v>HCF10008</v>
          </cell>
          <cell r="C290" t="str">
            <v>ACT MODEL R NOGO SEAL BORE 3.750'' Connection  4 1/2'' EUE Box-Pin</v>
          </cell>
          <cell r="D290" t="str">
            <v>unidad</v>
          </cell>
          <cell r="E290">
            <v>2047.3799999999999</v>
          </cell>
          <cell r="F290" t="str">
            <v>Material</v>
          </cell>
        </row>
        <row r="291">
          <cell r="B291" t="str">
            <v>HCF10009</v>
          </cell>
          <cell r="C291" t="str">
            <v>ACT MODEL L SLIDING SLEEVE PROFILE F 1.875'' Connection 2 3/8'' EUE Box-Pin</v>
          </cell>
          <cell r="D291" t="str">
            <v>unidad</v>
          </cell>
          <cell r="E291">
            <v>2528.77</v>
          </cell>
          <cell r="F291" t="str">
            <v>Material</v>
          </cell>
        </row>
        <row r="292">
          <cell r="B292" t="str">
            <v>HCF10010</v>
          </cell>
          <cell r="C292" t="str">
            <v>ACT MODEL L SLIDING SLEEVE PROFILE F 2.312'' Connection 2 7/8'' EUE Box-Pin</v>
          </cell>
          <cell r="D292" t="str">
            <v>unidad</v>
          </cell>
          <cell r="E292">
            <v>2877.46</v>
          </cell>
          <cell r="F292" t="str">
            <v>Material</v>
          </cell>
        </row>
        <row r="293">
          <cell r="B293" t="str">
            <v>HCF10011</v>
          </cell>
          <cell r="C293" t="str">
            <v>ACT MODEL L SLIDING SLEEVE PROFILE F 2.812'' Connection 3 1/2'' EUE Box-Pin</v>
          </cell>
          <cell r="D293" t="str">
            <v>unidad</v>
          </cell>
          <cell r="E293">
            <v>3440.64</v>
          </cell>
          <cell r="F293" t="str">
            <v>Material</v>
          </cell>
        </row>
        <row r="294">
          <cell r="B294" t="str">
            <v>HCF10012</v>
          </cell>
          <cell r="C294" t="str">
            <v>ACT MODEL L SLIDING SLEEVE PROFILE F 3.312'' Connection 4 1/2'' EUE Box-Pin</v>
          </cell>
          <cell r="D294" t="str">
            <v>unidad</v>
          </cell>
          <cell r="E294">
            <v>9008.5300000000007</v>
          </cell>
          <cell r="F294" t="str">
            <v>Material</v>
          </cell>
        </row>
        <row r="295">
          <cell r="B295" t="str">
            <v>HCF10013</v>
          </cell>
          <cell r="C295" t="str">
            <v>ACT MODEL FB-2 EQUALIZING CHECK VALVES 1.87'' x 2 3/8</v>
          </cell>
          <cell r="D295" t="str">
            <v>unidad</v>
          </cell>
          <cell r="E295">
            <v>2283.14</v>
          </cell>
          <cell r="F295" t="str">
            <v>Material</v>
          </cell>
        </row>
        <row r="296">
          <cell r="B296" t="str">
            <v>HCF10014</v>
          </cell>
          <cell r="C296" t="str">
            <v>ACT MODEL FB-2 EQUALIZING CHECK VALVES 2.31'' x 2 7/8</v>
          </cell>
          <cell r="D296" t="str">
            <v>unidad</v>
          </cell>
          <cell r="E296">
            <v>2656.27</v>
          </cell>
          <cell r="F296" t="str">
            <v>Material</v>
          </cell>
        </row>
        <row r="297">
          <cell r="B297" t="str">
            <v>HCF10015</v>
          </cell>
          <cell r="C297" t="str">
            <v>ACT MODEL FB-2 EQUALIZING CHECK VALVES 2.81'' x 3 1/2</v>
          </cell>
          <cell r="D297" t="str">
            <v>unidad</v>
          </cell>
          <cell r="E297">
            <v>2793.02</v>
          </cell>
          <cell r="F297" t="str">
            <v>Material</v>
          </cell>
        </row>
        <row r="298">
          <cell r="B298" t="str">
            <v>HCF10016</v>
          </cell>
          <cell r="C298" t="str">
            <v>ACT MODEL FB-2 EQUALIZING CHECK VALVES 3.81'' x 4 1/2</v>
          </cell>
          <cell r="D298" t="str">
            <v>unidad</v>
          </cell>
          <cell r="E298">
            <v>3423.5099999999998</v>
          </cell>
          <cell r="F298" t="str">
            <v>Material</v>
          </cell>
        </row>
        <row r="299">
          <cell r="B299" t="str">
            <v>HCF10017</v>
          </cell>
          <cell r="C299" t="str">
            <v>ACT MODEL RB-2 EQUALIZING CHECK VALVES 1.81'' x 2 3/8</v>
          </cell>
          <cell r="D299" t="str">
            <v>unidad</v>
          </cell>
          <cell r="E299">
            <v>2283.14</v>
          </cell>
          <cell r="F299" t="str">
            <v>Material</v>
          </cell>
        </row>
        <row r="300">
          <cell r="B300" t="str">
            <v>HCF10018</v>
          </cell>
          <cell r="C300" t="str">
            <v>ACT MODEL RB-2 EQUALIZING CHECK VALVES 2.25'' x 2 7/8</v>
          </cell>
          <cell r="D300" t="str">
            <v>unidad</v>
          </cell>
          <cell r="E300">
            <v>2656.27</v>
          </cell>
          <cell r="F300" t="str">
            <v>Material</v>
          </cell>
        </row>
        <row r="301">
          <cell r="B301" t="str">
            <v>HCF10019</v>
          </cell>
          <cell r="C301" t="str">
            <v>ACT MODEL RB-2 EQUALIZING CHECK VALVES 2.75'' x 3 1/2</v>
          </cell>
          <cell r="D301" t="str">
            <v>unidad</v>
          </cell>
          <cell r="E301">
            <v>2793.02</v>
          </cell>
          <cell r="F301" t="str">
            <v>Material</v>
          </cell>
        </row>
        <row r="302">
          <cell r="B302" t="str">
            <v>HCF10020</v>
          </cell>
          <cell r="C302" t="str">
            <v>ACT MODEL RB-2 EQUALIZING CHECK VALVES 3.75' x 4 1/2</v>
          </cell>
          <cell r="D302" t="str">
            <v>unidad</v>
          </cell>
          <cell r="E302">
            <v>3423.5099999999998</v>
          </cell>
          <cell r="F302" t="str">
            <v>Material</v>
          </cell>
        </row>
        <row r="303">
          <cell r="B303" t="str">
            <v>DYEF6056</v>
          </cell>
          <cell r="C303" t="str">
            <v xml:space="preserve">Packer Hinchable reactivo al Agua 7.0 BTC </v>
          </cell>
          <cell r="D303" t="str">
            <v>unidad</v>
          </cell>
          <cell r="E303">
            <v>17470.64</v>
          </cell>
          <cell r="F303" t="str">
            <v>Material</v>
          </cell>
        </row>
        <row r="304">
          <cell r="B304" t="str">
            <v>DYEF6057</v>
          </cell>
          <cell r="C304" t="str">
            <v xml:space="preserve">Packer Hinchable reactivo  al crudo 7.0 BTC </v>
          </cell>
          <cell r="D304" t="str">
            <v>unidad</v>
          </cell>
          <cell r="E304">
            <v>24475.26</v>
          </cell>
          <cell r="F304" t="str">
            <v>Material</v>
          </cell>
        </row>
        <row r="305">
          <cell r="B305" t="str">
            <v>DYEF6058</v>
          </cell>
          <cell r="C305" t="str">
            <v xml:space="preserve">Packer Hinchable reactivo al Agua 4 1/2 BTC </v>
          </cell>
          <cell r="D305" t="str">
            <v>unidad</v>
          </cell>
          <cell r="E305">
            <v>16856.54</v>
          </cell>
          <cell r="F305" t="str">
            <v>Material</v>
          </cell>
        </row>
        <row r="306">
          <cell r="B306" t="str">
            <v>DYEF6059</v>
          </cell>
          <cell r="C306" t="str">
            <v xml:space="preserve">Packer Hinchable reactivo al crudo 4 1/2 BTC </v>
          </cell>
          <cell r="D306" t="str">
            <v>unidad</v>
          </cell>
          <cell r="E306">
            <v>15331.390000000001</v>
          </cell>
          <cell r="F306" t="str">
            <v>Material</v>
          </cell>
        </row>
        <row r="307">
          <cell r="B307" t="str">
            <v>DYEF6060</v>
          </cell>
          <cell r="C307" t="str">
            <v>Baker lock 10 OZ</v>
          </cell>
          <cell r="D307" t="str">
            <v>unidad</v>
          </cell>
          <cell r="E307">
            <v>81.45</v>
          </cell>
          <cell r="F307" t="str">
            <v>Material</v>
          </cell>
        </row>
        <row r="308">
          <cell r="B308" t="str">
            <v>DYPK0001</v>
          </cell>
          <cell r="C308" t="str">
            <v>Redress Kit Sliding Sleeve 2.81"</v>
          </cell>
          <cell r="D308" t="str">
            <v>unidad</v>
          </cell>
          <cell r="E308">
            <v>1016.01</v>
          </cell>
          <cell r="F308" t="str">
            <v>Material</v>
          </cell>
        </row>
        <row r="309">
          <cell r="B309" t="str">
            <v>DYPK0002</v>
          </cell>
          <cell r="C309" t="str">
            <v>Redress Kit, 1.81 / 1.87 RB-2 / FB-2 Standing Valve.</v>
          </cell>
          <cell r="D309" t="str">
            <v>unidad</v>
          </cell>
          <cell r="E309">
            <v>450.58</v>
          </cell>
          <cell r="F309" t="str">
            <v>Material</v>
          </cell>
        </row>
        <row r="310">
          <cell r="B310" t="str">
            <v>DYPK0003</v>
          </cell>
          <cell r="C310" t="str">
            <v>Redress Kit, 2.25 / 2.31 / RB-2 / FB-2 Standing Valve.</v>
          </cell>
          <cell r="D310" t="str">
            <v>unidad</v>
          </cell>
          <cell r="E310">
            <v>463.83000000000004</v>
          </cell>
          <cell r="F310" t="str">
            <v>Material</v>
          </cell>
        </row>
        <row r="311">
          <cell r="B311" t="str">
            <v>DYPK0004</v>
          </cell>
          <cell r="C311" t="str">
            <v>Redress Kit, 2.75 / 2.81 / RB-2 / FB-2 Standing Valve.</v>
          </cell>
          <cell r="D311" t="str">
            <v>unidad</v>
          </cell>
          <cell r="E311">
            <v>499.17</v>
          </cell>
          <cell r="F311" t="str">
            <v>Material</v>
          </cell>
        </row>
        <row r="312">
          <cell r="B312" t="str">
            <v>DYPK0005</v>
          </cell>
          <cell r="C312" t="str">
            <v>5 1/2" x 3-1/2" EUE T-2 On-Off Tool Assembly, including Stinger.  RIGHT-HAND.</v>
          </cell>
          <cell r="D312" t="str">
            <v>unidad</v>
          </cell>
          <cell r="E312">
            <v>3527.6800000000003</v>
          </cell>
          <cell r="F312" t="str">
            <v>Material</v>
          </cell>
        </row>
        <row r="313">
          <cell r="B313" t="str">
            <v>DYPK0006</v>
          </cell>
          <cell r="C313" t="str">
            <v>5 1/2" x 3-1/2" EUE T-2 On-Off Tool Assembly, including Stinger.  LEFT-HAND.</v>
          </cell>
          <cell r="D313" t="str">
            <v>unidad</v>
          </cell>
          <cell r="E313">
            <v>3527.6800000000003</v>
          </cell>
          <cell r="F313" t="str">
            <v>Material</v>
          </cell>
        </row>
        <row r="314">
          <cell r="B314" t="str">
            <v>DYPK0007</v>
          </cell>
          <cell r="C314" t="str">
            <v>7" x 2/7/8" EUE 26-32ppf (5.875" OD) Hydro-Grip Packer.</v>
          </cell>
          <cell r="D314" t="str">
            <v>unidad</v>
          </cell>
          <cell r="E314">
            <v>12059.5</v>
          </cell>
          <cell r="F314" t="str">
            <v>Material</v>
          </cell>
        </row>
        <row r="315">
          <cell r="B315" t="str">
            <v>DYPK0008</v>
          </cell>
          <cell r="C315" t="str">
            <v>7" x 3-1/2" EUE 26-32ppf (5.875" OD) Hydro-Grip Packer.</v>
          </cell>
          <cell r="D315" t="str">
            <v>unidad</v>
          </cell>
          <cell r="E315">
            <v>12209.69</v>
          </cell>
          <cell r="F315" t="str">
            <v>Material</v>
          </cell>
        </row>
        <row r="316">
          <cell r="B316" t="str">
            <v>DYPK0009</v>
          </cell>
          <cell r="C316" t="str">
            <v>9-5/8" x 3-1/2" EUE 43.5-53.5ppf (8.218" OD) Hydro-Grip Packer.</v>
          </cell>
          <cell r="D316" t="str">
            <v>unidad</v>
          </cell>
          <cell r="E316">
            <v>22674.23</v>
          </cell>
          <cell r="F316" t="str">
            <v>Material</v>
          </cell>
        </row>
        <row r="317">
          <cell r="B317" t="str">
            <v>DYPK0010</v>
          </cell>
          <cell r="C317" t="str">
            <v>7" x 2-7/8" EUE 23-32ppf (5.875" OD) G1-X Mechanical Packer.</v>
          </cell>
          <cell r="D317" t="str">
            <v>unidad</v>
          </cell>
          <cell r="E317">
            <v>9718.2800000000007</v>
          </cell>
          <cell r="F317" t="str">
            <v>Material</v>
          </cell>
        </row>
        <row r="318">
          <cell r="B318" t="str">
            <v>DYPK0011</v>
          </cell>
          <cell r="C318" t="str">
            <v>7" x 3-1/2" EUE 23-32ppf (5.875" OD) G1-X  Mechanical  Packer.</v>
          </cell>
          <cell r="D318" t="str">
            <v>unidad</v>
          </cell>
          <cell r="E318">
            <v>10227.25</v>
          </cell>
          <cell r="F318" t="str">
            <v>Material</v>
          </cell>
        </row>
        <row r="319">
          <cell r="B319" t="str">
            <v>DYPK0012</v>
          </cell>
          <cell r="C319" t="str">
            <v>9-5/8" x 3-1/2" EUE 43.5-53.5ppf (8.250" OD) G1-X Mechanical Packer.</v>
          </cell>
          <cell r="D319" t="str">
            <v>unidad</v>
          </cell>
          <cell r="E319">
            <v>19878.300000000003</v>
          </cell>
          <cell r="F319" t="str">
            <v>Material</v>
          </cell>
        </row>
        <row r="320">
          <cell r="B320" t="str">
            <v>DYPK0013</v>
          </cell>
          <cell r="C320" t="str">
            <v>Redress Kit, 7" x 3-1/2" EUE 26-32ppf (5.875" OD) Hydro-Grip Packer.</v>
          </cell>
          <cell r="D320" t="str">
            <v>unidad</v>
          </cell>
          <cell r="E320">
            <v>3361.0699999999997</v>
          </cell>
          <cell r="F320" t="str">
            <v>Material</v>
          </cell>
        </row>
        <row r="321">
          <cell r="B321" t="str">
            <v>DYPK0014</v>
          </cell>
          <cell r="C321" t="str">
            <v>Redress Kit, 7" x 2-7/8" EUE 26-32ppf (5.875" OD) Hydro-Grip Packer.</v>
          </cell>
          <cell r="D321" t="str">
            <v>unidad</v>
          </cell>
          <cell r="E321">
            <v>3169.0099999999998</v>
          </cell>
          <cell r="F321" t="str">
            <v>Material</v>
          </cell>
        </row>
        <row r="322">
          <cell r="B322" t="str">
            <v>DYPK0015</v>
          </cell>
          <cell r="C322" t="str">
            <v>Redress Kit 7" x 2-7/8" EUE 23-32ppf (5.875" OD) G1-X Mechanical Packer.</v>
          </cell>
          <cell r="D322" t="str">
            <v>unidad</v>
          </cell>
          <cell r="E322">
            <v>2546.73</v>
          </cell>
          <cell r="F322" t="str">
            <v>Material</v>
          </cell>
        </row>
        <row r="323">
          <cell r="B323" t="str">
            <v>DYPK0016</v>
          </cell>
          <cell r="C323" t="str">
            <v>Redress Kit  7" x 3-1/2" EUE 23-32ppf (5.875" OD) G1-X  Mechanical  Packer.</v>
          </cell>
          <cell r="D323" t="str">
            <v>unidad</v>
          </cell>
          <cell r="E323">
            <v>2641.6000000000004</v>
          </cell>
          <cell r="F323" t="str">
            <v>Material</v>
          </cell>
        </row>
        <row r="324">
          <cell r="B324" t="str">
            <v>DYPK0017</v>
          </cell>
          <cell r="C324" t="str">
            <v>Redrdess Kit 9-5/8" x 3-1/2" EUE 43.5-53.5ppf (8.218" OD) Hydro-Grip Packer.</v>
          </cell>
          <cell r="D324" t="str">
            <v>unidad</v>
          </cell>
          <cell r="E324">
            <v>5233.67</v>
          </cell>
          <cell r="F324" t="str">
            <v>Material</v>
          </cell>
        </row>
        <row r="325">
          <cell r="B325" t="str">
            <v>DYPK0018</v>
          </cell>
          <cell r="C325" t="str">
            <v>Redress Kit 9-5/8" x 3-1/2" EUE 43.5-53.5ppf (8.250" OD) G1-X Mechanical Packer.</v>
          </cell>
          <cell r="D325" t="str">
            <v>unidad</v>
          </cell>
          <cell r="E325">
            <v>4657.47</v>
          </cell>
          <cell r="F325" t="str">
            <v>Material</v>
          </cell>
        </row>
        <row r="326">
          <cell r="B326" t="str">
            <v>DYPK0019</v>
          </cell>
          <cell r="C326" t="str">
            <v>Blanking Plug RZR / RZG 2.75''</v>
          </cell>
          <cell r="D326" t="str">
            <v>unidad</v>
          </cell>
          <cell r="E326">
            <v>5955.54</v>
          </cell>
          <cell r="F326" t="str">
            <v>Material</v>
          </cell>
        </row>
        <row r="327">
          <cell r="B327" t="str">
            <v>DYPK0020</v>
          </cell>
          <cell r="C327" t="str">
            <v>Blanking Plug RZR / RZG 2.81''</v>
          </cell>
          <cell r="D327" t="str">
            <v>unidad</v>
          </cell>
          <cell r="E327">
            <v>6167.58</v>
          </cell>
          <cell r="F327" t="str">
            <v>Material</v>
          </cell>
        </row>
        <row r="328">
          <cell r="B328" t="str">
            <v>DYPK0021</v>
          </cell>
          <cell r="C328" t="str">
            <v>9-5/8" 47# Y-Tool Assembly / Handling Sub 6ft 3-1/2" 9.3# EUE Box x 3-1/2" 9.2# Vam Top Pin / 2.75" Bypass Nipple PTX 3.30" Stub Acme Pin x Pin</v>
          </cell>
          <cell r="D328" t="str">
            <v>unidad</v>
          </cell>
          <cell r="E328">
            <v>35295.019999999997</v>
          </cell>
          <cell r="F328" t="str">
            <v>Material</v>
          </cell>
        </row>
        <row r="329">
          <cell r="B329" t="str">
            <v>DYPK0022</v>
          </cell>
          <cell r="C329" t="str">
            <v>Blanking Plug 2.75" PTX with Equalising Feature</v>
          </cell>
          <cell r="D329" t="str">
            <v>unidad</v>
          </cell>
          <cell r="E329">
            <v>7730.45</v>
          </cell>
          <cell r="F329" t="str">
            <v>Material</v>
          </cell>
        </row>
        <row r="330">
          <cell r="B330" t="str">
            <v>DYPK0023</v>
          </cell>
          <cell r="C330" t="str">
            <v>15ft Bypass Tubing Joint 2-7/8" 6.4# PTX Box x Pin Drift:2.347</v>
          </cell>
          <cell r="D330" t="str">
            <v>unidad</v>
          </cell>
          <cell r="E330">
            <v>1811.1399999999999</v>
          </cell>
          <cell r="F330" t="str">
            <v>Material</v>
          </cell>
        </row>
        <row r="331">
          <cell r="B331" t="str">
            <v>DYPK0024</v>
          </cell>
          <cell r="C331" t="str">
            <v xml:space="preserve">Universal Bypass Neck Clamp 500 Series ESP x 2-7/8" Bypass Tubing c/w Cable Clip for MLE </v>
          </cell>
          <cell r="D331" t="str">
            <v>unidad</v>
          </cell>
          <cell r="E331">
            <v>3048.01</v>
          </cell>
          <cell r="F331" t="str">
            <v>Material</v>
          </cell>
        </row>
        <row r="332">
          <cell r="B332" t="str">
            <v>DYPK0025</v>
          </cell>
          <cell r="C332" t="str">
            <v>Dummy Neck 2-3/8" 4.7# EUE Pin for Motor Base</v>
          </cell>
          <cell r="D332" t="str">
            <v>unidad</v>
          </cell>
          <cell r="E332">
            <v>2500.25</v>
          </cell>
          <cell r="F332" t="str">
            <v>Material</v>
          </cell>
        </row>
        <row r="333">
          <cell r="B333" t="str">
            <v>DYPK0026</v>
          </cell>
          <cell r="C333" t="str">
            <v>Re-Entry Guide 2-7/8" 6.4# PTX Box</v>
          </cell>
          <cell r="D333" t="str">
            <v>unidad</v>
          </cell>
          <cell r="E333">
            <v>2041.7299999999998</v>
          </cell>
          <cell r="F333" t="str">
            <v>Material</v>
          </cell>
        </row>
        <row r="334">
          <cell r="B334" t="str">
            <v>DYPK0027</v>
          </cell>
          <cell r="C334" t="str">
            <v>Servicio de Reparacion de Y-Tool 9 5/8'' Assembly, Incluye RK y prueba de presion.</v>
          </cell>
          <cell r="D334" t="str">
            <v>unidad</v>
          </cell>
          <cell r="E334">
            <v>21707.09</v>
          </cell>
          <cell r="F334" t="str">
            <v>Material</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70963.75</v>
          </cell>
          <cell r="F335" t="str">
            <v>Material</v>
          </cell>
        </row>
        <row r="336">
          <cell r="B336" t="str">
            <v>DYPK0029</v>
          </cell>
          <cell r="C336" t="str">
            <v>Pump Sub 8ft 3.30" Stub Acme Box x 3-1/2" 9.3# EUE Pin</v>
          </cell>
          <cell r="D336" t="str">
            <v>unidad</v>
          </cell>
          <cell r="E336">
            <v>7256.02</v>
          </cell>
          <cell r="F336" t="str">
            <v>Material</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61734.03</v>
          </cell>
          <cell r="F337" t="str">
            <v>Material</v>
          </cell>
        </row>
        <row r="338">
          <cell r="B338" t="str">
            <v>DYPK0031</v>
          </cell>
          <cell r="C338" t="str">
            <v>Universal Bypass Neck Clamp 500 Series ESP x 2-7/8" Bypass Tubing c/w 2x Cable Clips for MLE (size TBC), 3/8" and 1/4" Control Lines</v>
          </cell>
          <cell r="D338" t="str">
            <v>unidad</v>
          </cell>
          <cell r="E338">
            <v>2827.14</v>
          </cell>
          <cell r="F338" t="str">
            <v>Material</v>
          </cell>
        </row>
        <row r="339">
          <cell r="B339" t="str">
            <v>DYPK0032</v>
          </cell>
          <cell r="C339" t="str">
            <v>Bypass Body Clamp (Running) to suit 562 Motor with 2 7/8" bypass tubing (recesses) - Clip for power cable #1 AWG flat cable with 3/8" integral capillary line</v>
          </cell>
          <cell r="D339" t="str">
            <v>unidad</v>
          </cell>
          <cell r="E339">
            <v>7625.3200000000006</v>
          </cell>
          <cell r="F339" t="str">
            <v>Material</v>
          </cell>
        </row>
        <row r="340">
          <cell r="B340" t="str">
            <v>DYPK0033</v>
          </cell>
          <cell r="C340" t="str">
            <v>15ft Bypass Tubing Joint 2-7/8" 8.6# Vam FJL Box x Pin (Drift: 2.165") w/ 2 Recesses</v>
          </cell>
          <cell r="D340" t="str">
            <v>unidad</v>
          </cell>
          <cell r="E340">
            <v>7713.66</v>
          </cell>
          <cell r="F340" t="str">
            <v>Material</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27215.980000000003</v>
          </cell>
          <cell r="F341" t="str">
            <v>Material</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47984.43</v>
          </cell>
          <cell r="F342" t="str">
            <v>Material</v>
          </cell>
        </row>
        <row r="343">
          <cell r="B343" t="str">
            <v>DYPK0036</v>
          </cell>
          <cell r="C343" t="str">
            <v xml:space="preserve">Redress Kits to suit 2.75" Blanking Plug PTX </v>
          </cell>
          <cell r="D343" t="str">
            <v>unidad</v>
          </cell>
          <cell r="E343">
            <v>999.68000000000006</v>
          </cell>
          <cell r="F343" t="str">
            <v>Material</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2130.96</v>
          </cell>
          <cell r="F344" t="str">
            <v>Material</v>
          </cell>
        </row>
        <row r="345">
          <cell r="B345" t="str">
            <v>DYPK0038</v>
          </cell>
          <cell r="C345" t="str">
            <v>Y-Tool Especilista día/ fraccion</v>
          </cell>
          <cell r="D345" t="str">
            <v>día</v>
          </cell>
          <cell r="E345">
            <v>960.31</v>
          </cell>
          <cell r="F345" t="str">
            <v>Servicio</v>
          </cell>
        </row>
        <row r="346">
          <cell r="B346" t="str">
            <v>DYPK0039</v>
          </cell>
          <cell r="C346" t="str">
            <v>SEAL BORE PACKER RECUPERABLE PARA CASING 7''</v>
          </cell>
          <cell r="D346" t="str">
            <v>unidad</v>
          </cell>
          <cell r="E346">
            <v>22466.9</v>
          </cell>
          <cell r="F346" t="str">
            <v>Material</v>
          </cell>
        </row>
        <row r="347">
          <cell r="B347" t="str">
            <v>DYPK0040</v>
          </cell>
          <cell r="C347" t="str">
            <v>SEAL BORE PACKER RECUPERABLE PARA CASING 9 5/8''</v>
          </cell>
          <cell r="D347" t="str">
            <v>unidad</v>
          </cell>
          <cell r="E347">
            <v>33969.79</v>
          </cell>
          <cell r="F347" t="str">
            <v>Material</v>
          </cell>
        </row>
        <row r="348">
          <cell r="B348" t="str">
            <v>DYPK0041</v>
          </cell>
          <cell r="C348" t="str">
            <v>ESP PACKER  7''  x  2 7/8 EUE x 2 3/8 EUE or 1.9 EUE</v>
          </cell>
          <cell r="D348" t="str">
            <v>unidad</v>
          </cell>
          <cell r="E348">
            <v>31663.91</v>
          </cell>
          <cell r="F348" t="str">
            <v>Material</v>
          </cell>
        </row>
        <row r="349">
          <cell r="B349" t="str">
            <v>DYPK0042</v>
          </cell>
          <cell r="C349" t="str">
            <v>ESP PACKER  9 5/8'' x 4 1/2 LTC x 2 3/8 EUE or 1.9 EUE</v>
          </cell>
          <cell r="D349" t="str">
            <v>unidad</v>
          </cell>
          <cell r="E349">
            <v>40162.99</v>
          </cell>
          <cell r="F349" t="str">
            <v>Material</v>
          </cell>
        </row>
        <row r="350">
          <cell r="B350" t="str">
            <v>SFS6288</v>
          </cell>
          <cell r="C350" t="str">
            <v>TOP PACKER 5'' X 7''</v>
          </cell>
          <cell r="D350" t="str">
            <v>unidad</v>
          </cell>
          <cell r="E350">
            <v>17987.650000000001</v>
          </cell>
          <cell r="F350" t="str">
            <v>Material</v>
          </cell>
        </row>
        <row r="351">
          <cell r="B351" t="str">
            <v>SFS6289</v>
          </cell>
          <cell r="C351" t="str">
            <v>TOP PACKER 7'' X 9 5/8''</v>
          </cell>
          <cell r="D351" t="str">
            <v>unidad</v>
          </cell>
          <cell r="E351">
            <v>26504.399999999998</v>
          </cell>
          <cell r="F351" t="str">
            <v>Material</v>
          </cell>
        </row>
        <row r="352">
          <cell r="B352" t="str">
            <v>SFS6290</v>
          </cell>
          <cell r="C352" t="str">
            <v>TIE-BACK SEAL ASSEMBLY 5'' X 7''</v>
          </cell>
          <cell r="D352" t="str">
            <v>unidad</v>
          </cell>
          <cell r="E352">
            <v>20320.04</v>
          </cell>
          <cell r="F352" t="str">
            <v>Material</v>
          </cell>
        </row>
        <row r="353">
          <cell r="B353" t="str">
            <v>SFS6291</v>
          </cell>
          <cell r="C353" t="str">
            <v>TIE-BACK SEAL ASSEMBLY 7'' x 9 5/8''</v>
          </cell>
          <cell r="D353" t="str">
            <v>unidad</v>
          </cell>
          <cell r="E353">
            <v>25896.560000000001</v>
          </cell>
          <cell r="F353" t="str">
            <v>Material</v>
          </cell>
        </row>
        <row r="354">
          <cell r="B354" t="str">
            <v>SFS6292</v>
          </cell>
          <cell r="C354" t="str">
            <v>TOP PACKER SETTING TOOL ALL SIZE</v>
          </cell>
          <cell r="D354" t="str">
            <v>Corrida</v>
          </cell>
          <cell r="E354">
            <v>3975.66</v>
          </cell>
          <cell r="F354" t="str">
            <v>Servicio</v>
          </cell>
        </row>
        <row r="355">
          <cell r="B355" t="str">
            <v>2.1.30. Servicios de Taponamiento de cemento para desvíos o abandonos de pozo</v>
          </cell>
        </row>
        <row r="356">
          <cell r="B356" t="str">
            <v>SC2301</v>
          </cell>
          <cell r="C356" t="str">
            <v>Viaje unidad de bombeo, para el servicio de cementación forzada</v>
          </cell>
          <cell r="D356" t="str">
            <v>km</v>
          </cell>
          <cell r="E356">
            <v>3.15</v>
          </cell>
          <cell r="F356" t="str">
            <v>Servicio</v>
          </cell>
        </row>
        <row r="357">
          <cell r="B357" t="str">
            <v>SC2304</v>
          </cell>
          <cell r="C357" t="str">
            <v>Primeras 4 horas o fracción, cargo básico por unidad de bombeo alta presión</v>
          </cell>
          <cell r="D357" t="str">
            <v>unidad</v>
          </cell>
          <cell r="E357">
            <v>2363.58</v>
          </cell>
          <cell r="F357" t="str">
            <v>Servicio</v>
          </cell>
        </row>
        <row r="358">
          <cell r="B358" t="str">
            <v>SC2305</v>
          </cell>
          <cell r="C358" t="str">
            <v>Cada hora adicional o fracción de trabajo, por unidad de bombeo alta presión</v>
          </cell>
          <cell r="D358" t="str">
            <v>hr</v>
          </cell>
          <cell r="E358">
            <v>125.80000000000001</v>
          </cell>
          <cell r="F358" t="str">
            <v>Servicio</v>
          </cell>
        </row>
        <row r="359">
          <cell r="B359" t="str">
            <v>SC2306</v>
          </cell>
          <cell r="C359" t="str">
            <v>Cargo por profundidad, hasta 11.000 pies.</v>
          </cell>
          <cell r="D359" t="str">
            <v>Pie</v>
          </cell>
          <cell r="E359">
            <v>7.0000000000000007E-2</v>
          </cell>
          <cell r="F359" t="str">
            <v>Servicio</v>
          </cell>
        </row>
        <row r="360">
          <cell r="B360" t="str">
            <v>SC2307</v>
          </cell>
          <cell r="C360" t="str">
            <v>Cargo por profundidad, de 11.001 hasta 14.000 Pies</v>
          </cell>
          <cell r="D360" t="str">
            <v>Pie</v>
          </cell>
          <cell r="E360">
            <v>0.15</v>
          </cell>
          <cell r="F360" t="str">
            <v>Servicio</v>
          </cell>
        </row>
        <row r="361">
          <cell r="B361" t="str">
            <v>SC2308</v>
          </cell>
          <cell r="C361" t="str">
            <v>Batch mixer de 100 barriles por trabajo</v>
          </cell>
          <cell r="D361" t="str">
            <v>unidad</v>
          </cell>
          <cell r="E361">
            <v>689.19</v>
          </cell>
          <cell r="F361" t="str">
            <v>Servicio</v>
          </cell>
        </row>
        <row r="362">
          <cell r="B362" t="str">
            <v>SC2309</v>
          </cell>
          <cell r="C362" t="str">
            <v>Adaptador  de 2 3/8", 2 7/8", 3 1/2", 4 1/2" para cementación forzada</v>
          </cell>
          <cell r="D362" t="str">
            <v>unidad</v>
          </cell>
          <cell r="E362">
            <v>44.860000000000007</v>
          </cell>
          <cell r="F362" t="str">
            <v>Servicio</v>
          </cell>
        </row>
        <row r="363">
          <cell r="B363" t="str">
            <v>SC2310</v>
          </cell>
          <cell r="C363" t="str">
            <v>Cargo por monitoreo standard  de presión, caudal y densidad para lechadas</v>
          </cell>
          <cell r="D363" t="str">
            <v>unidad</v>
          </cell>
          <cell r="E363">
            <v>365.71000000000004</v>
          </cell>
          <cell r="F363" t="str">
            <v>Servicio</v>
          </cell>
        </row>
        <row r="364">
          <cell r="B364" t="str">
            <v>SC2311</v>
          </cell>
          <cell r="C364" t="str">
            <v>Registrador de presión tipo Martín Decker, por trabajo</v>
          </cell>
          <cell r="D364" t="str">
            <v>unidad</v>
          </cell>
          <cell r="E364">
            <v>89.7</v>
          </cell>
          <cell r="F364" t="str">
            <v>Servicio</v>
          </cell>
        </row>
        <row r="365">
          <cell r="B365" t="str">
            <v>SC2312</v>
          </cell>
          <cell r="C365" t="str">
            <v>Setting Tool para cementacion forzada, por trabajo</v>
          </cell>
          <cell r="D365" t="str">
            <v>unidad</v>
          </cell>
          <cell r="E365">
            <v>177.76999999999998</v>
          </cell>
          <cell r="F365" t="str">
            <v>Servicio</v>
          </cell>
        </row>
        <row r="366">
          <cell r="B366" t="str">
            <v>SC2313</v>
          </cell>
          <cell r="C366" t="str">
            <v>Stinger cementación forzada, por trabajo</v>
          </cell>
          <cell r="D366" t="str">
            <v>unidad</v>
          </cell>
          <cell r="E366">
            <v>99.06</v>
          </cell>
          <cell r="F366" t="str">
            <v>Servicio</v>
          </cell>
        </row>
        <row r="367">
          <cell r="B367" t="str">
            <v>SC2314</v>
          </cell>
          <cell r="C367" t="str">
            <v>Manifold de alta presión, por trabajo</v>
          </cell>
          <cell r="D367" t="str">
            <v>unidad</v>
          </cell>
          <cell r="E367">
            <v>112.13</v>
          </cell>
          <cell r="F367" t="str">
            <v>Servicio</v>
          </cell>
        </row>
        <row r="368">
          <cell r="B368" t="str">
            <v>SC2315</v>
          </cell>
          <cell r="C368" t="str">
            <v>Mov. Cemento y adit.:Ton-Km,( incluido manipuleo)</v>
          </cell>
          <cell r="D368" t="str">
            <v>Tn - km</v>
          </cell>
          <cell r="E368">
            <v>1.19</v>
          </cell>
          <cell r="F368" t="str">
            <v>Servicio</v>
          </cell>
        </row>
        <row r="369">
          <cell r="B369" t="str">
            <v>SC2318</v>
          </cell>
          <cell r="C369" t="str">
            <v>Mezcla cemento + adit. , por cada cuft de material seco proporcionado por la contratista.</v>
          </cell>
          <cell r="D369" t="str">
            <v>Ft3</v>
          </cell>
          <cell r="E369">
            <v>0.85</v>
          </cell>
          <cell r="F369" t="str">
            <v>Servicio</v>
          </cell>
        </row>
        <row r="370">
          <cell r="B370" t="str">
            <v>SC2319</v>
          </cell>
          <cell r="C370" t="str">
            <v>Mezcla cemento + adit., por cada Libra de material seco proporcionado por la Empresa o terceros.</v>
          </cell>
          <cell r="D370" t="str">
            <v>lbs</v>
          </cell>
          <cell r="E370">
            <v>0.01</v>
          </cell>
          <cell r="F370" t="str">
            <v>Material</v>
          </cell>
        </row>
        <row r="371">
          <cell r="B371" t="str">
            <v>SC2320</v>
          </cell>
          <cell r="C371" t="str">
            <v>Tanque de fractura de 500 barriles, por primeros 3 días o fracción</v>
          </cell>
          <cell r="D371" t="str">
            <v>unidad</v>
          </cell>
          <cell r="E371">
            <v>678.36</v>
          </cell>
          <cell r="F371" t="str">
            <v>Servicio</v>
          </cell>
        </row>
        <row r="372">
          <cell r="B372" t="str">
            <v>SC2321</v>
          </cell>
          <cell r="C372" t="str">
            <v>Tanque de fractura de 500 bbls,cada dia adicional después del 3er día</v>
          </cell>
          <cell r="D372" t="str">
            <v>día</v>
          </cell>
          <cell r="E372">
            <v>93.28</v>
          </cell>
          <cell r="F372" t="str">
            <v>Servicio</v>
          </cell>
        </row>
        <row r="373">
          <cell r="B373" t="str">
            <v>SC2322</v>
          </cell>
          <cell r="C373" t="str">
            <v>Mezcla de preflujo (colchón Lavador)</v>
          </cell>
          <cell r="D373" t="str">
            <v>gls</v>
          </cell>
          <cell r="E373">
            <v>9.0000000000000011E-2</v>
          </cell>
          <cell r="F373" t="str">
            <v>Servicio</v>
          </cell>
        </row>
        <row r="374">
          <cell r="B374" t="str">
            <v>SC2323</v>
          </cell>
          <cell r="C374" t="str">
            <v>Mezcla de aditivos en agua</v>
          </cell>
          <cell r="D374" t="str">
            <v>gls</v>
          </cell>
          <cell r="E374">
            <v>9.0000000000000011E-2</v>
          </cell>
          <cell r="F374" t="str">
            <v>Servicio</v>
          </cell>
        </row>
        <row r="375">
          <cell r="B375" t="str">
            <v>SC2324</v>
          </cell>
          <cell r="C375" t="str">
            <v>Uso de recirculador, por trabajo</v>
          </cell>
          <cell r="D375" t="str">
            <v>unidad</v>
          </cell>
          <cell r="E375">
            <v>169.4</v>
          </cell>
          <cell r="F375" t="str">
            <v>Servicio</v>
          </cell>
        </row>
        <row r="376">
          <cell r="B376" t="str">
            <v>SC2325</v>
          </cell>
          <cell r="C376" t="str">
            <v>Movilización de frac tank 500 bbls</v>
          </cell>
          <cell r="D376" t="str">
            <v>km</v>
          </cell>
          <cell r="E376">
            <v>3.15</v>
          </cell>
          <cell r="F376" t="str">
            <v>Servicio</v>
          </cell>
        </row>
        <row r="377">
          <cell r="B377" t="str">
            <v>SC2326</v>
          </cell>
          <cell r="C377" t="str">
            <v>Movilización de batch mixer para cementación forzada</v>
          </cell>
          <cell r="D377" t="str">
            <v>km</v>
          </cell>
          <cell r="E377">
            <v>3.15</v>
          </cell>
          <cell r="F377" t="str">
            <v>Servicio</v>
          </cell>
        </row>
        <row r="378">
          <cell r="B378" t="str">
            <v>SC2327</v>
          </cell>
          <cell r="C378" t="str">
            <v>Supervisor para operaciones de cementación forzada dia o fraccion</v>
          </cell>
          <cell r="D378" t="str">
            <v>día</v>
          </cell>
          <cell r="E378">
            <v>437.23</v>
          </cell>
          <cell r="F378" t="str">
            <v>Servicio</v>
          </cell>
        </row>
        <row r="379">
          <cell r="B379" t="str">
            <v>SC2328</v>
          </cell>
          <cell r="C379" t="str">
            <v>Operador para operaciones de cementación forzada dia o fraccion</v>
          </cell>
          <cell r="D379" t="str">
            <v>día</v>
          </cell>
          <cell r="E379">
            <v>349.78</v>
          </cell>
          <cell r="F379" t="str">
            <v>Servicio</v>
          </cell>
        </row>
        <row r="380">
          <cell r="B380" t="str">
            <v>SC2329</v>
          </cell>
          <cell r="C380" t="str">
            <v>Asistente de Operaciones para operaciones de cementación forzada dia o fraccion</v>
          </cell>
          <cell r="D380" t="str">
            <v>día</v>
          </cell>
          <cell r="E380">
            <v>109.31</v>
          </cell>
          <cell r="F380" t="str">
            <v>Servicio</v>
          </cell>
        </row>
        <row r="381">
          <cell r="B381" t="str">
            <v>SC2330</v>
          </cell>
          <cell r="C381" t="str">
            <v>Movilización unidades livianas para cementación forzada</v>
          </cell>
          <cell r="D381" t="str">
            <v>km</v>
          </cell>
          <cell r="E381">
            <v>2.66</v>
          </cell>
          <cell r="F381" t="str">
            <v>Servicio</v>
          </cell>
        </row>
        <row r="382">
          <cell r="B382" t="str">
            <v>SC2331</v>
          </cell>
          <cell r="C382" t="str">
            <v>Supervisor Senior para cementación dia o fraccion</v>
          </cell>
          <cell r="D382" t="str">
            <v>día</v>
          </cell>
          <cell r="E382">
            <v>591.72</v>
          </cell>
          <cell r="F382" t="str">
            <v>Servicio</v>
          </cell>
        </row>
        <row r="383">
          <cell r="B383" t="str">
            <v>SC2332</v>
          </cell>
          <cell r="C383" t="str">
            <v>Ingeniero de cementación</v>
          </cell>
          <cell r="D383" t="str">
            <v>día</v>
          </cell>
          <cell r="E383">
            <v>740.81</v>
          </cell>
          <cell r="F383" t="str">
            <v>Servicio</v>
          </cell>
        </row>
        <row r="384">
          <cell r="B384" t="str">
            <v>SC2333</v>
          </cell>
          <cell r="C384" t="str">
            <v>Primeras 4 horas o fracción, cargo básico por unidad de bombeo alta presión (700 HP)</v>
          </cell>
          <cell r="D384" t="str">
            <v>unidad</v>
          </cell>
          <cell r="E384">
            <v>3111.3900000000003</v>
          </cell>
          <cell r="F384" t="str">
            <v>Servicio</v>
          </cell>
        </row>
        <row r="385">
          <cell r="B385" t="str">
            <v>SC2334</v>
          </cell>
          <cell r="C385" t="str">
            <v>Cada hora adicional o fracción de trabajo, por unidad de bombeo alta presión (700 HP)</v>
          </cell>
          <cell r="D385" t="str">
            <v>hr</v>
          </cell>
          <cell r="E385">
            <v>180.64</v>
          </cell>
          <cell r="F385" t="str">
            <v>Servicio</v>
          </cell>
        </row>
        <row r="386">
          <cell r="B386" t="str">
            <v>SC2401</v>
          </cell>
          <cell r="C386" t="str">
            <v>Viaje por unidad de Bombeo</v>
          </cell>
          <cell r="D386" t="str">
            <v>km</v>
          </cell>
          <cell r="E386">
            <v>3.15</v>
          </cell>
          <cell r="F386" t="str">
            <v>Servicio</v>
          </cell>
        </row>
        <row r="387">
          <cell r="B387" t="str">
            <v>SC2405</v>
          </cell>
          <cell r="C387" t="str">
            <v>Cada hora adicional o fracción de trabajo, por unidad de bombeo</v>
          </cell>
          <cell r="D387" t="str">
            <v>hr</v>
          </cell>
          <cell r="E387">
            <v>47.3</v>
          </cell>
          <cell r="F387" t="str">
            <v>Servicio</v>
          </cell>
        </row>
        <row r="388">
          <cell r="B388" t="str">
            <v>SC2406</v>
          </cell>
          <cell r="C388" t="str">
            <v>Cargo por profundidad, hasta 11.000 pies.</v>
          </cell>
          <cell r="D388" t="str">
            <v>Pie</v>
          </cell>
          <cell r="E388">
            <v>7.0000000000000007E-2</v>
          </cell>
          <cell r="F388" t="str">
            <v>Servicio</v>
          </cell>
        </row>
        <row r="389">
          <cell r="B389" t="str">
            <v>SC2407</v>
          </cell>
          <cell r="C389" t="str">
            <v>Cargo por profundidad, de 11.001 hasta 14.000 Pies</v>
          </cell>
          <cell r="D389" t="str">
            <v>Pie</v>
          </cell>
          <cell r="E389">
            <v>0.15</v>
          </cell>
          <cell r="F389" t="str">
            <v>Servicio</v>
          </cell>
        </row>
        <row r="390">
          <cell r="B390" t="str">
            <v>SC2408</v>
          </cell>
          <cell r="C390" t="str">
            <v>Segundo tapón de cemento , costo por unidad</v>
          </cell>
          <cell r="D390" t="str">
            <v>unidad</v>
          </cell>
          <cell r="E390">
            <v>984.62</v>
          </cell>
          <cell r="F390" t="str">
            <v>Servicio</v>
          </cell>
        </row>
        <row r="391">
          <cell r="B391" t="str">
            <v>SC2409</v>
          </cell>
          <cell r="C391" t="str">
            <v>Tercer tapón de cemento, costo por unidad</v>
          </cell>
          <cell r="D391" t="str">
            <v>unidad</v>
          </cell>
          <cell r="E391">
            <v>984.62</v>
          </cell>
          <cell r="F391" t="str">
            <v>Servicio</v>
          </cell>
        </row>
        <row r="392">
          <cell r="B392" t="str">
            <v>SC2410</v>
          </cell>
          <cell r="C392" t="str">
            <v>Adaptador de  2 3/8", 2 7/8", 3 1/2", 4 1/2" para operaciones de bombeo de cementación</v>
          </cell>
          <cell r="D392" t="str">
            <v>unidad</v>
          </cell>
          <cell r="E392">
            <v>44.860000000000007</v>
          </cell>
          <cell r="F392" t="str">
            <v>Servicio</v>
          </cell>
        </row>
        <row r="393">
          <cell r="B393" t="str">
            <v>SC2411</v>
          </cell>
          <cell r="C393" t="str">
            <v>Cargo mínimo por movilización de cemento más aditivos, para tapones de cemento</v>
          </cell>
          <cell r="D393" t="str">
            <v>unidad</v>
          </cell>
          <cell r="E393">
            <v>283.54000000000002</v>
          </cell>
          <cell r="F393" t="str">
            <v>Servicio</v>
          </cell>
        </row>
        <row r="394">
          <cell r="B394" t="str">
            <v>SC2412</v>
          </cell>
          <cell r="C394" t="str">
            <v>Mezcla cemento + adit. , por cada cuft de material seco proporcionado por la contratista.</v>
          </cell>
          <cell r="D394" t="str">
            <v>Ft3</v>
          </cell>
          <cell r="E394">
            <v>0.85</v>
          </cell>
          <cell r="F394" t="str">
            <v>Servicio</v>
          </cell>
        </row>
        <row r="395">
          <cell r="B395" t="str">
            <v>SC2413</v>
          </cell>
          <cell r="C395" t="str">
            <v>Mezcla cemento + adit., por cada Libra de material seco proporcionado por la Empresa o terceros.</v>
          </cell>
          <cell r="D395" t="str">
            <v>lbs</v>
          </cell>
          <cell r="E395">
            <v>0.02</v>
          </cell>
          <cell r="F395" t="str">
            <v>Material</v>
          </cell>
        </row>
        <row r="396">
          <cell r="B396" t="str">
            <v>SC2415</v>
          </cell>
          <cell r="C396" t="str">
            <v>Registrador electrónico de presión, rata y densidad, por trabajo</v>
          </cell>
          <cell r="D396" t="str">
            <v>unidad</v>
          </cell>
          <cell r="E396">
            <v>299.31</v>
          </cell>
          <cell r="F396" t="str">
            <v>Servicio</v>
          </cell>
        </row>
        <row r="397">
          <cell r="B397" t="str">
            <v>SC2416</v>
          </cell>
          <cell r="C397" t="str">
            <v>Cargo por mezcla de colchón lavador</v>
          </cell>
          <cell r="D397" t="str">
            <v>gls</v>
          </cell>
          <cell r="E397">
            <v>9.0000000000000011E-2</v>
          </cell>
          <cell r="F397" t="str">
            <v>Servicio</v>
          </cell>
        </row>
        <row r="398">
          <cell r="B398" t="str">
            <v>SC2417</v>
          </cell>
          <cell r="C398" t="str">
            <v>Mov. Cemento y adit.:Ton-Km,( incluido manipuleo)</v>
          </cell>
          <cell r="D398" t="str">
            <v>Tn - km</v>
          </cell>
          <cell r="E398">
            <v>1.1399999999999999</v>
          </cell>
          <cell r="F398" t="str">
            <v>Servicio</v>
          </cell>
        </row>
        <row r="399">
          <cell r="B399" t="str">
            <v>SC2418</v>
          </cell>
          <cell r="C399" t="str">
            <v>Mezcla de aditivo en agua</v>
          </cell>
          <cell r="D399" t="str">
            <v>gls</v>
          </cell>
          <cell r="E399">
            <v>9.0000000000000011E-2</v>
          </cell>
          <cell r="F399" t="str">
            <v>Servicio</v>
          </cell>
        </row>
        <row r="400">
          <cell r="B400" t="str">
            <v>SC2419</v>
          </cell>
          <cell r="C400" t="str">
            <v>Uso de recirculador, por trabajo</v>
          </cell>
          <cell r="D400" t="str">
            <v>unidad</v>
          </cell>
          <cell r="E400">
            <v>169.4</v>
          </cell>
          <cell r="F400" t="str">
            <v>Servicio</v>
          </cell>
        </row>
        <row r="401">
          <cell r="B401" t="str">
            <v>SC2420</v>
          </cell>
          <cell r="C401" t="str">
            <v>Registrador de presión tipo Martín Decker, por trabajo</v>
          </cell>
          <cell r="D401" t="str">
            <v>unidad</v>
          </cell>
          <cell r="E401">
            <v>89.7</v>
          </cell>
          <cell r="F401" t="str">
            <v>Servicio</v>
          </cell>
        </row>
        <row r="402">
          <cell r="B402" t="str">
            <v>SC2422</v>
          </cell>
          <cell r="C402" t="str">
            <v xml:space="preserve">Movilización de equipos pesados </v>
          </cell>
          <cell r="D402" t="str">
            <v>km</v>
          </cell>
          <cell r="E402">
            <v>3.15</v>
          </cell>
          <cell r="F402" t="str">
            <v>Servicio</v>
          </cell>
        </row>
        <row r="403">
          <cell r="B403" t="str">
            <v>SC2423</v>
          </cell>
          <cell r="C403" t="str">
            <v>Supervisor para operaciones de cementación dia o fraccion</v>
          </cell>
          <cell r="D403" t="str">
            <v>día</v>
          </cell>
          <cell r="E403">
            <v>437.23</v>
          </cell>
          <cell r="F403" t="str">
            <v>Servicio</v>
          </cell>
        </row>
        <row r="404">
          <cell r="B404" t="str">
            <v>SC2424</v>
          </cell>
          <cell r="C404" t="str">
            <v>Operador para operaciones de cementación dia o fraccion</v>
          </cell>
          <cell r="D404" t="str">
            <v>día</v>
          </cell>
          <cell r="E404">
            <v>349.78</v>
          </cell>
          <cell r="F404" t="str">
            <v>Servicio</v>
          </cell>
        </row>
        <row r="405">
          <cell r="B405" t="str">
            <v>SC2425</v>
          </cell>
          <cell r="C405" t="str">
            <v>Movilización unidades livianas para servicio de tapón cemento</v>
          </cell>
          <cell r="D405" t="str">
            <v>km</v>
          </cell>
          <cell r="E405">
            <v>2.66</v>
          </cell>
          <cell r="F405" t="str">
            <v>Servicio</v>
          </cell>
        </row>
        <row r="406">
          <cell r="B406" t="str">
            <v>SC2426</v>
          </cell>
          <cell r="C406" t="str">
            <v>Servicio de Winche para bajar tanques y silos</v>
          </cell>
          <cell r="D406" t="str">
            <v>día</v>
          </cell>
          <cell r="E406">
            <v>1506.81</v>
          </cell>
          <cell r="F406" t="str">
            <v>Servicio</v>
          </cell>
        </row>
        <row r="407">
          <cell r="B407" t="str">
            <v>SC2427</v>
          </cell>
          <cell r="C407" t="str">
            <v>Asistente de Operaciones para tapones de cemento dia o fraccion</v>
          </cell>
          <cell r="D407" t="str">
            <v>día</v>
          </cell>
          <cell r="E407">
            <v>109.31</v>
          </cell>
          <cell r="F407" t="str">
            <v>Servicio</v>
          </cell>
        </row>
        <row r="408">
          <cell r="B408" t="str">
            <v>SC2428</v>
          </cell>
          <cell r="C408" t="str">
            <v>Supervisor Senior para tapones de cemento dia o fraccion</v>
          </cell>
          <cell r="D408" t="str">
            <v>día</v>
          </cell>
          <cell r="E408">
            <v>658.39</v>
          </cell>
          <cell r="F408" t="str">
            <v>Servicio</v>
          </cell>
        </row>
        <row r="409">
          <cell r="B409" t="str">
            <v>SC2429</v>
          </cell>
          <cell r="C409" t="str">
            <v>Primeras 4 horas o fracción, cargo básico por unidad de bombeo (350 HP)</v>
          </cell>
          <cell r="D409" t="str">
            <v>unidad</v>
          </cell>
          <cell r="E409">
            <v>2145.3399999999997</v>
          </cell>
          <cell r="F409" t="str">
            <v>Servicio</v>
          </cell>
        </row>
        <row r="410">
          <cell r="B410" t="str">
            <v>SC2430</v>
          </cell>
          <cell r="C410" t="str">
            <v>Cada hora adicional o fracción de trabajo, por unidad de bombeo  (350 HP)</v>
          </cell>
          <cell r="D410" t="str">
            <v>hr</v>
          </cell>
          <cell r="E410">
            <v>126.86999999999999</v>
          </cell>
          <cell r="F410" t="str">
            <v>Servicio</v>
          </cell>
        </row>
        <row r="411">
          <cell r="B411" t="str">
            <v>DYRY-210L</v>
          </cell>
          <cell r="C411" t="str">
            <v>Retardador  para lechada convencional</v>
          </cell>
          <cell r="D411" t="str">
            <v>gls</v>
          </cell>
          <cell r="E411">
            <v>17.579999999999998</v>
          </cell>
          <cell r="F411" t="str">
            <v>Material</v>
          </cell>
        </row>
        <row r="412">
          <cell r="B412" t="str">
            <v>DYRY - 80</v>
          </cell>
          <cell r="C412" t="str">
            <v>Retardador  de fragüe para lechadas pesadas</v>
          </cell>
          <cell r="D412" t="str">
            <v>lbs</v>
          </cell>
          <cell r="E412">
            <v>8.82</v>
          </cell>
          <cell r="F412" t="str">
            <v>Material</v>
          </cell>
        </row>
        <row r="413">
          <cell r="B413" t="str">
            <v>DYLIG-SCL</v>
          </cell>
          <cell r="C413" t="str">
            <v>Retardador de fragüe liquido</v>
          </cell>
          <cell r="D413" t="str">
            <v>gls</v>
          </cell>
          <cell r="E413">
            <v>19.599999999999998</v>
          </cell>
          <cell r="F413" t="str">
            <v>Material</v>
          </cell>
        </row>
        <row r="414">
          <cell r="B414" t="str">
            <v>DYLIG-HTL</v>
          </cell>
          <cell r="C414" t="str">
            <v>Retardador de fragüe liquido para HT</v>
          </cell>
          <cell r="D414" t="str">
            <v>gls</v>
          </cell>
          <cell r="E414">
            <v>16.86</v>
          </cell>
          <cell r="F414" t="str">
            <v>Material</v>
          </cell>
        </row>
        <row r="415">
          <cell r="B415" t="str">
            <v>DYFY-320</v>
          </cell>
          <cell r="C415" t="str">
            <v xml:space="preserve">Controlador de Filtrado para lechada </v>
          </cell>
          <cell r="D415" t="str">
            <v>lbs</v>
          </cell>
          <cell r="E415">
            <v>25.09</v>
          </cell>
          <cell r="F415" t="str">
            <v>Material</v>
          </cell>
        </row>
        <row r="416">
          <cell r="B416" t="str">
            <v>DYFY-330</v>
          </cell>
          <cell r="C416" t="str">
            <v>Controlador de Filtrado para lechada livianas</v>
          </cell>
          <cell r="D416" t="str">
            <v>lbs</v>
          </cell>
          <cell r="E416">
            <v>12.69</v>
          </cell>
          <cell r="F416" t="str">
            <v>Material</v>
          </cell>
        </row>
        <row r="417">
          <cell r="B417" t="str">
            <v>DYFY-330L</v>
          </cell>
          <cell r="C417" t="str">
            <v>Controlador de Filtrado lechadas densidad superior</v>
          </cell>
          <cell r="D417" t="str">
            <v>gls</v>
          </cell>
          <cell r="E417">
            <v>38.96</v>
          </cell>
          <cell r="F417" t="str">
            <v>Material</v>
          </cell>
        </row>
        <row r="418">
          <cell r="B418" t="str">
            <v>DYRF-300</v>
          </cell>
          <cell r="C418" t="str">
            <v>Reductor de filtrado celulósico</v>
          </cell>
          <cell r="D418" t="str">
            <v>lbs</v>
          </cell>
          <cell r="E418">
            <v>34.479999999999997</v>
          </cell>
          <cell r="F418" t="str">
            <v>Material</v>
          </cell>
        </row>
        <row r="419">
          <cell r="B419" t="str">
            <v>DYRF-400</v>
          </cell>
          <cell r="C419" t="str">
            <v>Reductor de filtrado vinílico para Temp medía</v>
          </cell>
          <cell r="D419" t="str">
            <v>lbs</v>
          </cell>
          <cell r="E419">
            <v>23.63</v>
          </cell>
          <cell r="F419" t="str">
            <v>Material</v>
          </cell>
        </row>
        <row r="420">
          <cell r="B420" t="str">
            <v>DYRF-700</v>
          </cell>
          <cell r="C420" t="str">
            <v>Reductor de filtrado celulósico para Temp medía</v>
          </cell>
          <cell r="D420" t="str">
            <v>lbs</v>
          </cell>
          <cell r="E420">
            <v>37.08</v>
          </cell>
          <cell r="F420" t="str">
            <v>Material</v>
          </cell>
        </row>
        <row r="421">
          <cell r="B421" t="str">
            <v>DYRF-800</v>
          </cell>
          <cell r="C421" t="str">
            <v>Reductor de filtrado celulósico para Temp alta</v>
          </cell>
          <cell r="D421" t="str">
            <v>lbs</v>
          </cell>
          <cell r="E421">
            <v>29.669999999999998</v>
          </cell>
          <cell r="F421" t="str">
            <v>Material</v>
          </cell>
        </row>
        <row r="422">
          <cell r="B422" t="str">
            <v>DYBY-100</v>
          </cell>
          <cell r="C422" t="str">
            <v>Aditivo para mejorar adherencia polimérico</v>
          </cell>
          <cell r="D422" t="str">
            <v>lbs</v>
          </cell>
          <cell r="E422">
            <v>6.67</v>
          </cell>
          <cell r="F422" t="str">
            <v>Material</v>
          </cell>
        </row>
        <row r="423">
          <cell r="B423" t="str">
            <v>DYBY-100L</v>
          </cell>
          <cell r="C423" t="str">
            <v>Aditivo para mejorar adherencia rápido</v>
          </cell>
          <cell r="D423" t="str">
            <v>gls</v>
          </cell>
          <cell r="E423">
            <v>44.620000000000005</v>
          </cell>
          <cell r="F423" t="str">
            <v>Material</v>
          </cell>
        </row>
        <row r="424">
          <cell r="B424" t="str">
            <v>DYBY-560</v>
          </cell>
          <cell r="C424" t="str">
            <v>Aditivo para mejorar adherencia solido para pre mezcla</v>
          </cell>
          <cell r="D424" t="str">
            <v>lbs</v>
          </cell>
          <cell r="E424">
            <v>7.21</v>
          </cell>
          <cell r="F424" t="str">
            <v>Material</v>
          </cell>
        </row>
        <row r="425">
          <cell r="B425" t="str">
            <v>DYBY-580L</v>
          </cell>
          <cell r="C425" t="str">
            <v>Aditivo para mejorar adherencia para lechadas livianas</v>
          </cell>
          <cell r="D425" t="str">
            <v>gls</v>
          </cell>
          <cell r="E425">
            <v>10.14</v>
          </cell>
          <cell r="F425" t="str">
            <v>Material</v>
          </cell>
        </row>
        <row r="426">
          <cell r="B426" t="str">
            <v>DYBY-860L</v>
          </cell>
          <cell r="C426" t="str">
            <v>Aditivo para mejorar adherencia lechadas alta densidad</v>
          </cell>
          <cell r="D426" t="str">
            <v>gls</v>
          </cell>
          <cell r="E426">
            <v>20.819999999999997</v>
          </cell>
          <cell r="F426" t="str">
            <v>Material</v>
          </cell>
        </row>
        <row r="427">
          <cell r="B427" t="str">
            <v>DYCY-320 HT</v>
          </cell>
          <cell r="C427" t="str">
            <v>DISPERSANTE para lechadas pesadas</v>
          </cell>
          <cell r="D427" t="str">
            <v>lbs</v>
          </cell>
          <cell r="E427">
            <v>6.35</v>
          </cell>
          <cell r="F427" t="str">
            <v>Material</v>
          </cell>
        </row>
        <row r="428">
          <cell r="B428" t="str">
            <v>DYCY-330 HT</v>
          </cell>
          <cell r="C428" t="str">
            <v>DISPERSANTE para lechadas livianas</v>
          </cell>
          <cell r="D428" t="str">
            <v>lbs</v>
          </cell>
          <cell r="E428">
            <v>6.92</v>
          </cell>
          <cell r="F428" t="str">
            <v>Material</v>
          </cell>
        </row>
        <row r="429">
          <cell r="B429" t="str">
            <v>DYD-110</v>
          </cell>
          <cell r="C429" t="str">
            <v>Dispersante base naftalen sulfonato de sodio</v>
          </cell>
          <cell r="D429" t="str">
            <v>lbs</v>
          </cell>
          <cell r="E429">
            <v>11.59</v>
          </cell>
          <cell r="F429" t="str">
            <v>Material</v>
          </cell>
        </row>
        <row r="430">
          <cell r="B430" t="str">
            <v>DYD-200L</v>
          </cell>
          <cell r="C430" t="str">
            <v>Dispersante base naftalen sulfonato liquido</v>
          </cell>
          <cell r="D430" t="str">
            <v>gls</v>
          </cell>
          <cell r="E430">
            <v>13.72</v>
          </cell>
          <cell r="F430" t="str">
            <v>Material</v>
          </cell>
        </row>
        <row r="431">
          <cell r="B431" t="str">
            <v>DYCY-321 HT</v>
          </cell>
          <cell r="C431" t="str">
            <v xml:space="preserve">Dispersante polimérico liquido </v>
          </cell>
          <cell r="D431" t="str">
            <v>gls</v>
          </cell>
          <cell r="E431">
            <v>22.919999999999998</v>
          </cell>
          <cell r="F431" t="str">
            <v>Material</v>
          </cell>
        </row>
        <row r="432">
          <cell r="B432" t="str">
            <v>DY GEL</v>
          </cell>
          <cell r="C432" t="str">
            <v>EXTENDEDOR</v>
          </cell>
          <cell r="D432" t="str">
            <v>lbs</v>
          </cell>
          <cell r="E432">
            <v>0.33</v>
          </cell>
          <cell r="F432" t="str">
            <v>Material</v>
          </cell>
        </row>
        <row r="433">
          <cell r="B433" t="str">
            <v>DYAF-100L</v>
          </cell>
          <cell r="C433" t="str">
            <v>ANTI - ESPUMANTE para SQZ</v>
          </cell>
          <cell r="D433" t="str">
            <v xml:space="preserve">gls </v>
          </cell>
          <cell r="E433">
            <v>30.75</v>
          </cell>
          <cell r="F433" t="str">
            <v>Material</v>
          </cell>
        </row>
        <row r="434">
          <cell r="B434" t="str">
            <v>DYAF-200L</v>
          </cell>
          <cell r="C434" t="str">
            <v>ANTI - ESPUMANTE para lechadas pesadas</v>
          </cell>
          <cell r="D434" t="str">
            <v xml:space="preserve">gls </v>
          </cell>
          <cell r="E434">
            <v>42.6</v>
          </cell>
          <cell r="F434" t="str">
            <v>Material</v>
          </cell>
        </row>
        <row r="435">
          <cell r="B435" t="str">
            <v>DYDSFT SSL</v>
          </cell>
          <cell r="C435" t="str">
            <v>DENSIFICANTE (Barita, sx de 100 lbs).</v>
          </cell>
          <cell r="D435" t="str">
            <v>sx</v>
          </cell>
          <cell r="E435">
            <v>16.290000000000003</v>
          </cell>
          <cell r="F435" t="str">
            <v>Material</v>
          </cell>
        </row>
        <row r="436">
          <cell r="B436" t="str">
            <v>DYDSFT HT</v>
          </cell>
          <cell r="C436" t="str">
            <v>DENSIFICANTE (Hermatite, sx de 100 lbs).</v>
          </cell>
          <cell r="D436" t="str">
            <v>sx</v>
          </cell>
          <cell r="E436">
            <v>29.39</v>
          </cell>
          <cell r="F436" t="str">
            <v>Material</v>
          </cell>
        </row>
        <row r="437">
          <cell r="B437" t="str">
            <v>DYA-100</v>
          </cell>
          <cell r="C437" t="str">
            <v>Material Alivianador de lechada</v>
          </cell>
          <cell r="D437" t="str">
            <v>lbs</v>
          </cell>
          <cell r="E437">
            <v>2.96</v>
          </cell>
          <cell r="F437" t="str">
            <v>Material</v>
          </cell>
        </row>
        <row r="438">
          <cell r="B438" t="str">
            <v>DYEF6061</v>
          </cell>
          <cell r="C438" t="str">
            <v>Act model BKR premium Bridge Plug- WIRELINE SET/ DRILLABLE FOR  CASING 5' 11.5-18 lbs/FT</v>
          </cell>
          <cell r="D438" t="str">
            <v>unidad</v>
          </cell>
          <cell r="E438">
            <v>1349.1200000000001</v>
          </cell>
          <cell r="F438" t="str">
            <v>Material</v>
          </cell>
        </row>
        <row r="439">
          <cell r="B439" t="str">
            <v>DYEF6062</v>
          </cell>
          <cell r="C439" t="str">
            <v>Act model BKR premium Bridge Plug - WIRELINE SET/ DRILLABLE  FOR CASING 7'' 17-35 lbs/FT</v>
          </cell>
          <cell r="D439" t="str">
            <v>unidad</v>
          </cell>
          <cell r="E439">
            <v>1885.34</v>
          </cell>
          <cell r="F439" t="str">
            <v>Material</v>
          </cell>
        </row>
        <row r="440">
          <cell r="B440" t="str">
            <v>DYEF6063</v>
          </cell>
          <cell r="C440" t="str">
            <v>Act model BKR premium Bridge Plug - WIRELINE SET/ DRILLABLE FOR CASING 9 5/8'' 29.3-53.5 lbs/FT</v>
          </cell>
          <cell r="D440" t="str">
            <v>unidad</v>
          </cell>
          <cell r="E440">
            <v>2694.6600000000003</v>
          </cell>
          <cell r="F440" t="str">
            <v>Material</v>
          </cell>
        </row>
        <row r="441">
          <cell r="B441" t="str">
            <v>DYEF6064</v>
          </cell>
          <cell r="C441" t="str">
            <v>Act model BKR premium Bridge Plug- MECHANICAL SET/ DRILLABLE FOR CASING 5' 11.5-18 lbs/FT</v>
          </cell>
          <cell r="D441" t="str">
            <v>unidad</v>
          </cell>
          <cell r="E441">
            <v>1349.1200000000001</v>
          </cell>
          <cell r="F441" t="str">
            <v>Material</v>
          </cell>
        </row>
        <row r="442">
          <cell r="B442" t="str">
            <v>DYEF6065</v>
          </cell>
          <cell r="C442" t="str">
            <v>Act model BKR premium Bridge Plug - MECHANICAL SET/ DRILLABLE FOR  CASING 7'' 17-35 lbs/FT</v>
          </cell>
          <cell r="D442" t="str">
            <v>unidad</v>
          </cell>
          <cell r="E442">
            <v>1801.43</v>
          </cell>
          <cell r="F442" t="str">
            <v>Material</v>
          </cell>
        </row>
        <row r="443">
          <cell r="B443" t="str">
            <v>DYEF6066</v>
          </cell>
          <cell r="C443" t="str">
            <v>Act model BKR premium Bridge Plug - MECHANICAL SET/ DRILLABLE  FOR CASING 9 5/8'' 29.3-53.5 lbs/FT</v>
          </cell>
          <cell r="D443" t="str">
            <v>unidad</v>
          </cell>
          <cell r="E443">
            <v>2694.6600000000003</v>
          </cell>
          <cell r="F443" t="str">
            <v>Material</v>
          </cell>
        </row>
        <row r="444">
          <cell r="B444" t="str">
            <v>DYEF6067</v>
          </cell>
          <cell r="C444" t="str">
            <v>Act model BKR premium cement retainer- WIRELINE SET/ DRILLABLE FOR CASING 5' 11.5-18 lbs/FT</v>
          </cell>
          <cell r="D444" t="str">
            <v>unidad</v>
          </cell>
          <cell r="E444">
            <v>1349.1200000000001</v>
          </cell>
          <cell r="F444" t="str">
            <v>Material</v>
          </cell>
        </row>
        <row r="445">
          <cell r="B445" t="str">
            <v>DYEF6068</v>
          </cell>
          <cell r="C445" t="str">
            <v>Act model BKR premium cement retainer - WIRELINE SET/ DRILLABLE FOR CASING 7'' 17-35 lbs/FT</v>
          </cell>
          <cell r="D445" t="str">
            <v>unidad</v>
          </cell>
          <cell r="E445">
            <v>1801.43</v>
          </cell>
          <cell r="F445" t="str">
            <v>Material</v>
          </cell>
        </row>
        <row r="446">
          <cell r="B446" t="str">
            <v>DYEF6069</v>
          </cell>
          <cell r="C446" t="str">
            <v>Act model BKR premium cement retainer - WIRELINE SET/ DRILLABLE FOR CASING 9 5/8'' 29.3-53.5 lbs/FT</v>
          </cell>
          <cell r="D446" t="str">
            <v>unidad</v>
          </cell>
          <cell r="E446">
            <v>2694.6600000000003</v>
          </cell>
          <cell r="F446" t="str">
            <v>Material</v>
          </cell>
        </row>
        <row r="447">
          <cell r="B447" t="str">
            <v>DYEF6070</v>
          </cell>
          <cell r="C447" t="str">
            <v>Act model BKR premium cement retainer- MECHANICAL  SET/ DRILLABLE FOR CASING 5' 11.5-18 lbs/FT</v>
          </cell>
          <cell r="D447" t="str">
            <v>unidad</v>
          </cell>
          <cell r="E447">
            <v>1349.1200000000001</v>
          </cell>
          <cell r="F447" t="str">
            <v>Material</v>
          </cell>
        </row>
        <row r="448">
          <cell r="B448" t="str">
            <v>DYEF6071</v>
          </cell>
          <cell r="C448" t="str">
            <v>Act model BKR premium cement retainer - MECHANICAL  SET/ DRILLABLE FOR CASING 7'' 17-35 lbs/FT</v>
          </cell>
          <cell r="D448" t="str">
            <v>unidad</v>
          </cell>
          <cell r="E448">
            <v>1801.43</v>
          </cell>
          <cell r="F448" t="str">
            <v>Material</v>
          </cell>
        </row>
        <row r="449">
          <cell r="B449" t="str">
            <v>DYEF6072</v>
          </cell>
          <cell r="C449" t="str">
            <v>Act model BKR premium cement retainer - MECHANICAL  SET/ DRILLABLE FOR CASING 9 5/8'' 29.3-53.5 lbs/FT</v>
          </cell>
          <cell r="D449" t="str">
            <v>unidad</v>
          </cell>
          <cell r="E449">
            <v>2694.6600000000003</v>
          </cell>
          <cell r="F449" t="str">
            <v>Material</v>
          </cell>
        </row>
        <row r="450">
          <cell r="B450" t="str">
            <v>DYRTY-80</v>
          </cell>
          <cell r="C450" t="str">
            <v>Aditivo de Retrogresión de Resistencia para SQZ</v>
          </cell>
          <cell r="D450" t="str">
            <v>lbs</v>
          </cell>
          <cell r="E450">
            <v>0.28999999999999998</v>
          </cell>
          <cell r="F450" t="str">
            <v>Material</v>
          </cell>
        </row>
        <row r="451">
          <cell r="B451" t="str">
            <v xml:space="preserve">DYRTYS-80C </v>
          </cell>
          <cell r="C451" t="str">
            <v>Aditivo de Retrogresión de Resistencia para lechadas livianas</v>
          </cell>
          <cell r="D451" t="str">
            <v>lbs</v>
          </cell>
          <cell r="E451">
            <v>0.36</v>
          </cell>
          <cell r="F451" t="str">
            <v>Material</v>
          </cell>
        </row>
        <row r="452">
          <cell r="B452" t="str">
            <v xml:space="preserve">DY-ULTRA </v>
          </cell>
          <cell r="C452" t="str">
            <v xml:space="preserve">Espaciador tipo 1             </v>
          </cell>
          <cell r="D452" t="str">
            <v>gls</v>
          </cell>
          <cell r="E452">
            <v>54.63</v>
          </cell>
          <cell r="F452" t="str">
            <v>Material</v>
          </cell>
        </row>
        <row r="453">
          <cell r="B453" t="str">
            <v>DYRYS-1</v>
          </cell>
          <cell r="C453" t="str">
            <v xml:space="preserve">Espaciador tipo 2              </v>
          </cell>
          <cell r="D453" t="str">
            <v>gls</v>
          </cell>
          <cell r="E453">
            <v>1.88</v>
          </cell>
          <cell r="F453" t="str">
            <v>Material</v>
          </cell>
        </row>
        <row r="454">
          <cell r="B454" t="str">
            <v>DYCD-200</v>
          </cell>
          <cell r="C454" t="str">
            <v>Colchón mecánico limpieza y remoción de residuos de Workover</v>
          </cell>
          <cell r="D454" t="str">
            <v>bbl</v>
          </cell>
          <cell r="E454">
            <v>175.95</v>
          </cell>
          <cell r="F454" t="str">
            <v>Material</v>
          </cell>
        </row>
        <row r="455">
          <cell r="B455" t="str">
            <v>DYCG-300</v>
          </cell>
          <cell r="C455" t="str">
            <v>Colchón gelificado limpieza</v>
          </cell>
          <cell r="D455" t="str">
            <v>bbl</v>
          </cell>
          <cell r="E455">
            <v>256.58</v>
          </cell>
          <cell r="F455" t="str">
            <v>Material</v>
          </cell>
        </row>
        <row r="456">
          <cell r="B456" t="str">
            <v>DYCQ-400</v>
          </cell>
          <cell r="C456" t="str">
            <v>Colchón Químico acción rápida remoción residuos de Workover</v>
          </cell>
          <cell r="D456" t="str">
            <v>bbl</v>
          </cell>
          <cell r="E456">
            <v>624.75</v>
          </cell>
          <cell r="F456" t="str">
            <v>Material</v>
          </cell>
        </row>
        <row r="457">
          <cell r="B457" t="str">
            <v>DYCX-500</v>
          </cell>
          <cell r="C457" t="str">
            <v>Colchón mecánico limpiador</v>
          </cell>
          <cell r="D457" t="str">
            <v>bbl</v>
          </cell>
          <cell r="E457">
            <v>101.28999999999999</v>
          </cell>
          <cell r="F457" t="str">
            <v>Material</v>
          </cell>
        </row>
        <row r="458">
          <cell r="B458" t="str">
            <v>DYLX-100</v>
          </cell>
          <cell r="C458" t="str">
            <v>Látex Solido</v>
          </cell>
          <cell r="D458" t="str">
            <v>lbs</v>
          </cell>
          <cell r="E458">
            <v>39.07</v>
          </cell>
          <cell r="F458" t="str">
            <v>Material</v>
          </cell>
        </row>
        <row r="459">
          <cell r="B459" t="str">
            <v>DYLA-200</v>
          </cell>
          <cell r="C459" t="str">
            <v>Látex base polímeros vinílico</v>
          </cell>
          <cell r="D459" t="str">
            <v>lbs</v>
          </cell>
          <cell r="E459">
            <v>22.45</v>
          </cell>
          <cell r="F459" t="str">
            <v>Material</v>
          </cell>
        </row>
        <row r="460">
          <cell r="B460" t="str">
            <v>DYLX-300</v>
          </cell>
          <cell r="C460" t="str">
            <v>Látex base polímeros estirenicos</v>
          </cell>
          <cell r="D460" t="str">
            <v>lbs</v>
          </cell>
          <cell r="E460">
            <v>26.09</v>
          </cell>
          <cell r="F460" t="str">
            <v>Material</v>
          </cell>
        </row>
        <row r="461">
          <cell r="B461" t="str">
            <v>DYLX-400 PLUS</v>
          </cell>
          <cell r="C461" t="str">
            <v>Látex base polímeros estirenicos para HT</v>
          </cell>
          <cell r="D461" t="str">
            <v>lbs</v>
          </cell>
          <cell r="E461">
            <v>26.7</v>
          </cell>
          <cell r="F461" t="str">
            <v>Material</v>
          </cell>
        </row>
        <row r="462">
          <cell r="B462" t="str">
            <v>DYELX-104</v>
          </cell>
          <cell r="C462" t="str">
            <v>Estabilizador para Látex</v>
          </cell>
          <cell r="D462" t="str">
            <v>lbs</v>
          </cell>
          <cell r="E462">
            <v>29.12</v>
          </cell>
          <cell r="F462" t="str">
            <v>Material</v>
          </cell>
        </row>
        <row r="463">
          <cell r="B463" t="str">
            <v>DYMPSL</v>
          </cell>
          <cell r="C463" t="str">
            <v>Aditivo multipropósito para lechadas</v>
          </cell>
          <cell r="D463" t="str">
            <v>lbs</v>
          </cell>
          <cell r="E463">
            <v>1.22</v>
          </cell>
          <cell r="F463" t="str">
            <v>Material</v>
          </cell>
        </row>
        <row r="464">
          <cell r="B464" t="str">
            <v>DYAS-100</v>
          </cell>
          <cell r="C464" t="str">
            <v>Antisetting para cementación</v>
          </cell>
          <cell r="D464" t="str">
            <v>lbs</v>
          </cell>
          <cell r="E464">
            <v>2.4300000000000002</v>
          </cell>
          <cell r="F464" t="str">
            <v>Material</v>
          </cell>
        </row>
        <row r="465">
          <cell r="B465" t="str">
            <v>DYCM-100</v>
          </cell>
          <cell r="C465" t="str">
            <v>Cemento Magnésico</v>
          </cell>
          <cell r="D465" t="str">
            <v>lbs</v>
          </cell>
          <cell r="E465">
            <v>4.43</v>
          </cell>
          <cell r="F465" t="str">
            <v>Material</v>
          </cell>
        </row>
        <row r="466">
          <cell r="B466" t="str">
            <v>DYCP-101</v>
          </cell>
          <cell r="C466" t="str">
            <v>Cemento Puzolanico</v>
          </cell>
          <cell r="D466" t="str">
            <v>SX</v>
          </cell>
          <cell r="E466">
            <v>124.94999999999999</v>
          </cell>
          <cell r="F466" t="str">
            <v>Material</v>
          </cell>
        </row>
        <row r="467">
          <cell r="B467" t="str">
            <v>DYCP-102</v>
          </cell>
          <cell r="C467" t="str">
            <v>Cemento Dyckerhoff</v>
          </cell>
          <cell r="D467" t="str">
            <v>SX</v>
          </cell>
          <cell r="E467">
            <v>21.11</v>
          </cell>
          <cell r="F467" t="str">
            <v>Material</v>
          </cell>
        </row>
        <row r="468">
          <cell r="B468" t="str">
            <v>DYAE-100</v>
          </cell>
          <cell r="C468" t="str">
            <v>Aditivo expansivo de lechada</v>
          </cell>
          <cell r="D468" t="str">
            <v>lbs</v>
          </cell>
          <cell r="E468">
            <v>27.31</v>
          </cell>
          <cell r="F468" t="str">
            <v>Material</v>
          </cell>
        </row>
        <row r="469">
          <cell r="B469" t="str">
            <v>DYAA-150</v>
          </cell>
          <cell r="C469" t="str">
            <v>Aditivo Antiretrogresivo</v>
          </cell>
          <cell r="D469" t="str">
            <v>lbs</v>
          </cell>
          <cell r="E469">
            <v>33.97</v>
          </cell>
          <cell r="F469" t="str">
            <v>Material</v>
          </cell>
        </row>
        <row r="470">
          <cell r="B470" t="str">
            <v>DYAX-200</v>
          </cell>
          <cell r="C470" t="str">
            <v>Aditivo Extendedor de lechada</v>
          </cell>
          <cell r="D470" t="str">
            <v>gls</v>
          </cell>
          <cell r="E470">
            <v>7.6599999999999993</v>
          </cell>
          <cell r="F470" t="str">
            <v>Material</v>
          </cell>
        </row>
        <row r="471">
          <cell r="B471" t="str">
            <v>DYEC-100</v>
          </cell>
          <cell r="C471" t="str">
            <v>Espumante para Cemento</v>
          </cell>
          <cell r="D471" t="str">
            <v>lbs</v>
          </cell>
          <cell r="E471">
            <v>13.950000000000001</v>
          </cell>
          <cell r="F471" t="str">
            <v>Material</v>
          </cell>
        </row>
        <row r="472">
          <cell r="B472" t="str">
            <v>DYFM-100</v>
          </cell>
          <cell r="C472" t="str">
            <v>Fibra Monofilamento 12 mm</v>
          </cell>
          <cell r="D472" t="str">
            <v>lbs</v>
          </cell>
          <cell r="E472">
            <v>44.690000000000005</v>
          </cell>
          <cell r="F472" t="str">
            <v>Material</v>
          </cell>
        </row>
        <row r="473">
          <cell r="B473" t="str">
            <v>DYOP-100</v>
          </cell>
          <cell r="C473" t="str">
            <v>Obturante Polimérico</v>
          </cell>
          <cell r="D473" t="str">
            <v>lbs</v>
          </cell>
          <cell r="E473">
            <v>30.34</v>
          </cell>
          <cell r="F473" t="str">
            <v>Material</v>
          </cell>
        </row>
        <row r="474">
          <cell r="B474" t="str">
            <v>DYSC-800</v>
          </cell>
          <cell r="C474" t="str">
            <v>Soda Caustica solido</v>
          </cell>
          <cell r="D474" t="str">
            <v>lbs</v>
          </cell>
          <cell r="E474">
            <v>2.0499999999999998</v>
          </cell>
          <cell r="F474" t="str">
            <v>Material</v>
          </cell>
        </row>
        <row r="475">
          <cell r="B475" t="str">
            <v>DYXYC- 2007</v>
          </cell>
          <cell r="C475" t="str">
            <v>Biocida alta concentración para tratamientos</v>
          </cell>
          <cell r="D475" t="str">
            <v>gls</v>
          </cell>
          <cell r="E475">
            <v>165.2</v>
          </cell>
          <cell r="F475" t="str">
            <v>Material</v>
          </cell>
        </row>
        <row r="476">
          <cell r="B476" t="str">
            <v>DYBF-70L</v>
          </cell>
          <cell r="C476" t="str">
            <v>Buffer acido</v>
          </cell>
          <cell r="D476" t="str">
            <v>gls</v>
          </cell>
          <cell r="E476">
            <v>10.639999999999999</v>
          </cell>
          <cell r="F476" t="str">
            <v>Material</v>
          </cell>
        </row>
        <row r="477">
          <cell r="B477" t="str">
            <v>DYBF-10L</v>
          </cell>
          <cell r="C477" t="str">
            <v>Buffer liquido alcalino mezcla de sales regula pH</v>
          </cell>
          <cell r="D477" t="str">
            <v>gls</v>
          </cell>
          <cell r="E477">
            <v>8.52</v>
          </cell>
          <cell r="F477" t="str">
            <v>Material</v>
          </cell>
        </row>
        <row r="478">
          <cell r="B478" t="str">
            <v>DYBF-20L</v>
          </cell>
          <cell r="C478" t="str">
            <v>Buffer liquido alcalino regula pH</v>
          </cell>
          <cell r="D478" t="str">
            <v>gls</v>
          </cell>
          <cell r="E478">
            <v>9.99</v>
          </cell>
          <cell r="F478" t="str">
            <v>Material</v>
          </cell>
        </row>
        <row r="479">
          <cell r="B479" t="str">
            <v>DYBF-30L</v>
          </cell>
          <cell r="C479" t="str">
            <v>Regulador de pH Alcalino</v>
          </cell>
          <cell r="D479" t="str">
            <v>gls</v>
          </cell>
          <cell r="E479">
            <v>11.66</v>
          </cell>
          <cell r="F479" t="str">
            <v>Material</v>
          </cell>
        </row>
        <row r="480">
          <cell r="B480" t="str">
            <v>DYBF-40</v>
          </cell>
          <cell r="C480" t="str">
            <v>Regulador de pH solido</v>
          </cell>
          <cell r="D480" t="str">
            <v>lbs</v>
          </cell>
          <cell r="E480">
            <v>105.02</v>
          </cell>
          <cell r="F480" t="str">
            <v>Material</v>
          </cell>
        </row>
        <row r="481">
          <cell r="B481" t="str">
            <v>DYBF-50L</v>
          </cell>
          <cell r="C481" t="str">
            <v>Regulador de pH evita hidratación violenta</v>
          </cell>
          <cell r="D481" t="str">
            <v>lbs</v>
          </cell>
          <cell r="E481">
            <v>94.52</v>
          </cell>
          <cell r="F481" t="str">
            <v>Material</v>
          </cell>
        </row>
        <row r="482">
          <cell r="B482" t="str">
            <v>DYCIDE-57</v>
          </cell>
          <cell r="C482" t="str">
            <v>Bactericida para preservar geles</v>
          </cell>
          <cell r="D482" t="str">
            <v>lbs</v>
          </cell>
          <cell r="E482">
            <v>123.9</v>
          </cell>
          <cell r="F482" t="str">
            <v>Material</v>
          </cell>
        </row>
        <row r="483">
          <cell r="B483" t="str">
            <v>DYCIDE-100</v>
          </cell>
          <cell r="C483" t="str">
            <v>Bactericida para preservar degradación bacteriana</v>
          </cell>
          <cell r="D483" t="str">
            <v>lbs</v>
          </cell>
          <cell r="E483">
            <v>123.9</v>
          </cell>
          <cell r="F483" t="str">
            <v>Material</v>
          </cell>
        </row>
        <row r="484">
          <cell r="B484" t="str">
            <v>DYFK-100</v>
          </cell>
          <cell r="C484" t="str">
            <v>Fluoruro de Potasio</v>
          </cell>
          <cell r="D484" t="str">
            <v>gls</v>
          </cell>
          <cell r="E484">
            <v>4.29</v>
          </cell>
          <cell r="F484" t="str">
            <v>Material</v>
          </cell>
        </row>
        <row r="485">
          <cell r="B485" t="str">
            <v>DYMFP-100</v>
          </cell>
          <cell r="C485" t="str">
            <v>Mono fosfato de potasio</v>
          </cell>
          <cell r="D485" t="str">
            <v>lbs</v>
          </cell>
          <cell r="E485">
            <v>1.54</v>
          </cell>
          <cell r="F485" t="str">
            <v>Material</v>
          </cell>
        </row>
        <row r="486">
          <cell r="B486" t="str">
            <v>DYHK-100</v>
          </cell>
          <cell r="C486" t="str">
            <v>hidróxido de Potasio</v>
          </cell>
          <cell r="D486" t="str">
            <v>gls</v>
          </cell>
          <cell r="E486">
            <v>1.1499999999999999</v>
          </cell>
          <cell r="F486" t="str">
            <v>Material</v>
          </cell>
        </row>
        <row r="487">
          <cell r="B487" t="str">
            <v>DYBYF-90L</v>
          </cell>
          <cell r="C487" t="str">
            <v>Hidróxido de potasio 15%</v>
          </cell>
          <cell r="D487" t="str">
            <v>gls</v>
          </cell>
          <cell r="E487">
            <v>18.27</v>
          </cell>
          <cell r="F487" t="str">
            <v>Material</v>
          </cell>
        </row>
        <row r="488">
          <cell r="B488" t="str">
            <v>DYCC-200</v>
          </cell>
          <cell r="C488" t="str">
            <v>Carbonato de Calcio</v>
          </cell>
          <cell r="D488" t="str">
            <v>lbs</v>
          </cell>
          <cell r="E488">
            <v>0.16999999999999998</v>
          </cell>
          <cell r="F488" t="str">
            <v>Material</v>
          </cell>
        </row>
        <row r="489">
          <cell r="B489" t="str">
            <v>DYE-10</v>
          </cell>
          <cell r="C489" t="str">
            <v>Agente Pegante (50 sx)</v>
          </cell>
          <cell r="D489" t="str">
            <v>lbs</v>
          </cell>
          <cell r="E489">
            <v>4.09</v>
          </cell>
          <cell r="F489" t="str">
            <v>Material</v>
          </cell>
        </row>
        <row r="490">
          <cell r="B490" t="str">
            <v>DYPSA - 10</v>
          </cell>
          <cell r="C490" t="str">
            <v>Componente para Gel</v>
          </cell>
          <cell r="D490" t="str">
            <v>lbs</v>
          </cell>
          <cell r="E490">
            <v>14.64</v>
          </cell>
          <cell r="F490" t="str">
            <v>Material</v>
          </cell>
        </row>
        <row r="491">
          <cell r="B491" t="str">
            <v>DYRG - 350</v>
          </cell>
          <cell r="C491" t="str">
            <v>Rompedor de Crudo</v>
          </cell>
          <cell r="D491" t="str">
            <v>lbs</v>
          </cell>
          <cell r="E491">
            <v>2.38</v>
          </cell>
          <cell r="F491" t="str">
            <v>Material</v>
          </cell>
        </row>
        <row r="492">
          <cell r="B492" t="str">
            <v>DYRPM-100</v>
          </cell>
          <cell r="C492" t="str">
            <v>MODIFICADOR DE PERMEABILIDAD RELATIVA HTP</v>
          </cell>
          <cell r="D492" t="str">
            <v>gls</v>
          </cell>
          <cell r="E492">
            <v>455.90999999999997</v>
          </cell>
          <cell r="F492" t="str">
            <v>Material</v>
          </cell>
        </row>
        <row r="493">
          <cell r="B493" t="str">
            <v>DYRPM-101</v>
          </cell>
          <cell r="C493" t="str">
            <v>MODIFICADOR DE PERMEABILIDAD RELATIVA LPT</v>
          </cell>
          <cell r="D493" t="str">
            <v>gls</v>
          </cell>
          <cell r="E493">
            <v>70.72</v>
          </cell>
          <cell r="F493" t="str">
            <v>Material</v>
          </cell>
        </row>
        <row r="494">
          <cell r="B494" t="str">
            <v>DY Fill</v>
          </cell>
          <cell r="C494" t="str">
            <v xml:space="preserve">CEMENTOS TIXOTROPICOS </v>
          </cell>
          <cell r="D494" t="str">
            <v>lbs</v>
          </cell>
          <cell r="E494">
            <v>0.33999999999999997</v>
          </cell>
          <cell r="F494" t="str">
            <v>Material</v>
          </cell>
        </row>
        <row r="495">
          <cell r="B495" t="str">
            <v>DY Fill HT</v>
          </cell>
          <cell r="C495" t="str">
            <v>CEMENTOS TIXOTROPICOS RAPIDA ACCION</v>
          </cell>
          <cell r="D495" t="str">
            <v>lbs</v>
          </cell>
          <cell r="E495">
            <v>1.25</v>
          </cell>
          <cell r="F495" t="str">
            <v>Material</v>
          </cell>
        </row>
        <row r="496">
          <cell r="B496" t="str">
            <v>DYCEM-A</v>
          </cell>
          <cell r="C496" t="str">
            <v>Cemento Nacional sx de 100  libras</v>
          </cell>
          <cell r="D496" t="str">
            <v>sx</v>
          </cell>
          <cell r="E496">
            <v>7.7299999999999995</v>
          </cell>
          <cell r="F496" t="str">
            <v>Material</v>
          </cell>
        </row>
        <row r="497">
          <cell r="B497" t="str">
            <v>DYCEM-G</v>
          </cell>
          <cell r="C497" t="str">
            <v>Cemento G API importado sx 94 lbs</v>
          </cell>
          <cell r="D497" t="str">
            <v>sx</v>
          </cell>
          <cell r="E497">
            <v>16.650000000000002</v>
          </cell>
          <cell r="F497" t="str">
            <v>Material</v>
          </cell>
        </row>
        <row r="498">
          <cell r="B498" t="str">
            <v>DYCEMMF</v>
          </cell>
          <cell r="C498" t="str">
            <v>Cemento ultra fino (sx 44 lbs)</v>
          </cell>
          <cell r="D498" t="str">
            <v>sx</v>
          </cell>
          <cell r="E498">
            <v>163.25</v>
          </cell>
          <cell r="F498" t="str">
            <v>Material</v>
          </cell>
        </row>
        <row r="499">
          <cell r="B499" t="str">
            <v>Q21081</v>
          </cell>
          <cell r="C499" t="str">
            <v>DYLG- Lubricante Sólido – micro esferas de copolímero. Grav. Espec.: 1.06</v>
          </cell>
          <cell r="D499" t="str">
            <v>lbs</v>
          </cell>
          <cell r="E499">
            <v>2.71</v>
          </cell>
          <cell r="F499" t="str">
            <v>Material</v>
          </cell>
        </row>
        <row r="500">
          <cell r="B500" t="str">
            <v>Q21082</v>
          </cell>
          <cell r="C500" t="str">
            <v>DYCLube - Lubricante Líquido Base-Sintética para aplicaciones en pesca</v>
          </cell>
          <cell r="D500" t="str">
            <v>gls</v>
          </cell>
          <cell r="E500">
            <v>18.39</v>
          </cell>
          <cell r="F500" t="str">
            <v>Material</v>
          </cell>
        </row>
        <row r="501">
          <cell r="B501" t="str">
            <v>Q21083</v>
          </cell>
          <cell r="C501" t="str">
            <v>DYEzeSlide - Lubricante Líquido Base-Sintética para aplicaciones metal con metal – completación y/o Coiled Tubing</v>
          </cell>
          <cell r="D501" t="str">
            <v>gls</v>
          </cell>
          <cell r="E501">
            <v>22.98</v>
          </cell>
          <cell r="F501" t="str">
            <v>Material</v>
          </cell>
        </row>
        <row r="502">
          <cell r="B502" t="str">
            <v>Q21084</v>
          </cell>
          <cell r="C502" t="str">
            <v>DYDrilcon - Inhibidor de arcillas</v>
          </cell>
          <cell r="D502" t="str">
            <v>gls</v>
          </cell>
          <cell r="E502">
            <v>17.78</v>
          </cell>
          <cell r="F502" t="str">
            <v>Material</v>
          </cell>
        </row>
        <row r="503">
          <cell r="B503" t="str">
            <v>Q21085</v>
          </cell>
          <cell r="C503" t="str">
            <v>DYC-Mul - Mejorador de ROP</v>
          </cell>
          <cell r="D503" t="str">
            <v>gls</v>
          </cell>
          <cell r="E503">
            <v>20.689999999999998</v>
          </cell>
          <cell r="F503" t="str">
            <v>Material</v>
          </cell>
        </row>
        <row r="504">
          <cell r="B504" t="str">
            <v>Q21086</v>
          </cell>
          <cell r="C504" t="str">
            <v>DYBlacknite - Estabilizador/fortalecedor de pared de pozo. Reductor de filtrado. Tiene efecto lubricante secundario.</v>
          </cell>
          <cell r="D504" t="str">
            <v>gls</v>
          </cell>
          <cell r="E504">
            <v>16.55</v>
          </cell>
          <cell r="F504" t="str">
            <v>Material</v>
          </cell>
        </row>
        <row r="505">
          <cell r="B505" t="str">
            <v>Q21087</v>
          </cell>
          <cell r="C505" t="str">
            <v>DYSunSweep - Fibra limpiadora de pozo</v>
          </cell>
          <cell r="D505" t="str">
            <v>lbs</v>
          </cell>
          <cell r="E505">
            <v>13.48</v>
          </cell>
          <cell r="F505" t="str">
            <v>Material</v>
          </cell>
        </row>
        <row r="506">
          <cell r="B506" t="str">
            <v>Q21088</v>
          </cell>
          <cell r="C506" t="str">
            <v>DYSX Plus - Reductor de perdida de fluido. Partículas Sólidas de Grafito.</v>
          </cell>
          <cell r="D506" t="str">
            <v>sx</v>
          </cell>
          <cell r="E506">
            <v>70.77</v>
          </cell>
          <cell r="F506" t="str">
            <v>Material</v>
          </cell>
        </row>
        <row r="507">
          <cell r="B507" t="str">
            <v>Q21089</v>
          </cell>
          <cell r="C507" t="str">
            <v>DYCoastalSpot - Concentrado para píldora despegante de Pega Diferencial</v>
          </cell>
          <cell r="D507" t="str">
            <v>gls</v>
          </cell>
          <cell r="E507">
            <v>22.98</v>
          </cell>
          <cell r="F507" t="str">
            <v>Material</v>
          </cell>
        </row>
        <row r="508">
          <cell r="B508" t="str">
            <v>2.1.31. Servicios de Limpieza de Revestidor</v>
          </cell>
        </row>
        <row r="509">
          <cell r="B509" t="str">
            <v xml:space="preserve">SH1100   </v>
          </cell>
          <cell r="C509" t="str">
            <v xml:space="preserve">SARTA DE LIMPIEZA PARA CASING 5'' - 5 1/2'' Incuye   (casing scraper, cepillo  , magneto , canasta), personal tecnico, redress.  </v>
          </cell>
          <cell r="D509" t="str">
            <v>Corrida</v>
          </cell>
          <cell r="E509">
            <v>4823.3499999999995</v>
          </cell>
          <cell r="F509" t="str">
            <v>Servicio</v>
          </cell>
        </row>
        <row r="510">
          <cell r="B510" t="str">
            <v>SH1101</v>
          </cell>
          <cell r="C510" t="str">
            <v xml:space="preserve">SARTA DE LIMPIEZA PARA CASING 7'' Incuye  (casing scraper, cepillo  , magneto , canasta), personal tecnico, redress.  </v>
          </cell>
          <cell r="D510" t="str">
            <v>Corrida</v>
          </cell>
          <cell r="E510">
            <v>4262.5200000000004</v>
          </cell>
          <cell r="F510" t="str">
            <v>Servicio</v>
          </cell>
        </row>
        <row r="511">
          <cell r="B511" t="str">
            <v>SH1102</v>
          </cell>
          <cell r="C511" t="str">
            <v xml:space="preserve">SARTA DE LIMPIEZA PARA CASING 9 5/8'' Incuye  (casing scraper, cepillo  , magneto , canasta), personal tecnico, redress.  </v>
          </cell>
          <cell r="D511" t="str">
            <v>Corrida</v>
          </cell>
          <cell r="E511">
            <v>4696</v>
          </cell>
          <cell r="F511" t="str">
            <v>Servicio</v>
          </cell>
        </row>
        <row r="512">
          <cell r="B512" t="str">
            <v>SH1103</v>
          </cell>
          <cell r="C512" t="str">
            <v xml:space="preserve">SARTAS DE LIMPIEZA EN TANDEM PARA CASING  7" Y 9-5/8" Incluye  (casing scraper, cepillo , magneto , canasta), personal tecnico, redress.   </v>
          </cell>
          <cell r="D512" t="str">
            <v>Corrida</v>
          </cell>
          <cell r="E512">
            <v>5205.79</v>
          </cell>
          <cell r="F512" t="str">
            <v>Servicio</v>
          </cell>
        </row>
        <row r="513">
          <cell r="B513" t="str">
            <v>SH1104</v>
          </cell>
          <cell r="C513" t="str">
            <v xml:space="preserve">SARTAS DE LIMPIEZA EN TANDEM PARA CASING  5" Y 7"  Incluye (casing scraper, cepillo , magneto , canasta), personal tecnico, redress.  </v>
          </cell>
          <cell r="D513" t="str">
            <v>Corrida</v>
          </cell>
          <cell r="E513">
            <v>7478.39</v>
          </cell>
          <cell r="F513" t="str">
            <v>Servicio</v>
          </cell>
        </row>
        <row r="514">
          <cell r="B514" t="str">
            <v>SH1105</v>
          </cell>
          <cell r="C514" t="str">
            <v xml:space="preserve">SCRAPER PARA CASING 4 1/2-5 1/2" </v>
          </cell>
          <cell r="D514" t="str">
            <v>Corrida</v>
          </cell>
          <cell r="E514">
            <v>2101.92</v>
          </cell>
          <cell r="F514" t="str">
            <v>Servicio</v>
          </cell>
        </row>
        <row r="515">
          <cell r="B515" t="str">
            <v>SH1106</v>
          </cell>
          <cell r="C515" t="str">
            <v>SCRAPER PARA CASING 7"</v>
          </cell>
          <cell r="D515" t="str">
            <v>Corrida</v>
          </cell>
          <cell r="E515">
            <v>2690.46</v>
          </cell>
          <cell r="F515" t="str">
            <v>Servicio</v>
          </cell>
        </row>
        <row r="516">
          <cell r="B516" t="str">
            <v>SH1107</v>
          </cell>
          <cell r="C516" t="str">
            <v>SCRAPER PARA CASING 9 5/8"</v>
          </cell>
          <cell r="D516" t="str">
            <v>Corrida</v>
          </cell>
          <cell r="E516">
            <v>3194.9100000000003</v>
          </cell>
          <cell r="F516" t="str">
            <v>Servicio</v>
          </cell>
        </row>
        <row r="517">
          <cell r="B517" t="str">
            <v>SH1108</v>
          </cell>
          <cell r="C517" t="str">
            <v>CANASTA PARA CASING  4 1/2-5 1/2"</v>
          </cell>
          <cell r="D517" t="str">
            <v>Corrida</v>
          </cell>
          <cell r="E517">
            <v>2101.92</v>
          </cell>
          <cell r="F517" t="str">
            <v>Servicio</v>
          </cell>
        </row>
        <row r="518">
          <cell r="B518" t="str">
            <v>SH1109</v>
          </cell>
          <cell r="C518" t="str">
            <v>CANASTA PARA CASING  7"</v>
          </cell>
          <cell r="D518" t="str">
            <v>Corrida</v>
          </cell>
          <cell r="E518">
            <v>2690.46</v>
          </cell>
          <cell r="F518" t="str">
            <v>Servicio</v>
          </cell>
        </row>
        <row r="519">
          <cell r="B519" t="str">
            <v>SH1110</v>
          </cell>
          <cell r="C519" t="str">
            <v>CANASTA PARA CASING  9 5/8"</v>
          </cell>
          <cell r="D519" t="str">
            <v>Corrida</v>
          </cell>
          <cell r="E519">
            <v>3194.9100000000003</v>
          </cell>
          <cell r="F519" t="str">
            <v>Servicio</v>
          </cell>
        </row>
        <row r="520">
          <cell r="B520" t="str">
            <v>SCR5201</v>
          </cell>
          <cell r="C520" t="str">
            <v xml:space="preserve">ROTATING JET CLEAN SYSTEM TOOL 2.5¨ - 2 3/8¨ EUE BOX UP </v>
          </cell>
          <cell r="D520" t="str">
            <v>Corrida</v>
          </cell>
          <cell r="E520">
            <v>4160.0499999999993</v>
          </cell>
          <cell r="F520" t="str">
            <v>Servicio</v>
          </cell>
        </row>
        <row r="521">
          <cell r="B521" t="str">
            <v>SCR5202</v>
          </cell>
          <cell r="C521" t="str">
            <v>SAND JET PERFORATING TOOL - 3.500¨ - 2 3/8¨ EUE BOX x PIN - PRIMERAS 8 HORAS</v>
          </cell>
          <cell r="D521" t="str">
            <v>unidad</v>
          </cell>
          <cell r="E521">
            <v>1466.08</v>
          </cell>
          <cell r="F521" t="str">
            <v>Servicio</v>
          </cell>
        </row>
        <row r="522">
          <cell r="B522" t="str">
            <v>SCR5203</v>
          </cell>
          <cell r="C522" t="str">
            <v>SAND JET PERFORATING TOOL -POR PUNZADO</v>
          </cell>
          <cell r="D522" t="str">
            <v>unidad</v>
          </cell>
          <cell r="E522">
            <v>183.26</v>
          </cell>
          <cell r="F522" t="str">
            <v>Servicio</v>
          </cell>
        </row>
        <row r="523">
          <cell r="B523" t="str">
            <v>SCR5204</v>
          </cell>
          <cell r="C523" t="str">
            <v>CIRCULATION SUB ROTATING JET CLEAN</v>
          </cell>
          <cell r="D523" t="str">
            <v>día</v>
          </cell>
          <cell r="E523">
            <v>773.77</v>
          </cell>
          <cell r="F523" t="str">
            <v>Servicio</v>
          </cell>
        </row>
        <row r="524">
          <cell r="B524" t="str">
            <v>SCR5205</v>
          </cell>
          <cell r="C524" t="str">
            <v>Supervisor para operaciones de Sand Jetting dia o fraccion</v>
          </cell>
          <cell r="D524" t="str">
            <v>día</v>
          </cell>
          <cell r="E524">
            <v>806.54</v>
          </cell>
          <cell r="F524" t="str">
            <v>Servicio</v>
          </cell>
        </row>
        <row r="525">
          <cell r="B525" t="str">
            <v>SCR5206</v>
          </cell>
          <cell r="C525" t="str">
            <v>OPERADOR SAND JETTING dia o fraccion</v>
          </cell>
          <cell r="D525" t="str">
            <v>día</v>
          </cell>
          <cell r="E525">
            <v>349.78</v>
          </cell>
          <cell r="F525" t="str">
            <v>Servicio</v>
          </cell>
        </row>
        <row r="526">
          <cell r="B526" t="str">
            <v>SCR5207</v>
          </cell>
          <cell r="C526" t="str">
            <v>Asistente de Operaciones para fluidos de completacion dia o fraccion</v>
          </cell>
          <cell r="D526" t="str">
            <v>día</v>
          </cell>
          <cell r="E526">
            <v>109.31</v>
          </cell>
          <cell r="F526" t="str">
            <v>Servicio</v>
          </cell>
        </row>
        <row r="527">
          <cell r="B527" t="str">
            <v>2.1.07. Servicios de Pesca</v>
          </cell>
        </row>
        <row r="528">
          <cell r="B528" t="str">
            <v>SH1001</v>
          </cell>
          <cell r="C528" t="str">
            <v>Operador de Thru Tubing dia o fraccion dia o fraccion</v>
          </cell>
          <cell r="D528" t="str">
            <v>día</v>
          </cell>
          <cell r="E528">
            <v>330.54</v>
          </cell>
          <cell r="F528" t="str">
            <v>Servicio</v>
          </cell>
        </row>
        <row r="529">
          <cell r="B529" t="str">
            <v>SH1006</v>
          </cell>
          <cell r="C529" t="str">
            <v>Tapon Inflable de 1-11/16" HASTA 2-1/8'' OD</v>
          </cell>
          <cell r="D529" t="str">
            <v>unidad</v>
          </cell>
          <cell r="E529">
            <v>19396.189999999999</v>
          </cell>
          <cell r="F529" t="str">
            <v>Material</v>
          </cell>
        </row>
        <row r="530">
          <cell r="B530" t="str">
            <v>SH1007</v>
          </cell>
          <cell r="C530" t="str">
            <v>SARTA DE (MHA): O.D 1-11/16"</v>
          </cell>
          <cell r="D530" t="str">
            <v>Corrida</v>
          </cell>
          <cell r="E530">
            <v>2232.1</v>
          </cell>
          <cell r="F530" t="str">
            <v>Servicio</v>
          </cell>
        </row>
        <row r="531">
          <cell r="B531" t="str">
            <v>SH1008</v>
          </cell>
          <cell r="C531" t="str">
            <v>SARTA DE (MHA): O.D 1-1/2"</v>
          </cell>
          <cell r="D531" t="str">
            <v>Corrida</v>
          </cell>
          <cell r="E531">
            <v>2232.1</v>
          </cell>
          <cell r="F531" t="str">
            <v>Servicio</v>
          </cell>
        </row>
        <row r="532">
          <cell r="B532" t="str">
            <v>SH1009</v>
          </cell>
          <cell r="C532" t="str">
            <v>SARTA DE (MHA): O.D 2-1/8"</v>
          </cell>
          <cell r="D532" t="str">
            <v>Corrida</v>
          </cell>
          <cell r="E532">
            <v>2309.0700000000002</v>
          </cell>
          <cell r="F532" t="str">
            <v>Servicio</v>
          </cell>
        </row>
        <row r="533">
          <cell r="B533" t="str">
            <v>SH1010</v>
          </cell>
          <cell r="C533" t="str">
            <v>SARTA DE (MHA): O.D 2-7/8"</v>
          </cell>
          <cell r="D533" t="str">
            <v>Corrida</v>
          </cell>
          <cell r="E533">
            <v>2309.0700000000002</v>
          </cell>
          <cell r="F533" t="str">
            <v>Servicio</v>
          </cell>
        </row>
        <row r="534">
          <cell r="B534" t="str">
            <v>SH1011</v>
          </cell>
          <cell r="C534" t="str">
            <v>SARTA DE (MHA) PARA BAJAR TAPON RECUPERABLE 1-11/16" HASTA 2-1/8'' OD</v>
          </cell>
          <cell r="D534" t="str">
            <v>Corrida</v>
          </cell>
          <cell r="E534">
            <v>3345.8399999999997</v>
          </cell>
          <cell r="F534" t="str">
            <v>Servicio</v>
          </cell>
        </row>
        <row r="535">
          <cell r="B535" t="str">
            <v>SH1012</v>
          </cell>
          <cell r="C535" t="str">
            <v>SARTA DE GS SPEAR HIDRAULICO: O.D 1-3/4"</v>
          </cell>
          <cell r="D535" t="str">
            <v>Corrida</v>
          </cell>
          <cell r="E535">
            <v>9467.1899999999987</v>
          </cell>
          <cell r="F535" t="str">
            <v>Servicio</v>
          </cell>
        </row>
        <row r="536">
          <cell r="B536" t="str">
            <v>SH1013</v>
          </cell>
          <cell r="C536" t="str">
            <v>SARTA DE PESCANTE DE GUAYA TIPO CAIMAN</v>
          </cell>
          <cell r="D536" t="str">
            <v>Corrida</v>
          </cell>
          <cell r="E536">
            <v>5879.1200000000008</v>
          </cell>
          <cell r="F536" t="str">
            <v>Servicio</v>
          </cell>
        </row>
        <row r="537">
          <cell r="B537" t="str">
            <v>SH1014</v>
          </cell>
          <cell r="C537" t="str">
            <v>SARTA DE PESCANTE DE GUAYA TIPO ARPON</v>
          </cell>
          <cell r="D537" t="str">
            <v>Corrida</v>
          </cell>
          <cell r="E537">
            <v>5879.1200000000008</v>
          </cell>
          <cell r="F537" t="str">
            <v>Servicio</v>
          </cell>
        </row>
        <row r="538">
          <cell r="B538" t="str">
            <v>SH1015</v>
          </cell>
          <cell r="C538" t="str">
            <v>SARTA DE JDC HIDRAULICO: 2'' HASTA 3 1/2'' OD</v>
          </cell>
          <cell r="D538" t="str">
            <v>Corrida</v>
          </cell>
          <cell r="E538">
            <v>9467.1899999999987</v>
          </cell>
          <cell r="F538" t="str">
            <v>Servicio</v>
          </cell>
        </row>
        <row r="539">
          <cell r="B539" t="str">
            <v>SH1016</v>
          </cell>
          <cell r="C539" t="str">
            <v>SARTA DE OVERSHOT-CONTINUO MECANICO: HASTA 3 1/2 O.D</v>
          </cell>
          <cell r="D539" t="str">
            <v>Corrida</v>
          </cell>
          <cell r="E539">
            <v>6452.71</v>
          </cell>
          <cell r="F539" t="str">
            <v>Servicio</v>
          </cell>
        </row>
        <row r="540">
          <cell r="B540" t="str">
            <v>SH1017</v>
          </cell>
          <cell r="C540" t="str">
            <v>SARTA DE OVERSHOT HIDRAULICO : HASTA 3 1/2 OD</v>
          </cell>
          <cell r="D540" t="str">
            <v>Corrida</v>
          </cell>
          <cell r="E540">
            <v>7121.88</v>
          </cell>
          <cell r="F540" t="str">
            <v>Servicio</v>
          </cell>
        </row>
        <row r="541">
          <cell r="B541" t="str">
            <v>SH1018</v>
          </cell>
          <cell r="C541" t="str">
            <v>SARTA DE INDEXING TOOL MECANICA/HIDRAULICA</v>
          </cell>
          <cell r="D541" t="str">
            <v>Corrida</v>
          </cell>
          <cell r="E541">
            <v>5305.5599999999995</v>
          </cell>
          <cell r="F541" t="str">
            <v>Servicio</v>
          </cell>
        </row>
        <row r="542">
          <cell r="B542" t="str">
            <v>SH1019</v>
          </cell>
          <cell r="C542" t="str">
            <v>SARTA DE BLOQUE DE IMPRESIÓN: HASTA 3-3/4"</v>
          </cell>
          <cell r="D542" t="str">
            <v>Corrida</v>
          </cell>
          <cell r="E542">
            <v>2724.48</v>
          </cell>
          <cell r="F542" t="str">
            <v>Servicio</v>
          </cell>
        </row>
        <row r="543">
          <cell r="B543" t="str">
            <v>SH1020</v>
          </cell>
          <cell r="C543" t="str">
            <v>SARTA DE SETTING TOOL HIDRAULICO: OD. 2''</v>
          </cell>
          <cell r="D543" t="str">
            <v>Corrida</v>
          </cell>
          <cell r="E543">
            <v>2820.0699999999997</v>
          </cell>
          <cell r="F543" t="str">
            <v>Servicio</v>
          </cell>
        </row>
        <row r="544">
          <cell r="B544" t="str">
            <v>SH1021</v>
          </cell>
          <cell r="C544" t="str">
            <v>SARTA DE VENTURY BASKET: 1-11/16" hasta 2 1/2'' OD</v>
          </cell>
          <cell r="D544" t="str">
            <v>Corrida</v>
          </cell>
          <cell r="E544">
            <v>8555.81</v>
          </cell>
          <cell r="F544" t="str">
            <v>Servicio</v>
          </cell>
        </row>
        <row r="545">
          <cell r="B545" t="str">
            <v>SH1022</v>
          </cell>
          <cell r="C545" t="str">
            <v>SARTA DE JET ROTATORIO: OD. 1-11/16"</v>
          </cell>
          <cell r="D545" t="str">
            <v>Corrida</v>
          </cell>
          <cell r="E545">
            <v>4254.0099999999993</v>
          </cell>
          <cell r="F545" t="str">
            <v>Servicio</v>
          </cell>
        </row>
        <row r="546">
          <cell r="B546" t="str">
            <v>SH1023</v>
          </cell>
          <cell r="C546" t="str">
            <v>SARTA DE JET ROTATORIO: OD. 2-1/2"</v>
          </cell>
          <cell r="D546" t="str">
            <v>Corrida</v>
          </cell>
          <cell r="E546">
            <v>4827.57</v>
          </cell>
          <cell r="F546" t="str">
            <v>Servicio</v>
          </cell>
        </row>
        <row r="547">
          <cell r="B547" t="str">
            <v>SH1024</v>
          </cell>
          <cell r="C547" t="str">
            <v>SARTA DE CORTADOR DE TUBERIA HIDRAULICO:  1-11/16, 2 1/8''</v>
          </cell>
          <cell r="D547" t="str">
            <v>Corrida</v>
          </cell>
          <cell r="E547">
            <v>10993.49</v>
          </cell>
          <cell r="F547" t="str">
            <v>Servicio</v>
          </cell>
        </row>
        <row r="548">
          <cell r="B548" t="str">
            <v>SH1025</v>
          </cell>
          <cell r="C548" t="str">
            <v>UNDERIMER: OD. 2", 2-1/8"</v>
          </cell>
          <cell r="D548" t="str">
            <v>Corrida</v>
          </cell>
          <cell r="E548">
            <v>10993.49</v>
          </cell>
          <cell r="F548" t="str">
            <v>Servicio</v>
          </cell>
        </row>
        <row r="549">
          <cell r="B549" t="str">
            <v>SH1026</v>
          </cell>
          <cell r="C549" t="str">
            <v>PERCUSIÓN HIDRÁULICA O.D 1-11/16'' , 1-1/4''</v>
          </cell>
          <cell r="D549" t="str">
            <v>Corrida</v>
          </cell>
          <cell r="E549">
            <v>7081.15</v>
          </cell>
          <cell r="F549" t="str">
            <v>Servicio</v>
          </cell>
        </row>
        <row r="550">
          <cell r="B550" t="str">
            <v>SH1027</v>
          </cell>
          <cell r="C550" t="str">
            <v>LOCALIZADOR: O.D 1-11/16 , 2-1/8"</v>
          </cell>
          <cell r="D550" t="str">
            <v>Corrida</v>
          </cell>
          <cell r="E550">
            <v>2676.6800000000003</v>
          </cell>
          <cell r="F550" t="str">
            <v>Servicio</v>
          </cell>
        </row>
        <row r="551">
          <cell r="B551" t="str">
            <v>SH1029</v>
          </cell>
          <cell r="C551" t="str">
            <v>SARTA DE EMPACADURA INFLEBLE: 1-11/16",</v>
          </cell>
          <cell r="D551" t="str">
            <v>Corrida</v>
          </cell>
          <cell r="E551">
            <v>17971.96</v>
          </cell>
          <cell r="F551" t="str">
            <v>Servicio</v>
          </cell>
        </row>
        <row r="552">
          <cell r="B552" t="str">
            <v>SH1030</v>
          </cell>
          <cell r="C552" t="str">
            <v>CONECTOR DE TUBERIA 1-1/4” – 1-1/2”</v>
          </cell>
          <cell r="D552" t="str">
            <v>Corrida</v>
          </cell>
          <cell r="E552">
            <v>461.82</v>
          </cell>
          <cell r="F552" t="str">
            <v>Servicio</v>
          </cell>
        </row>
        <row r="553">
          <cell r="B553" t="str">
            <v>SH1031</v>
          </cell>
          <cell r="C553" t="str">
            <v>CONECTOR DE TUBERIA Coil: 1-3/4” – 2.00”</v>
          </cell>
          <cell r="D553" t="str">
            <v>Corrida</v>
          </cell>
          <cell r="E553">
            <v>461.82</v>
          </cell>
          <cell r="F553" t="str">
            <v>Servicio</v>
          </cell>
        </row>
        <row r="554">
          <cell r="B554" t="str">
            <v>SH1032</v>
          </cell>
          <cell r="C554" t="str">
            <v>VALVULA FLAPPLER</v>
          </cell>
          <cell r="D554" t="str">
            <v>Corrida</v>
          </cell>
          <cell r="E554">
            <v>692.73</v>
          </cell>
          <cell r="F554" t="str">
            <v>Servicio</v>
          </cell>
        </row>
        <row r="555">
          <cell r="B555" t="str">
            <v>SH1033</v>
          </cell>
          <cell r="C555" t="str">
            <v>SUB DE CIRCULACIÓN</v>
          </cell>
          <cell r="D555" t="str">
            <v>Corrida</v>
          </cell>
          <cell r="E555">
            <v>692.73</v>
          </cell>
          <cell r="F555" t="str">
            <v>Servicio</v>
          </cell>
        </row>
        <row r="556">
          <cell r="B556" t="str">
            <v>SH1034</v>
          </cell>
          <cell r="C556" t="str">
            <v>DESCONECTOR HIDRAULICO</v>
          </cell>
          <cell r="D556" t="str">
            <v>Corrida</v>
          </cell>
          <cell r="E556">
            <v>692.73</v>
          </cell>
          <cell r="F556" t="str">
            <v>Servicio</v>
          </cell>
        </row>
        <row r="557">
          <cell r="B557" t="str">
            <v>SH1035</v>
          </cell>
          <cell r="C557" t="str">
            <v>JET FIJO PARA LIMPIEZA</v>
          </cell>
          <cell r="D557" t="str">
            <v>Corrida</v>
          </cell>
          <cell r="E557">
            <v>254.92000000000002</v>
          </cell>
          <cell r="F557" t="str">
            <v>Servicio</v>
          </cell>
        </row>
        <row r="558">
          <cell r="B558" t="str">
            <v>SH1036</v>
          </cell>
          <cell r="C558" t="str">
            <v>JET FIJO PARA CEMENTACIÓN</v>
          </cell>
          <cell r="D558" t="str">
            <v>Corrida</v>
          </cell>
          <cell r="E558">
            <v>276.18</v>
          </cell>
          <cell r="F558" t="str">
            <v>Servicio</v>
          </cell>
        </row>
        <row r="559">
          <cell r="B559" t="str">
            <v>SH1037</v>
          </cell>
          <cell r="C559" t="str">
            <v xml:space="preserve">Venturi Junk Basket 2 1/16'' /  1 1/2”  </v>
          </cell>
          <cell r="D559" t="str">
            <v>día</v>
          </cell>
          <cell r="E559">
            <v>2030.16</v>
          </cell>
          <cell r="F559" t="str">
            <v>Servicio</v>
          </cell>
        </row>
        <row r="560">
          <cell r="B560" t="str">
            <v>SH1038</v>
          </cell>
          <cell r="C560" t="str">
            <v xml:space="preserve">Fishing Grab Tool 2 1/16'' /  1 1/2”  </v>
          </cell>
          <cell r="D560" t="str">
            <v>día</v>
          </cell>
          <cell r="E560">
            <v>2254.19</v>
          </cell>
          <cell r="F560" t="str">
            <v>Servicio</v>
          </cell>
        </row>
        <row r="561">
          <cell r="B561" t="str">
            <v>SH1039</v>
          </cell>
          <cell r="C561" t="str">
            <v xml:space="preserve">Coiled Tubing Anchor with Mechanical Shear Release 1-11/16'' / 1” </v>
          </cell>
          <cell r="D561" t="str">
            <v>Corrida</v>
          </cell>
          <cell r="E561">
            <v>2437.86</v>
          </cell>
          <cell r="F561" t="str">
            <v>Servicio</v>
          </cell>
        </row>
        <row r="562">
          <cell r="B562" t="str">
            <v>SH1040</v>
          </cell>
          <cell r="C562" t="str">
            <v xml:space="preserve">Coiled Tubing Anchor with Mechanical Shear Release 2-1/8'' / 1 1/2”  </v>
          </cell>
          <cell r="D562" t="str">
            <v>Corrida</v>
          </cell>
          <cell r="E562">
            <v>2437.86</v>
          </cell>
          <cell r="F562" t="str">
            <v>Servicio</v>
          </cell>
        </row>
        <row r="563">
          <cell r="B563" t="str">
            <v>SH1041</v>
          </cell>
          <cell r="C563" t="str">
            <v xml:space="preserve">Hydraulic Pipe Cutter 1-11/16'' / 1”  </v>
          </cell>
          <cell r="D563" t="str">
            <v>Corrida</v>
          </cell>
          <cell r="E563">
            <v>2278.2900000000004</v>
          </cell>
          <cell r="F563" t="str">
            <v>Servicio</v>
          </cell>
        </row>
        <row r="564">
          <cell r="B564" t="str">
            <v>SH1042</v>
          </cell>
          <cell r="C564" t="str">
            <v xml:space="preserve">Hydraulic Pipe Cutter 2-1/8'' / 1 1/2”  </v>
          </cell>
          <cell r="D564" t="str">
            <v>Corrida</v>
          </cell>
          <cell r="E564">
            <v>3701.4399999999996</v>
          </cell>
          <cell r="F564" t="str">
            <v>Servicio</v>
          </cell>
        </row>
        <row r="565">
          <cell r="B565" t="str">
            <v>SH1043</v>
          </cell>
          <cell r="C565" t="str">
            <v xml:space="preserve">Multi-Jet Wash Tool T 1-11/16'' / 1”  </v>
          </cell>
          <cell r="D565" t="str">
            <v>día</v>
          </cell>
          <cell r="E565">
            <v>2718.3900000000003</v>
          </cell>
          <cell r="F565" t="str">
            <v>Servicio</v>
          </cell>
        </row>
        <row r="566">
          <cell r="B566" t="str">
            <v>SH1044</v>
          </cell>
          <cell r="C566" t="str">
            <v xml:space="preserve">Multi-Jet Wash Tool T 2-1/8'' / 1 1/2”  </v>
          </cell>
          <cell r="D566" t="str">
            <v>día</v>
          </cell>
          <cell r="E566">
            <v>3324.5099999999998</v>
          </cell>
          <cell r="F566" t="str">
            <v>Servicio</v>
          </cell>
        </row>
        <row r="567">
          <cell r="B567" t="str">
            <v>SH1045</v>
          </cell>
          <cell r="C567" t="str">
            <v xml:space="preserve">Flow Activated Releasable Overshot Tool thru 2 1/8 </v>
          </cell>
          <cell r="D567" t="str">
            <v>día</v>
          </cell>
          <cell r="E567">
            <v>924.79</v>
          </cell>
          <cell r="F567" t="str">
            <v>Servicio</v>
          </cell>
        </row>
        <row r="568">
          <cell r="B568" t="str">
            <v>SH1046</v>
          </cell>
          <cell r="C568" t="str">
            <v>Basket downhole thru 2 1/8''</v>
          </cell>
          <cell r="D568" t="str">
            <v>día</v>
          </cell>
          <cell r="E568">
            <v>357.54999999999995</v>
          </cell>
          <cell r="F568" t="str">
            <v>Servicio</v>
          </cell>
        </row>
        <row r="569">
          <cell r="B569" t="str">
            <v>SH1047</v>
          </cell>
          <cell r="C569" t="str">
            <v xml:space="preserve">Flow Activated Releasable Fishing/Bulldog Spear thru 2'' / 1”  </v>
          </cell>
          <cell r="D569" t="str">
            <v>día</v>
          </cell>
          <cell r="E569">
            <v>1269.8599999999999</v>
          </cell>
          <cell r="F569" t="str">
            <v>Servicio</v>
          </cell>
        </row>
        <row r="570">
          <cell r="B570" t="str">
            <v>SFS6001</v>
          </cell>
          <cell r="C570" t="str">
            <v>HYDRAULIC JAR  "ALL TYPES" TOOL OD 4.750'' TOOL ID 2.000'' OR 2.250'' THREATS 3 1/2 IF BOX - PIN PRIMER DIA</v>
          </cell>
          <cell r="D570" t="str">
            <v>día</v>
          </cell>
          <cell r="E570">
            <v>1315.98</v>
          </cell>
          <cell r="F570" t="str">
            <v>Servicio</v>
          </cell>
        </row>
        <row r="571">
          <cell r="B571" t="str">
            <v>SFS6002</v>
          </cell>
          <cell r="C571" t="str">
            <v>HYDRAULIC JAR  "ALL TYPES" TOOL OD 4.750'' TOOL ID 2.000'' OR 2.250'' THREATS 3 1/2 IF BOX - PIN DIA ADICIONAL</v>
          </cell>
          <cell r="D571" t="str">
            <v>día</v>
          </cell>
          <cell r="E571">
            <v>657.58</v>
          </cell>
          <cell r="F571" t="str">
            <v>Servicio</v>
          </cell>
        </row>
        <row r="572">
          <cell r="B572" t="str">
            <v>SFS6003</v>
          </cell>
          <cell r="C572" t="str">
            <v>HYDRAULIC JAR  "ALL TYPES" TOOL OD 4.750'' TOOL ID 2.000'' OR 2.250'' THREATS 3 1/2 IF BOX - PIN PERDIDA EN EL HOYO O DAÑO IRREPARABLE</v>
          </cell>
          <cell r="D572" t="str">
            <v>unidad</v>
          </cell>
          <cell r="E572">
            <v>64786.369999999995</v>
          </cell>
          <cell r="F572" t="str">
            <v>Material</v>
          </cell>
        </row>
        <row r="573">
          <cell r="B573" t="str">
            <v>SFS6004</v>
          </cell>
          <cell r="C573" t="str">
            <v>HYDRAULIC JAR  "ALL TYPES" TOOL OD 4.750'' TOOL ID 2.000'' OR 2.250'' THREATS 3 1/2 IF BOX - PIN REDRESS CHARGE</v>
          </cell>
          <cell r="D573" t="str">
            <v>unidad</v>
          </cell>
          <cell r="E573">
            <v>1619.67</v>
          </cell>
          <cell r="F573" t="str">
            <v>Material</v>
          </cell>
        </row>
        <row r="574">
          <cell r="B574" t="str">
            <v>SFS6005</v>
          </cell>
          <cell r="C574" t="str">
            <v>BUMPER SUB  "ALL TYPES" TOOL OD 4.750'' TOOL ID 2.000'' OR 2.250'' THREATS 3 1/2 IF BOX - PIN PRIMER DIA</v>
          </cell>
          <cell r="D574" t="str">
            <v>día</v>
          </cell>
          <cell r="E574">
            <v>783.92</v>
          </cell>
          <cell r="F574" t="str">
            <v>Servicio</v>
          </cell>
        </row>
        <row r="575">
          <cell r="B575" t="str">
            <v>SFS6006</v>
          </cell>
          <cell r="C575" t="str">
            <v>BUMPER SUB "ALL TYPES" TOOL OD 4.750'' TOOL ID 2.000'' OR 2.250'' THREATS 3 1/2 IF BOX - PIN DIA ADICIONAL</v>
          </cell>
          <cell r="D575" t="str">
            <v>día</v>
          </cell>
          <cell r="E575">
            <v>391.96999999999997</v>
          </cell>
          <cell r="F575" t="str">
            <v>Servicio</v>
          </cell>
        </row>
        <row r="576">
          <cell r="B576" t="str">
            <v>SFS6007</v>
          </cell>
          <cell r="C576" t="str">
            <v>BUMPER SUB "ALL TYPES" TOOL OD 4.750'' TOOL ID 2.000'' OR 2.250'' THREATS 3 1/2 IF BOX - PIN PERDIDA EN EL HOYO O DAÑO IRREPARABLE</v>
          </cell>
          <cell r="D576" t="str">
            <v>unidad</v>
          </cell>
          <cell r="E576">
            <v>44540.630000000005</v>
          </cell>
          <cell r="F576" t="str">
            <v>Material</v>
          </cell>
        </row>
        <row r="577">
          <cell r="B577" t="str">
            <v>SFS6008</v>
          </cell>
          <cell r="C577" t="str">
            <v>BUMPER SUB  "ALL TYPES" TOOL OD 4.750'' TOOL ID 2.000'' OR 2.250'' THREATS 3 1/2 IF BOX - PIN REDRESS CHARGE</v>
          </cell>
          <cell r="D577" t="str">
            <v>unidad</v>
          </cell>
          <cell r="E577">
            <v>1417.1999999999998</v>
          </cell>
          <cell r="F577" t="str">
            <v>Material</v>
          </cell>
        </row>
        <row r="578">
          <cell r="B578" t="str">
            <v>SFS6009</v>
          </cell>
          <cell r="C578" t="str">
            <v>ACCELERATORS JARS ALL TYPES TOOL OD 4.750'' TOOL ID 2.000'' OR 2.250'' THREATS 3 1/2 IF BOX - PIN PRIMER DIA</v>
          </cell>
          <cell r="D578" t="str">
            <v>día</v>
          </cell>
          <cell r="E578">
            <v>951.56000000000006</v>
          </cell>
          <cell r="F578" t="str">
            <v>Servicio</v>
          </cell>
        </row>
        <row r="579">
          <cell r="B579" t="str">
            <v>SFS6010</v>
          </cell>
          <cell r="C579" t="str">
            <v>ACCELERATORS JARS  ALL TYPES TOOL OD 4.750'' TOOL ID 2.000'' OR 2.250'' THREATS 3 1/2 IF BOX - PIN DIA ADICIONAL</v>
          </cell>
          <cell r="D579" t="str">
            <v>día</v>
          </cell>
          <cell r="E579">
            <v>475.36</v>
          </cell>
          <cell r="F579" t="str">
            <v>Servicio</v>
          </cell>
        </row>
        <row r="580">
          <cell r="B580" t="str">
            <v>SFS6011</v>
          </cell>
          <cell r="C580" t="str">
            <v>ACCELERATORS JARS ALL TYPES TOOL OD 4.750'' TOOL ID 2.000'' OR 2.250'' THREATS 3 1/2 IF BOX - PERDIDA EN EL HOYO O DAÑO IRREPARABLE</v>
          </cell>
          <cell r="D580" t="str">
            <v>unidad</v>
          </cell>
          <cell r="E580">
            <v>72884.67</v>
          </cell>
          <cell r="F580" t="str">
            <v>Material</v>
          </cell>
        </row>
        <row r="581">
          <cell r="B581" t="str">
            <v>SFS6012</v>
          </cell>
          <cell r="C581" t="str">
            <v>ACCELERATORS JARS ALL TYPES TOOL OD 4.750'' TOOL ID 2.000'' OR 2.250'' THREATS 3 1/2 IF BOX - PIN REDRESS CHARGE</v>
          </cell>
          <cell r="D581" t="str">
            <v>unidad</v>
          </cell>
          <cell r="E581">
            <v>1619.67</v>
          </cell>
          <cell r="F581" t="str">
            <v>Material</v>
          </cell>
        </row>
        <row r="582">
          <cell r="B582" t="str">
            <v>SFS6013</v>
          </cell>
          <cell r="C582" t="str">
            <v>BUMPER SUB ALL TYPES" TOOL OD 6.250'' TOOL ID 2.250'' THREATS 4 1/2 IF BOX -PIN POR DIA</v>
          </cell>
          <cell r="D582" t="str">
            <v>día</v>
          </cell>
          <cell r="E582">
            <v>1012.3000000000001</v>
          </cell>
          <cell r="F582" t="str">
            <v>Servicio</v>
          </cell>
        </row>
        <row r="583">
          <cell r="B583" t="str">
            <v>SFS6014</v>
          </cell>
          <cell r="C583" t="str">
            <v>BUMPER SUB  "ALL TYPES" TOOL OD 6.250'' TOOL ID 2.250'' THREATS 4 1/2 IF BOX -PIN REDRESS CHARGE</v>
          </cell>
          <cell r="D583" t="str">
            <v>unidad</v>
          </cell>
          <cell r="E583">
            <v>1417.1999999999998</v>
          </cell>
          <cell r="F583" t="str">
            <v>Material</v>
          </cell>
        </row>
        <row r="584">
          <cell r="B584" t="str">
            <v>SFS6015</v>
          </cell>
          <cell r="C584" t="str">
            <v>HYDRAULIC JAR  "ALL TYPES" TOOL OD 6.250'' TOOL ID 2.250'' THREATS 4 1/2 IF BOX -PIN POR DIA</v>
          </cell>
          <cell r="D584" t="str">
            <v>día</v>
          </cell>
          <cell r="E584">
            <v>1518.44</v>
          </cell>
          <cell r="F584" t="str">
            <v>Servicio</v>
          </cell>
        </row>
        <row r="585">
          <cell r="B585" t="str">
            <v>SFS6016</v>
          </cell>
          <cell r="C585" t="str">
            <v>HYDRAULIC JAR  "ALL TYPES" TOOL OD 6.250'' TOOL ID 2.250'' THREATS 4 1/2 IF BOX -PIN PERDIDA EN EL HOYO O DAÑO IRREPARABLE</v>
          </cell>
          <cell r="D585" t="str">
            <v>unidad</v>
          </cell>
          <cell r="E585">
            <v>76933.829999999987</v>
          </cell>
          <cell r="F585" t="str">
            <v>Material</v>
          </cell>
        </row>
        <row r="586">
          <cell r="B586" t="str">
            <v>SFS6017</v>
          </cell>
          <cell r="C586" t="str">
            <v>HYDRAULIC JAR  "ALL TYPES" TOOL OD 6.250'' TOOL ID 2.250'' THREATS 4 1/2 IF BOX -PIN REDRESS CHARGE</v>
          </cell>
          <cell r="D586" t="str">
            <v>unidad</v>
          </cell>
          <cell r="E586">
            <v>1619.67</v>
          </cell>
          <cell r="F586" t="str">
            <v>Material</v>
          </cell>
        </row>
        <row r="587">
          <cell r="B587" t="str">
            <v>SFS6018</v>
          </cell>
          <cell r="C587" t="str">
            <v xml:space="preserve">JUNK MILLS -(FLAT CONCAVE OR CONVEX) HASTA 4 3/4" OD      </v>
          </cell>
          <cell r="D587" t="str">
            <v>corrida</v>
          </cell>
          <cell r="E587">
            <v>1675.7</v>
          </cell>
          <cell r="F587" t="str">
            <v>Servicio</v>
          </cell>
        </row>
        <row r="588">
          <cell r="B588" t="str">
            <v>SFS6019</v>
          </cell>
          <cell r="C588" t="str">
            <v xml:space="preserve">JUNK MILLS(FLAT CONCAVE OR CONVEX) HASTA 6-1/8" OD        </v>
          </cell>
          <cell r="D588" t="str">
            <v>corrida</v>
          </cell>
          <cell r="E588">
            <v>2154.71</v>
          </cell>
          <cell r="F588" t="str">
            <v>Servicio</v>
          </cell>
        </row>
        <row r="589">
          <cell r="B589" t="str">
            <v>SFS6020</v>
          </cell>
          <cell r="C589" t="str">
            <v xml:space="preserve">JUNK MILLS(FLAT CONCAVE OR CONVEX) HASTA 8 1/2 " OD       </v>
          </cell>
          <cell r="D589" t="str">
            <v>corrida</v>
          </cell>
          <cell r="E589">
            <v>3062.86</v>
          </cell>
          <cell r="F589" t="str">
            <v>Servicio</v>
          </cell>
        </row>
        <row r="590">
          <cell r="B590" t="str">
            <v>SFS6030</v>
          </cell>
          <cell r="C590" t="str">
            <v xml:space="preserve">SHOES - ROTARY, HASTA 4 1/8" OD      </v>
          </cell>
          <cell r="D590" t="str">
            <v>Corrida</v>
          </cell>
          <cell r="E590">
            <v>2255.39</v>
          </cell>
          <cell r="F590" t="str">
            <v>Servicio</v>
          </cell>
        </row>
        <row r="591">
          <cell r="B591" t="str">
            <v>SFS6036</v>
          </cell>
          <cell r="C591" t="str">
            <v>SHOES - ROTARY, HASTA 4 1/8" OD  PERDIDA EN EL HOYO O DAÑO IRREPARABLE</v>
          </cell>
          <cell r="D591" t="str">
            <v>unidad</v>
          </cell>
          <cell r="E591">
            <v>3973.8399999999997</v>
          </cell>
          <cell r="F591" t="str">
            <v>Material</v>
          </cell>
        </row>
        <row r="592">
          <cell r="B592" t="str">
            <v>SFS6037</v>
          </cell>
          <cell r="C592" t="str">
            <v>SHOES - ROTARY, HASTA 6-1/2" OD  PERDIDA EN EL HOYO O DAÑO IRREPARABLE</v>
          </cell>
          <cell r="D592" t="str">
            <v>unidad</v>
          </cell>
          <cell r="E592">
            <v>5165.91</v>
          </cell>
          <cell r="F592" t="str">
            <v>Material</v>
          </cell>
        </row>
        <row r="593">
          <cell r="B593" t="str">
            <v>SFS6038</v>
          </cell>
          <cell r="C593" t="str">
            <v>SHOES - ROTARY,  HASTA 8-1/2" OD  PERDIDA EN EL HOYO O DAÑO IRREPARABLE</v>
          </cell>
          <cell r="D593" t="str">
            <v>unidad</v>
          </cell>
          <cell r="E593">
            <v>6954.01</v>
          </cell>
          <cell r="F593" t="str">
            <v>Material</v>
          </cell>
        </row>
        <row r="594">
          <cell r="B594" t="str">
            <v>SFS6040</v>
          </cell>
          <cell r="C594" t="str">
            <v>BASKETS-BOOT HASTA 4-1/4" OD     POR DIA</v>
          </cell>
          <cell r="D594" t="str">
            <v>día</v>
          </cell>
          <cell r="E594">
            <v>261.91000000000003</v>
          </cell>
          <cell r="F594" t="str">
            <v>Servicio</v>
          </cell>
        </row>
        <row r="595">
          <cell r="B595" t="str">
            <v>SFS6041</v>
          </cell>
          <cell r="C595" t="str">
            <v>BASKETS-BOOT HASTA 4-3/4" OD     POR DIA</v>
          </cell>
          <cell r="D595" t="str">
            <v>día</v>
          </cell>
          <cell r="E595">
            <v>314.05</v>
          </cell>
          <cell r="F595" t="str">
            <v>Servicio</v>
          </cell>
        </row>
        <row r="596">
          <cell r="B596" t="str">
            <v>SFS6042</v>
          </cell>
          <cell r="C596" t="str">
            <v>BASKETS-BOOT HASTA 5-3/4" OD     POR DIA</v>
          </cell>
          <cell r="D596" t="str">
            <v>día</v>
          </cell>
          <cell r="E596">
            <v>323.7</v>
          </cell>
          <cell r="F596" t="str">
            <v>Servicio</v>
          </cell>
        </row>
        <row r="597">
          <cell r="B597" t="str">
            <v>SFS6043</v>
          </cell>
          <cell r="C597" t="str">
            <v>BASKETS-BOOT HASTA 6-1/8" OD     POR DIA</v>
          </cell>
          <cell r="D597" t="str">
            <v>día</v>
          </cell>
          <cell r="E597">
            <v>359.40000000000003</v>
          </cell>
          <cell r="F597" t="str">
            <v>Servicio</v>
          </cell>
        </row>
        <row r="598">
          <cell r="B598" t="str">
            <v>SFS6044</v>
          </cell>
          <cell r="C598" t="str">
            <v>BASKETS-BOOT HASTA 6-3/4" OD     POR DIA</v>
          </cell>
          <cell r="D598" t="str">
            <v>día</v>
          </cell>
          <cell r="E598">
            <v>394.55</v>
          </cell>
          <cell r="F598" t="str">
            <v>Servicio</v>
          </cell>
        </row>
        <row r="599">
          <cell r="B599" t="str">
            <v>SFS6045</v>
          </cell>
          <cell r="C599" t="str">
            <v>BASKETS-BOOT HASTA 7-3/4" OD     POR DIA</v>
          </cell>
          <cell r="D599" t="str">
            <v>día</v>
          </cell>
          <cell r="E599">
            <v>409.28999999999996</v>
          </cell>
          <cell r="F599" t="str">
            <v>Servicio</v>
          </cell>
        </row>
        <row r="600">
          <cell r="B600" t="str">
            <v>SFS6049</v>
          </cell>
          <cell r="C600" t="str">
            <v>BASKETS-BOOT HASTA 4-3/4" OD PERDIDA EN EL HOYO O DAÑO IRREPARABLE</v>
          </cell>
          <cell r="D600" t="str">
            <v>unidad</v>
          </cell>
          <cell r="E600">
            <v>8079.6599999999989</v>
          </cell>
          <cell r="F600" t="str">
            <v>Material</v>
          </cell>
        </row>
        <row r="601">
          <cell r="B601" t="str">
            <v>SFS6050</v>
          </cell>
          <cell r="C601" t="str">
            <v>BASKETS-BOOT HASTA 6-1/8" OD PERDIDA EN EL HOYO O DAÑO IRREPARABLE</v>
          </cell>
          <cell r="D601" t="str">
            <v>unidad</v>
          </cell>
          <cell r="E601">
            <v>8306.42</v>
          </cell>
          <cell r="F601" t="str">
            <v>Material</v>
          </cell>
        </row>
        <row r="602">
          <cell r="B602" t="str">
            <v>SFS6051</v>
          </cell>
          <cell r="C602" t="str">
            <v>BASKETS-BOOT HASTA 7-3/4" OD PERDIDA EN EL HOYO O DAÑO IRREPARABLE</v>
          </cell>
          <cell r="D602" t="str">
            <v>unidad</v>
          </cell>
          <cell r="E602">
            <v>9665.31</v>
          </cell>
          <cell r="F602" t="str">
            <v>Material</v>
          </cell>
        </row>
        <row r="603">
          <cell r="B603" t="str">
            <v>SFS6052</v>
          </cell>
          <cell r="C603" t="str">
            <v>SUBS - ROTARY HASTA 2-3/8" JOINT SIZE     POR DIA</v>
          </cell>
          <cell r="D603" t="str">
            <v>día</v>
          </cell>
          <cell r="E603">
            <v>32.879999999999995</v>
          </cell>
          <cell r="F603" t="str">
            <v>Servicio</v>
          </cell>
        </row>
        <row r="604">
          <cell r="B604" t="str">
            <v>SFS6053</v>
          </cell>
          <cell r="C604" t="str">
            <v>SUBS - ROTARY HASTA 2-7/8" JOINT SIZE     POR DIA</v>
          </cell>
          <cell r="D604" t="str">
            <v>día</v>
          </cell>
          <cell r="E604">
            <v>39.690000000000005</v>
          </cell>
          <cell r="F604" t="str">
            <v>Servicio</v>
          </cell>
        </row>
        <row r="605">
          <cell r="B605" t="str">
            <v>SFS6054</v>
          </cell>
          <cell r="C605" t="str">
            <v>SUBS - ROTARY HASTA 3-1/2" JOINT SIZE     POR DIA</v>
          </cell>
          <cell r="D605" t="str">
            <v>día</v>
          </cell>
          <cell r="E605">
            <v>42.11</v>
          </cell>
          <cell r="F605" t="str">
            <v>Servicio</v>
          </cell>
        </row>
        <row r="606">
          <cell r="B606" t="str">
            <v>SFS6055</v>
          </cell>
          <cell r="C606" t="str">
            <v>SUBS - ROTARY HASTA 4-1/2" JOINT SIZE     POR DIA</v>
          </cell>
          <cell r="D606" t="str">
            <v>día</v>
          </cell>
          <cell r="E606">
            <v>57.260000000000005</v>
          </cell>
          <cell r="F606" t="str">
            <v>Servicio</v>
          </cell>
        </row>
        <row r="607">
          <cell r="B607" t="str">
            <v>SFS6056</v>
          </cell>
          <cell r="C607" t="str">
            <v>SUBS - ROTARY, BIT SUB, CROSSOVER SUB HASTA CONEXIÓN 2-7/8"  POR DIA</v>
          </cell>
          <cell r="D607" t="str">
            <v>día</v>
          </cell>
          <cell r="E607">
            <v>63.49</v>
          </cell>
          <cell r="F607" t="str">
            <v>Servicio</v>
          </cell>
        </row>
        <row r="608">
          <cell r="B608" t="str">
            <v>SFS6057</v>
          </cell>
          <cell r="C608" t="str">
            <v>SUBS - ROTARY, BIT SUB, CROSSOVER SUB HASTA CONEXIÓN 4 1/2"  POR DIA</v>
          </cell>
          <cell r="D608" t="str">
            <v>día</v>
          </cell>
          <cell r="E608">
            <v>91.839999999999989</v>
          </cell>
          <cell r="F608" t="str">
            <v>Servicio</v>
          </cell>
        </row>
        <row r="609">
          <cell r="B609" t="str">
            <v>SFS6074</v>
          </cell>
          <cell r="C609" t="str">
            <v>BOWEN SERIES 150 HASTA 4-3/8"     POR DIA</v>
          </cell>
          <cell r="D609" t="str">
            <v>día</v>
          </cell>
          <cell r="E609">
            <v>425.74</v>
          </cell>
          <cell r="F609" t="str">
            <v>Servicio</v>
          </cell>
        </row>
        <row r="610">
          <cell r="B610" t="str">
            <v>SFS6075</v>
          </cell>
          <cell r="C610" t="str">
            <v>BOWEN SERIES 150 HASTA 6-1/4"     POR DIA</v>
          </cell>
          <cell r="D610" t="str">
            <v>día</v>
          </cell>
          <cell r="E610">
            <v>502.83000000000004</v>
          </cell>
          <cell r="F610" t="str">
            <v>Servicio</v>
          </cell>
        </row>
        <row r="611">
          <cell r="B611" t="str">
            <v>SFS6076</v>
          </cell>
          <cell r="C611" t="str">
            <v>BOWEN SERIES 150 HASTA 7-7/8"     POR DIA</v>
          </cell>
          <cell r="D611" t="str">
            <v>día</v>
          </cell>
          <cell r="E611">
            <v>609.9799999999999</v>
          </cell>
          <cell r="F611" t="str">
            <v>Servicio</v>
          </cell>
        </row>
        <row r="612">
          <cell r="B612" t="str">
            <v>SFS6099</v>
          </cell>
          <cell r="C612" t="str">
            <v>ACCESORIOS PARA RELEASING SPEARS GRAPPLE HASTA 2 3/8¨</v>
          </cell>
          <cell r="D612" t="str">
            <v>unidad</v>
          </cell>
          <cell r="E612">
            <v>2681.34</v>
          </cell>
          <cell r="F612" t="str">
            <v>Material</v>
          </cell>
        </row>
        <row r="613">
          <cell r="B613" t="str">
            <v>SFS6100</v>
          </cell>
          <cell r="C613" t="str">
            <v>ACCESORIOS PARA RELEASING SPEARS GRAPPLE HASTA 2 7/8¨</v>
          </cell>
          <cell r="D613" t="str">
            <v>unidad</v>
          </cell>
          <cell r="E613">
            <v>5281.71</v>
          </cell>
          <cell r="F613" t="str">
            <v>Material</v>
          </cell>
        </row>
        <row r="614">
          <cell r="B614" t="str">
            <v>SFS6101</v>
          </cell>
          <cell r="C614" t="str">
            <v>ACCESORIOS PARA RELEASING SPEARS GRAPPLE HASTA 3 1/2¨</v>
          </cell>
          <cell r="D614" t="str">
            <v>unidad</v>
          </cell>
          <cell r="E614">
            <v>4937.53</v>
          </cell>
          <cell r="F614" t="str">
            <v>Material</v>
          </cell>
        </row>
        <row r="615">
          <cell r="B615" t="str">
            <v>SFS6102</v>
          </cell>
          <cell r="C615" t="str">
            <v>ACCESORIOS PARA RELEASING SPEARS GRAPPLE HASTA 5.0¨</v>
          </cell>
          <cell r="D615" t="str">
            <v>unidad</v>
          </cell>
          <cell r="E615">
            <v>6429.25</v>
          </cell>
          <cell r="F615" t="str">
            <v>Material</v>
          </cell>
        </row>
        <row r="616">
          <cell r="B616" t="str">
            <v>SFS6130</v>
          </cell>
          <cell r="C616" t="str">
            <v xml:space="preserve">BLOCKS - LEAD IMPRESSION HASTA 6" OD      </v>
          </cell>
          <cell r="D616" t="str">
            <v>corrida</v>
          </cell>
          <cell r="E616">
            <v>507.36</v>
          </cell>
          <cell r="F616" t="str">
            <v>Servicio</v>
          </cell>
        </row>
        <row r="617">
          <cell r="B617" t="str">
            <v>SFS6131</v>
          </cell>
          <cell r="C617" t="str">
            <v xml:space="preserve">BLOCKS - LEAD IMPRESSION HASTA 8" OD      </v>
          </cell>
          <cell r="D617" t="str">
            <v>corrida</v>
          </cell>
          <cell r="E617">
            <v>711.45</v>
          </cell>
          <cell r="F617" t="str">
            <v>Servicio</v>
          </cell>
        </row>
        <row r="618">
          <cell r="B618" t="str">
            <v>SFS6132</v>
          </cell>
          <cell r="C618" t="str">
            <v xml:space="preserve">ROLLERS CASING ROLL OUT 5-1/2" OD AND SMALLER      </v>
          </cell>
          <cell r="D618" t="str">
            <v>corrida</v>
          </cell>
          <cell r="E618">
            <v>708.04</v>
          </cell>
          <cell r="F618" t="str">
            <v>Servicio</v>
          </cell>
        </row>
        <row r="619">
          <cell r="B619" t="str">
            <v>SFS6133</v>
          </cell>
          <cell r="C619" t="str">
            <v xml:space="preserve">ROLLERS CASING ROLL OUT 7-5/8" OD AND SMALLER      </v>
          </cell>
          <cell r="D619" t="str">
            <v>corrida</v>
          </cell>
          <cell r="E619">
            <v>880.38</v>
          </cell>
          <cell r="F619" t="str">
            <v>Servicio</v>
          </cell>
        </row>
        <row r="620">
          <cell r="B620" t="str">
            <v>SFS6134</v>
          </cell>
          <cell r="C620" t="str">
            <v xml:space="preserve">ROLLERS CASING ROLL OUT 9-5/8" OD AND SMALLER      </v>
          </cell>
          <cell r="D620" t="str">
            <v>corrida</v>
          </cell>
          <cell r="E620">
            <v>970.5</v>
          </cell>
          <cell r="F620" t="str">
            <v>Servicio</v>
          </cell>
        </row>
        <row r="621">
          <cell r="B621" t="str">
            <v>SFS6145</v>
          </cell>
          <cell r="C621" t="str">
            <v>INSPECCION DE CONEXIONES DE HERRAMIENTAS</v>
          </cell>
          <cell r="D621" t="str">
            <v>unidad</v>
          </cell>
          <cell r="E621">
            <v>40.5</v>
          </cell>
          <cell r="F621" t="str">
            <v>Servicio</v>
          </cell>
        </row>
        <row r="622">
          <cell r="B622" t="str">
            <v>SFS6146</v>
          </cell>
          <cell r="C622" t="str">
            <v>Movilizacion unidades livianas para transporte de personal</v>
          </cell>
          <cell r="D622" t="str">
            <v>km</v>
          </cell>
          <cell r="E622">
            <v>2.66</v>
          </cell>
          <cell r="F622" t="str">
            <v>Servicio</v>
          </cell>
        </row>
        <row r="623">
          <cell r="B623" t="str">
            <v>SFS6147</v>
          </cell>
          <cell r="C623" t="str">
            <v>Movilizacion unidades pesadas para transporte de herramientas</v>
          </cell>
          <cell r="D623" t="str">
            <v>km</v>
          </cell>
          <cell r="E623">
            <v>3.15</v>
          </cell>
          <cell r="F623" t="str">
            <v>Servicio</v>
          </cell>
        </row>
        <row r="624">
          <cell r="B624" t="str">
            <v>SFS6151</v>
          </cell>
          <cell r="C624" t="str">
            <v>HYDRAULIC SUPER FISHING JAR II HASTA 4 3/4'' OD POR DIA.</v>
          </cell>
          <cell r="D624" t="str">
            <v>día</v>
          </cell>
          <cell r="E624">
            <v>1197.8799999999999</v>
          </cell>
          <cell r="F624" t="str">
            <v>Servicio</v>
          </cell>
        </row>
        <row r="625">
          <cell r="B625" t="str">
            <v>SFS6152</v>
          </cell>
          <cell r="C625" t="str">
            <v>HYDRAULIC SUPER FISHING JAR II HASTA 4 3/4'' OD REDRESS CHARGE, TOTAL MAINTENANCE</v>
          </cell>
          <cell r="D625" t="str">
            <v>unidad</v>
          </cell>
          <cell r="E625">
            <v>1760.52</v>
          </cell>
          <cell r="F625" t="str">
            <v>Material</v>
          </cell>
        </row>
        <row r="626">
          <cell r="B626" t="str">
            <v>SFS6154</v>
          </cell>
          <cell r="C626" t="str">
            <v>JAR FISHING BUMPER SUB HASTA 4 3/4'' OD POR DIA.</v>
          </cell>
          <cell r="D626" t="str">
            <v>día</v>
          </cell>
          <cell r="E626">
            <v>296.56</v>
          </cell>
          <cell r="F626" t="str">
            <v>Servicio</v>
          </cell>
        </row>
        <row r="627">
          <cell r="B627" t="str">
            <v>SFS6155</v>
          </cell>
          <cell r="C627" t="str">
            <v>JAR FISHING BUMPER SUB HASTA 4 3/4'' OD REDRESS CHARGE, TOTAL MAINTENANCE</v>
          </cell>
          <cell r="D627" t="str">
            <v>unidad</v>
          </cell>
          <cell r="E627">
            <v>1233.28</v>
          </cell>
          <cell r="F627" t="str">
            <v>Material</v>
          </cell>
        </row>
        <row r="628">
          <cell r="B628" t="str">
            <v>SFS6157</v>
          </cell>
          <cell r="C628" t="str">
            <v>SUPER II FISHING JAR INTENSIFIER HASTA 4 3/4'' OD POR DIA.</v>
          </cell>
          <cell r="D628" t="str">
            <v>día</v>
          </cell>
          <cell r="E628">
            <v>900.22</v>
          </cell>
          <cell r="F628" t="str">
            <v>Servicio</v>
          </cell>
        </row>
        <row r="629">
          <cell r="B629" t="str">
            <v>SFS6158</v>
          </cell>
          <cell r="C629" t="str">
            <v>SUPER II FISHING JAR INTENSIFIER HASTA 4 3/4'' OD  DEDRESS CHARGE.</v>
          </cell>
          <cell r="D629" t="str">
            <v>unidad</v>
          </cell>
          <cell r="E629">
            <v>1633.8700000000001</v>
          </cell>
          <cell r="F629" t="str">
            <v>Material</v>
          </cell>
        </row>
        <row r="630">
          <cell r="B630" t="str">
            <v>SFS6160</v>
          </cell>
          <cell r="C630" t="str">
            <v xml:space="preserve">JUNK MILLS, SUPERLOY  (FLAT CONCAVE OR CONVEX) HASTA 4 7/8" OD  </v>
          </cell>
          <cell r="D630" t="str">
            <v>corrida</v>
          </cell>
          <cell r="E630">
            <v>2404.8399999999997</v>
          </cell>
          <cell r="F630" t="str">
            <v>Servicio</v>
          </cell>
        </row>
        <row r="631">
          <cell r="B631" t="str">
            <v>SFS6161</v>
          </cell>
          <cell r="C631" t="str">
            <v xml:space="preserve">JUNK MILLS,  SUPERLOY (FLAT CONCAVE OR CONVEX) HASTA 6-1/8" OD  </v>
          </cell>
          <cell r="D631" t="str">
            <v>corrida</v>
          </cell>
          <cell r="E631">
            <v>2859.48</v>
          </cell>
          <cell r="F631" t="str">
            <v>Servicio</v>
          </cell>
        </row>
        <row r="632">
          <cell r="B632" t="str">
            <v>SFS6162</v>
          </cell>
          <cell r="C632" t="str">
            <v xml:space="preserve">JUNK MILLS ,  SUPERLOY (FLAT CONCAVE OR CONVEX) HASTA 8 1/2" OD  </v>
          </cell>
          <cell r="D632" t="str">
            <v>corrida</v>
          </cell>
          <cell r="E632">
            <v>4038.3</v>
          </cell>
          <cell r="F632" t="str">
            <v>Servicio</v>
          </cell>
        </row>
        <row r="633">
          <cell r="B633" t="str">
            <v>SFS6163</v>
          </cell>
          <cell r="C633" t="str">
            <v xml:space="preserve">JUNK MILLS, PIRANHA MILL  (FLAT CONCAVE OR CONVEX) HASTA 4 7/8" OD  </v>
          </cell>
          <cell r="D633" t="str">
            <v>corrida</v>
          </cell>
          <cell r="E633">
            <v>3028.05</v>
          </cell>
          <cell r="F633" t="str">
            <v>Servicio</v>
          </cell>
        </row>
        <row r="634">
          <cell r="B634" t="str">
            <v>SFS6164</v>
          </cell>
          <cell r="C634" t="str">
            <v xml:space="preserve">JUNK MILLS,  PIRANHA MILL (FLAT CONCAVE OR CONVEX) HASTA 6-1/8" OD  </v>
          </cell>
          <cell r="D634" t="str">
            <v>corrida</v>
          </cell>
          <cell r="E634">
            <v>3633.67</v>
          </cell>
          <cell r="F634" t="str">
            <v>Servicio</v>
          </cell>
        </row>
        <row r="635">
          <cell r="B635" t="str">
            <v>SFS6165</v>
          </cell>
          <cell r="C635" t="str">
            <v xml:space="preserve">JUNK MILLS ,  PIRANHA MILL (FLAT CONCAVE OR CONVEX) HASTA 8 1/2" OD  </v>
          </cell>
          <cell r="D635" t="str">
            <v>corrida</v>
          </cell>
          <cell r="E635">
            <v>5614.66</v>
          </cell>
          <cell r="F635" t="str">
            <v>Servicio</v>
          </cell>
        </row>
        <row r="636">
          <cell r="B636" t="str">
            <v>SFS6166</v>
          </cell>
          <cell r="C636" t="str">
            <v>JUNK MILL, SUPERLOY- PIRANHA MILL HASTA 4 7/8" OD MANTENIMIENTO</v>
          </cell>
          <cell r="D636" t="str">
            <v>unidad</v>
          </cell>
          <cell r="E636">
            <v>320.12</v>
          </cell>
          <cell r="F636" t="str">
            <v>Servicio</v>
          </cell>
        </row>
        <row r="637">
          <cell r="B637" t="str">
            <v>SFS6167</v>
          </cell>
          <cell r="C637" t="str">
            <v>JUNK MILL, SUPERLOY- PIRANHA MILL  HASTA 6 1/8" OD MANTENIMIENTO</v>
          </cell>
          <cell r="D637" t="str">
            <v>unidad</v>
          </cell>
          <cell r="E637">
            <v>577.17000000000007</v>
          </cell>
          <cell r="F637" t="str">
            <v>Servicio</v>
          </cell>
        </row>
        <row r="638">
          <cell r="B638" t="str">
            <v>SFS6168</v>
          </cell>
          <cell r="C638" t="str">
            <v>JUNK MILL, SUPERLOY - PIRANHA MILL  HASTA 8 1/2" OD MANTENIMIENTO</v>
          </cell>
          <cell r="D638" t="str">
            <v>unidad</v>
          </cell>
          <cell r="E638">
            <v>821.27</v>
          </cell>
          <cell r="F638" t="str">
            <v>Servicio</v>
          </cell>
        </row>
        <row r="639">
          <cell r="B639" t="str">
            <v>SFS6169</v>
          </cell>
          <cell r="C639" t="str">
            <v xml:space="preserve">SHOES - ROTARY, SUPERLOY HASTA 4 1/8" OD  </v>
          </cell>
          <cell r="D639" t="str">
            <v>corrida</v>
          </cell>
          <cell r="E639">
            <v>2781.79</v>
          </cell>
          <cell r="F639" t="str">
            <v>Servicio</v>
          </cell>
        </row>
        <row r="640">
          <cell r="B640" t="str">
            <v>SFS6170</v>
          </cell>
          <cell r="C640" t="str">
            <v xml:space="preserve">SHOES - ROTARY, SUPERLOY HASTA 6 1/8" OD  </v>
          </cell>
          <cell r="D640" t="str">
            <v>corrida</v>
          </cell>
          <cell r="E640">
            <v>3720.6800000000003</v>
          </cell>
          <cell r="F640" t="str">
            <v>Servicio</v>
          </cell>
        </row>
        <row r="641">
          <cell r="B641" t="str">
            <v>SFS6171</v>
          </cell>
          <cell r="C641" t="str">
            <v xml:space="preserve">SHOES - ROTARY, SUPERLOY HASTA 8 1/2" OD  </v>
          </cell>
          <cell r="D641" t="str">
            <v>corrida</v>
          </cell>
          <cell r="E641">
            <v>4865.28</v>
          </cell>
          <cell r="F641" t="str">
            <v>Servicio</v>
          </cell>
        </row>
        <row r="642">
          <cell r="B642" t="str">
            <v>SFS6172</v>
          </cell>
          <cell r="C642" t="str">
            <v xml:space="preserve">SHOES - ROTARY, PIRANHA MILL HASTA 4 1/8" OD  </v>
          </cell>
          <cell r="D642" t="str">
            <v>corrida</v>
          </cell>
          <cell r="E642">
            <v>3003.96</v>
          </cell>
          <cell r="F642" t="str">
            <v>Servicio</v>
          </cell>
        </row>
        <row r="643">
          <cell r="B643" t="str">
            <v>SFS6173</v>
          </cell>
          <cell r="C643" t="str">
            <v xml:space="preserve">SHOES - ROTARY, PIRANHA MILL HASTA 6 1/8" OD  </v>
          </cell>
          <cell r="D643" t="str">
            <v>corrida</v>
          </cell>
          <cell r="E643">
            <v>3904.81</v>
          </cell>
          <cell r="F643" t="str">
            <v>Servicio</v>
          </cell>
        </row>
        <row r="644">
          <cell r="B644" t="str">
            <v>SFS6174</v>
          </cell>
          <cell r="C644" t="str">
            <v xml:space="preserve">SHOES - ROTARY, PIRANHA MILL HASTA 8 1/8" OD  </v>
          </cell>
          <cell r="D644" t="str">
            <v>corrida</v>
          </cell>
          <cell r="E644">
            <v>5254.87</v>
          </cell>
          <cell r="F644" t="str">
            <v>Servicio</v>
          </cell>
        </row>
        <row r="645">
          <cell r="B645" t="str">
            <v>SFS6175</v>
          </cell>
          <cell r="C645" t="str">
            <v>SHOES - ROTARY, SUPERLOY- PIRANHA MILL HASTA 4 1/8" OD MANTENIMIENTO</v>
          </cell>
          <cell r="D645" t="str">
            <v>unidad</v>
          </cell>
          <cell r="E645">
            <v>302.81</v>
          </cell>
          <cell r="F645" t="str">
            <v>Servicio</v>
          </cell>
        </row>
        <row r="646">
          <cell r="B646" t="str">
            <v>SFS6176</v>
          </cell>
          <cell r="C646" t="str">
            <v>SHOES - ROTARY, SUPERLOY- PIRANHA MILL HASTA 6 1/8" OD MANTENIMIENTO</v>
          </cell>
          <cell r="D646" t="str">
            <v>unidad</v>
          </cell>
          <cell r="E646">
            <v>577.17000000000007</v>
          </cell>
          <cell r="F646" t="str">
            <v>Servicio</v>
          </cell>
        </row>
        <row r="647">
          <cell r="B647" t="str">
            <v>SFS6177</v>
          </cell>
          <cell r="C647" t="str">
            <v>SHOES - ROTARY, SUPERLOY- PIRANHA MILL HASTA 8 1/8" OD MANTENIMIENTO</v>
          </cell>
          <cell r="D647" t="str">
            <v>unidad</v>
          </cell>
          <cell r="E647">
            <v>739.15</v>
          </cell>
          <cell r="F647" t="str">
            <v>Servicio</v>
          </cell>
        </row>
        <row r="648">
          <cell r="B648" t="str">
            <v>SFS6178</v>
          </cell>
          <cell r="C648" t="str">
            <v xml:space="preserve">ALTERED TO INCLUDE JUNK CATCHER (WIRELINE CABLES, ETC.) Hasta 6 1/2" O.D.,  </v>
          </cell>
          <cell r="D648" t="str">
            <v>corrida</v>
          </cell>
          <cell r="E648">
            <v>304.29000000000002</v>
          </cell>
          <cell r="F648" t="str">
            <v>Servicio</v>
          </cell>
        </row>
        <row r="649">
          <cell r="B649" t="str">
            <v>SFS6179</v>
          </cell>
          <cell r="C649" t="str">
            <v xml:space="preserve">ALTERED TO INCLUDE JUNK CATCHER (WIRELINE CABLES, ETC.) Hasta 8 1/2" O.D.,  </v>
          </cell>
          <cell r="D649" t="str">
            <v>corrida</v>
          </cell>
          <cell r="E649">
            <v>378.7</v>
          </cell>
          <cell r="F649" t="str">
            <v>Servicio</v>
          </cell>
        </row>
        <row r="650">
          <cell r="B650" t="str">
            <v>SFS6180</v>
          </cell>
          <cell r="C650" t="str">
            <v>BASKETS-BOOT HASTA 5-3/4" OD DIA ADICIONAL</v>
          </cell>
          <cell r="D650" t="str">
            <v>día</v>
          </cell>
          <cell r="E650">
            <v>172.43</v>
          </cell>
          <cell r="F650" t="str">
            <v>Servicio</v>
          </cell>
        </row>
        <row r="651">
          <cell r="B651" t="str">
            <v>SFS6181</v>
          </cell>
          <cell r="C651" t="str">
            <v>WASHPIPE CONNECTION TYPE FJWP HASTA 5" CONNECTION RANGO 20-36 FT POR DIA</v>
          </cell>
          <cell r="D651" t="str">
            <v>día</v>
          </cell>
          <cell r="E651">
            <v>182.29</v>
          </cell>
          <cell r="F651" t="str">
            <v>Servicio</v>
          </cell>
        </row>
        <row r="652">
          <cell r="B652" t="str">
            <v>SFS6182</v>
          </cell>
          <cell r="C652" t="str">
            <v>WASHPIPE CONNECTION TYPE FJWP 5-3/4" CONNECTION RANGO 20-36 FT POR DIA</v>
          </cell>
          <cell r="D652" t="str">
            <v>día</v>
          </cell>
          <cell r="E652">
            <v>205.32</v>
          </cell>
          <cell r="F652" t="str">
            <v>Servicio</v>
          </cell>
        </row>
        <row r="653">
          <cell r="B653" t="str">
            <v>SFS6183</v>
          </cell>
          <cell r="C653" t="str">
            <v>WASHPIPE CONNECTION TYPE FJWP 8-1/8" CONNECTION RANGO 20-36 FT POR DIA</v>
          </cell>
          <cell r="D653" t="str">
            <v>día</v>
          </cell>
          <cell r="E653">
            <v>319.26</v>
          </cell>
          <cell r="F653" t="str">
            <v>Servicio</v>
          </cell>
        </row>
        <row r="654">
          <cell r="B654" t="str">
            <v>SFS6186</v>
          </cell>
          <cell r="C654" t="str">
            <v>WASHPIPE EXTENSION  HASTA 5 3/4", RANGO 5-19 FT  POR DIA</v>
          </cell>
          <cell r="D654" t="str">
            <v>día</v>
          </cell>
          <cell r="E654">
            <v>241.20000000000002</v>
          </cell>
          <cell r="F654" t="str">
            <v>Servicio</v>
          </cell>
        </row>
        <row r="655">
          <cell r="B655" t="str">
            <v>SFS6187</v>
          </cell>
          <cell r="C655" t="str">
            <v>WASHPIPE EXTENSION HASTA 8-1/8", RANGO 5-19 FT POR DIA</v>
          </cell>
          <cell r="D655" t="str">
            <v>día</v>
          </cell>
          <cell r="E655">
            <v>329.12</v>
          </cell>
          <cell r="F655" t="str">
            <v>Servicio</v>
          </cell>
        </row>
        <row r="656">
          <cell r="B656" t="str">
            <v>SFS6190</v>
          </cell>
          <cell r="C656" t="str">
            <v>DRIVE BUSHINGS - TRIPLE CONNECTION WASHPIPE HASTA 5-3/4" OD POR DIA</v>
          </cell>
          <cell r="D656" t="str">
            <v>día</v>
          </cell>
          <cell r="E656">
            <v>335.95</v>
          </cell>
          <cell r="F656" t="str">
            <v>Servicio</v>
          </cell>
        </row>
        <row r="657">
          <cell r="B657" t="str">
            <v>SFS6191</v>
          </cell>
          <cell r="C657" t="str">
            <v>DRIVE BUSHINGS - TRIPLE CONNECTION WASHPIPE HASTA 8-1/8" OD POR DIA</v>
          </cell>
          <cell r="D657" t="str">
            <v>día</v>
          </cell>
          <cell r="E657">
            <v>515.33000000000004</v>
          </cell>
          <cell r="F657" t="str">
            <v>Servicio</v>
          </cell>
        </row>
        <row r="658">
          <cell r="B658" t="str">
            <v>SFS6194</v>
          </cell>
          <cell r="C658" t="str">
            <v xml:space="preserve">HOLLOW MILL GUIDE Hasta 5-3/4" Body OD  </v>
          </cell>
          <cell r="D658" t="str">
            <v>corrida</v>
          </cell>
          <cell r="E658">
            <v>1263.5899999999999</v>
          </cell>
          <cell r="F658" t="str">
            <v>Servicio</v>
          </cell>
        </row>
        <row r="659">
          <cell r="B659" t="str">
            <v>SFS6195</v>
          </cell>
          <cell r="C659" t="str">
            <v xml:space="preserve">HOLLOW MIL GUIDE  Hasta 8-1/2" Body OD  </v>
          </cell>
          <cell r="D659" t="str">
            <v>corrida</v>
          </cell>
          <cell r="E659">
            <v>1919.62</v>
          </cell>
          <cell r="F659" t="str">
            <v>Servicio</v>
          </cell>
        </row>
        <row r="660">
          <cell r="B660" t="str">
            <v>SFS6196</v>
          </cell>
          <cell r="C660" t="str">
            <v>WASHPIPE LIFT PLUG, Todos los díametros POR DIA</v>
          </cell>
          <cell r="D660" t="str">
            <v>día</v>
          </cell>
          <cell r="E660">
            <v>28.89</v>
          </cell>
          <cell r="F660" t="str">
            <v>Servicio</v>
          </cell>
        </row>
        <row r="661">
          <cell r="B661" t="str">
            <v>SFS6197</v>
          </cell>
          <cell r="C661" t="str">
            <v>CASING (200 Ton) 5" Hasta 8" Spider y Slips POR DIA</v>
          </cell>
          <cell r="D661" t="str">
            <v>día</v>
          </cell>
          <cell r="E661">
            <v>154.71</v>
          </cell>
          <cell r="F661" t="str">
            <v>Servicio</v>
          </cell>
        </row>
        <row r="662">
          <cell r="B662" t="str">
            <v>SFS6198</v>
          </cell>
          <cell r="C662" t="str">
            <v>OVERSHOTS, BOWEN SERIES 150 FS/SH HASTA 8 7/8" OD  POR DIA</v>
          </cell>
          <cell r="D662" t="str">
            <v>día</v>
          </cell>
          <cell r="E662">
            <v>893.06999999999994</v>
          </cell>
          <cell r="F662" t="str">
            <v>Servicio</v>
          </cell>
        </row>
        <row r="663">
          <cell r="B663" t="str">
            <v>SFS6199</v>
          </cell>
          <cell r="C663" t="str">
            <v>OVERSHOTS, BOWEN EXTENSION LOWER HOLLOW  MILL CONTAINER HASTA 5 3/4" OD  POR DIA</v>
          </cell>
          <cell r="D663" t="str">
            <v>día</v>
          </cell>
          <cell r="E663">
            <v>1809.31</v>
          </cell>
          <cell r="F663" t="str">
            <v>Servicio</v>
          </cell>
        </row>
        <row r="664">
          <cell r="B664" t="str">
            <v>SFS6200</v>
          </cell>
          <cell r="C664" t="str">
            <v>OVERSHOTS, BOWEN EXTENSION LOWER HOLLOW  MILL CONTAINER HASTA 9 1/4" OD, (OVERSHOT, CROSSOVER, CONECTOR A ZAPATA, )  POR DIA</v>
          </cell>
          <cell r="D664" t="str">
            <v>día</v>
          </cell>
          <cell r="E664">
            <v>1664.12</v>
          </cell>
          <cell r="F664" t="str">
            <v>Servicio</v>
          </cell>
        </row>
        <row r="665">
          <cell r="B665" t="str">
            <v>SFS6201</v>
          </cell>
          <cell r="C665" t="str">
            <v>OVERSHOTS, BOWEN EXTENSION UPPER SERIES 150 HASTA 5 3/4" OD  POR DIA</v>
          </cell>
          <cell r="D665" t="str">
            <v>día</v>
          </cell>
          <cell r="E665">
            <v>199.14</v>
          </cell>
          <cell r="F665" t="str">
            <v>Servicio</v>
          </cell>
        </row>
        <row r="666">
          <cell r="B666" t="str">
            <v>SFS6202</v>
          </cell>
          <cell r="C666" t="str">
            <v>OVERSHOTS, BOWEN EXTENSION UPPER SERIES 150 HASTA 9 1/4" OD  POR DIA</v>
          </cell>
          <cell r="D666" t="str">
            <v>día</v>
          </cell>
          <cell r="E666">
            <v>304.03000000000003</v>
          </cell>
          <cell r="F666" t="str">
            <v>Servicio</v>
          </cell>
        </row>
        <row r="667">
          <cell r="B667" t="str">
            <v>SFS6203</v>
          </cell>
          <cell r="C667" t="str">
            <v>OVERSHOTS, BOWEN GUIDE  OVERSIZE  SERIES 150 HASTA 7" OD  POR DIA</v>
          </cell>
          <cell r="D667" t="str">
            <v>día</v>
          </cell>
          <cell r="E667">
            <v>199.14</v>
          </cell>
          <cell r="F667" t="str">
            <v>Servicio</v>
          </cell>
        </row>
        <row r="668">
          <cell r="B668" t="str">
            <v>SFS6204</v>
          </cell>
          <cell r="C668" t="str">
            <v>OVERSHOTS, BOWEN GUIDE  OVERSIZE  SERIES 150 HASTA 9" OD  POR DIA</v>
          </cell>
          <cell r="D668" t="str">
            <v>día</v>
          </cell>
          <cell r="E668">
            <v>294.14</v>
          </cell>
          <cell r="F668" t="str">
            <v>Servicio</v>
          </cell>
        </row>
        <row r="669">
          <cell r="B669" t="str">
            <v>SFS6205</v>
          </cell>
          <cell r="C669" t="str">
            <v>OVERSHOTS, BOWEN SERIES 70 SHORT CATCH HASTA 6-1/4" OD POR DIA</v>
          </cell>
          <cell r="D669" t="str">
            <v>día</v>
          </cell>
          <cell r="E669">
            <v>581.91999999999996</v>
          </cell>
          <cell r="F669" t="str">
            <v>Servicio</v>
          </cell>
        </row>
        <row r="670">
          <cell r="B670" t="str">
            <v>SFS6206</v>
          </cell>
          <cell r="C670" t="str">
            <v>OVERSHOTS, BOWEN SERIES 70 SHORT CATCH HASTA 8 7/8" OD POR DIA</v>
          </cell>
          <cell r="D670" t="str">
            <v>día</v>
          </cell>
          <cell r="E670">
            <v>821.53</v>
          </cell>
          <cell r="F670" t="str">
            <v>Servicio</v>
          </cell>
        </row>
        <row r="671">
          <cell r="B671" t="str">
            <v>SFS6214</v>
          </cell>
          <cell r="C671" t="str">
            <v>OVERSHOTS, KELO OVERSOCKET HASTA 5-3/4" OD POR DIA</v>
          </cell>
          <cell r="D671" t="str">
            <v>día</v>
          </cell>
          <cell r="E671">
            <v>898.17</v>
          </cell>
          <cell r="F671" t="str">
            <v>Servicio</v>
          </cell>
        </row>
        <row r="672">
          <cell r="B672" t="str">
            <v>SFS6215</v>
          </cell>
          <cell r="C672" t="str">
            <v>OVERSHOTS, KELO OVERSOCKET OVERSIZE GUIDE 8 1/8" OD POR DIA</v>
          </cell>
          <cell r="D672" t="str">
            <v>día</v>
          </cell>
          <cell r="E672">
            <v>397.47999999999996</v>
          </cell>
          <cell r="F672" t="str">
            <v>Servicio</v>
          </cell>
        </row>
        <row r="673">
          <cell r="B673" t="str">
            <v>SFS6216</v>
          </cell>
          <cell r="C673" t="str">
            <v>DRILLING SAFETY JOINT HASTA 7'' OD POR DIA</v>
          </cell>
          <cell r="D673" t="str">
            <v>día</v>
          </cell>
          <cell r="E673">
            <v>309.08</v>
          </cell>
          <cell r="F673" t="str">
            <v>Servicio</v>
          </cell>
        </row>
        <row r="674">
          <cell r="B674" t="str">
            <v>SFS6218</v>
          </cell>
          <cell r="C674" t="str">
            <v>ACCESORIOS PARA OVERSHOTS, BASKET O SPIRAL GRAPPLE HASTA 5 1/8''</v>
          </cell>
          <cell r="D674" t="str">
            <v>unidad</v>
          </cell>
          <cell r="E674">
            <v>3014.2099999999996</v>
          </cell>
          <cell r="F674" t="str">
            <v>Material</v>
          </cell>
        </row>
        <row r="675">
          <cell r="B675" t="str">
            <v>SFS6219</v>
          </cell>
          <cell r="C675" t="str">
            <v>ACCESORIOS PARA OVERSHOTS, BASKET O SPIRAL GRAPPLE HASTA 7''</v>
          </cell>
          <cell r="D675" t="str">
            <v>unidad</v>
          </cell>
          <cell r="E675">
            <v>3399.55</v>
          </cell>
          <cell r="F675" t="str">
            <v>Material</v>
          </cell>
        </row>
        <row r="676">
          <cell r="B676" t="str">
            <v>SFS6220</v>
          </cell>
          <cell r="C676" t="str">
            <v>ACCESORIOS PARA OVERSHOTS, MILL CONTROL O ESTANDAR CONTROL HASTA 4''</v>
          </cell>
          <cell r="D676" t="str">
            <v>unidad</v>
          </cell>
          <cell r="E676">
            <v>902.5</v>
          </cell>
          <cell r="F676" t="str">
            <v>Material</v>
          </cell>
        </row>
        <row r="677">
          <cell r="B677" t="str">
            <v>SFS6221</v>
          </cell>
          <cell r="C677" t="str">
            <v>ACCESORIOS PARA OVERSHOTS, MILL CONTROL O ESTANDAR CONTROL HASTA 7''</v>
          </cell>
          <cell r="D677" t="str">
            <v>unidad</v>
          </cell>
          <cell r="E677">
            <v>2308.2800000000002</v>
          </cell>
          <cell r="F677" t="str">
            <v>Material</v>
          </cell>
        </row>
        <row r="678">
          <cell r="B678" t="str">
            <v>SFS6222</v>
          </cell>
          <cell r="C678" t="str">
            <v>ACCESORIOS PARA RELEASING SPEARS GRAPPLE HASTA 7¨</v>
          </cell>
          <cell r="D678" t="str">
            <v>unidad</v>
          </cell>
          <cell r="E678">
            <v>5103.2299999999996</v>
          </cell>
          <cell r="F678" t="str">
            <v>Material</v>
          </cell>
        </row>
        <row r="679">
          <cell r="B679" t="str">
            <v>SFS6223</v>
          </cell>
          <cell r="C679" t="str">
            <v>SPEAR RELEASING ASSEMBLY 1227 TO CATCH HASTA 3 1/2'' POR DIA</v>
          </cell>
          <cell r="D679" t="str">
            <v>día</v>
          </cell>
          <cell r="E679">
            <v>383.83000000000004</v>
          </cell>
          <cell r="F679" t="str">
            <v>Servicio</v>
          </cell>
        </row>
        <row r="680">
          <cell r="B680" t="str">
            <v>SFS6224</v>
          </cell>
          <cell r="C680" t="str">
            <v>SPEAR RELEASING ASSEMBLY 9410 TO CATCH HASTA 4'' POR DIA</v>
          </cell>
          <cell r="D680" t="str">
            <v>día</v>
          </cell>
          <cell r="E680">
            <v>415</v>
          </cell>
          <cell r="F680" t="str">
            <v>Servicio</v>
          </cell>
        </row>
        <row r="681">
          <cell r="B681" t="str">
            <v>SFS6225</v>
          </cell>
          <cell r="C681" t="str">
            <v>SPEAR RELEASING ASSEMBLY 9485, 9680 TO CATCH HASTA 5 1/2'' POR DIA</v>
          </cell>
          <cell r="D681" t="str">
            <v>día</v>
          </cell>
          <cell r="E681">
            <v>559.4</v>
          </cell>
          <cell r="F681" t="str">
            <v>Servicio</v>
          </cell>
        </row>
        <row r="682">
          <cell r="B682" t="str">
            <v>SFS6226</v>
          </cell>
          <cell r="C682" t="str">
            <v>SPEAR RELEASING ASSEMBLY 9266 TO CATCH HASTA 7'' POR DIA</v>
          </cell>
          <cell r="D682" t="str">
            <v>día</v>
          </cell>
          <cell r="E682">
            <v>689.76</v>
          </cell>
          <cell r="F682" t="str">
            <v>Servicio</v>
          </cell>
        </row>
        <row r="683">
          <cell r="B683" t="str">
            <v>SFS6227</v>
          </cell>
          <cell r="C683" t="str">
            <v>STOP SUB,  RELEASING TO CATCH HASTA 2 3/8''  CONNECTION POR DIA</v>
          </cell>
          <cell r="D683" t="str">
            <v>día</v>
          </cell>
          <cell r="E683">
            <v>68.41</v>
          </cell>
          <cell r="F683" t="str">
            <v>Servicio</v>
          </cell>
        </row>
        <row r="684">
          <cell r="B684" t="str">
            <v>SFS6228</v>
          </cell>
          <cell r="C684" t="str">
            <v>STOP SUB,  RELEASING TO CATCH HASTA 2 7/8'' CONNECTION POR DIA</v>
          </cell>
          <cell r="D684" t="str">
            <v>día</v>
          </cell>
          <cell r="E684">
            <v>100.33</v>
          </cell>
          <cell r="F684" t="str">
            <v>Servicio</v>
          </cell>
        </row>
        <row r="685">
          <cell r="B685" t="str">
            <v>SFS6229</v>
          </cell>
          <cell r="C685" t="str">
            <v>STOP SUB,  RELEASING TO CATCH HASTA 3 1/2'' CONNECTION POR DIA</v>
          </cell>
          <cell r="D685" t="str">
            <v>día</v>
          </cell>
          <cell r="E685">
            <v>136.04999999999998</v>
          </cell>
          <cell r="F685" t="str">
            <v>Servicio</v>
          </cell>
        </row>
        <row r="686">
          <cell r="B686" t="str">
            <v>SFS6230</v>
          </cell>
          <cell r="C686" t="str">
            <v>STOP SUB,  RELEASING TO CATCH HASTA 4 1/2'' CONNECTION POR DIA</v>
          </cell>
          <cell r="D686" t="str">
            <v>día</v>
          </cell>
          <cell r="E686">
            <v>173.3</v>
          </cell>
          <cell r="F686" t="str">
            <v>Servicio</v>
          </cell>
        </row>
        <row r="687">
          <cell r="B687" t="str">
            <v>SFS6231</v>
          </cell>
          <cell r="C687" t="str">
            <v>STOP SUB,  RELEASING TO CATCH HASTA 5 1/2'' CONNECTION POR DIA</v>
          </cell>
          <cell r="D687" t="str">
            <v>día</v>
          </cell>
          <cell r="E687">
            <v>262.21999999999997</v>
          </cell>
          <cell r="F687" t="str">
            <v>Servicio</v>
          </cell>
        </row>
        <row r="688">
          <cell r="B688" t="str">
            <v>SFS6232</v>
          </cell>
          <cell r="C688" t="str">
            <v>CASING SWAGE ROL OUT HASTA 7 5/8'' OD PRIMER DIA</v>
          </cell>
          <cell r="D688" t="str">
            <v>día</v>
          </cell>
          <cell r="E688">
            <v>2249.1799999999998</v>
          </cell>
          <cell r="F688" t="str">
            <v>Servicio</v>
          </cell>
        </row>
        <row r="689">
          <cell r="B689" t="str">
            <v>SFS6233</v>
          </cell>
          <cell r="C689" t="str">
            <v>CASING SWAGE ROL OUT HASTA 7 5/8'' OD DIA ADICIONAL</v>
          </cell>
          <cell r="D689" t="str">
            <v>día</v>
          </cell>
          <cell r="E689">
            <v>1085.3499999999999</v>
          </cell>
          <cell r="F689" t="str">
            <v>Servicio</v>
          </cell>
        </row>
        <row r="690">
          <cell r="B690" t="str">
            <v>SFS6234</v>
          </cell>
          <cell r="C690" t="str">
            <v>CASING SWAGE ROL OUT HASTA 9 5/8'' OD PRIMER DIA</v>
          </cell>
          <cell r="D690" t="str">
            <v>día</v>
          </cell>
          <cell r="E690">
            <v>2720.0499999999997</v>
          </cell>
          <cell r="F690" t="str">
            <v>Servicio</v>
          </cell>
        </row>
        <row r="691">
          <cell r="B691" t="str">
            <v>SFS6235</v>
          </cell>
          <cell r="C691" t="str">
            <v>CASING SWAGE ROL OUT HASTA 9 5/8'' OD DIA ADICIONAL</v>
          </cell>
          <cell r="D691" t="str">
            <v>día</v>
          </cell>
          <cell r="E691">
            <v>1377.5600000000002</v>
          </cell>
          <cell r="F691" t="str">
            <v>Servicio</v>
          </cell>
        </row>
        <row r="692">
          <cell r="B692" t="str">
            <v>SFS6236</v>
          </cell>
          <cell r="C692" t="str">
            <v>TAPS BOX, TAPER, HOLLOW PIN, DIE COLLAR y PIN Hasta 2" O.D. POR DIA</v>
          </cell>
          <cell r="D692" t="str">
            <v>día</v>
          </cell>
          <cell r="E692">
            <v>163.41999999999999</v>
          </cell>
          <cell r="F692" t="str">
            <v>Servicio</v>
          </cell>
        </row>
        <row r="693">
          <cell r="B693" t="str">
            <v>SFS6237</v>
          </cell>
          <cell r="C693" t="str">
            <v>TAPS BOX, TAPER, HOLLOW PIN, DIE COLLAR y PIN Hasta 3 1/2" O.D. POR DIA</v>
          </cell>
          <cell r="D693" t="str">
            <v>día</v>
          </cell>
          <cell r="E693">
            <v>393.71000000000004</v>
          </cell>
          <cell r="F693" t="str">
            <v>Servicio</v>
          </cell>
        </row>
        <row r="694">
          <cell r="B694" t="str">
            <v>SFS6238</v>
          </cell>
          <cell r="C694" t="str">
            <v>TAPS BOX, TAPER, HOLLOW PIN, DIE COLLAR y PIN Hasta 5 3/4'' O.D. POR DIA</v>
          </cell>
          <cell r="D694" t="str">
            <v>día</v>
          </cell>
          <cell r="E694">
            <v>525.96</v>
          </cell>
          <cell r="F694" t="str">
            <v>Servicio</v>
          </cell>
        </row>
        <row r="695">
          <cell r="B695" t="str">
            <v>SFS6239</v>
          </cell>
          <cell r="C695" t="str">
            <v>TAPS BOX, TAPER, HOLLOW PIN, DIE COLLAR y PIN Hasta 8" O.D. POR DIA</v>
          </cell>
          <cell r="D695" t="str">
            <v>día</v>
          </cell>
          <cell r="E695">
            <v>997.96</v>
          </cell>
          <cell r="F695" t="str">
            <v>Servicio</v>
          </cell>
        </row>
        <row r="696">
          <cell r="B696" t="str">
            <v>SFS6240</v>
          </cell>
          <cell r="C696" t="str">
            <v xml:space="preserve">TAPS, BOX SEGMENTED 6'' OD CATCH RANGE 1 5/8''- 5 1/2''  </v>
          </cell>
          <cell r="D696" t="str">
            <v>corrida</v>
          </cell>
          <cell r="E696">
            <v>4773.87</v>
          </cell>
          <cell r="F696" t="str">
            <v>Servicio</v>
          </cell>
        </row>
        <row r="697">
          <cell r="B697" t="str">
            <v>SFS6241</v>
          </cell>
          <cell r="C697" t="str">
            <v xml:space="preserve">TAPS, BOX CONVENTIONAL  8'' OD CATCH RANGE 5 1/8''- 7''  </v>
          </cell>
          <cell r="D697" t="str">
            <v>corrida</v>
          </cell>
          <cell r="E697">
            <v>5354.11</v>
          </cell>
          <cell r="F697" t="str">
            <v>Servicio</v>
          </cell>
        </row>
        <row r="698">
          <cell r="B698" t="str">
            <v>SFS6243</v>
          </cell>
          <cell r="C698" t="str">
            <v xml:space="preserve">VENTURI JET JUNK BASKET VJJB 5 1/2'' OD 7''- 9 5/8 CASING  </v>
          </cell>
          <cell r="D698" t="str">
            <v>Corrida</v>
          </cell>
          <cell r="E698">
            <v>12105.820000000002</v>
          </cell>
          <cell r="F698" t="str">
            <v>Servicio</v>
          </cell>
        </row>
        <row r="699">
          <cell r="B699" t="str">
            <v>SFS6244</v>
          </cell>
          <cell r="C699" t="str">
            <v xml:space="preserve">FINGER GAGES FISHING  MAX CATCH 3,7''  </v>
          </cell>
          <cell r="D699" t="str">
            <v>corrida</v>
          </cell>
          <cell r="E699">
            <v>1285.73</v>
          </cell>
          <cell r="F699" t="str">
            <v>Servicio</v>
          </cell>
        </row>
        <row r="700">
          <cell r="B700" t="str">
            <v>SFS6245</v>
          </cell>
          <cell r="C700" t="str">
            <v xml:space="preserve">JUNK CATCHER FISHING MAX CATCH 4 3/4''  </v>
          </cell>
          <cell r="D700" t="str">
            <v>corrida</v>
          </cell>
          <cell r="E700">
            <v>239.76000000000002</v>
          </cell>
          <cell r="F700" t="str">
            <v>Servicio</v>
          </cell>
        </row>
        <row r="701">
          <cell r="B701" t="str">
            <v>SFS6246</v>
          </cell>
          <cell r="C701" t="str">
            <v xml:space="preserve">JUNK EXTENSION HASTA 5 3/4'' OD  </v>
          </cell>
          <cell r="D701" t="str">
            <v>corrida</v>
          </cell>
          <cell r="E701">
            <v>254.09999999999997</v>
          </cell>
          <cell r="F701" t="str">
            <v>Servicio</v>
          </cell>
        </row>
        <row r="702">
          <cell r="B702" t="str">
            <v>SFS6248</v>
          </cell>
          <cell r="C702" t="str">
            <v>MAGNETS DITCH (MAGNETO DE ZARANDA) POR DIA</v>
          </cell>
          <cell r="D702" t="str">
            <v>día</v>
          </cell>
          <cell r="E702">
            <v>472.76</v>
          </cell>
          <cell r="F702" t="str">
            <v>Servicio</v>
          </cell>
        </row>
        <row r="703">
          <cell r="B703" t="str">
            <v>SFS6249</v>
          </cell>
          <cell r="C703" t="str">
            <v xml:space="preserve">LINER TOP DRESS MILL HASTA 8 1/2'' OD  </v>
          </cell>
          <cell r="D703" t="str">
            <v>corrida</v>
          </cell>
          <cell r="E703">
            <v>2859.26</v>
          </cell>
          <cell r="F703" t="str">
            <v>Servicio</v>
          </cell>
        </row>
        <row r="704">
          <cell r="B704" t="str">
            <v>SFS6250</v>
          </cell>
          <cell r="C704" t="str">
            <v>BITS TRICONIC HASTA 6 1/8'' OD PRIMER DIA</v>
          </cell>
          <cell r="D704" t="str">
            <v>día</v>
          </cell>
          <cell r="E704">
            <v>1950.98</v>
          </cell>
          <cell r="F704" t="str">
            <v>Servicio</v>
          </cell>
        </row>
        <row r="705">
          <cell r="B705" t="str">
            <v>SFS6251</v>
          </cell>
          <cell r="C705" t="str">
            <v>BITS TRICONIC HASTA 6 1/8'' OD DIA ADICIONAL</v>
          </cell>
          <cell r="D705" t="str">
            <v>día</v>
          </cell>
          <cell r="E705">
            <v>81.680000000000007</v>
          </cell>
          <cell r="F705" t="str">
            <v>Servicio</v>
          </cell>
        </row>
        <row r="706">
          <cell r="B706" t="str">
            <v>SFS6252</v>
          </cell>
          <cell r="C706" t="str">
            <v>BITS TRICONIC HASTA 8 1/2'' OD PRIMER DIA</v>
          </cell>
          <cell r="D706" t="str">
            <v>día</v>
          </cell>
          <cell r="E706">
            <v>2588.9900000000002</v>
          </cell>
          <cell r="F706" t="str">
            <v>Servicio</v>
          </cell>
        </row>
        <row r="707">
          <cell r="B707" t="str">
            <v>SFS6253</v>
          </cell>
          <cell r="C707" t="str">
            <v>BITS TRICONIC HASTA 8 1/2'' OD DIA ADICIONAL</v>
          </cell>
          <cell r="D707" t="str">
            <v>día</v>
          </cell>
          <cell r="E707">
            <v>152.41999999999999</v>
          </cell>
          <cell r="F707" t="str">
            <v>Servicio</v>
          </cell>
        </row>
        <row r="708">
          <cell r="B708" t="str">
            <v>SFS6254</v>
          </cell>
          <cell r="C708" t="str">
            <v xml:space="preserve">STRING MILL, WATERMELON, TAPER, WINDOW, PACKER, PILOT, PIRANHA HASTA 6-1/8" OD  </v>
          </cell>
          <cell r="D708" t="str">
            <v>corrida</v>
          </cell>
          <cell r="E708">
            <v>3183.1</v>
          </cell>
          <cell r="F708" t="str">
            <v>Servicio</v>
          </cell>
        </row>
        <row r="709">
          <cell r="B709" t="str">
            <v>SFS6255</v>
          </cell>
          <cell r="C709" t="str">
            <v xml:space="preserve">STRING MILL, WATERMELON, TAPER, WINDOW, PACKER, PILOT, PIRANHA HASTA  8 1/2" OD  </v>
          </cell>
          <cell r="D709" t="str">
            <v>corrida</v>
          </cell>
          <cell r="E709">
            <v>4244.1400000000003</v>
          </cell>
          <cell r="F709" t="str">
            <v>Servicio</v>
          </cell>
        </row>
        <row r="710">
          <cell r="B710" t="str">
            <v>SFS6256</v>
          </cell>
          <cell r="C710" t="str">
            <v>STRING MILL y WATERMELON MILL HASTA 5" OD  MANTENIMIENTO</v>
          </cell>
          <cell r="D710" t="str">
            <v>unidad</v>
          </cell>
          <cell r="E710">
            <v>545.73</v>
          </cell>
          <cell r="F710" t="str">
            <v>Servicio</v>
          </cell>
        </row>
        <row r="711">
          <cell r="B711" t="str">
            <v>SFS6257</v>
          </cell>
          <cell r="C711" t="str">
            <v>STRING MILL y WATERMELON MILL HASTA 5" OD  PERDIDA EN EL HOYO O DAÑO IRREPARABLE</v>
          </cell>
          <cell r="D711" t="str">
            <v>unidad</v>
          </cell>
          <cell r="E711">
            <v>8423.67</v>
          </cell>
          <cell r="F711" t="str">
            <v>Material</v>
          </cell>
        </row>
        <row r="712">
          <cell r="B712" t="str">
            <v>SFS6258</v>
          </cell>
          <cell r="C712" t="str">
            <v>STRING MILL y WATERMELON MILL  HASTA 6 1/4" OD MANTENIMIENTO</v>
          </cell>
          <cell r="D712" t="str">
            <v>unidad</v>
          </cell>
          <cell r="E712">
            <v>779.06000000000006</v>
          </cell>
          <cell r="F712" t="str">
            <v>Servicio</v>
          </cell>
        </row>
        <row r="713">
          <cell r="B713" t="str">
            <v>SFS6259</v>
          </cell>
          <cell r="C713" t="str">
            <v>STRING MILL y WATERMELON MILL HASTA 6 1/4" OD  PERDIDA EN EL HOYO O DAÑO IRREPARABLE</v>
          </cell>
          <cell r="D713" t="str">
            <v>unidad</v>
          </cell>
          <cell r="E713">
            <v>10025.1</v>
          </cell>
          <cell r="F713" t="str">
            <v>Material</v>
          </cell>
        </row>
        <row r="714">
          <cell r="B714" t="str">
            <v>SFS6260</v>
          </cell>
          <cell r="C714" t="str">
            <v>STRING MILL y WATERMELON MILL  HASTA 8 1/2" OD MANTENIMIENTO</v>
          </cell>
          <cell r="D714" t="str">
            <v>unidad</v>
          </cell>
          <cell r="E714">
            <v>934.87</v>
          </cell>
          <cell r="F714" t="str">
            <v>Servicio</v>
          </cell>
        </row>
        <row r="715">
          <cell r="B715" t="str">
            <v>SFS6261</v>
          </cell>
          <cell r="C715" t="str">
            <v>STRING MILL y WATERMELON MILL  HASTA 8 1/2" OD PERDIDA EN EL HOYO O DAÑO IRREPARABLE</v>
          </cell>
          <cell r="D715" t="str">
            <v>unidad</v>
          </cell>
          <cell r="E715">
            <v>10395.25</v>
          </cell>
          <cell r="F715" t="str">
            <v>Material</v>
          </cell>
        </row>
        <row r="716">
          <cell r="B716" t="str">
            <v>SFS6262</v>
          </cell>
          <cell r="C716" t="str">
            <v>MILLS SUPERLOY STRING AND WATERMELON HASTA 4" OD     DIA ADICIONAL</v>
          </cell>
          <cell r="D716" t="str">
            <v>día</v>
          </cell>
          <cell r="E716">
            <v>84.320000000000007</v>
          </cell>
          <cell r="F716" t="str">
            <v>Servicio</v>
          </cell>
        </row>
        <row r="717">
          <cell r="B717" t="str">
            <v>SFS6263</v>
          </cell>
          <cell r="C717" t="str">
            <v>MILLS SUPERLOY STRING AND WATERMELON HASTA 6" OD     DIA ADICIONAL</v>
          </cell>
          <cell r="D717" t="str">
            <v>día</v>
          </cell>
          <cell r="E717">
            <v>102.7</v>
          </cell>
          <cell r="F717" t="str">
            <v>Servicio</v>
          </cell>
        </row>
        <row r="718">
          <cell r="B718" t="str">
            <v>SFS6264</v>
          </cell>
          <cell r="C718" t="str">
            <v>MILLS SUPERLOY STRING AND WATERMELON HASTA 8-1/2" OD     DIA ADICIONAL</v>
          </cell>
          <cell r="D718" t="str">
            <v>día</v>
          </cell>
          <cell r="E718">
            <v>125.24000000000001</v>
          </cell>
          <cell r="F718" t="str">
            <v>Servicio</v>
          </cell>
        </row>
        <row r="719">
          <cell r="B719" t="str">
            <v>SFS6265</v>
          </cell>
          <cell r="C719" t="str">
            <v>ESPECIALISTA DE PESCA día O FRACCION</v>
          </cell>
          <cell r="D719" t="str">
            <v>día</v>
          </cell>
          <cell r="E719">
            <v>835.72</v>
          </cell>
          <cell r="F719" t="str">
            <v>Servicio</v>
          </cell>
        </row>
        <row r="720">
          <cell r="B720" t="str">
            <v>SFS6266</v>
          </cell>
          <cell r="C720" t="str">
            <v>MAGNET FISHING Hasta 6 1/2" OD POR DIA</v>
          </cell>
          <cell r="D720" t="str">
            <v>día</v>
          </cell>
          <cell r="E720">
            <v>609.55999999999995</v>
          </cell>
          <cell r="F720" t="str">
            <v>Servicio</v>
          </cell>
        </row>
        <row r="721">
          <cell r="B721" t="str">
            <v>SFS6267</v>
          </cell>
          <cell r="C721" t="str">
            <v>SUBS, CUT LIP/SCREW IN THRU 3 1/2 JOINT SIZE POR DIA</v>
          </cell>
          <cell r="D721" t="str">
            <v>día</v>
          </cell>
          <cell r="E721">
            <v>79.66</v>
          </cell>
          <cell r="F721" t="str">
            <v>Servicio</v>
          </cell>
        </row>
        <row r="722">
          <cell r="B722" t="str">
            <v>SFS6268</v>
          </cell>
          <cell r="C722" t="str">
            <v>SUBS, CUT LIP/SCREW IN THRU 4 1/2 JOINT SIZE POR DIA</v>
          </cell>
          <cell r="D722" t="str">
            <v>día</v>
          </cell>
          <cell r="E722">
            <v>67.92</v>
          </cell>
          <cell r="F722" t="str">
            <v>Servicio</v>
          </cell>
        </row>
        <row r="723">
          <cell r="B723" t="str">
            <v>SFS6269</v>
          </cell>
          <cell r="C723" t="str">
            <v>SUBS, DRAIN THRU 3 1/2'' JOINT SIZE POR DIA</v>
          </cell>
          <cell r="D723" t="str">
            <v>día</v>
          </cell>
          <cell r="E723">
            <v>58.05</v>
          </cell>
          <cell r="F723" t="str">
            <v>Servicio</v>
          </cell>
        </row>
        <row r="724">
          <cell r="B724" t="str">
            <v>SFS6270</v>
          </cell>
          <cell r="C724" t="str">
            <v>SUBS, DRAIN THRU 4 1/2'' JOINT SIZE POR DIA</v>
          </cell>
          <cell r="D724" t="str">
            <v>día</v>
          </cell>
          <cell r="E724">
            <v>60.42</v>
          </cell>
          <cell r="F724" t="str">
            <v>Servicio</v>
          </cell>
        </row>
        <row r="725">
          <cell r="B725" t="str">
            <v>SFS6271</v>
          </cell>
          <cell r="C725" t="str">
            <v>SPEAR ROPE, CENTER PRONG, LATCH JACK, CRANK SHAFT PARA CASING 7'' POR DIA</v>
          </cell>
          <cell r="D725" t="str">
            <v>día</v>
          </cell>
          <cell r="E725">
            <v>236.38</v>
          </cell>
          <cell r="F725" t="str">
            <v>Servicio</v>
          </cell>
        </row>
        <row r="726">
          <cell r="B726" t="str">
            <v>SFS6272</v>
          </cell>
          <cell r="C726" t="str">
            <v>SPEAR ROPE, CENTER PRONG, LATCH JACK, CRANK SHAFT PARA CASING 9 5/8'' POR DIA</v>
          </cell>
          <cell r="D726" t="str">
            <v>día</v>
          </cell>
          <cell r="E726">
            <v>367.87</v>
          </cell>
          <cell r="F726" t="str">
            <v>Servicio</v>
          </cell>
        </row>
        <row r="727">
          <cell r="B727" t="str">
            <v>SFS6274</v>
          </cell>
          <cell r="C727" t="str">
            <v>GS FLOW RELEASE PULLING TOOL 2.875 OD  F/ 7" MAXR ANCHOR RELEASE SLEEVE ASSEMBLY W/ 2-3/8" PAC BOX THREAD PRIMER DIA</v>
          </cell>
          <cell r="D727" t="str">
            <v>día</v>
          </cell>
          <cell r="E727">
            <v>2922.1</v>
          </cell>
          <cell r="F727" t="str">
            <v>Servicio</v>
          </cell>
        </row>
        <row r="728">
          <cell r="B728" t="str">
            <v>SFS6275</v>
          </cell>
          <cell r="C728" t="str">
            <v>GS FLOW RELEASE PULLING TOOL 2.875 OD  F/ 7" MAXR ANCHOR RELEASE SLEEVE ASSEMBLY W/ 2-3/8" PAC BOX THREAD DIA ADICIONAL</v>
          </cell>
          <cell r="D728" t="str">
            <v>día</v>
          </cell>
          <cell r="E728">
            <v>102.94000000000001</v>
          </cell>
          <cell r="F728" t="str">
            <v>Servicio</v>
          </cell>
        </row>
        <row r="729">
          <cell r="B729" t="str">
            <v>SFS6277</v>
          </cell>
          <cell r="C729" t="str">
            <v xml:space="preserve">Whipstock Systems ONE-TRIP Casing 9 5/8'' 43.5 -53.5 lb/ft / Bottom trip Anchor ( Mechanical Set Systems) Casing 9 5/8'' 43.5 -53.5 lb/ft </v>
          </cell>
          <cell r="D729" t="str">
            <v>unidad</v>
          </cell>
          <cell r="E729">
            <v>54444.42</v>
          </cell>
          <cell r="F729" t="str">
            <v>Material</v>
          </cell>
        </row>
        <row r="730">
          <cell r="B730" t="str">
            <v>SFS6278</v>
          </cell>
          <cell r="C730" t="str">
            <v xml:space="preserve">8 1/2'' OD Mill Assembly ( Window Mill , Lower Watermellon , Flex Joint, Upper Watermellon)  </v>
          </cell>
          <cell r="D730" t="str">
            <v>corrida</v>
          </cell>
          <cell r="E730">
            <v>13535.97</v>
          </cell>
          <cell r="F730" t="str">
            <v>Servicio</v>
          </cell>
        </row>
        <row r="731">
          <cell r="B731" t="str">
            <v>SFS6279</v>
          </cell>
          <cell r="C731" t="str">
            <v xml:space="preserve">Whipstock Systems ONE-TRIP Casing 7'' 26 - 29 lb/ft /Bottom trip Anchor ( Mechanical Set Systems) Casing 7'' 26 - 29 lb/ft </v>
          </cell>
          <cell r="D731" t="str">
            <v>unidad</v>
          </cell>
          <cell r="E731">
            <v>40668.85</v>
          </cell>
          <cell r="F731" t="str">
            <v>Material</v>
          </cell>
        </row>
        <row r="732">
          <cell r="B732" t="str">
            <v>SFS6280</v>
          </cell>
          <cell r="C732" t="str">
            <v xml:space="preserve">6 1/8'' OD Mill Assembly ( Window Mill , Lower Watermellon , Flex Joint, Upper Watermellon)  </v>
          </cell>
          <cell r="D732" t="str">
            <v>corrida</v>
          </cell>
          <cell r="E732">
            <v>11948.859999999999</v>
          </cell>
          <cell r="F732" t="str">
            <v>Servicio</v>
          </cell>
        </row>
        <row r="733">
          <cell r="B733" t="str">
            <v>SFS6281</v>
          </cell>
          <cell r="C733" t="str">
            <v>Whipstock / Casing Exit Especialista día / fraccion</v>
          </cell>
          <cell r="D733" t="str">
            <v>día</v>
          </cell>
          <cell r="E733">
            <v>1192.69</v>
          </cell>
          <cell r="F733" t="str">
            <v>Servicio</v>
          </cell>
        </row>
        <row r="734">
          <cell r="B734" t="str">
            <v>SFS6282</v>
          </cell>
          <cell r="C734" t="str">
            <v>BREAK OUT MACHINE APRIETE / DESENROSQUE TODAS LAS CONEXIONES POR HORA</v>
          </cell>
          <cell r="D734" t="str">
            <v>hr</v>
          </cell>
          <cell r="E734">
            <v>1001.8699999999999</v>
          </cell>
          <cell r="F734" t="str">
            <v>Servicio</v>
          </cell>
        </row>
        <row r="735">
          <cell r="B735" t="str">
            <v>SFS6283</v>
          </cell>
          <cell r="C735" t="str">
            <v xml:space="preserve">WELLBORE-CLEAN UP TOOLS-MAGNET TOOLS CASING 7  </v>
          </cell>
          <cell r="D735" t="str">
            <v>Corrida</v>
          </cell>
          <cell r="E735">
            <v>2045.47</v>
          </cell>
          <cell r="F735" t="str">
            <v>Servicio</v>
          </cell>
        </row>
        <row r="736">
          <cell r="B736" t="str">
            <v>SFS6284</v>
          </cell>
          <cell r="C736" t="str">
            <v xml:space="preserve">WELLBORE-CLEAN UP TOOLS-MAGNET TOOLS CASING 9 5/8  </v>
          </cell>
          <cell r="D736" t="str">
            <v>Corrida</v>
          </cell>
          <cell r="E736">
            <v>2588.15</v>
          </cell>
          <cell r="F736" t="str">
            <v>Servicio</v>
          </cell>
        </row>
        <row r="737">
          <cell r="B737" t="str">
            <v>SFS6285</v>
          </cell>
          <cell r="C737" t="str">
            <v>HIGH PRESSURE TEST UNIT POR HORA / FRACCION</v>
          </cell>
          <cell r="D737" t="str">
            <v>hr</v>
          </cell>
          <cell r="E737">
            <v>793.15000000000009</v>
          </cell>
          <cell r="F737" t="str">
            <v>Servicio</v>
          </cell>
        </row>
        <row r="738">
          <cell r="B738" t="str">
            <v>SSFS6288</v>
          </cell>
          <cell r="C738" t="str">
            <v>DYNA  EXTERNAL CUT HASTA 5 7/8''  OD WITH REGULAR CUTTER SIZE PIPE TO CUT ( 2 3/8'' THRU 3 1/2'') CARGO POR CORRIDA</v>
          </cell>
          <cell r="D738" t="str">
            <v>Corrida</v>
          </cell>
          <cell r="E738">
            <v>10412.5</v>
          </cell>
          <cell r="F738" t="str">
            <v>Servicio</v>
          </cell>
        </row>
        <row r="739">
          <cell r="B739" t="str">
            <v>SSFS6290</v>
          </cell>
          <cell r="C739" t="str">
            <v>TUBING BAILER COMPLETE ASSEMBLY. SIZE 3 ¾" HASTA 5-3/4" CARGO PRIMERA CORRIDA</v>
          </cell>
          <cell r="D739" t="str">
            <v>Corrida</v>
          </cell>
          <cell r="E739">
            <v>5125.2</v>
          </cell>
          <cell r="F739" t="str">
            <v>Servicio</v>
          </cell>
        </row>
        <row r="740">
          <cell r="B740" t="str">
            <v>SSFS6291</v>
          </cell>
          <cell r="C740" t="str">
            <v>TUBING BAILER COMPLETE ASSEMBLY. SIZE 3 ¾" HASTA 5 ¾" CARGO CORRIDA ADICIONAL</v>
          </cell>
          <cell r="D740" t="str">
            <v>Corrida</v>
          </cell>
          <cell r="E740">
            <v>2979.1</v>
          </cell>
          <cell r="F740" t="str">
            <v>Servicio</v>
          </cell>
        </row>
        <row r="741">
          <cell r="B741" t="str">
            <v>SH2039</v>
          </cell>
          <cell r="C741" t="str">
            <v>MOTOR DE FONDO: 1 11/16" O.D. (incluye 3 días de operación, hole assemble, soporte tecnico, back up de motor de 1 11/16")</v>
          </cell>
          <cell r="D741" t="str">
            <v>Corrida</v>
          </cell>
          <cell r="E741">
            <v>6400.59</v>
          </cell>
          <cell r="F741" t="str">
            <v>Servicio</v>
          </cell>
        </row>
        <row r="742">
          <cell r="B742" t="str">
            <v>SH2040</v>
          </cell>
          <cell r="C742" t="str">
            <v>MOTOR DE FONDO:2-1/8" O.D.  (incluye 3 días de operación, hole assemble, soporte tecnico, back up de motor de 2 1/8")</v>
          </cell>
          <cell r="D742" t="str">
            <v>Corrida</v>
          </cell>
          <cell r="E742">
            <v>6400.59</v>
          </cell>
          <cell r="F742" t="str">
            <v>Servicio</v>
          </cell>
        </row>
        <row r="743">
          <cell r="B743" t="str">
            <v>SH2041</v>
          </cell>
          <cell r="C743" t="str">
            <v>FILTRO DE LINEA</v>
          </cell>
          <cell r="D743" t="str">
            <v>día</v>
          </cell>
          <cell r="E743">
            <v>169.95999999999998</v>
          </cell>
          <cell r="F743" t="str">
            <v>Servicio</v>
          </cell>
        </row>
        <row r="744">
          <cell r="B744" t="str">
            <v>SH2042</v>
          </cell>
          <cell r="C744" t="str">
            <v>MECHAS JUNK MILL 1-3/4" a 2-1/8"</v>
          </cell>
          <cell r="D744" t="str">
            <v>día</v>
          </cell>
          <cell r="E744">
            <v>1539.3799999999999</v>
          </cell>
          <cell r="F744" t="str">
            <v>Servicio</v>
          </cell>
        </row>
        <row r="745">
          <cell r="B745" t="str">
            <v>SH2043</v>
          </cell>
          <cell r="C745" t="str">
            <v>MECHAS JUNK MILL 2-1/4" a 3"</v>
          </cell>
          <cell r="D745" t="str">
            <v>día</v>
          </cell>
          <cell r="E745">
            <v>1924.23</v>
          </cell>
          <cell r="F745" t="str">
            <v>Servicio</v>
          </cell>
        </row>
        <row r="746">
          <cell r="B746" t="str">
            <v>SH2044</v>
          </cell>
          <cell r="C746" t="str">
            <v>MECHAS BLADE, TAPERED, FLAT, CONCAVE, RO</v>
          </cell>
          <cell r="D746" t="str">
            <v>día</v>
          </cell>
          <cell r="E746">
            <v>322.91000000000003</v>
          </cell>
          <cell r="F746" t="str">
            <v>Servicio</v>
          </cell>
        </row>
        <row r="747">
          <cell r="B747" t="str">
            <v>SH2045</v>
          </cell>
          <cell r="C747" t="str">
            <v>PESCANTE GS SPEAR HIDRÁULICO</v>
          </cell>
          <cell r="D747" t="str">
            <v>día</v>
          </cell>
          <cell r="E747">
            <v>2124.35</v>
          </cell>
          <cell r="F747" t="str">
            <v>Servicio</v>
          </cell>
        </row>
        <row r="748">
          <cell r="B748" t="str">
            <v>SH2046</v>
          </cell>
          <cell r="C748" t="str">
            <v>PESCANTE JDC HIDRÁULICO</v>
          </cell>
          <cell r="D748" t="str">
            <v>día</v>
          </cell>
          <cell r="E748">
            <v>2124.35</v>
          </cell>
          <cell r="F748" t="str">
            <v>Servicio</v>
          </cell>
        </row>
        <row r="749">
          <cell r="B749" t="str">
            <v>SH2047</v>
          </cell>
          <cell r="C749" t="str">
            <v>PESCANTE OVER SHOT HIDRÁULICO</v>
          </cell>
          <cell r="D749" t="str">
            <v>día</v>
          </cell>
          <cell r="E749">
            <v>2124.35</v>
          </cell>
          <cell r="F749" t="str">
            <v>Servicio</v>
          </cell>
        </row>
        <row r="750">
          <cell r="B750" t="str">
            <v>SH2048</v>
          </cell>
          <cell r="C750" t="str">
            <v>PESCANTE OVER SHOT CONTINUO MECÁNICO</v>
          </cell>
          <cell r="D750" t="str">
            <v>día</v>
          </cell>
          <cell r="E750">
            <v>1885.74</v>
          </cell>
          <cell r="F750" t="str">
            <v>Servicio</v>
          </cell>
        </row>
        <row r="751">
          <cell r="B751" t="str">
            <v>SH2049</v>
          </cell>
          <cell r="C751" t="str">
            <v>PESCANTE DE GUAYA TIPO CAIMA MECÁNICO</v>
          </cell>
          <cell r="D751" t="str">
            <v>día</v>
          </cell>
          <cell r="E751">
            <v>1423.93</v>
          </cell>
          <cell r="F751" t="str">
            <v>Servicio</v>
          </cell>
        </row>
        <row r="752">
          <cell r="B752" t="str">
            <v>SH2050</v>
          </cell>
          <cell r="C752" t="str">
            <v>PESCANTE DE GUAYA TIPO ALPON MECÁNICO</v>
          </cell>
          <cell r="D752" t="str">
            <v>día</v>
          </cell>
          <cell r="E752">
            <v>1423.93</v>
          </cell>
          <cell r="F752" t="str">
            <v>Servicio</v>
          </cell>
        </row>
        <row r="753">
          <cell r="B753" t="str">
            <v>SH2051</v>
          </cell>
          <cell r="C753" t="str">
            <v>MARTILLO MECÁNICO/HIDRAULICO 1-11/16" - 2-7/8"</v>
          </cell>
          <cell r="D753" t="str">
            <v>día</v>
          </cell>
          <cell r="E753">
            <v>1924.23</v>
          </cell>
          <cell r="F753" t="str">
            <v>Servicio</v>
          </cell>
        </row>
        <row r="754">
          <cell r="B754" t="str">
            <v>SH2052</v>
          </cell>
          <cell r="C754" t="str">
            <v>ACELERADOR HIDRÁULICO/MECANICO 1-11/16" - 2-7/8"</v>
          </cell>
          <cell r="D754" t="str">
            <v>día</v>
          </cell>
          <cell r="E754">
            <v>2693.92</v>
          </cell>
          <cell r="F754" t="str">
            <v>Servicio</v>
          </cell>
        </row>
        <row r="755">
          <cell r="B755" t="str">
            <v>SH2053</v>
          </cell>
          <cell r="C755" t="str">
            <v>INDEXING TOOL HIDRÁULICO/MECANICO</v>
          </cell>
          <cell r="D755" t="str">
            <v>día</v>
          </cell>
          <cell r="E755">
            <v>2719.1600000000003</v>
          </cell>
          <cell r="F755" t="str">
            <v>Servicio</v>
          </cell>
        </row>
        <row r="756">
          <cell r="B756" t="str">
            <v>SH2054</v>
          </cell>
          <cell r="C756" t="str">
            <v>BENT SUB</v>
          </cell>
          <cell r="D756" t="str">
            <v>día</v>
          </cell>
          <cell r="E756">
            <v>509.85</v>
          </cell>
          <cell r="F756" t="str">
            <v>Servicio</v>
          </cell>
        </row>
        <row r="757">
          <cell r="B757" t="str">
            <v>SH2055</v>
          </cell>
          <cell r="C757" t="str">
            <v>BLOQUE DE IMPRESIÓN 1 1/16 HASTA 2 7/8''</v>
          </cell>
          <cell r="D757" t="str">
            <v>día</v>
          </cell>
          <cell r="E757">
            <v>1385.44</v>
          </cell>
          <cell r="F757" t="str">
            <v>Servicio</v>
          </cell>
        </row>
        <row r="758">
          <cell r="B758" t="str">
            <v>SH2056</v>
          </cell>
          <cell r="C758" t="str">
            <v>HERRAMIENTA DE ASENTAMIENTO (Setting Tool)</v>
          </cell>
          <cell r="D758" t="str">
            <v>día</v>
          </cell>
          <cell r="E758">
            <v>2427.8200000000002</v>
          </cell>
          <cell r="F758" t="str">
            <v>Servicio</v>
          </cell>
        </row>
        <row r="759">
          <cell r="B759" t="str">
            <v>SH2057</v>
          </cell>
          <cell r="C759" t="str">
            <v>VENTURY BASKET</v>
          </cell>
          <cell r="D759" t="str">
            <v>día</v>
          </cell>
          <cell r="E759">
            <v>2974.09</v>
          </cell>
          <cell r="F759" t="str">
            <v>Servicio</v>
          </cell>
        </row>
        <row r="760">
          <cell r="B760" t="str">
            <v>SH2058</v>
          </cell>
          <cell r="C760" t="str">
            <v>JET ROTATORIO</v>
          </cell>
          <cell r="D760" t="str">
            <v>día</v>
          </cell>
          <cell r="E760">
            <v>2294.29</v>
          </cell>
          <cell r="F760" t="str">
            <v>Servicio</v>
          </cell>
        </row>
        <row r="761">
          <cell r="B761" t="str">
            <v>SH2059</v>
          </cell>
          <cell r="C761" t="str">
            <v>WASH TOOL (High Flow Spinning Tool)</v>
          </cell>
          <cell r="D761" t="str">
            <v>día</v>
          </cell>
          <cell r="E761">
            <v>339.9</v>
          </cell>
          <cell r="F761" t="str">
            <v>Servicio</v>
          </cell>
        </row>
        <row r="762">
          <cell r="B762" t="str">
            <v>SH2060</v>
          </cell>
          <cell r="C762" t="str">
            <v>ESTABILIZADOR</v>
          </cell>
          <cell r="D762" t="str">
            <v>día</v>
          </cell>
          <cell r="E762">
            <v>692.73</v>
          </cell>
          <cell r="F762" t="str">
            <v>Servicio</v>
          </cell>
        </row>
        <row r="763">
          <cell r="B763" t="str">
            <v>SH2061</v>
          </cell>
          <cell r="C763" t="str">
            <v>CORTADOR DE TUBERIA TBG 2 7/8- 3 1/2</v>
          </cell>
          <cell r="D763" t="str">
            <v>día</v>
          </cell>
          <cell r="E763">
            <v>2974.09</v>
          </cell>
          <cell r="F763" t="str">
            <v>Servicio</v>
          </cell>
        </row>
        <row r="764">
          <cell r="B764" t="str">
            <v>SH2062</v>
          </cell>
          <cell r="C764" t="str">
            <v>PERCUTOR HIDRAULICO</v>
          </cell>
          <cell r="D764" t="str">
            <v>día</v>
          </cell>
          <cell r="E764">
            <v>2924.82</v>
          </cell>
          <cell r="F764" t="str">
            <v>Servicio</v>
          </cell>
        </row>
        <row r="765">
          <cell r="B765" t="str">
            <v>SH2063</v>
          </cell>
          <cell r="C765" t="str">
            <v>LOCALIZADOR</v>
          </cell>
          <cell r="D765" t="str">
            <v>día</v>
          </cell>
          <cell r="E765">
            <v>1062.1799999999998</v>
          </cell>
          <cell r="F765" t="str">
            <v>Servicio</v>
          </cell>
        </row>
        <row r="766">
          <cell r="B766" t="str">
            <v>SH2064</v>
          </cell>
          <cell r="C766" t="str">
            <v>SWIVEL</v>
          </cell>
          <cell r="D766" t="str">
            <v>día</v>
          </cell>
          <cell r="E766">
            <v>594.83000000000004</v>
          </cell>
          <cell r="F766" t="str">
            <v>Servicio</v>
          </cell>
        </row>
        <row r="767">
          <cell r="B767" t="str">
            <v>SH2065</v>
          </cell>
          <cell r="C767" t="str">
            <v>LOCKABLE SWIDEL</v>
          </cell>
          <cell r="D767" t="str">
            <v>día</v>
          </cell>
          <cell r="E767">
            <v>679.79</v>
          </cell>
          <cell r="F767" t="str">
            <v>Servicio</v>
          </cell>
        </row>
        <row r="768">
          <cell r="B768" t="str">
            <v>SH2066</v>
          </cell>
          <cell r="C768" t="str">
            <v>MUÑECO</v>
          </cell>
          <cell r="D768" t="str">
            <v>día</v>
          </cell>
          <cell r="E768">
            <v>263.43</v>
          </cell>
          <cell r="F768" t="str">
            <v>Servicio</v>
          </cell>
        </row>
        <row r="769">
          <cell r="B769" t="str">
            <v>SH2067</v>
          </cell>
          <cell r="C769" t="str">
            <v>BARRA (DEPLOYMENT BAR)</v>
          </cell>
          <cell r="D769" t="str">
            <v>día</v>
          </cell>
          <cell r="E769">
            <v>467.37</v>
          </cell>
          <cell r="F769" t="str">
            <v>Servicio</v>
          </cell>
        </row>
        <row r="770">
          <cell r="B770" t="str">
            <v>SH2068</v>
          </cell>
          <cell r="C770" t="str">
            <v>ZAPATA</v>
          </cell>
          <cell r="D770" t="str">
            <v>día</v>
          </cell>
          <cell r="E770">
            <v>654.24</v>
          </cell>
          <cell r="F770" t="str">
            <v>Servicio</v>
          </cell>
        </row>
        <row r="771">
          <cell r="B771" t="str">
            <v>SH2069</v>
          </cell>
          <cell r="C771" t="str">
            <v>EXTENSIONES PARA PESCANTES OVER SHOTS</v>
          </cell>
          <cell r="D771" t="str">
            <v>día</v>
          </cell>
          <cell r="E771">
            <v>552.33000000000004</v>
          </cell>
          <cell r="F771" t="str">
            <v>Servicio</v>
          </cell>
        </row>
        <row r="772">
          <cell r="B772" t="str">
            <v>SH2070</v>
          </cell>
          <cell r="C772" t="str">
            <v>GUIAS PARA PESCANTES OVER SHOTS</v>
          </cell>
          <cell r="D772" t="str">
            <v>día</v>
          </cell>
          <cell r="E772">
            <v>254.92000000000002</v>
          </cell>
          <cell r="F772" t="str">
            <v>Servicio</v>
          </cell>
        </row>
        <row r="773">
          <cell r="B773" t="str">
            <v>SH2071</v>
          </cell>
          <cell r="C773" t="str">
            <v>CESTA RECOLECTORA</v>
          </cell>
          <cell r="D773" t="str">
            <v>día</v>
          </cell>
          <cell r="E773">
            <v>307.88000000000005</v>
          </cell>
          <cell r="F773" t="str">
            <v>Servicio</v>
          </cell>
        </row>
        <row r="774">
          <cell r="B774" t="str">
            <v>SH2074</v>
          </cell>
          <cell r="C774" t="str">
            <v>MAGNETOS Fishing Magnet - Thru 2-1/2"</v>
          </cell>
          <cell r="D774" t="str">
            <v>día</v>
          </cell>
          <cell r="E774">
            <v>1444.55</v>
          </cell>
          <cell r="F774" t="str">
            <v>Servicio</v>
          </cell>
        </row>
        <row r="775">
          <cell r="B775" t="str">
            <v>SH2075</v>
          </cell>
          <cell r="C775" t="str">
            <v>CENTRALIZADORES</v>
          </cell>
          <cell r="D775" t="str">
            <v>día</v>
          </cell>
          <cell r="E775">
            <v>692.73</v>
          </cell>
          <cell r="F775" t="str">
            <v>Servicio</v>
          </cell>
        </row>
        <row r="776">
          <cell r="B776" t="str">
            <v>SH2076</v>
          </cell>
          <cell r="C776" t="str">
            <v>ANCLA HIDRAULICA</v>
          </cell>
          <cell r="D776" t="str">
            <v>día</v>
          </cell>
          <cell r="E776">
            <v>2209.3200000000002</v>
          </cell>
          <cell r="F776" t="str">
            <v>Servicio</v>
          </cell>
        </row>
        <row r="777">
          <cell r="B777" t="str">
            <v>SH2077</v>
          </cell>
          <cell r="C777" t="str">
            <v>CROOS-OVER SUBS</v>
          </cell>
          <cell r="D777" t="str">
            <v>día</v>
          </cell>
          <cell r="E777">
            <v>269.39999999999998</v>
          </cell>
          <cell r="F777" t="str">
            <v>Servicio</v>
          </cell>
        </row>
        <row r="778">
          <cell r="B778" t="str">
            <v>SH2078</v>
          </cell>
          <cell r="C778" t="str">
            <v>SARTA DE TAPON RECUPERABLE INFLABLE</v>
          </cell>
          <cell r="D778" t="str">
            <v>día</v>
          </cell>
          <cell r="E778">
            <v>7902.57</v>
          </cell>
          <cell r="F778" t="str">
            <v>Servicio</v>
          </cell>
        </row>
        <row r="779">
          <cell r="B779" t="str">
            <v>SH2079</v>
          </cell>
          <cell r="C779" t="str">
            <v>SARTA DE PESCA DE TAPON RECUPERABLE INFLABLE 1 11/16</v>
          </cell>
          <cell r="D779" t="str">
            <v>día</v>
          </cell>
          <cell r="E779">
            <v>11428.98</v>
          </cell>
          <cell r="F779" t="str">
            <v>Servicio</v>
          </cell>
        </row>
        <row r="780">
          <cell r="B780" t="str">
            <v>SH2080</v>
          </cell>
          <cell r="C780" t="str">
            <v>SARTA DE EMPACADURA INFLABLE: 1-11/16",</v>
          </cell>
          <cell r="D780" t="str">
            <v>día</v>
          </cell>
          <cell r="E780">
            <v>15975.06</v>
          </cell>
          <cell r="F780" t="str">
            <v>Servicio</v>
          </cell>
        </row>
        <row r="781">
          <cell r="B781" t="str">
            <v>SH2081</v>
          </cell>
          <cell r="C781" t="str">
            <v>CARGO POR DIA ADICIONAL DE SARTA DE EMPAQUETADURA</v>
          </cell>
          <cell r="D781" t="str">
            <v>día</v>
          </cell>
          <cell r="E781">
            <v>977.19999999999993</v>
          </cell>
          <cell r="F781" t="str">
            <v>Servicio</v>
          </cell>
        </row>
        <row r="782">
          <cell r="B782" t="str">
            <v>SH2082</v>
          </cell>
          <cell r="C782" t="str">
            <v>TAPONES RECUPERABLES MECÁNICOS.</v>
          </cell>
          <cell r="D782" t="str">
            <v>día</v>
          </cell>
          <cell r="E782">
            <v>2974.09</v>
          </cell>
          <cell r="F782" t="str">
            <v>Servicio</v>
          </cell>
        </row>
        <row r="783">
          <cell r="B783" t="str">
            <v>SH2083</v>
          </cell>
          <cell r="C783" t="str">
            <v>SARTA DE TAPON RECUPERABLE MECÁNICO 2 1/8</v>
          </cell>
          <cell r="D783" t="str">
            <v>día</v>
          </cell>
          <cell r="E783">
            <v>6797.9000000000005</v>
          </cell>
          <cell r="F783" t="str">
            <v>Servicio</v>
          </cell>
        </row>
        <row r="784">
          <cell r="B784" t="str">
            <v>SH2084</v>
          </cell>
          <cell r="C784" t="str">
            <v>TAPONES RECUPERABLES MECÁNICOS 1 11/16 - 2 7/8</v>
          </cell>
          <cell r="D784" t="str">
            <v>día</v>
          </cell>
          <cell r="E784">
            <v>169.33</v>
          </cell>
          <cell r="F784" t="str">
            <v>Servicio</v>
          </cell>
        </row>
        <row r="785">
          <cell r="B785" t="str">
            <v>SH2085</v>
          </cell>
          <cell r="C785" t="str">
            <v>SARTA DE PESCA DE TAPON RECUPERABLE MECÁNICO 2 1/8 - 2 7/8</v>
          </cell>
          <cell r="D785" t="str">
            <v>día</v>
          </cell>
          <cell r="E785">
            <v>1924.23</v>
          </cell>
          <cell r="F785" t="str">
            <v>Servicio</v>
          </cell>
        </row>
        <row r="786">
          <cell r="B786" t="str">
            <v>SH2086</v>
          </cell>
          <cell r="C786" t="str">
            <v>EMPAQUETADURA MECANICA DE 2 9/16"</v>
          </cell>
          <cell r="D786" t="str">
            <v>día</v>
          </cell>
          <cell r="E786">
            <v>5387.84</v>
          </cell>
          <cell r="F786" t="str">
            <v>Servicio</v>
          </cell>
        </row>
        <row r="787">
          <cell r="B787" t="str">
            <v>SH2087</v>
          </cell>
          <cell r="C787" t="str">
            <v>SARTA DE EMPAQUETADURA MECANICA DE 2 9/16" OD</v>
          </cell>
          <cell r="D787" t="str">
            <v>día</v>
          </cell>
          <cell r="E787">
            <v>8466.59</v>
          </cell>
          <cell r="F787" t="str">
            <v>Servicio</v>
          </cell>
        </row>
        <row r="788">
          <cell r="B788" t="str">
            <v>SH2088</v>
          </cell>
          <cell r="C788" t="str">
            <v>MARTILLOS HIDRAULICOS DE 1-1/2" - 2 7/8" OD</v>
          </cell>
          <cell r="D788" t="str">
            <v>día</v>
          </cell>
          <cell r="E788">
            <v>2693.92</v>
          </cell>
          <cell r="F788" t="str">
            <v>Servicio</v>
          </cell>
        </row>
        <row r="789">
          <cell r="B789" t="str">
            <v>SH2089</v>
          </cell>
          <cell r="C789" t="str">
            <v>díaS ADICIONALES DE MARTILLO  HIDRAULICO DE 1-1/2" - 2 7/8"</v>
          </cell>
          <cell r="D789" t="str">
            <v>día</v>
          </cell>
          <cell r="E789">
            <v>192.43</v>
          </cell>
          <cell r="F789" t="str">
            <v>Servicio</v>
          </cell>
        </row>
        <row r="790">
          <cell r="B790" t="str">
            <v>SH2090</v>
          </cell>
          <cell r="C790" t="str">
            <v>TAPER MILL 1 1/2'' HASTA 4''</v>
          </cell>
          <cell r="D790" t="str">
            <v>día</v>
          </cell>
          <cell r="E790">
            <v>2099.0100000000002</v>
          </cell>
          <cell r="F790" t="str">
            <v>Servicio</v>
          </cell>
        </row>
        <row r="791">
          <cell r="B791" t="str">
            <v>SH2091</v>
          </cell>
          <cell r="C791" t="str">
            <v>STRING MILL 1 1/2 HASTA 4''</v>
          </cell>
          <cell r="D791" t="str">
            <v>día</v>
          </cell>
          <cell r="E791">
            <v>1994.54</v>
          </cell>
          <cell r="F791" t="str">
            <v>Servicio</v>
          </cell>
        </row>
        <row r="792">
          <cell r="B792" t="str">
            <v>SH3041</v>
          </cell>
          <cell r="C792" t="str">
            <v xml:space="preserve">MOTOR DE FONDO: HASTA 2 7/8" O.D. (incluye 3 días de operación, hole assemble, soporte tecnico)  </v>
          </cell>
          <cell r="D792" t="str">
            <v>Corrida</v>
          </cell>
          <cell r="E792">
            <v>6400.59</v>
          </cell>
          <cell r="F792" t="str">
            <v>Servicio</v>
          </cell>
        </row>
        <row r="793">
          <cell r="B793" t="str">
            <v>SH3042</v>
          </cell>
          <cell r="C793" t="str">
            <v xml:space="preserve">MOTOR DE FONDO: HASTA 3 7/8" O.D. (incluye 3 días de operación, hole assemble, soporte tecnico)  </v>
          </cell>
          <cell r="D793" t="str">
            <v>Corrida</v>
          </cell>
          <cell r="E793">
            <v>6400.59</v>
          </cell>
          <cell r="F793" t="str">
            <v>Servicio</v>
          </cell>
        </row>
        <row r="794">
          <cell r="B794" t="str">
            <v>SH3043</v>
          </cell>
          <cell r="C794" t="str">
            <v xml:space="preserve">MOTOR DE FONDO: HASTA 4 3/4" O.D. (incluye 3 días de operación, hole assemble, soporte tecnico)  </v>
          </cell>
          <cell r="D794" t="str">
            <v>Corrida</v>
          </cell>
          <cell r="E794">
            <v>6400.59</v>
          </cell>
          <cell r="F794" t="str">
            <v>Servicio</v>
          </cell>
        </row>
        <row r="795">
          <cell r="B795" t="str">
            <v>SMT3023</v>
          </cell>
          <cell r="C795" t="str">
            <v>THERMAL SPRY APPLICATIONS EACH 0.1" THICKNESS / UNTIL LENGTH 1.0" FOR MAINTENANCE</v>
          </cell>
          <cell r="D795" t="str">
            <v>unidad</v>
          </cell>
          <cell r="E795">
            <v>68.86999999999999</v>
          </cell>
          <cell r="F795" t="str">
            <v>Material</v>
          </cell>
        </row>
        <row r="796">
          <cell r="B796" t="str">
            <v>SMT3024</v>
          </cell>
          <cell r="C796" t="str">
            <v>THERMAL SPRY APPLICATIONS EACH 0.1" THICKNESS / UNTIL LENGTH 1.0" FOR REBUILDING</v>
          </cell>
          <cell r="D796" t="str">
            <v>unidad</v>
          </cell>
          <cell r="E796">
            <v>76.970000000000013</v>
          </cell>
          <cell r="F796" t="str">
            <v>Material</v>
          </cell>
        </row>
        <row r="797">
          <cell r="B797" t="str">
            <v>SMT3025</v>
          </cell>
          <cell r="C797" t="str">
            <v>THERMAL SPRY APPLICATIONS EACH 0.1" THICKNESS / UNTIL LENGTH 1.0" FOR COVERING</v>
          </cell>
          <cell r="D797" t="str">
            <v>unidad</v>
          </cell>
          <cell r="E797">
            <v>97.22999999999999</v>
          </cell>
          <cell r="F797" t="str">
            <v>Material</v>
          </cell>
        </row>
        <row r="798">
          <cell r="B798" t="str">
            <v>SMT3001</v>
          </cell>
          <cell r="C798" t="str">
            <v>THERMAL SPRY CENTRALIZER UNTIL 1/4" THICKNESS-FOR TUBULAR FROM 2 7/8 TO 5.0"-LENGHT 18 INCH PER BLADE</v>
          </cell>
          <cell r="D798" t="str">
            <v>unidad</v>
          </cell>
          <cell r="E798">
            <v>264.28000000000003</v>
          </cell>
          <cell r="F798" t="str">
            <v>Material</v>
          </cell>
        </row>
        <row r="799">
          <cell r="B799" t="str">
            <v>SMT3004</v>
          </cell>
          <cell r="C799" t="str">
            <v>THERMAL SPRY CENTRALIZER UNTIL 1/2" THICKNESS-FOR TUBULAR FROM 2 7/8 TO 5.0" -LENGHT 18 INCH PER BLADE</v>
          </cell>
          <cell r="D799" t="str">
            <v>unidad</v>
          </cell>
          <cell r="E799">
            <v>318.97000000000003</v>
          </cell>
          <cell r="F799" t="str">
            <v>Material</v>
          </cell>
        </row>
        <row r="800">
          <cell r="B800" t="str">
            <v>SMT3007</v>
          </cell>
          <cell r="C800" t="str">
            <v>THERMAL SPRY CENTRALIZER UNTIL 3/4" THICKNESS-FOR TUBULAR FROM 2 7/8 TO 5.0" -LENGHT 18 INCH PER BLADE</v>
          </cell>
          <cell r="D800" t="str">
            <v>unidad</v>
          </cell>
          <cell r="E800">
            <v>357.08000000000004</v>
          </cell>
          <cell r="F800" t="str">
            <v>Material</v>
          </cell>
        </row>
        <row r="801">
          <cell r="B801" t="str">
            <v>SMT3010</v>
          </cell>
          <cell r="C801" t="str">
            <v>THERMAL SPRYFRICTION REDUCTOR UNTIL 1/16" THICKNESS-FOR PIPE-FROM 2 7/8 TO 3 1/2"-STANDARD LENGHT 8 INCH-PER BAND</v>
          </cell>
          <cell r="D801" t="str">
            <v>unidad</v>
          </cell>
          <cell r="E801">
            <v>318.97000000000003</v>
          </cell>
          <cell r="F801" t="str">
            <v>Material</v>
          </cell>
        </row>
        <row r="802">
          <cell r="B802" t="str">
            <v>SMT3011</v>
          </cell>
          <cell r="C802" t="str">
            <v>THERMAL SPRYFRICTION REDUCTOR UNTIL 1/16" THICKNESS-FOR  PIPE-FROM 4.0 TO 4 1/2"-STANDARD LENGHT 8 INCH- PER BAND</v>
          </cell>
          <cell r="D802" t="str">
            <v>unidad</v>
          </cell>
          <cell r="E802">
            <v>397.33</v>
          </cell>
          <cell r="F802" t="str">
            <v>Material</v>
          </cell>
        </row>
        <row r="803">
          <cell r="B803" t="str">
            <v>SMT3012</v>
          </cell>
          <cell r="C803" t="str">
            <v>THERMAL SPRYFRICTION REDUCTOR UNTIL 1/16" THICKNESS-FOR PIPE-FROM 5.0 TO 5 1/2"-STANDARD LENGHT 8 INCH-PER BAND</v>
          </cell>
          <cell r="D803" t="str">
            <v>unidad</v>
          </cell>
          <cell r="E803">
            <v>464.77</v>
          </cell>
          <cell r="F803" t="str">
            <v>Material</v>
          </cell>
        </row>
        <row r="804">
          <cell r="B804" t="str">
            <v>SMT3014</v>
          </cell>
          <cell r="C804" t="str">
            <v>THERMAL SPRYFRICTION REDUCTOR UNTIL 1/8" THICKNESS-FOR PIPE-FROM 2 7/8 TO 3 1/2"-STANDARD LENGHT 8 INCH-PER BAND</v>
          </cell>
          <cell r="D804" t="str">
            <v>unidad</v>
          </cell>
          <cell r="E804">
            <v>504.85999999999996</v>
          </cell>
          <cell r="F804" t="str">
            <v>Material</v>
          </cell>
        </row>
        <row r="805">
          <cell r="B805" t="str">
            <v>SMT3015</v>
          </cell>
          <cell r="C805" t="str">
            <v>THERMAL SPRYFRICTION REDUCTOR UNTIL 1/8" THICKNESS-FOR PIPE-FROM 4.0 TO 4 1/2"-STANDARD LENGHT 8 INCH-PER BAND</v>
          </cell>
          <cell r="D805" t="str">
            <v>unidad</v>
          </cell>
          <cell r="E805">
            <v>643.39</v>
          </cell>
          <cell r="F805" t="str">
            <v>Material</v>
          </cell>
        </row>
        <row r="806">
          <cell r="B806" t="str">
            <v>SMT3016</v>
          </cell>
          <cell r="C806" t="str">
            <v>THERMAL SPRYFRICTION REDUCTOR UNTIL 1/8" THICKNESS-FOR PIPE-FROM 5.0 TO 5 1/2"-STANDARD LENGHT 8 INCH-PER BAND</v>
          </cell>
          <cell r="D806" t="str">
            <v>unidad</v>
          </cell>
          <cell r="E806">
            <v>783.73</v>
          </cell>
          <cell r="F806" t="str">
            <v>Material</v>
          </cell>
        </row>
        <row r="807">
          <cell r="B807" t="str">
            <v>SMT3018</v>
          </cell>
          <cell r="C807" t="str">
            <v>THERMAL SPRYFRICTION REDUCTOR UNTIL 3/16" THICKNESS-FOR PIPE-FROM 2 7/8 TO 3 1/2"-STANDARD LENGHT 8 INCH-PER BAND</v>
          </cell>
          <cell r="D807" t="str">
            <v>unidad</v>
          </cell>
          <cell r="E807">
            <v>770.06</v>
          </cell>
          <cell r="F807" t="str">
            <v>Material</v>
          </cell>
        </row>
        <row r="808">
          <cell r="B808" t="str">
            <v>SMT3019</v>
          </cell>
          <cell r="C808" t="str">
            <v>THERMAL SPRYFRICTION REDUCTOR UNTIL 3/16" THICKNESS-FOR PIPE-FROM 4.0 TO 4 1/2"-STANDARD LENGHT 8 INCH-PER BAND</v>
          </cell>
          <cell r="D808" t="str">
            <v>unidad</v>
          </cell>
          <cell r="E808">
            <v>979.65</v>
          </cell>
          <cell r="F808" t="str">
            <v>Material</v>
          </cell>
        </row>
        <row r="809">
          <cell r="B809" t="str">
            <v>SMT3020</v>
          </cell>
          <cell r="C809" t="str">
            <v>THERMAL SPRYFRICTION REDUCTOR UNTIL 3/16" THICKNESS-FOR PIPE-FROM 5.0 TO 5 1/2"-STANDARD LENGHT 8 INCH-PER BAND</v>
          </cell>
          <cell r="D809" t="str">
            <v>unidad</v>
          </cell>
          <cell r="E809">
            <v>1184.6999999999998</v>
          </cell>
          <cell r="F809" t="str">
            <v>Material</v>
          </cell>
        </row>
        <row r="810">
          <cell r="B810" t="str">
            <v>SMT3022</v>
          </cell>
          <cell r="C810" t="str">
            <v>THERMAL SPRYFRICTION REDUCTOR UNTIL 1/4" THICKNESS-FOR PIPE-FROM 2 7/8 TO 3 1/2"-STANDARD LENGHT 8 INCH-PER BAND</v>
          </cell>
          <cell r="D810" t="str">
            <v>unidad</v>
          </cell>
          <cell r="E810">
            <v>1048.01</v>
          </cell>
          <cell r="F810" t="str">
            <v>Material</v>
          </cell>
        </row>
        <row r="811">
          <cell r="B811" t="str">
            <v>SFS6286</v>
          </cell>
          <cell r="C811" t="str">
            <v>ZAPATA TIPO POOR BOY HASTA 6 1/8</v>
          </cell>
          <cell r="D811" t="str">
            <v>Corrida</v>
          </cell>
          <cell r="E811">
            <v>4308.01</v>
          </cell>
          <cell r="F811" t="str">
            <v>Servicio</v>
          </cell>
        </row>
        <row r="812">
          <cell r="B812" t="str">
            <v>SFS6287</v>
          </cell>
          <cell r="C812" t="str">
            <v>ZAPATA TIPO POOR BOY HASTA 8 1/2</v>
          </cell>
          <cell r="D812" t="str">
            <v>Corrida</v>
          </cell>
          <cell r="E812">
            <v>5800.78</v>
          </cell>
          <cell r="F812" t="str">
            <v>Servicio</v>
          </cell>
        </row>
        <row r="813">
          <cell r="B813" t="str">
            <v>SFS6293</v>
          </cell>
          <cell r="C813" t="str">
            <v>Tubing Bailer Assembly (incluye flapper) - hasta 5-3/4" OD -  Cargo por Corrida</v>
          </cell>
          <cell r="D813" t="str">
            <v>Corrida</v>
          </cell>
          <cell r="E813">
            <v>2241.64</v>
          </cell>
          <cell r="F813" t="str">
            <v>Servicio</v>
          </cell>
        </row>
        <row r="814">
          <cell r="B814" t="str">
            <v>2.2.11. Servicios de Reacondicionamiento</v>
          </cell>
        </row>
        <row r="815">
          <cell r="B815" t="str">
            <v>SCR5001</v>
          </cell>
          <cell r="C815" t="str">
            <v>SUPERVISOR PARA COMPLETACIONES, REMEDIACION dia o fraccion</v>
          </cell>
          <cell r="D815" t="str">
            <v>día</v>
          </cell>
          <cell r="E815">
            <v>437.23</v>
          </cell>
          <cell r="F815" t="str">
            <v>Servicio</v>
          </cell>
        </row>
        <row r="816">
          <cell r="B816" t="str">
            <v>SCR5002</v>
          </cell>
          <cell r="C816" t="str">
            <v>Movilizacion unidades livianas para transporte de personal</v>
          </cell>
          <cell r="D816" t="str">
            <v>km</v>
          </cell>
          <cell r="E816">
            <v>2.66</v>
          </cell>
          <cell r="F816" t="str">
            <v>Servicio</v>
          </cell>
        </row>
        <row r="817">
          <cell r="B817" t="str">
            <v>SCR5003</v>
          </cell>
          <cell r="C817" t="str">
            <v>Movilizacion unidades pesadas para transporte de herramientas</v>
          </cell>
          <cell r="D817" t="str">
            <v>km</v>
          </cell>
          <cell r="E817">
            <v>3.15</v>
          </cell>
          <cell r="F817" t="str">
            <v>Servicio</v>
          </cell>
        </row>
        <row r="818">
          <cell r="B818" t="str">
            <v>SCR5004</v>
          </cell>
          <cell r="C818" t="str">
            <v xml:space="preserve">MODEL "DYNBKR"  MECHANICAL SETTING TOOL PARA COMPLETACION. TODOS LOS DIAMETROS  </v>
          </cell>
          <cell r="D818" t="str">
            <v>Corrida</v>
          </cell>
          <cell r="E818">
            <v>1976.9</v>
          </cell>
          <cell r="F818" t="str">
            <v>Servicio</v>
          </cell>
        </row>
        <row r="819">
          <cell r="B819" t="str">
            <v>SCR5005</v>
          </cell>
          <cell r="C819" t="str">
            <v xml:space="preserve">MODEL "DYNBKR" STINGER CARGO  </v>
          </cell>
          <cell r="D819" t="str">
            <v>Corrida</v>
          </cell>
          <cell r="E819">
            <v>2142.42</v>
          </cell>
          <cell r="F819" t="str">
            <v>Servicio</v>
          </cell>
        </row>
        <row r="820">
          <cell r="B820" t="str">
            <v>SCR5006</v>
          </cell>
          <cell r="C820" t="str">
            <v xml:space="preserve">MODEL "FURY 20" HYDRAULIC SETTING TOOL FOR PACKERS, CR, CIBP, ETC. TODOS LOS DIAMETROS  </v>
          </cell>
          <cell r="D820" t="str">
            <v>Corrida</v>
          </cell>
          <cell r="E820">
            <v>2356.67</v>
          </cell>
          <cell r="F820" t="str">
            <v>Servicio</v>
          </cell>
        </row>
        <row r="821">
          <cell r="B821" t="str">
            <v>SCR5007</v>
          </cell>
          <cell r="C821" t="str">
            <v xml:space="preserve">ACT WIRELINE ADAPTER KIT FOR WIRELINE SET TOOLS. TODOS LOS DIAMETROS  </v>
          </cell>
          <cell r="D821" t="str">
            <v>Corrida</v>
          </cell>
          <cell r="E821">
            <v>1285.46</v>
          </cell>
          <cell r="F821" t="str">
            <v>Servicio</v>
          </cell>
        </row>
        <row r="822">
          <cell r="B822" t="str">
            <v>SCR5008</v>
          </cell>
          <cell r="C822" t="str">
            <v>MODEL TST-1 O R MECHANICAL SET PACKER 9 5/8" x 3 1/2'' EUE Box-Pin CASING 9 5/8'' WEIGHT 43.5-53.5 lbs/FT CARGO   HASTA ASENTAMIENTO</v>
          </cell>
          <cell r="D822" t="str">
            <v>Corrida</v>
          </cell>
          <cell r="E822">
            <v>2999.38</v>
          </cell>
          <cell r="F822" t="str">
            <v>Servicio</v>
          </cell>
        </row>
        <row r="823">
          <cell r="B823" t="str">
            <v>SCR5009</v>
          </cell>
          <cell r="C823" t="str">
            <v>MODEL TST-1 O R MECHANICAL SET PACKER 9 5/8" x 3 1/2'' EUE Box-Pin CASING 9 5/8'' WEIGHT 43.5-53.5 lbs/FT CARGO POR HORA DESPUES DE ASENTAMIENTO</v>
          </cell>
          <cell r="D823" t="str">
            <v>hr</v>
          </cell>
          <cell r="E823">
            <v>42.86</v>
          </cell>
          <cell r="F823" t="str">
            <v>Servicio</v>
          </cell>
        </row>
        <row r="824">
          <cell r="B824" t="str">
            <v>SCR5010</v>
          </cell>
          <cell r="C824" t="str">
            <v>MODEL TST-1 O R MECHANICAL SET PACKER 7" x 3 1/2'' O 2 7/8'' EUE Box-Pin CASING 7'' WEIGHT 26-32lbs/FT CARGO   HASTA ASENTAMIENTO</v>
          </cell>
          <cell r="D824" t="str">
            <v>Corrida</v>
          </cell>
          <cell r="E824">
            <v>1912.87</v>
          </cell>
          <cell r="F824" t="str">
            <v>Servicio</v>
          </cell>
        </row>
        <row r="825">
          <cell r="B825" t="str">
            <v>SCR5011</v>
          </cell>
          <cell r="C825" t="str">
            <v>MODEL TST-1 O R MECHANICAL SET PACKER 7" x 3 1/2'' O 2 7/8''  EUE Box-Pin CASING 7'' WEIGHT 26-32lbs/FT CARGO POR HORA DESPUES DE ASENTAMIENTO</v>
          </cell>
          <cell r="D825" t="str">
            <v>hr</v>
          </cell>
          <cell r="E825">
            <v>27.98</v>
          </cell>
          <cell r="F825" t="str">
            <v>Servicio</v>
          </cell>
        </row>
        <row r="826">
          <cell r="B826" t="str">
            <v>SCR5012</v>
          </cell>
          <cell r="C826" t="str">
            <v>MODEL TST-1 O R MECHANICAL SET PACKER 5" x 2 3/8'' EUE Box-Pin CASING 5'' WEIGHT 18-21 lbs/FT CARGO   HASTA ASENTAMIENTO</v>
          </cell>
          <cell r="D826" t="str">
            <v>Corrida</v>
          </cell>
          <cell r="E826">
            <v>2313.8100000000004</v>
          </cell>
          <cell r="F826" t="str">
            <v>Servicio</v>
          </cell>
        </row>
        <row r="827">
          <cell r="B827" t="str">
            <v>SCR5013</v>
          </cell>
          <cell r="C827" t="str">
            <v>MODEL TST-1 O R MECHANICAL SET PACKER 5" x 2 3/8'' EUE Box-Pin CASING 5'' WEIGHT 18-21 lbs/FT CARGO POR HORA DESPUES DE ASENTAMIENTO</v>
          </cell>
          <cell r="D827" t="str">
            <v>hr</v>
          </cell>
          <cell r="E827">
            <v>25.72</v>
          </cell>
          <cell r="F827" t="str">
            <v>Servicio</v>
          </cell>
        </row>
        <row r="828">
          <cell r="B828" t="str">
            <v>SCR5014</v>
          </cell>
          <cell r="C828" t="str">
            <v xml:space="preserve">CROSSOVER 3 1/2'' IF BOX- 3 1/2'' EUE PIN  </v>
          </cell>
          <cell r="D828" t="str">
            <v>Corrida</v>
          </cell>
          <cell r="E828">
            <v>402.78</v>
          </cell>
          <cell r="F828" t="str">
            <v>Servicio</v>
          </cell>
        </row>
        <row r="829">
          <cell r="B829" t="str">
            <v>SCR5015</v>
          </cell>
          <cell r="C829" t="str">
            <v>CROSSOVER 3 1/2'' IF BOX- 3 1/2'' EUE PIN POR DIA ADICIONAL</v>
          </cell>
          <cell r="D829" t="str">
            <v>día</v>
          </cell>
          <cell r="E829">
            <v>360.74</v>
          </cell>
          <cell r="F829" t="str">
            <v>Servicio</v>
          </cell>
        </row>
        <row r="830">
          <cell r="B830" t="str">
            <v>SCR5016</v>
          </cell>
          <cell r="C830" t="str">
            <v xml:space="preserve">CROSSOVER 3 1/2'' IF BOX- 2 7/8'' EUE PIN  </v>
          </cell>
          <cell r="D830" t="str">
            <v>Corrida</v>
          </cell>
          <cell r="E830">
            <v>385.64</v>
          </cell>
          <cell r="F830" t="str">
            <v>Servicio</v>
          </cell>
        </row>
        <row r="831">
          <cell r="B831" t="str">
            <v>SCR5017</v>
          </cell>
          <cell r="C831" t="str">
            <v>CROSSOVER 3 1/2'' IF BOX- 2 7/8'' EUE PIN POR DIA ADICIONAL</v>
          </cell>
          <cell r="D831" t="str">
            <v>día</v>
          </cell>
          <cell r="E831">
            <v>343.97</v>
          </cell>
          <cell r="F831" t="str">
            <v>Servicio</v>
          </cell>
        </row>
        <row r="832">
          <cell r="B832" t="str">
            <v>SCR5023</v>
          </cell>
          <cell r="C832" t="str">
            <v>INGENIERO DE SOPORTE - CAMPO POR DIA</v>
          </cell>
          <cell r="D832" t="str">
            <v>unidad</v>
          </cell>
          <cell r="E832">
            <v>961.9</v>
          </cell>
          <cell r="F832" t="str">
            <v>Servicio</v>
          </cell>
        </row>
        <row r="833">
          <cell r="B833" t="str">
            <v>SCR5025</v>
          </cell>
          <cell r="C833" t="str">
            <v>Tratamiento a través de la empacadura recuperable período de 8 horas c/u COMPRESSION PAKER  7" / RBP BRIDGE PLUG RECUPERABLE /  PACKER MECANICO / MODELO TST</v>
          </cell>
          <cell r="D833" t="str">
            <v>unidad</v>
          </cell>
          <cell r="E833">
            <v>3775.17</v>
          </cell>
          <cell r="F833" t="str">
            <v>Servicio</v>
          </cell>
        </row>
        <row r="834">
          <cell r="B834" t="str">
            <v>SCR5030</v>
          </cell>
          <cell r="C834" t="str">
            <v>SARTA DE EVALUACION : COMPRESSION PACKER - PACKER MECANICO - PACKER TIPO TAPON RECUPERABLE PARA CASING 7'' WEIGHT 26-32lbs/FT CARGO   HASTA ASENTAMIENTO</v>
          </cell>
          <cell r="D834" t="str">
            <v>Corrida</v>
          </cell>
          <cell r="E834">
            <v>3737.1299999999997</v>
          </cell>
          <cell r="F834" t="str">
            <v>Servicio</v>
          </cell>
        </row>
        <row r="835">
          <cell r="B835" t="str">
            <v>SCR5031</v>
          </cell>
          <cell r="C835" t="str">
            <v>SARTA DE EVALUACION : COMPRESSION PACKER - PACKER MECANICO - PACKER TIPO TAPON RECUPERABLE PARA CASING 7'' WEIGHT 26-32lbs/FT CARGO POR HORA DESPUES DE ASENTAMIENTO</v>
          </cell>
          <cell r="D835" t="str">
            <v>hr</v>
          </cell>
          <cell r="E835">
            <v>34.79</v>
          </cell>
          <cell r="F835" t="str">
            <v>Servicio</v>
          </cell>
        </row>
        <row r="836">
          <cell r="B836" t="str">
            <v>SCR5032</v>
          </cell>
          <cell r="C836" t="str">
            <v>SARTA DE EVALUACION : COMPRESSION PACKER - PACKER MECANICO - PACKER TIPO TAPON RECUPERABLE PARA CASING 9 5/8'' WEIGHT 47 - 53,5 lbs/FT CARGO   HASTA ASENTAMIENTO</v>
          </cell>
          <cell r="D836" t="str">
            <v>Corrida</v>
          </cell>
          <cell r="E836">
            <v>4373.2300000000005</v>
          </cell>
          <cell r="F836" t="str">
            <v>Servicio</v>
          </cell>
        </row>
        <row r="837">
          <cell r="B837" t="str">
            <v>SCR5033</v>
          </cell>
          <cell r="C837" t="str">
            <v>SARTA DE EVALUACION : COMPRESSION PACKER - PACKER MECANICO - PACKER TIPO TAPON RECUPERABLE CASING 7'' WEIGHT47 - 53,5  lbs/FT CARGO POR HORA DESPUES DE ASENTAMIENTO</v>
          </cell>
          <cell r="D837" t="str">
            <v>hr</v>
          </cell>
          <cell r="E837">
            <v>55.66</v>
          </cell>
          <cell r="F837" t="str">
            <v>Servicio</v>
          </cell>
        </row>
        <row r="838">
          <cell r="B838" t="str">
            <v>SCR5034</v>
          </cell>
          <cell r="C838" t="str">
            <v>COMPRESSION PACKER 5''-  7''  CARGO   HASTA ASENTAMIENTO</v>
          </cell>
          <cell r="D838" t="str">
            <v>Corrida</v>
          </cell>
          <cell r="E838">
            <v>2535.59</v>
          </cell>
          <cell r="F838" t="str">
            <v>Servicio</v>
          </cell>
        </row>
        <row r="839">
          <cell r="B839" t="str">
            <v>SCR5035</v>
          </cell>
          <cell r="C839" t="str">
            <v>COMPRESSION PACKER 5''-  7''  CARGO POR HORA DESPUES DE ASENTAMIENTO</v>
          </cell>
          <cell r="D839" t="str">
            <v>hr</v>
          </cell>
          <cell r="E839">
            <v>33.54</v>
          </cell>
          <cell r="F839" t="str">
            <v>Servicio</v>
          </cell>
        </row>
        <row r="840">
          <cell r="B840" t="str">
            <v>SCR5036</v>
          </cell>
          <cell r="C840" t="str">
            <v>COMPRESSION PACKER 9 5/8''  CARGO   HASTA ASENTAMIENTO</v>
          </cell>
          <cell r="D840" t="str">
            <v>Corrida</v>
          </cell>
          <cell r="E840">
            <v>2934.9300000000003</v>
          </cell>
          <cell r="F840" t="str">
            <v>Servicio</v>
          </cell>
        </row>
        <row r="841">
          <cell r="B841" t="str">
            <v>SCR5037</v>
          </cell>
          <cell r="C841" t="str">
            <v>COMPRESSION PACKER 9 5/8''  CARGO POR HORA DESPUES DE ASENTAMIENTO</v>
          </cell>
          <cell r="D841" t="str">
            <v>hr</v>
          </cell>
          <cell r="E841">
            <v>41.94</v>
          </cell>
          <cell r="F841" t="str">
            <v>Servicio</v>
          </cell>
        </row>
        <row r="842">
          <cell r="B842" t="str">
            <v>SCR5038</v>
          </cell>
          <cell r="C842" t="str">
            <v>RBP RETRIEVABLE BRIDGE PLUG 5'' - 7''  CARGO   HASTA ASENTAMIENTO</v>
          </cell>
          <cell r="D842" t="str">
            <v>Corrida</v>
          </cell>
          <cell r="E842">
            <v>2782.9700000000003</v>
          </cell>
          <cell r="F842" t="str">
            <v>Servicio</v>
          </cell>
        </row>
        <row r="843">
          <cell r="B843" t="str">
            <v>SCR5039</v>
          </cell>
          <cell r="C843" t="str">
            <v>RBP RETRIEVABLE BRIDGE PLUG 5'' -  7''  CARGO POR HORA DESPUES DE ASENTAMIENTO</v>
          </cell>
          <cell r="D843" t="str">
            <v>hr</v>
          </cell>
          <cell r="E843">
            <v>33.54</v>
          </cell>
          <cell r="F843" t="str">
            <v>Servicio</v>
          </cell>
        </row>
        <row r="844">
          <cell r="B844" t="str">
            <v>SCR5040</v>
          </cell>
          <cell r="C844" t="str">
            <v xml:space="preserve">RETRIEVING HEAD TODOS LOS DIAMETROS  </v>
          </cell>
          <cell r="D844" t="str">
            <v>Corrida</v>
          </cell>
          <cell r="E844">
            <v>583.1</v>
          </cell>
          <cell r="F844" t="str">
            <v>Servicio</v>
          </cell>
        </row>
        <row r="845">
          <cell r="B845" t="str">
            <v>SCR5041</v>
          </cell>
          <cell r="C845" t="str">
            <v>RBP RETRIEVABLE BRIDGE PLUG 9 5/8''  CARGO   HASTA ASENTAMIENTO</v>
          </cell>
          <cell r="D845" t="str">
            <v>Corrida</v>
          </cell>
          <cell r="E845">
            <v>3224.7000000000003</v>
          </cell>
          <cell r="F845" t="str">
            <v>Servicio</v>
          </cell>
        </row>
        <row r="846">
          <cell r="B846" t="str">
            <v>SCR5042</v>
          </cell>
          <cell r="C846" t="str">
            <v>RBP RETRIEVABLE BRIDGE PLUG 9 5/8''  CARGO POR HORA DESPUES DE ASENTAMIENTO</v>
          </cell>
          <cell r="D846" t="str">
            <v>hr</v>
          </cell>
          <cell r="E846">
            <v>41.94</v>
          </cell>
          <cell r="F846" t="str">
            <v>Servicio</v>
          </cell>
        </row>
        <row r="847">
          <cell r="B847" t="str">
            <v>SCR5043</v>
          </cell>
          <cell r="C847" t="str">
            <v>SLIDING SLEEVE MODELO L 2.81'' x 3 1/2 EUE, POR DIA</v>
          </cell>
          <cell r="D847" t="str">
            <v>día</v>
          </cell>
          <cell r="E847">
            <v>1164.8499999999999</v>
          </cell>
          <cell r="F847" t="str">
            <v>Servicio</v>
          </cell>
        </row>
        <row r="848">
          <cell r="B848" t="str">
            <v>SCR5044</v>
          </cell>
          <cell r="C848" t="str">
            <v>SLIDING SLEEVE MODELO L 2.31'' x 2 7/8 EUE, POR DIA</v>
          </cell>
          <cell r="D848" t="str">
            <v>día</v>
          </cell>
          <cell r="E848">
            <v>637.61</v>
          </cell>
          <cell r="F848" t="str">
            <v>Servicio</v>
          </cell>
        </row>
        <row r="849">
          <cell r="B849" t="str">
            <v>SCR5045</v>
          </cell>
          <cell r="C849" t="str">
            <v xml:space="preserve">SEAL NIPPLE - ON OFF, TODOS LOS DIAMETROS  </v>
          </cell>
          <cell r="D849" t="str">
            <v>Corrida</v>
          </cell>
          <cell r="E849">
            <v>2837.7400000000002</v>
          </cell>
          <cell r="F849" t="str">
            <v>Servicio</v>
          </cell>
        </row>
        <row r="850">
          <cell r="B850" t="str">
            <v>SCR5046</v>
          </cell>
          <cell r="C850" t="str">
            <v xml:space="preserve">CAMPANA ON-OFF, TODOS LOS DIAMETROS  </v>
          </cell>
          <cell r="D850" t="str">
            <v>Corrida</v>
          </cell>
          <cell r="E850">
            <v>3722.1</v>
          </cell>
          <cell r="F850" t="str">
            <v>Servicio</v>
          </cell>
        </row>
        <row r="851">
          <cell r="B851" t="str">
            <v>SCR5047</v>
          </cell>
          <cell r="C851" t="str">
            <v>STANDING VALVE RB / FB-2 2.75-2.81'' POR DIA</v>
          </cell>
          <cell r="D851" t="str">
            <v>día</v>
          </cell>
          <cell r="E851">
            <v>662.61</v>
          </cell>
          <cell r="F851" t="str">
            <v>Servicio</v>
          </cell>
        </row>
        <row r="852">
          <cell r="B852" t="str">
            <v>SCR5048</v>
          </cell>
          <cell r="C852" t="str">
            <v>STANDING VALVE RB / FB-2 2.25-2.31'' POR DIA</v>
          </cell>
          <cell r="D852" t="str">
            <v>día</v>
          </cell>
          <cell r="E852">
            <v>873.76</v>
          </cell>
          <cell r="F852" t="str">
            <v>Servicio</v>
          </cell>
        </row>
        <row r="853">
          <cell r="B853" t="str">
            <v>SRPN7194</v>
          </cell>
          <cell r="C853" t="str">
            <v>UPR SUB F/1.87 L SLDSLV F</v>
          </cell>
          <cell r="D853" t="str">
            <v>unidad</v>
          </cell>
          <cell r="E853">
            <v>542.21</v>
          </cell>
          <cell r="F853" t="str">
            <v>Servicio</v>
          </cell>
        </row>
        <row r="854">
          <cell r="B854" t="str">
            <v>SRPN7195</v>
          </cell>
          <cell r="C854" t="str">
            <v>HSG F/2.375 L SLDSLV F/STD</v>
          </cell>
          <cell r="D854" t="str">
            <v>unidad</v>
          </cell>
          <cell r="E854">
            <v>1642.07</v>
          </cell>
          <cell r="F854" t="str">
            <v>Servicio</v>
          </cell>
        </row>
        <row r="855">
          <cell r="B855" t="str">
            <v>SRPN7196</v>
          </cell>
          <cell r="C855" t="str">
            <v>LWR SUB F/1.87 L SLDSLV F/STD SVC</v>
          </cell>
          <cell r="D855" t="str">
            <v>unidad</v>
          </cell>
          <cell r="E855">
            <v>464.04999999999995</v>
          </cell>
          <cell r="F855" t="str">
            <v>Servicio</v>
          </cell>
        </row>
        <row r="856">
          <cell r="B856" t="str">
            <v>SRPN7197</v>
          </cell>
          <cell r="C856" t="str">
            <v>UPR SUB F/2.31 L SLDSLV 2.8"6.5#EU B</v>
          </cell>
          <cell r="D856" t="str">
            <v>unidad</v>
          </cell>
          <cell r="E856">
            <v>546.1</v>
          </cell>
          <cell r="F856" t="str">
            <v>Servicio</v>
          </cell>
        </row>
        <row r="857">
          <cell r="B857" t="str">
            <v>SRPN7198</v>
          </cell>
          <cell r="C857" t="str">
            <v>HSG F/2.875 X 2.25 L SLD SLV F/STD SVC</v>
          </cell>
          <cell r="D857" t="str">
            <v>unidad</v>
          </cell>
          <cell r="E857">
            <v>1432.4</v>
          </cell>
          <cell r="F857" t="str">
            <v>Servicio</v>
          </cell>
        </row>
        <row r="858">
          <cell r="B858" t="str">
            <v>SRPN7199</v>
          </cell>
          <cell r="C858" t="str">
            <v>LWR SUB F/2.31 L SLDSLV 2.8"6.5#EU P</v>
          </cell>
          <cell r="D858" t="str">
            <v>unidad</v>
          </cell>
          <cell r="E858">
            <v>539.46</v>
          </cell>
          <cell r="F858" t="str">
            <v>Servicio</v>
          </cell>
        </row>
        <row r="859">
          <cell r="B859" t="str">
            <v>SRPN7200</v>
          </cell>
          <cell r="C859" t="str">
            <v>2.81 UPPER SUB 3-1/2" EU 8RD BOX</v>
          </cell>
          <cell r="D859" t="str">
            <v>unidad</v>
          </cell>
          <cell r="E859">
            <v>1363.8300000000002</v>
          </cell>
          <cell r="F859" t="str">
            <v>Servicio</v>
          </cell>
        </row>
        <row r="860">
          <cell r="B860" t="str">
            <v>SRPN7201</v>
          </cell>
          <cell r="C860" t="str">
            <v>2.75 HOUSING</v>
          </cell>
          <cell r="D860" t="str">
            <v>unidad</v>
          </cell>
          <cell r="E860">
            <v>2078.2600000000002</v>
          </cell>
          <cell r="F860" t="str">
            <v>Servicio</v>
          </cell>
        </row>
        <row r="861">
          <cell r="B861" t="str">
            <v>SRPN7202</v>
          </cell>
          <cell r="C861" t="str">
            <v>2.81 LOWER SUB 3-1/2" 9.3# EU 8RD PIN</v>
          </cell>
          <cell r="D861" t="str">
            <v>unidad</v>
          </cell>
          <cell r="E861">
            <v>658.75</v>
          </cell>
          <cell r="F861" t="str">
            <v>Servicio</v>
          </cell>
        </row>
        <row r="862">
          <cell r="B862" t="str">
            <v>SRPN7203</v>
          </cell>
          <cell r="C862" t="str">
            <v>Reparacion Menor Packer Hidraulico 5 x 2 3/8"</v>
          </cell>
          <cell r="D862" t="str">
            <v>unidad</v>
          </cell>
          <cell r="E862">
            <v>2919.02</v>
          </cell>
          <cell r="F862" t="str">
            <v>Servicio</v>
          </cell>
        </row>
        <row r="863">
          <cell r="B863" t="str">
            <v>SRPN7204</v>
          </cell>
          <cell r="C863" t="str">
            <v>Reparacion Menor Packer Mecanico 5 x 2 3/8"</v>
          </cell>
          <cell r="D863" t="str">
            <v>unidad</v>
          </cell>
          <cell r="E863">
            <v>2363.31</v>
          </cell>
          <cell r="F863" t="str">
            <v>Servicio</v>
          </cell>
        </row>
        <row r="864">
          <cell r="B864" t="str">
            <v>SRPN7205</v>
          </cell>
          <cell r="C864" t="str">
            <v>Reparacion Menor Packer Hidraulico 7 x 3 1/2" / 7 x 2 7/8"</v>
          </cell>
          <cell r="D864" t="str">
            <v>unidad</v>
          </cell>
          <cell r="E864">
            <v>3538.34</v>
          </cell>
          <cell r="F864" t="str">
            <v>Servicio</v>
          </cell>
        </row>
        <row r="865">
          <cell r="B865" t="str">
            <v>SRPN7206</v>
          </cell>
          <cell r="C865" t="str">
            <v>Reparacion Menor Packer Mecanico 7 x 3 1/2" / 7 x 2 7/8"</v>
          </cell>
          <cell r="D865" t="str">
            <v>unidad</v>
          </cell>
          <cell r="E865">
            <v>3241.49</v>
          </cell>
          <cell r="F865" t="str">
            <v>Servicio</v>
          </cell>
        </row>
        <row r="866">
          <cell r="B866" t="str">
            <v>SRPN7207</v>
          </cell>
          <cell r="C866" t="str">
            <v>Reparacion Menor Packer Hidraulico 9 5/8 x 3 1/2"</v>
          </cell>
          <cell r="D866" t="str">
            <v>unidad</v>
          </cell>
          <cell r="E866">
            <v>5475.14</v>
          </cell>
          <cell r="F866" t="str">
            <v>Servicio</v>
          </cell>
        </row>
        <row r="867">
          <cell r="B867" t="str">
            <v>SRPN7208</v>
          </cell>
          <cell r="C867" t="str">
            <v>Reparacion Menor Packer Mecanico 9 5/8 x 3 1/2"</v>
          </cell>
          <cell r="D867" t="str">
            <v>unidad</v>
          </cell>
          <cell r="E867">
            <v>5565.61</v>
          </cell>
          <cell r="F867" t="str">
            <v>Servicio</v>
          </cell>
        </row>
        <row r="868">
          <cell r="B868" t="str">
            <v>SRPN7209</v>
          </cell>
          <cell r="C868" t="str">
            <v>Reparacion Mayor Packer Hidraulico 5 x 2 3/8"</v>
          </cell>
          <cell r="D868" t="str">
            <v>unidad</v>
          </cell>
          <cell r="E868">
            <v>4452.74</v>
          </cell>
          <cell r="F868" t="str">
            <v>Servicio</v>
          </cell>
        </row>
        <row r="869">
          <cell r="B869" t="str">
            <v>SRPN7210</v>
          </cell>
          <cell r="C869" t="str">
            <v>Reparacion Mayor Packer Mecanico 5 x 2 3/8"</v>
          </cell>
          <cell r="D869" t="str">
            <v>unidad</v>
          </cell>
          <cell r="E869">
            <v>3638.8799999999997</v>
          </cell>
          <cell r="F869" t="str">
            <v>Servicio</v>
          </cell>
        </row>
        <row r="870">
          <cell r="B870" t="str">
            <v>SRPN7211</v>
          </cell>
          <cell r="C870" t="str">
            <v>Reparacion Mayor Packer Hidraulico 7 x 3 1/2" / 7 x 2 7/8"</v>
          </cell>
          <cell r="D870" t="str">
            <v>unidad</v>
          </cell>
          <cell r="E870">
            <v>5448.5300000000007</v>
          </cell>
          <cell r="F870" t="str">
            <v>Servicio</v>
          </cell>
        </row>
        <row r="871">
          <cell r="B871" t="str">
            <v>SRPN7212</v>
          </cell>
          <cell r="C871" t="str">
            <v>Reparacion Mayor Packer Mecanico 7 x 3 1/2" / 7 x 2 7/8"</v>
          </cell>
          <cell r="D871" t="str">
            <v>unidad</v>
          </cell>
          <cell r="E871">
            <v>5402.48</v>
          </cell>
          <cell r="F871" t="str">
            <v>Servicio</v>
          </cell>
        </row>
        <row r="872">
          <cell r="B872" t="str">
            <v>SRPN7213</v>
          </cell>
          <cell r="C872" t="str">
            <v>Reparacion Mayor Packer Hidraulico 9 5/8 x 3 1/2"</v>
          </cell>
          <cell r="D872" t="str">
            <v>unidad</v>
          </cell>
          <cell r="E872">
            <v>10211.26</v>
          </cell>
          <cell r="F872" t="str">
            <v>Servicio</v>
          </cell>
        </row>
        <row r="873">
          <cell r="B873" t="str">
            <v>SRPN7214</v>
          </cell>
          <cell r="C873" t="str">
            <v>Reparacion Mayor Packer Mecanico 9 5/8 x 3 1/2"</v>
          </cell>
          <cell r="D873" t="str">
            <v>unidad</v>
          </cell>
          <cell r="E873">
            <v>8579.4699999999993</v>
          </cell>
          <cell r="F873" t="str">
            <v>Servicio</v>
          </cell>
        </row>
        <row r="874">
          <cell r="B874" t="str">
            <v>SRPN7215</v>
          </cell>
          <cell r="C874" t="str">
            <v>Reparacion Mayor Equalizing Chcek Valve 1.81"</v>
          </cell>
          <cell r="D874" t="str">
            <v>unidad</v>
          </cell>
          <cell r="E874">
            <v>1148.53</v>
          </cell>
          <cell r="F874" t="str">
            <v>Servicio</v>
          </cell>
        </row>
        <row r="875">
          <cell r="B875" t="str">
            <v>SRPN7216</v>
          </cell>
          <cell r="C875" t="str">
            <v>Reparacion Mayor Equalizing Chcek Valve 2,25"</v>
          </cell>
          <cell r="D875" t="str">
            <v>unidad</v>
          </cell>
          <cell r="E875">
            <v>1339.3600000000001</v>
          </cell>
          <cell r="F875" t="str">
            <v>Servicio</v>
          </cell>
        </row>
        <row r="876">
          <cell r="B876" t="str">
            <v>SRPN7217</v>
          </cell>
          <cell r="C876" t="str">
            <v>Reparacion Mayor Equalizing Chcek Valve 2,75"</v>
          </cell>
          <cell r="D876" t="str">
            <v>unidad</v>
          </cell>
          <cell r="E876">
            <v>1408.27</v>
          </cell>
          <cell r="F876" t="str">
            <v>Servicio</v>
          </cell>
        </row>
        <row r="877">
          <cell r="B877" t="str">
            <v>2.2.07. Servicios de Control de Pozos</v>
          </cell>
        </row>
        <row r="878">
          <cell r="B878" t="str">
            <v>SFC33001</v>
          </cell>
          <cell r="C878" t="str">
            <v xml:space="preserve">Movilización unidad de bombeo para fluidos de completación  </v>
          </cell>
          <cell r="D878" t="str">
            <v>km</v>
          </cell>
          <cell r="E878">
            <v>3.15</v>
          </cell>
          <cell r="F878" t="str">
            <v>Servicio</v>
          </cell>
        </row>
        <row r="879">
          <cell r="B879" t="str">
            <v>SFC33003</v>
          </cell>
          <cell r="C879" t="str">
            <v>Cargo básico bomba para preparación fluidos de completación, primeras 4 horas o fracción</v>
          </cell>
          <cell r="D879" t="str">
            <v>unidad</v>
          </cell>
          <cell r="E879">
            <v>3420.87</v>
          </cell>
          <cell r="F879" t="str">
            <v>Servicio</v>
          </cell>
        </row>
        <row r="880">
          <cell r="B880" t="str">
            <v>SFC33004</v>
          </cell>
          <cell r="C880" t="str">
            <v>Unidad bombeo para preparación fluidos de completación  por hora adicional</v>
          </cell>
          <cell r="D880" t="str">
            <v>hr</v>
          </cell>
          <cell r="E880">
            <v>183.05</v>
          </cell>
          <cell r="F880" t="str">
            <v>Servicio</v>
          </cell>
        </row>
        <row r="881">
          <cell r="B881" t="str">
            <v>SFC33005</v>
          </cell>
          <cell r="C881" t="str">
            <v>Mezcla de materiales suministrados por Dynadrill</v>
          </cell>
          <cell r="D881" t="str">
            <v>gls</v>
          </cell>
          <cell r="E881">
            <v>0.33999999999999997</v>
          </cell>
          <cell r="F881" t="str">
            <v>Servicio</v>
          </cell>
        </row>
        <row r="882">
          <cell r="B882" t="str">
            <v>SFC33006</v>
          </cell>
          <cell r="C882" t="str">
            <v>Mezcla de materiales no suministrados por Dynadrill</v>
          </cell>
          <cell r="D882" t="str">
            <v>gls</v>
          </cell>
          <cell r="E882">
            <v>0.42</v>
          </cell>
          <cell r="F882" t="str">
            <v>Servicio</v>
          </cell>
        </row>
        <row r="883">
          <cell r="B883" t="str">
            <v>SFC33007</v>
          </cell>
          <cell r="C883" t="str">
            <v>Servicio de Bombeo de ácido  primeros 2500 galones</v>
          </cell>
          <cell r="D883" t="str">
            <v>gls</v>
          </cell>
          <cell r="E883">
            <v>0.33999999999999997</v>
          </cell>
          <cell r="F883" t="str">
            <v>Servicio</v>
          </cell>
        </row>
        <row r="884">
          <cell r="B884" t="str">
            <v>SFC33008</v>
          </cell>
          <cell r="C884" t="str">
            <v>Servicio de Bombeo de fluidos corrosivos de 2500 gls hasta 4200 gls</v>
          </cell>
          <cell r="D884" t="str">
            <v>gls</v>
          </cell>
          <cell r="E884">
            <v>0.41</v>
          </cell>
          <cell r="F884" t="str">
            <v>Servicio</v>
          </cell>
        </row>
        <row r="885">
          <cell r="B885" t="str">
            <v>SFC33009</v>
          </cell>
          <cell r="C885" t="str">
            <v>Servicio de Bombeo de fluidos corrosivos de 4200 gls en adelante</v>
          </cell>
          <cell r="D885" t="str">
            <v>gls</v>
          </cell>
          <cell r="E885">
            <v>0.45</v>
          </cell>
          <cell r="F885" t="str">
            <v>Servicio</v>
          </cell>
        </row>
        <row r="886">
          <cell r="B886" t="str">
            <v>SFC33010</v>
          </cell>
          <cell r="C886" t="str">
            <v>Bombeo de fluidos no corrosivos primeros 2500 galones</v>
          </cell>
          <cell r="D886" t="str">
            <v>gls</v>
          </cell>
          <cell r="E886">
            <v>0.33999999999999997</v>
          </cell>
          <cell r="F886" t="str">
            <v>Servicio</v>
          </cell>
        </row>
        <row r="887">
          <cell r="B887" t="str">
            <v>SFC33011</v>
          </cell>
          <cell r="C887" t="str">
            <v>Bombeo de fluidos no corrosivos de 2500 hasta 4200 galones</v>
          </cell>
          <cell r="D887" t="str">
            <v>gls</v>
          </cell>
          <cell r="E887">
            <v>0.38</v>
          </cell>
          <cell r="F887" t="str">
            <v>Servicio</v>
          </cell>
        </row>
        <row r="888">
          <cell r="B888" t="str">
            <v>SFC33012</v>
          </cell>
          <cell r="C888" t="str">
            <v>Bombeo de Fluidos no corrosivos de 4200 galones en adelante</v>
          </cell>
          <cell r="D888" t="str">
            <v>gls</v>
          </cell>
          <cell r="E888">
            <v>0.41</v>
          </cell>
          <cell r="F888" t="str">
            <v>Servicio</v>
          </cell>
        </row>
        <row r="889">
          <cell r="B889" t="str">
            <v>SFC33013</v>
          </cell>
          <cell r="C889" t="str">
            <v>Tanque para tratamiento de 100 barriles</v>
          </cell>
          <cell r="D889" t="str">
            <v>día</v>
          </cell>
          <cell r="E889">
            <v>257.09999999999997</v>
          </cell>
          <cell r="F889" t="str">
            <v>Servicio</v>
          </cell>
        </row>
        <row r="890">
          <cell r="B890" t="str">
            <v>SFC33014</v>
          </cell>
          <cell r="C890" t="str">
            <v>Tarifa de monitoreo en unidad de bombeo Presión, Densidad, Caudal, Volumen</v>
          </cell>
          <cell r="D890" t="str">
            <v>día</v>
          </cell>
          <cell r="E890">
            <v>373.74</v>
          </cell>
          <cell r="F890" t="str">
            <v>Servicio</v>
          </cell>
        </row>
        <row r="891">
          <cell r="B891" t="str">
            <v>SFC33015</v>
          </cell>
          <cell r="C891" t="str">
            <v>Movilización Tanques por trabajo incluye winche y plataforma</v>
          </cell>
          <cell r="D891" t="str">
            <v>unidad</v>
          </cell>
          <cell r="E891">
            <v>3148.5</v>
          </cell>
          <cell r="F891" t="str">
            <v>Servicio</v>
          </cell>
        </row>
        <row r="892">
          <cell r="B892" t="str">
            <v>SFC33016</v>
          </cell>
          <cell r="C892" t="str">
            <v>Supervisor  para fluidos de completación dia o fraccion</v>
          </cell>
          <cell r="D892" t="str">
            <v>día</v>
          </cell>
          <cell r="E892">
            <v>437.23</v>
          </cell>
          <cell r="F892" t="str">
            <v>Servicio</v>
          </cell>
        </row>
        <row r="893">
          <cell r="B893" t="str">
            <v>SFC33017</v>
          </cell>
          <cell r="C893" t="str">
            <v>Operador para fluidos de completación dia o fraccion</v>
          </cell>
          <cell r="D893" t="str">
            <v>día</v>
          </cell>
          <cell r="E893">
            <v>349.78</v>
          </cell>
          <cell r="F893" t="str">
            <v>Servicio</v>
          </cell>
        </row>
        <row r="894">
          <cell r="B894" t="str">
            <v>SFC33018</v>
          </cell>
          <cell r="C894" t="str">
            <v>Asistente de Operaciones para fluidos de completación dia o fraccion</v>
          </cell>
          <cell r="D894" t="str">
            <v>día</v>
          </cell>
          <cell r="E894">
            <v>109.31</v>
          </cell>
          <cell r="F894" t="str">
            <v>Servicio</v>
          </cell>
        </row>
        <row r="895">
          <cell r="B895" t="str">
            <v>SFC33019</v>
          </cell>
          <cell r="C895" t="str">
            <v>Tanque para ácido o solvente de 1000 -4200 galones, por trabajo</v>
          </cell>
          <cell r="D895" t="str">
            <v>unidad</v>
          </cell>
          <cell r="E895">
            <v>495.04999999999995</v>
          </cell>
          <cell r="F895" t="str">
            <v>Servicio</v>
          </cell>
        </row>
        <row r="896">
          <cell r="B896" t="str">
            <v>SFC33020</v>
          </cell>
          <cell r="C896" t="str">
            <v>Tanque para fluidos de completación 500 bbls</v>
          </cell>
          <cell r="D896" t="str">
            <v>unidad</v>
          </cell>
          <cell r="E896">
            <v>678.36</v>
          </cell>
          <cell r="F896" t="str">
            <v>Servicio</v>
          </cell>
        </row>
        <row r="897">
          <cell r="B897" t="str">
            <v>SFC33021</v>
          </cell>
          <cell r="C897" t="str">
            <v>Servicio de Winche para bajar o subir tanques y silos</v>
          </cell>
          <cell r="D897" t="str">
            <v>día</v>
          </cell>
          <cell r="E897">
            <v>1506.81</v>
          </cell>
          <cell r="F897" t="str">
            <v>Servicio</v>
          </cell>
        </row>
        <row r="898">
          <cell r="B898" t="str">
            <v>SFC33023</v>
          </cell>
          <cell r="C898" t="str">
            <v>Unidad de Filtración (3 días)</v>
          </cell>
          <cell r="D898" t="str">
            <v>trabajo</v>
          </cell>
          <cell r="E898">
            <v>1747.2199999999998</v>
          </cell>
          <cell r="F898" t="str">
            <v>Servicio</v>
          </cell>
        </row>
        <row r="899">
          <cell r="B899" t="str">
            <v>SFC33024</v>
          </cell>
          <cell r="C899" t="str">
            <v>Tanque para ácido o solvente de 6500 galones, por trabajo</v>
          </cell>
          <cell r="D899" t="str">
            <v>unidad</v>
          </cell>
          <cell r="E899">
            <v>773.77</v>
          </cell>
          <cell r="F899" t="str">
            <v>Servicio</v>
          </cell>
        </row>
        <row r="900">
          <cell r="B900" t="str">
            <v>SFC33025</v>
          </cell>
          <cell r="C900" t="str">
            <v>Unidad de Monitoreo parámetros de Operación en camper</v>
          </cell>
          <cell r="D900" t="str">
            <v>unidad</v>
          </cell>
          <cell r="E900">
            <v>2076.96</v>
          </cell>
          <cell r="F900" t="str">
            <v>Servicio</v>
          </cell>
        </row>
        <row r="901">
          <cell r="B901" t="str">
            <v>SFC33026</v>
          </cell>
          <cell r="C901" t="str">
            <v>Movilización unidades livianas para personal</v>
          </cell>
          <cell r="D901" t="str">
            <v>km</v>
          </cell>
          <cell r="E901">
            <v>2.66</v>
          </cell>
          <cell r="F901" t="str">
            <v>Servicio</v>
          </cell>
        </row>
        <row r="902">
          <cell r="B902" t="str">
            <v>SFC33027</v>
          </cell>
          <cell r="C902" t="str">
            <v>Movilización de equipo adicional, unidades pesadas.</v>
          </cell>
          <cell r="D902" t="str">
            <v>km</v>
          </cell>
          <cell r="E902">
            <v>3.15</v>
          </cell>
          <cell r="F902" t="str">
            <v>Servicio</v>
          </cell>
        </row>
        <row r="903">
          <cell r="B903" t="str">
            <v>SFC33028</v>
          </cell>
          <cell r="C903" t="str">
            <v>Cargo Básico Vacuum para transporte agua limpia 4 hr , capacidad 180 bbls</v>
          </cell>
          <cell r="D903" t="str">
            <v>unidad</v>
          </cell>
          <cell r="E903">
            <v>342.96</v>
          </cell>
          <cell r="F903" t="str">
            <v>Servicio</v>
          </cell>
        </row>
        <row r="904">
          <cell r="B904" t="str">
            <v>SFC33029</v>
          </cell>
          <cell r="C904" t="str">
            <v>Cargo Hora adicional Vacuum 180 bbls</v>
          </cell>
          <cell r="D904" t="str">
            <v>hr</v>
          </cell>
          <cell r="E904">
            <v>54.08</v>
          </cell>
          <cell r="F904" t="str">
            <v>Servicio</v>
          </cell>
        </row>
        <row r="905">
          <cell r="B905" t="str">
            <v>SFC33030</v>
          </cell>
          <cell r="C905" t="str">
            <v>Cargo  Básico unidad de slick line 4 hr</v>
          </cell>
          <cell r="D905" t="str">
            <v>unidad</v>
          </cell>
          <cell r="E905">
            <v>342.96</v>
          </cell>
          <cell r="F905" t="str">
            <v>Servicio</v>
          </cell>
        </row>
        <row r="906">
          <cell r="B906" t="str">
            <v>SFC33031</v>
          </cell>
          <cell r="C906" t="str">
            <v>Cargo hora  adicional slick line después de primeras 4 hr.</v>
          </cell>
          <cell r="D906" t="str">
            <v>hr</v>
          </cell>
          <cell r="E906">
            <v>67.39</v>
          </cell>
          <cell r="F906" t="str">
            <v>Servicio</v>
          </cell>
        </row>
        <row r="907">
          <cell r="B907" t="str">
            <v>SFC33032</v>
          </cell>
          <cell r="C907" t="str">
            <v>Supervisor Senior para fluidos de completación dia o fraccion</v>
          </cell>
          <cell r="D907" t="str">
            <v>día</v>
          </cell>
          <cell r="E907">
            <v>833.41</v>
          </cell>
          <cell r="F907" t="str">
            <v>Servicio</v>
          </cell>
        </row>
        <row r="908">
          <cell r="B908" t="str">
            <v>SFC33033</v>
          </cell>
          <cell r="C908" t="str">
            <v>Cargo básico bomba para preparación fluidos de completación, primeras 4 horas o fracción (700 HP)</v>
          </cell>
          <cell r="D908" t="str">
            <v>unidad</v>
          </cell>
          <cell r="E908">
            <v>3180.54</v>
          </cell>
          <cell r="F908" t="str">
            <v>Servicio</v>
          </cell>
        </row>
        <row r="909">
          <cell r="B909" t="str">
            <v>SFC33034</v>
          </cell>
          <cell r="C909" t="str">
            <v>Unidad bombeo para preparación fluidos de completación  por hora adicional (700 HP)</v>
          </cell>
          <cell r="D909" t="str">
            <v>hr</v>
          </cell>
          <cell r="E909">
            <v>166.18</v>
          </cell>
          <cell r="F909" t="str">
            <v>Servicio</v>
          </cell>
        </row>
        <row r="910">
          <cell r="B910" t="str">
            <v>SFC33035</v>
          </cell>
          <cell r="C910" t="str">
            <v>Servicio de transmisión de datos en tiempo real, comunicación díaria por antena.</v>
          </cell>
          <cell r="D910" t="str">
            <v>día</v>
          </cell>
          <cell r="E910">
            <v>9.2900000000000009</v>
          </cell>
          <cell r="F910" t="str">
            <v>Servicio</v>
          </cell>
        </row>
        <row r="911">
          <cell r="B911" t="str">
            <v>SFC33036</v>
          </cell>
          <cell r="C911" t="str">
            <v>Supervisor seguimiento y optimizacion para Fluidos de Control</v>
          </cell>
          <cell r="D911" t="str">
            <v>día</v>
          </cell>
          <cell r="E911">
            <v>766.73</v>
          </cell>
          <cell r="F911" t="str">
            <v>Servicio</v>
          </cell>
        </row>
        <row r="912">
          <cell r="B912" t="str">
            <v>SFC33037</v>
          </cell>
          <cell r="C912" t="str">
            <v>Servicio de echometer por pozo hasta 3 disparos</v>
          </cell>
          <cell r="D912" t="str">
            <v>unidad</v>
          </cell>
          <cell r="E912">
            <v>574.27</v>
          </cell>
          <cell r="F912" t="str">
            <v>Servicio</v>
          </cell>
        </row>
        <row r="913">
          <cell r="B913" t="str">
            <v>SFC33038</v>
          </cell>
          <cell r="C913" t="str">
            <v>Servicio toma de nivel fluido echometer, por disparo, sensor de fondo operativo</v>
          </cell>
          <cell r="D913" t="str">
            <v>unidad</v>
          </cell>
          <cell r="E913">
            <v>122.77</v>
          </cell>
          <cell r="F913" t="str">
            <v>Servicio</v>
          </cell>
        </row>
        <row r="914">
          <cell r="B914" t="str">
            <v>SFC33041</v>
          </cell>
          <cell r="C914" t="str">
            <v>Ingeniero de fluidos de control especiales</v>
          </cell>
          <cell r="D914" t="str">
            <v>día</v>
          </cell>
          <cell r="E914">
            <v>752.56</v>
          </cell>
          <cell r="F914" t="str">
            <v>Servicio</v>
          </cell>
        </row>
        <row r="915">
          <cell r="B915" t="str">
            <v>DYFCE-10</v>
          </cell>
          <cell r="C915" t="str">
            <v>FLUIDO COMPLETACION ESPECIAL TIPO 1</v>
          </cell>
          <cell r="D915" t="str">
            <v>gls</v>
          </cell>
          <cell r="E915">
            <v>1.1599999999999999</v>
          </cell>
          <cell r="F915" t="str">
            <v>Material</v>
          </cell>
        </row>
        <row r="916">
          <cell r="B916" t="str">
            <v>DYFCE-20</v>
          </cell>
          <cell r="C916" t="str">
            <v>FLUIDO COMPLETACION ESPECIAL TIPO 2</v>
          </cell>
          <cell r="D916" t="str">
            <v>gls</v>
          </cell>
          <cell r="E916">
            <v>1.32</v>
          </cell>
          <cell r="F916" t="str">
            <v>Material</v>
          </cell>
        </row>
        <row r="917">
          <cell r="B917" t="str">
            <v>DYFCE-30</v>
          </cell>
          <cell r="C917" t="str">
            <v>FLUIDO COMPLETACION ESPECIAL TIPO 3</v>
          </cell>
          <cell r="D917" t="str">
            <v>gls</v>
          </cell>
          <cell r="E917">
            <v>1.48</v>
          </cell>
          <cell r="F917" t="str">
            <v>Material</v>
          </cell>
        </row>
        <row r="918">
          <cell r="B918" t="str">
            <v>DYFCE-40</v>
          </cell>
          <cell r="C918" t="str">
            <v>FLUIDO COMPLETACION ESPECIAL TIPO 4</v>
          </cell>
          <cell r="D918" t="str">
            <v>gls</v>
          </cell>
          <cell r="E918">
            <v>1.57</v>
          </cell>
          <cell r="F918" t="str">
            <v>Material</v>
          </cell>
        </row>
        <row r="919">
          <cell r="B919" t="str">
            <v>DYFCE-50</v>
          </cell>
          <cell r="C919" t="str">
            <v>FLUIDO COMPLETACION ESPECIAL AQUOMECTANTE TIPO 5</v>
          </cell>
          <cell r="D919" t="str">
            <v>gls</v>
          </cell>
          <cell r="E919">
            <v>1.48</v>
          </cell>
          <cell r="F919" t="str">
            <v>Material</v>
          </cell>
        </row>
        <row r="920">
          <cell r="B920" t="str">
            <v>DYFCE-60</v>
          </cell>
          <cell r="C920" t="str">
            <v>FLUIDO COMPLETACION ESPECIAL TIPO 6</v>
          </cell>
          <cell r="D920" t="str">
            <v>gls</v>
          </cell>
          <cell r="E920">
            <v>22.21</v>
          </cell>
          <cell r="F920" t="str">
            <v>Material</v>
          </cell>
        </row>
        <row r="921">
          <cell r="B921" t="str">
            <v>DYFCE-70</v>
          </cell>
          <cell r="C921" t="str">
            <v>FLUIDO COMPLETACION ESPECIAL TIPO 7</v>
          </cell>
          <cell r="D921" t="str">
            <v>bbl</v>
          </cell>
          <cell r="E921">
            <v>34.9</v>
          </cell>
          <cell r="F921" t="str">
            <v>Material</v>
          </cell>
        </row>
        <row r="922">
          <cell r="B922" t="str">
            <v>DYFCC-10</v>
          </cell>
          <cell r="C922" t="str">
            <v>FLUIDO COMPLETACION CONVENCIONAL</v>
          </cell>
          <cell r="D922" t="str">
            <v>bbl</v>
          </cell>
          <cell r="E922">
            <v>11.43</v>
          </cell>
          <cell r="F922" t="str">
            <v>Material</v>
          </cell>
        </row>
        <row r="923">
          <cell r="B923" t="str">
            <v>DYFCEN-10</v>
          </cell>
          <cell r="C923" t="str">
            <v>FLUIDO COMPLETACION ESPECIAL NANOTECNOLOGIA</v>
          </cell>
          <cell r="D923" t="str">
            <v>bbl</v>
          </cell>
          <cell r="E923">
            <v>42.56</v>
          </cell>
          <cell r="F923" t="str">
            <v>Material</v>
          </cell>
        </row>
        <row r="924">
          <cell r="B924" t="str">
            <v>DYSLL-1</v>
          </cell>
          <cell r="C924" t="str">
            <v>SISTEMA ENZYMAS LIMPIEZA residuos de Workover</v>
          </cell>
          <cell r="D924" t="str">
            <v>gls</v>
          </cell>
          <cell r="E924">
            <v>24.130000000000003</v>
          </cell>
          <cell r="F924" t="str">
            <v>Material</v>
          </cell>
        </row>
        <row r="925">
          <cell r="B925" t="str">
            <v>DYSGL-1</v>
          </cell>
          <cell r="C925" t="str">
            <v>SISTEMA LIMPIEZA GELIFICADO</v>
          </cell>
          <cell r="D925" t="str">
            <v>gls</v>
          </cell>
          <cell r="E925">
            <v>1.8599999999999999</v>
          </cell>
          <cell r="F925" t="str">
            <v>Material</v>
          </cell>
        </row>
        <row r="926">
          <cell r="B926" t="str">
            <v>DYFP-125</v>
          </cell>
          <cell r="C926" t="str">
            <v>Formiato de potasio 12,5 ppg</v>
          </cell>
          <cell r="D926" t="str">
            <v>gls</v>
          </cell>
          <cell r="E926">
            <v>18.66</v>
          </cell>
          <cell r="F926" t="str">
            <v>Material</v>
          </cell>
        </row>
        <row r="927">
          <cell r="B927" t="str">
            <v>DYFP135</v>
          </cell>
          <cell r="C927" t="str">
            <v>Formiato de potasio 13,5 ppg</v>
          </cell>
          <cell r="D927" t="str">
            <v>gls</v>
          </cell>
          <cell r="E927">
            <v>22.9</v>
          </cell>
          <cell r="F927" t="str">
            <v>Material</v>
          </cell>
        </row>
        <row r="928">
          <cell r="B928" t="str">
            <v>DYBRO-100</v>
          </cell>
          <cell r="C928" t="str">
            <v>Densificante base Bromuros 13,5 . 16 PPG</v>
          </cell>
          <cell r="D928" t="str">
            <v>gls</v>
          </cell>
          <cell r="E928">
            <v>26.630000000000003</v>
          </cell>
          <cell r="F928" t="str">
            <v>Material</v>
          </cell>
        </row>
        <row r="929">
          <cell r="B929" t="str">
            <v>DYGEL-100</v>
          </cell>
          <cell r="C929" t="str">
            <v>Tapón gel Anti pérdida</v>
          </cell>
          <cell r="D929" t="str">
            <v>bbl</v>
          </cell>
          <cell r="E929">
            <v>408.07</v>
          </cell>
          <cell r="F929" t="str">
            <v>Material</v>
          </cell>
        </row>
        <row r="930">
          <cell r="B930" t="str">
            <v>DYGEL-200</v>
          </cell>
          <cell r="C930" t="str">
            <v>Tapón Gelificado</v>
          </cell>
          <cell r="D930" t="str">
            <v>bbl</v>
          </cell>
          <cell r="E930">
            <v>404.36</v>
          </cell>
          <cell r="F930" t="str">
            <v>Material</v>
          </cell>
        </row>
        <row r="931">
          <cell r="B931" t="str">
            <v>DYF10073</v>
          </cell>
          <cell r="C931" t="str">
            <v>Filtros 1/2 micrón</v>
          </cell>
          <cell r="D931" t="str">
            <v>unidad</v>
          </cell>
          <cell r="E931">
            <v>56.980000000000004</v>
          </cell>
          <cell r="F931" t="str">
            <v>Material</v>
          </cell>
        </row>
        <row r="932">
          <cell r="B932" t="str">
            <v>DYF10074</v>
          </cell>
          <cell r="C932" t="str">
            <v>Filtros 2 micrones</v>
          </cell>
          <cell r="D932" t="str">
            <v>unidad</v>
          </cell>
          <cell r="E932">
            <v>42.690000000000005</v>
          </cell>
          <cell r="F932" t="str">
            <v>Material</v>
          </cell>
        </row>
        <row r="933">
          <cell r="B933" t="str">
            <v>DYF10075</v>
          </cell>
          <cell r="C933" t="str">
            <v>Filtros 5 micrones</v>
          </cell>
          <cell r="D933" t="str">
            <v>unidad</v>
          </cell>
          <cell r="E933">
            <v>32.5</v>
          </cell>
          <cell r="F933" t="str">
            <v>Material</v>
          </cell>
        </row>
        <row r="934">
          <cell r="B934" t="str">
            <v>DYF10076</v>
          </cell>
          <cell r="C934" t="str">
            <v>Filtros 10 micrones</v>
          </cell>
          <cell r="D934" t="str">
            <v>unidad</v>
          </cell>
          <cell r="E934">
            <v>32.230000000000004</v>
          </cell>
          <cell r="F934" t="str">
            <v>Material</v>
          </cell>
        </row>
        <row r="935">
          <cell r="B935" t="str">
            <v>DYAQ-100</v>
          </cell>
          <cell r="C935" t="str">
            <v>Sistema Acuohumectante de Reservorio</v>
          </cell>
          <cell r="D935" t="str">
            <v>bbl</v>
          </cell>
          <cell r="E935">
            <v>51.650000000000006</v>
          </cell>
          <cell r="F935" t="str">
            <v>Material</v>
          </cell>
        </row>
        <row r="936">
          <cell r="B936" t="str">
            <v>DYCLEAN-OIL 100</v>
          </cell>
          <cell r="C936" t="str">
            <v>Sistema Limpieza de depositos organicos para Casing - Tubing</v>
          </cell>
          <cell r="D936" t="str">
            <v>gls</v>
          </cell>
          <cell r="E936">
            <v>15</v>
          </cell>
          <cell r="F936" t="str">
            <v>Material</v>
          </cell>
        </row>
        <row r="937">
          <cell r="B937" t="str">
            <v>DYORGSOLV-776</v>
          </cell>
          <cell r="C937" t="str">
            <v>Solvente Mutual preventor cambio humectabilidad HT</v>
          </cell>
          <cell r="D937" t="str">
            <v>gls</v>
          </cell>
          <cell r="E937">
            <v>40.82</v>
          </cell>
          <cell r="F937" t="str">
            <v>Material</v>
          </cell>
        </row>
        <row r="938">
          <cell r="B938" t="str">
            <v>DYSURF-260</v>
          </cell>
          <cell r="C938" t="str">
            <v>Surfactante No-iónico Fluidos de completacion especial</v>
          </cell>
          <cell r="D938" t="str">
            <v>gls</v>
          </cell>
          <cell r="E938">
            <v>39.989999999999995</v>
          </cell>
          <cell r="F938" t="str">
            <v>Material</v>
          </cell>
        </row>
        <row r="939">
          <cell r="B939" t="str">
            <v>DYONE- STEP 100</v>
          </cell>
          <cell r="C939" t="str">
            <v xml:space="preserve">Sistema Sintetico para limpieza de completaciones </v>
          </cell>
          <cell r="D939" t="str">
            <v>bbl</v>
          </cell>
          <cell r="E939">
            <v>1286.99</v>
          </cell>
          <cell r="F939" t="str">
            <v>Material</v>
          </cell>
        </row>
        <row r="940">
          <cell r="B940" t="str">
            <v>DYFCE-80</v>
          </cell>
          <cell r="C940" t="str">
            <v>Fluido Completacion Densificado hasta 8.6 ppg - Base Cloruro de Calcio o Formiato de Sodio</v>
          </cell>
          <cell r="D940" t="str">
            <v>bbl</v>
          </cell>
          <cell r="E940">
            <v>20.37</v>
          </cell>
          <cell r="F940" t="str">
            <v>Material</v>
          </cell>
        </row>
        <row r="941">
          <cell r="B941" t="str">
            <v>DYFCE-81</v>
          </cell>
          <cell r="C941" t="str">
            <v>Fluido Completacion Densificado hasta 8.9 ppg - Base Cloruro de Calcio o Formiato de Sodio</v>
          </cell>
          <cell r="D941" t="str">
            <v>bbl</v>
          </cell>
          <cell r="E941">
            <v>34.68</v>
          </cell>
          <cell r="F941" t="str">
            <v>Material</v>
          </cell>
        </row>
        <row r="942">
          <cell r="B942" t="str">
            <v>DYFCE-82</v>
          </cell>
          <cell r="C942" t="str">
            <v>Fluido Completacion Densificado hasta 9.2 ppg - Base Cloruro de Calcio o Formiato de Sodio</v>
          </cell>
          <cell r="D942" t="str">
            <v>bbl</v>
          </cell>
          <cell r="E942">
            <v>40.71</v>
          </cell>
          <cell r="F942" t="str">
            <v>Material</v>
          </cell>
        </row>
        <row r="943">
          <cell r="B943" t="str">
            <v>DYFCE-83</v>
          </cell>
          <cell r="C943" t="str">
            <v>Fluido Completacion Densificado hasta 9.7 ppg - Base Cloruro de Calcio o Formiato de Sodio</v>
          </cell>
          <cell r="D943" t="str">
            <v>bbl</v>
          </cell>
          <cell r="E943">
            <v>66.47</v>
          </cell>
          <cell r="F943" t="str">
            <v>Material</v>
          </cell>
        </row>
        <row r="944">
          <cell r="B944" t="str">
            <v>DYFCE-84</v>
          </cell>
          <cell r="C944" t="str">
            <v>Fluido Completacion Densificado hasta 10.2 ppg - Base Cloruro de Calcio o Formiato de Sodio</v>
          </cell>
          <cell r="D944" t="str">
            <v>bbl</v>
          </cell>
          <cell r="E944">
            <v>89.210000000000008</v>
          </cell>
          <cell r="F944" t="str">
            <v>Material</v>
          </cell>
        </row>
        <row r="945">
          <cell r="B945" t="str">
            <v>2.2.22. Servicios de Bombeo de Superficie</v>
          </cell>
        </row>
        <row r="946">
          <cell r="B946" t="str">
            <v>BOMBEO DE ALTA PRESION</v>
          </cell>
        </row>
        <row r="947">
          <cell r="B947" t="str">
            <v>SB35001</v>
          </cell>
          <cell r="C947" t="str">
            <v xml:space="preserve">Movilización unidad de bombeo alta presión </v>
          </cell>
          <cell r="D947" t="str">
            <v>km</v>
          </cell>
          <cell r="E947">
            <v>3.15</v>
          </cell>
          <cell r="F947" t="str">
            <v>Servicio</v>
          </cell>
        </row>
        <row r="948">
          <cell r="B948" t="str">
            <v>SB35002</v>
          </cell>
          <cell r="C948" t="str">
            <v>Cargo básico primeras 4 horas o fracción unidad de bombeo, de 5001 a 10000 psi</v>
          </cell>
          <cell r="D948" t="str">
            <v>HHP*hr</v>
          </cell>
          <cell r="E948">
            <v>5.83</v>
          </cell>
          <cell r="F948" t="str">
            <v>Servicio</v>
          </cell>
        </row>
        <row r="949">
          <cell r="B949" t="str">
            <v>SB35003</v>
          </cell>
          <cell r="C949" t="str">
            <v>Cada hora adicional o fracción unidad de bombeo,  de 5001 a 10000 psi</v>
          </cell>
          <cell r="D949" t="str">
            <v>HHP*hr</v>
          </cell>
          <cell r="E949">
            <v>2.19</v>
          </cell>
          <cell r="F949" t="str">
            <v>Servicio</v>
          </cell>
        </row>
        <row r="950">
          <cell r="B950" t="str">
            <v>SB35004</v>
          </cell>
          <cell r="C950" t="str">
            <v>Movilización unidades livianas para personal</v>
          </cell>
          <cell r="D950" t="str">
            <v>km</v>
          </cell>
          <cell r="E950">
            <v>2.66</v>
          </cell>
          <cell r="F950" t="str">
            <v>Servicio</v>
          </cell>
        </row>
        <row r="951">
          <cell r="B951" t="str">
            <v>SB35005</v>
          </cell>
          <cell r="C951" t="str">
            <v>Tarifa de monitoreo en unidad de bombeo Presión, Densidad, Caudal, Volumen</v>
          </cell>
          <cell r="D951" t="str">
            <v>día</v>
          </cell>
          <cell r="E951">
            <v>373.74</v>
          </cell>
          <cell r="F951" t="str">
            <v>Servicio</v>
          </cell>
        </row>
        <row r="952">
          <cell r="B952" t="str">
            <v>SB35006</v>
          </cell>
          <cell r="C952" t="str">
            <v>Centrifuga, Proporcionadores Blender primeras 8 hrs de 6 BPM cada una para Bombeo de pruebas de Ratas Múltiples</v>
          </cell>
          <cell r="D952" t="str">
            <v>unidad</v>
          </cell>
          <cell r="E952">
            <v>557.04</v>
          </cell>
          <cell r="F952" t="str">
            <v>Servicio</v>
          </cell>
        </row>
        <row r="953">
          <cell r="B953" t="str">
            <v>SB35007</v>
          </cell>
          <cell r="C953" t="str">
            <v>Centrifuga, Proporcionadores Blender primeras 8 hrs de 12 BPM cada una para Bombeo de pruebas de Ratas Múltiples</v>
          </cell>
          <cell r="D953" t="str">
            <v>unidad</v>
          </cell>
          <cell r="E953">
            <v>856.97</v>
          </cell>
          <cell r="F953" t="str">
            <v>Servicio</v>
          </cell>
        </row>
        <row r="954">
          <cell r="B954" t="str">
            <v>SB35008</v>
          </cell>
          <cell r="C954" t="str">
            <v>Cada hora adicional  de la Centrifuga después de las 8 horas cada una para Bombeo de pruebas de Ratas Múltiples</v>
          </cell>
          <cell r="D954" t="str">
            <v>hr</v>
          </cell>
          <cell r="E954">
            <v>77.14</v>
          </cell>
          <cell r="F954" t="str">
            <v>Servicio</v>
          </cell>
        </row>
        <row r="955">
          <cell r="B955" t="str">
            <v>SB35009</v>
          </cell>
          <cell r="C955" t="str">
            <v>Líneas de acero de descarga de 2 - 3" 15000PSI WP, por pie y por dia para Bombeo de pruebas de Ratas Múltiples</v>
          </cell>
          <cell r="D955" t="str">
            <v>unidad</v>
          </cell>
          <cell r="E955">
            <v>17.149999999999999</v>
          </cell>
          <cell r="F955" t="str">
            <v>Servicio</v>
          </cell>
        </row>
        <row r="956">
          <cell r="B956" t="str">
            <v>SB35010</v>
          </cell>
          <cell r="C956" t="str">
            <v>Codos o chiksan de 2 - 3" 15000PSI WP por dia cada uno para Bombeo de pruebas de Ratas Múltiples</v>
          </cell>
          <cell r="D956" t="str">
            <v>unidad</v>
          </cell>
          <cell r="E956">
            <v>25.72</v>
          </cell>
          <cell r="F956" t="str">
            <v>Servicio</v>
          </cell>
        </row>
        <row r="957">
          <cell r="B957" t="str">
            <v>SB35011</v>
          </cell>
          <cell r="C957" t="str">
            <v>Válvulas de 2 - 3" x 2 - 3" 15000 PSI WP, por dia, cada uno para Bombeo de pruebas de Ratas Múltiples</v>
          </cell>
          <cell r="D957" t="str">
            <v>unidad</v>
          </cell>
          <cell r="E957">
            <v>34.29</v>
          </cell>
          <cell r="F957" t="str">
            <v>Servicio</v>
          </cell>
        </row>
        <row r="958">
          <cell r="B958" t="str">
            <v>SB35012</v>
          </cell>
          <cell r="C958" t="str">
            <v>Manifold  2 -3" de alta presión primeras 8 horas para Bombeo de pruebas de Ratas Múltiples</v>
          </cell>
          <cell r="D958" t="str">
            <v>unidad</v>
          </cell>
          <cell r="E958">
            <v>184.24</v>
          </cell>
          <cell r="F958" t="str">
            <v>Servicio</v>
          </cell>
        </row>
        <row r="959">
          <cell r="B959" t="str">
            <v>SB35013</v>
          </cell>
          <cell r="C959" t="str">
            <v>Supervisor bombeo alta presión dia o fraccion</v>
          </cell>
          <cell r="D959" t="str">
            <v>día</v>
          </cell>
          <cell r="E959">
            <v>437.23</v>
          </cell>
          <cell r="F959" t="str">
            <v>Servicio</v>
          </cell>
        </row>
        <row r="960">
          <cell r="B960" t="str">
            <v>SB35014</v>
          </cell>
          <cell r="C960" t="str">
            <v>Operador bombeo alta presión dia o fraccion</v>
          </cell>
          <cell r="D960" t="str">
            <v>día</v>
          </cell>
          <cell r="E960">
            <v>349.78</v>
          </cell>
          <cell r="F960" t="str">
            <v>Servicio</v>
          </cell>
        </row>
        <row r="961">
          <cell r="B961" t="str">
            <v>SB35015</v>
          </cell>
          <cell r="C961" t="str">
            <v>Asistente de Operaciones bombeo alta presión dia o fraccion</v>
          </cell>
          <cell r="D961" t="str">
            <v>día</v>
          </cell>
          <cell r="E961">
            <v>109.31</v>
          </cell>
          <cell r="F961" t="str">
            <v>Servicio</v>
          </cell>
        </row>
        <row r="962">
          <cell r="B962" t="str">
            <v>SB35016</v>
          </cell>
          <cell r="C962" t="str">
            <v>Tanque de fractura de 500 barriles, por primeros 3 días o fracción</v>
          </cell>
          <cell r="D962" t="str">
            <v>unidad</v>
          </cell>
          <cell r="E962">
            <v>678.36</v>
          </cell>
          <cell r="F962" t="str">
            <v>Servicio</v>
          </cell>
        </row>
        <row r="963">
          <cell r="B963" t="str">
            <v>SB35017</v>
          </cell>
          <cell r="C963" t="str">
            <v>Tanque de fractura de 500 bbls,cada dia adicional después del 3er día</v>
          </cell>
          <cell r="D963" t="str">
            <v>día</v>
          </cell>
          <cell r="E963">
            <v>93.28</v>
          </cell>
          <cell r="F963" t="str">
            <v>Servicio</v>
          </cell>
        </row>
        <row r="964">
          <cell r="B964" t="str">
            <v>SB35018</v>
          </cell>
          <cell r="C964" t="str">
            <v>Servicio de Winche para bajar tanques y silos</v>
          </cell>
          <cell r="D964" t="str">
            <v>día</v>
          </cell>
          <cell r="E964">
            <v>1539.2099999999998</v>
          </cell>
          <cell r="F964" t="str">
            <v>Servicio</v>
          </cell>
        </row>
        <row r="965">
          <cell r="B965" t="str">
            <v>SB35019</v>
          </cell>
          <cell r="C965" t="str">
            <v>Movilización  Tanque de 500 bbls</v>
          </cell>
          <cell r="D965" t="str">
            <v>km</v>
          </cell>
          <cell r="E965">
            <v>3.15</v>
          </cell>
          <cell r="F965" t="str">
            <v>Servicio</v>
          </cell>
        </row>
        <row r="966">
          <cell r="B966" t="str">
            <v>SB35020</v>
          </cell>
          <cell r="C966" t="str">
            <v>Ingeniero de Operaciones bombeo alta presión</v>
          </cell>
          <cell r="D966" t="str">
            <v>día</v>
          </cell>
          <cell r="E966">
            <v>721.64</v>
          </cell>
          <cell r="F966" t="str">
            <v>Servicio</v>
          </cell>
        </row>
        <row r="967">
          <cell r="B967" t="str">
            <v>SB35021</v>
          </cell>
          <cell r="C967" t="str">
            <v>Cargo básico primeras 4 horas o fracción unidad de bombeo, hasta 5000 psi</v>
          </cell>
          <cell r="D967" t="str">
            <v>HHP*hr</v>
          </cell>
          <cell r="E967">
            <v>2.81</v>
          </cell>
          <cell r="F967" t="str">
            <v>Servicio</v>
          </cell>
        </row>
        <row r="968">
          <cell r="B968" t="str">
            <v>SB35022</v>
          </cell>
          <cell r="C968" t="str">
            <v>Cada hora adicional o fracción unidad de fracción, hasta 5000 psi.</v>
          </cell>
          <cell r="D968" t="str">
            <v>HHP*hr</v>
          </cell>
          <cell r="E968">
            <v>0.55000000000000004</v>
          </cell>
          <cell r="F968" t="str">
            <v>Servicio</v>
          </cell>
        </row>
        <row r="969">
          <cell r="B969" t="str">
            <v>SB35023</v>
          </cell>
          <cell r="C969" t="str">
            <v>Supervisor Senior para bombeo de nitrógeno dia o fraccion</v>
          </cell>
          <cell r="D969" t="str">
            <v>día</v>
          </cell>
          <cell r="E969">
            <v>766.73</v>
          </cell>
          <cell r="F969" t="str">
            <v>Servicio</v>
          </cell>
        </row>
        <row r="970">
          <cell r="B970" t="str">
            <v>SB35024</v>
          </cell>
          <cell r="C970" t="str">
            <v>Ingeniero de Bombeo Alta Presión</v>
          </cell>
          <cell r="D970" t="str">
            <v>día</v>
          </cell>
          <cell r="E970">
            <v>1081.81</v>
          </cell>
          <cell r="F970" t="str">
            <v>Servicio</v>
          </cell>
        </row>
        <row r="971">
          <cell r="B971" t="str">
            <v>BOMBEO DE SUPERFICIE</v>
          </cell>
        </row>
        <row r="972">
          <cell r="B972" t="str">
            <v>SB3101</v>
          </cell>
          <cell r="C972" t="str">
            <v>Viaje de unidad de Bombeo en superficie</v>
          </cell>
          <cell r="D972" t="str">
            <v>km</v>
          </cell>
          <cell r="E972">
            <v>3.15</v>
          </cell>
          <cell r="F972" t="str">
            <v>Servicio</v>
          </cell>
        </row>
        <row r="973">
          <cell r="B973" t="str">
            <v>SB3105</v>
          </cell>
          <cell r="C973" t="str">
            <v>Cada hora adicional o fracción de trabajo, por unidad de bombeo en superficie</v>
          </cell>
          <cell r="D973" t="str">
            <v>hr</v>
          </cell>
          <cell r="E973">
            <v>107.13</v>
          </cell>
          <cell r="F973" t="str">
            <v>Servicio</v>
          </cell>
        </row>
        <row r="974">
          <cell r="B974" t="str">
            <v>SB3111</v>
          </cell>
          <cell r="C974" t="str">
            <v>Tanque de almacenamiento de 100 barriles</v>
          </cell>
          <cell r="D974" t="str">
            <v>unidad</v>
          </cell>
          <cell r="E974">
            <v>229.19000000000003</v>
          </cell>
          <cell r="F974" t="str">
            <v>Servicio</v>
          </cell>
        </row>
        <row r="975">
          <cell r="B975" t="str">
            <v>SB3113</v>
          </cell>
          <cell r="C975" t="str">
            <v>Adaptador Conector hasta 9 5/8 " por trabajo</v>
          </cell>
          <cell r="D975" t="str">
            <v>unidad</v>
          </cell>
          <cell r="E975">
            <v>61.04</v>
          </cell>
          <cell r="F975" t="str">
            <v>Servicio</v>
          </cell>
        </row>
        <row r="976">
          <cell r="B976" t="str">
            <v>SB3114</v>
          </cell>
          <cell r="C976" t="str">
            <v>Cargo por monitoreo standard  de presión, caudal y densidad para bombeo en superficie</v>
          </cell>
          <cell r="D976" t="str">
            <v>unidad</v>
          </cell>
          <cell r="E976">
            <v>373.74</v>
          </cell>
          <cell r="F976" t="str">
            <v>Servicio</v>
          </cell>
        </row>
        <row r="977">
          <cell r="B977" t="str">
            <v>SB3115</v>
          </cell>
          <cell r="C977" t="str">
            <v>Registrador de presión tipo Martín Decker por trabajo</v>
          </cell>
          <cell r="D977" t="str">
            <v>unidad</v>
          </cell>
          <cell r="E977">
            <v>91.67</v>
          </cell>
          <cell r="F977" t="str">
            <v>Servicio</v>
          </cell>
        </row>
        <row r="978">
          <cell r="B978" t="str">
            <v>SB3116</v>
          </cell>
          <cell r="C978" t="str">
            <v>Medidor de flujo para trabajo de bombeo en superficie, por trabajo</v>
          </cell>
          <cell r="D978" t="str">
            <v>unidad</v>
          </cell>
          <cell r="E978">
            <v>111.41000000000001</v>
          </cell>
          <cell r="F978" t="str">
            <v>Servicio</v>
          </cell>
        </row>
        <row r="979">
          <cell r="B979" t="str">
            <v>SB3118</v>
          </cell>
          <cell r="C979" t="str">
            <v>Tarifa de monitoreo en unidad de bombeo Presión, Densidad, Caudal, Volumen</v>
          </cell>
          <cell r="D979" t="str">
            <v>día</v>
          </cell>
          <cell r="E979">
            <v>373.74</v>
          </cell>
          <cell r="F979" t="str">
            <v>Servicio</v>
          </cell>
        </row>
        <row r="980">
          <cell r="B980" t="str">
            <v>SB3119</v>
          </cell>
          <cell r="C980" t="str">
            <v>Supervisor bombeo superficie dia o fraccion</v>
          </cell>
          <cell r="D980" t="str">
            <v>día</v>
          </cell>
          <cell r="E980">
            <v>437.23</v>
          </cell>
          <cell r="F980" t="str">
            <v>Servicio</v>
          </cell>
        </row>
        <row r="981">
          <cell r="B981" t="str">
            <v>SB3120</v>
          </cell>
          <cell r="C981" t="str">
            <v>Operador bombeo superficie dia o fraccion</v>
          </cell>
          <cell r="D981" t="str">
            <v>día</v>
          </cell>
          <cell r="E981">
            <v>349.78</v>
          </cell>
          <cell r="F981" t="str">
            <v>Servicio</v>
          </cell>
        </row>
        <row r="982">
          <cell r="B982" t="str">
            <v>SB3121</v>
          </cell>
          <cell r="C982" t="str">
            <v>Movilización unidades livianas para personal</v>
          </cell>
          <cell r="D982" t="str">
            <v>km</v>
          </cell>
          <cell r="E982">
            <v>2.66</v>
          </cell>
          <cell r="F982" t="str">
            <v>Servicio</v>
          </cell>
        </row>
        <row r="983">
          <cell r="B983" t="str">
            <v>SB3122</v>
          </cell>
          <cell r="C983" t="str">
            <v>Asistente de Operaciones bombeo superficie dia o fraccion</v>
          </cell>
          <cell r="D983" t="str">
            <v>día</v>
          </cell>
          <cell r="E983">
            <v>109.31</v>
          </cell>
          <cell r="F983" t="str">
            <v>Servicio</v>
          </cell>
        </row>
        <row r="984">
          <cell r="B984" t="str">
            <v>SB3123</v>
          </cell>
          <cell r="C984" t="str">
            <v>Primeras 4 horas o fracción, cargo básico por unidad de bombeo en superficie (350 HP)</v>
          </cell>
          <cell r="D984" t="str">
            <v>unidad</v>
          </cell>
          <cell r="E984">
            <v>2193.02</v>
          </cell>
          <cell r="F984" t="str">
            <v>Servicio</v>
          </cell>
        </row>
        <row r="985">
          <cell r="B985" t="str">
            <v>SB3124</v>
          </cell>
          <cell r="C985" t="str">
            <v>Cada hora adicional o fracción de trabajo, por unidad de bombeo en superficie (350 HP)</v>
          </cell>
          <cell r="D985" t="str">
            <v>hr</v>
          </cell>
          <cell r="E985">
            <v>116.71000000000001</v>
          </cell>
          <cell r="F985" t="str">
            <v>Servicio</v>
          </cell>
        </row>
        <row r="986">
          <cell r="B986" t="str">
            <v>SB3706</v>
          </cell>
          <cell r="C986" t="str">
            <v>Viaje por unidad de bombeo para tratamientos en linea de superficie</v>
          </cell>
          <cell r="D986" t="str">
            <v>km</v>
          </cell>
          <cell r="E986">
            <v>3.15</v>
          </cell>
          <cell r="F986" t="str">
            <v>Servicio</v>
          </cell>
        </row>
        <row r="987">
          <cell r="B987" t="str">
            <v>SB3702</v>
          </cell>
          <cell r="C987" t="str">
            <v>Cargo básico, primeras 4 horas o fracción de unidad de bombeo para tratamientos en superficie</v>
          </cell>
          <cell r="D987" t="str">
            <v>unidad</v>
          </cell>
          <cell r="E987">
            <v>2703.75</v>
          </cell>
          <cell r="F987" t="str">
            <v>Servicio</v>
          </cell>
        </row>
        <row r="988">
          <cell r="B988" t="str">
            <v>SB3703</v>
          </cell>
          <cell r="C988" t="str">
            <v>Supervisor bombeo tratamiento en lineas de superficie</v>
          </cell>
          <cell r="D988" t="str">
            <v>día</v>
          </cell>
          <cell r="E988">
            <v>708.46</v>
          </cell>
          <cell r="F988" t="str">
            <v>Servicio</v>
          </cell>
        </row>
        <row r="989">
          <cell r="B989" t="str">
            <v>SB3704</v>
          </cell>
          <cell r="C989" t="str">
            <v>Operador bombeo tratamiento en lineas de superficie</v>
          </cell>
          <cell r="D989" t="str">
            <v>día</v>
          </cell>
          <cell r="E989">
            <v>297.33</v>
          </cell>
          <cell r="F989" t="str">
            <v>Servicio</v>
          </cell>
        </row>
        <row r="990">
          <cell r="B990" t="str">
            <v>SB3705</v>
          </cell>
          <cell r="C990" t="str">
            <v>Asistente de Operaciones bombeo tratamiento en lineas de superficie</v>
          </cell>
          <cell r="D990" t="str">
            <v>día</v>
          </cell>
          <cell r="E990">
            <v>92.92</v>
          </cell>
          <cell r="F990" t="str">
            <v>Servicio</v>
          </cell>
        </row>
        <row r="991">
          <cell r="B991" t="str">
            <v>BOMBEO DE PARA PRUEBAS DE LINEA</v>
          </cell>
        </row>
        <row r="992">
          <cell r="B992" t="str">
            <v>SBPI35</v>
          </cell>
          <cell r="C992" t="str">
            <v>Viaje de unidad de Bombeo en superficie para pruebas</v>
          </cell>
          <cell r="D992" t="str">
            <v>km</v>
          </cell>
          <cell r="E992">
            <v>3.15</v>
          </cell>
          <cell r="F992" t="str">
            <v>Servicio</v>
          </cell>
        </row>
        <row r="993">
          <cell r="B993" t="str">
            <v>SBPI38</v>
          </cell>
          <cell r="C993" t="str">
            <v>Cada hora adicional o fracción de trabajo, por unidad de bombeo en superficie para pruebas</v>
          </cell>
          <cell r="D993" t="str">
            <v>hr</v>
          </cell>
          <cell r="E993">
            <v>107.13</v>
          </cell>
          <cell r="F993" t="str">
            <v>Servicio</v>
          </cell>
        </row>
        <row r="994">
          <cell r="B994" t="str">
            <v>SBPI39</v>
          </cell>
          <cell r="C994" t="str">
            <v>Cargo por monitoreo standard  de presión, caudal y densidad para bombeo en superficie para pruebas</v>
          </cell>
          <cell r="D994" t="str">
            <v>unidad</v>
          </cell>
          <cell r="E994">
            <v>373.74</v>
          </cell>
          <cell r="F994" t="str">
            <v>Servicio</v>
          </cell>
        </row>
        <row r="995">
          <cell r="B995" t="str">
            <v>SBPI40</v>
          </cell>
          <cell r="C995" t="str">
            <v>Registrador de presión tipo Martín Decker por trabajo para pruebas</v>
          </cell>
          <cell r="D995" t="str">
            <v>unidad</v>
          </cell>
          <cell r="E995">
            <v>91.67</v>
          </cell>
          <cell r="F995" t="str">
            <v>Servicio</v>
          </cell>
        </row>
        <row r="996">
          <cell r="B996" t="str">
            <v>SBPI41</v>
          </cell>
          <cell r="C996" t="str">
            <v>Medidor de flujo para trabajo de bombeo en superficie para pruebas, por trabajo</v>
          </cell>
          <cell r="D996" t="str">
            <v>unidad</v>
          </cell>
          <cell r="E996">
            <v>111.41000000000001</v>
          </cell>
          <cell r="F996" t="str">
            <v>Servicio</v>
          </cell>
        </row>
        <row r="997">
          <cell r="B997" t="str">
            <v>SBPI42</v>
          </cell>
          <cell r="C997" t="str">
            <v>Supervisor bombeo superficie para pruebas dia o fraccion</v>
          </cell>
          <cell r="D997" t="str">
            <v>día</v>
          </cell>
          <cell r="E997">
            <v>437.23</v>
          </cell>
          <cell r="F997" t="str">
            <v>Servicio</v>
          </cell>
        </row>
        <row r="998">
          <cell r="B998" t="str">
            <v>SBPI43</v>
          </cell>
          <cell r="C998" t="str">
            <v>Operador bombeo superficie para pruebas dia o fraccion</v>
          </cell>
          <cell r="D998" t="str">
            <v>día</v>
          </cell>
          <cell r="E998">
            <v>349.78</v>
          </cell>
          <cell r="F998" t="str">
            <v>Servicio</v>
          </cell>
        </row>
        <row r="999">
          <cell r="B999" t="str">
            <v>SBPI44</v>
          </cell>
          <cell r="C999" t="str">
            <v>Movilización unidades livianas para personal</v>
          </cell>
          <cell r="D999" t="str">
            <v>km</v>
          </cell>
          <cell r="E999">
            <v>2.66</v>
          </cell>
          <cell r="F999" t="str">
            <v>Servicio</v>
          </cell>
        </row>
        <row r="1000">
          <cell r="B1000" t="str">
            <v>SBPI45</v>
          </cell>
          <cell r="C1000" t="str">
            <v>Asistente de Operaciones bombeo superficie para pruebas dia o fraccion</v>
          </cell>
          <cell r="D1000" t="str">
            <v>día</v>
          </cell>
          <cell r="E1000">
            <v>109.31</v>
          </cell>
          <cell r="F1000" t="str">
            <v>Servicio</v>
          </cell>
        </row>
        <row r="1001">
          <cell r="B1001" t="str">
            <v>SBPI46</v>
          </cell>
          <cell r="C1001" t="str">
            <v>Supervisor Senior para bombeo en superficie dia o fraccion</v>
          </cell>
          <cell r="D1001" t="str">
            <v>día</v>
          </cell>
          <cell r="E1001">
            <v>766.73</v>
          </cell>
          <cell r="F1001" t="str">
            <v>Servicio</v>
          </cell>
        </row>
        <row r="1002">
          <cell r="B1002" t="str">
            <v>SBPI47</v>
          </cell>
          <cell r="C1002" t="str">
            <v>Primeras 4 horas o fracción, cargo básico por unidad de bombeo en superficie para pruebas (350 HP)</v>
          </cell>
          <cell r="D1002" t="str">
            <v>unidad</v>
          </cell>
          <cell r="E1002">
            <v>2193.02</v>
          </cell>
          <cell r="F1002" t="str">
            <v>Servicio</v>
          </cell>
        </row>
        <row r="1003">
          <cell r="B1003" t="str">
            <v>SBPI48</v>
          </cell>
          <cell r="C1003" t="str">
            <v>Cada hora adicional o fracción de trabajo, por unidad de bombeo en superficie para pruebas (350 HP)</v>
          </cell>
          <cell r="D1003" t="str">
            <v>hr</v>
          </cell>
          <cell r="E1003">
            <v>116.71000000000001</v>
          </cell>
          <cell r="F1003" t="str">
            <v>Servicio</v>
          </cell>
        </row>
        <row r="1004">
          <cell r="B1004" t="str">
            <v>2.2.57. Servicios de Gestión de Desechos</v>
          </cell>
        </row>
        <row r="1005">
          <cell r="B1005" t="str">
            <v>SCS7001</v>
          </cell>
          <cell r="C1005" t="str">
            <v>Cuttings Boxes</v>
          </cell>
          <cell r="D1005" t="str">
            <v>día</v>
          </cell>
          <cell r="E1005">
            <v>37.75</v>
          </cell>
          <cell r="F1005" t="str">
            <v>Servicio</v>
          </cell>
        </row>
        <row r="1006">
          <cell r="B1006" t="str">
            <v>SCS7002</v>
          </cell>
          <cell r="C1006" t="str">
            <v>Servicios de Tratamiento de fluidos de control de pozo hasta 1000 bbls</v>
          </cell>
          <cell r="D1006" t="str">
            <v>bbl</v>
          </cell>
          <cell r="E1006">
            <v>0.67</v>
          </cell>
          <cell r="F1006" t="str">
            <v>Servicio</v>
          </cell>
        </row>
        <row r="1007">
          <cell r="B1007" t="str">
            <v>SCS7003</v>
          </cell>
          <cell r="C1007" t="str">
            <v>Servicio de Filtración  (unidad de filtración y tanque de 500 bls por tres días)</v>
          </cell>
          <cell r="D1007" t="str">
            <v>trabajo</v>
          </cell>
          <cell r="E1007">
            <v>1710.4399999999998</v>
          </cell>
          <cell r="F1007" t="str">
            <v>Servicio</v>
          </cell>
        </row>
        <row r="1008">
          <cell r="B1008" t="str">
            <v>SCS7004</v>
          </cell>
          <cell r="C1008" t="str">
            <v>unidad de Filtración para fluidos de completación especial (3 días)</v>
          </cell>
          <cell r="D1008" t="str">
            <v>trabajo</v>
          </cell>
          <cell r="E1008">
            <v>1710.4399999999998</v>
          </cell>
          <cell r="F1008" t="str">
            <v>Servicio</v>
          </cell>
        </row>
        <row r="1009">
          <cell r="B1009" t="str">
            <v>SCS7005</v>
          </cell>
          <cell r="C1009" t="str">
            <v>Tanque de sólidos para residuos de Workover, 200-240 bbl</v>
          </cell>
          <cell r="D1009" t="str">
            <v>día</v>
          </cell>
          <cell r="E1009">
            <v>58.730000000000004</v>
          </cell>
          <cell r="F1009" t="str">
            <v>Servicio</v>
          </cell>
        </row>
        <row r="1010">
          <cell r="B1010" t="str">
            <v>SCS7006</v>
          </cell>
          <cell r="C1010" t="str">
            <v>Tanque de sólidos para residuos de Workover, 100 - 120 bbl</v>
          </cell>
          <cell r="D1010" t="str">
            <v>día</v>
          </cell>
          <cell r="E1010">
            <v>38.6</v>
          </cell>
          <cell r="F1010" t="str">
            <v>Servicio</v>
          </cell>
        </row>
        <row r="1011">
          <cell r="B1011" t="str">
            <v>SCS7007</v>
          </cell>
          <cell r="C1011" t="str">
            <v>Retroexcavadora Tipo 1</v>
          </cell>
          <cell r="D1011" t="str">
            <v>día</v>
          </cell>
          <cell r="E1011">
            <v>394.29999999999995</v>
          </cell>
          <cell r="F1011" t="str">
            <v>Servicio</v>
          </cell>
        </row>
        <row r="1012">
          <cell r="B1012" t="str">
            <v>SCS7008</v>
          </cell>
          <cell r="C1012" t="str">
            <v>Volqueta 8 mt3</v>
          </cell>
          <cell r="D1012" t="str">
            <v>día</v>
          </cell>
          <cell r="E1012">
            <v>249.16</v>
          </cell>
          <cell r="F1012" t="str">
            <v>Servicio</v>
          </cell>
        </row>
        <row r="1013">
          <cell r="B1013" t="str">
            <v>SCS7009</v>
          </cell>
          <cell r="C1013" t="str">
            <v>Carro Tanque 200 bbls</v>
          </cell>
          <cell r="D1013" t="str">
            <v>día</v>
          </cell>
          <cell r="E1013">
            <v>412.75</v>
          </cell>
          <cell r="F1013" t="str">
            <v>Servicio</v>
          </cell>
        </row>
        <row r="1014">
          <cell r="B1014" t="str">
            <v>SCS7010</v>
          </cell>
          <cell r="C1014" t="str">
            <v>Contenedor  Laboratorio</v>
          </cell>
          <cell r="D1014" t="str">
            <v>día</v>
          </cell>
          <cell r="E1014">
            <v>79.699999999999989</v>
          </cell>
          <cell r="F1014" t="str">
            <v>Servicio</v>
          </cell>
        </row>
        <row r="1015">
          <cell r="B1015" t="str">
            <v>SCS7011</v>
          </cell>
          <cell r="C1015" t="str">
            <v>Contenedor Bodega</v>
          </cell>
          <cell r="D1015" t="str">
            <v>día</v>
          </cell>
          <cell r="E1015">
            <v>75.509999999999991</v>
          </cell>
          <cell r="F1015" t="str">
            <v>Servicio</v>
          </cell>
        </row>
        <row r="1016">
          <cell r="B1016" t="str">
            <v>SCS7012</v>
          </cell>
          <cell r="C1016" t="str">
            <v>Tabla parámetros del fluido tratado, Completa</v>
          </cell>
          <cell r="D1016" t="str">
            <v>unidad</v>
          </cell>
          <cell r="E1016">
            <v>352.34</v>
          </cell>
          <cell r="F1016" t="str">
            <v>Servicio</v>
          </cell>
        </row>
        <row r="1017">
          <cell r="B1017" t="str">
            <v>SCS7013</v>
          </cell>
          <cell r="C1017" t="str">
            <v>Tabla 4b. RO 265, Completa</v>
          </cell>
          <cell r="D1017" t="str">
            <v>unidad</v>
          </cell>
          <cell r="E1017">
            <v>402.69</v>
          </cell>
          <cell r="F1017" t="str">
            <v>Servicio</v>
          </cell>
        </row>
        <row r="1018">
          <cell r="B1018" t="str">
            <v>SCS7014</v>
          </cell>
          <cell r="C1018" t="str">
            <v>Tabla 7b. RO 265, Completa</v>
          </cell>
          <cell r="D1018" t="str">
            <v>unidad</v>
          </cell>
          <cell r="E1018">
            <v>482.38000000000005</v>
          </cell>
          <cell r="F1018" t="str">
            <v>Servicio</v>
          </cell>
        </row>
        <row r="1019">
          <cell r="B1019" t="str">
            <v>SCS7015</v>
          </cell>
          <cell r="C1019" t="str">
            <v>Supervisor Control de Solidos dia o fraccion</v>
          </cell>
          <cell r="D1019" t="str">
            <v>día</v>
          </cell>
          <cell r="E1019">
            <v>806.54</v>
          </cell>
          <cell r="F1019" t="str">
            <v>Servicio</v>
          </cell>
        </row>
        <row r="1020">
          <cell r="B1020" t="str">
            <v>SCS7016</v>
          </cell>
          <cell r="C1020" t="str">
            <v>Tratamiento de líquidos contaminados</v>
          </cell>
          <cell r="D1020" t="str">
            <v>bbl</v>
          </cell>
          <cell r="E1020">
            <v>26.86</v>
          </cell>
          <cell r="F1020" t="str">
            <v>Servicio</v>
          </cell>
        </row>
        <row r="1021">
          <cell r="B1021" t="str">
            <v>SCS7017</v>
          </cell>
          <cell r="C1021" t="str">
            <v>Supervisor Senior para gestión de desechos dia o fraccion</v>
          </cell>
          <cell r="D1021" t="str">
            <v>día</v>
          </cell>
          <cell r="E1021">
            <v>616.72</v>
          </cell>
          <cell r="F1021" t="str">
            <v>Servicio</v>
          </cell>
        </row>
        <row r="1022">
          <cell r="B1022" t="str">
            <v>SCS7018</v>
          </cell>
          <cell r="C1022" t="str">
            <v>Ingeniero de Gestión de Desechos</v>
          </cell>
          <cell r="D1022" t="str">
            <v>día</v>
          </cell>
          <cell r="E1022">
            <v>764.32</v>
          </cell>
          <cell r="F1022" t="str">
            <v>Servicio</v>
          </cell>
        </row>
        <row r="1023">
          <cell r="B1023" t="str">
            <v>SCS7101</v>
          </cell>
          <cell r="C1023" t="str">
            <v>Tratamiento de desechos solidos de cementación</v>
          </cell>
          <cell r="D1023" t="str">
            <v>bbl</v>
          </cell>
          <cell r="E1023">
            <v>31.880000000000003</v>
          </cell>
          <cell r="F1023" t="str">
            <v>Servicio</v>
          </cell>
        </row>
        <row r="1024">
          <cell r="B1024" t="str">
            <v>SCS7103</v>
          </cell>
          <cell r="C1024" t="str">
            <v>Volteador</v>
          </cell>
          <cell r="D1024" t="str">
            <v>día</v>
          </cell>
          <cell r="E1024">
            <v>151</v>
          </cell>
          <cell r="F1024" t="str">
            <v>Servicio</v>
          </cell>
        </row>
        <row r="1025">
          <cell r="B1025" t="str">
            <v>SCS7104</v>
          </cell>
          <cell r="C1025" t="str">
            <v xml:space="preserve">Tratamiento de solidos completación  base agua </v>
          </cell>
          <cell r="D1025" t="str">
            <v>bbl</v>
          </cell>
          <cell r="E1025">
            <v>26.86</v>
          </cell>
          <cell r="F1025" t="str">
            <v>Servicio</v>
          </cell>
        </row>
        <row r="1026">
          <cell r="B1026" t="str">
            <v>SCS7105</v>
          </cell>
          <cell r="C1026" t="str">
            <v>Servicio de movilización de líquidos contaminados</v>
          </cell>
          <cell r="D1026" t="str">
            <v>bbl</v>
          </cell>
          <cell r="E1026">
            <v>27.08</v>
          </cell>
          <cell r="F1026" t="str">
            <v>Servicio</v>
          </cell>
        </row>
        <row r="1027">
          <cell r="B1027" t="str">
            <v>SCS7106</v>
          </cell>
          <cell r="C1027" t="str">
            <v>Servicio de movilización de sólidos contaminados con aceite</v>
          </cell>
          <cell r="D1027" t="str">
            <v>tonelada</v>
          </cell>
          <cell r="E1027">
            <v>315.73</v>
          </cell>
          <cell r="F1027" t="str">
            <v>Servicio</v>
          </cell>
        </row>
        <row r="1028">
          <cell r="B1028" t="str">
            <v>SCS7107</v>
          </cell>
          <cell r="C1028" t="str">
            <v>Tratamiento de desechos sólidos contaminados con aceite</v>
          </cell>
          <cell r="D1028" t="str">
            <v>tonelada</v>
          </cell>
          <cell r="E1028">
            <v>566.28000000000009</v>
          </cell>
          <cell r="F1028" t="str">
            <v>Servicio</v>
          </cell>
        </row>
        <row r="1029">
          <cell r="B1029" t="str">
            <v>SCS7108</v>
          </cell>
          <cell r="C1029" t="str">
            <v>Centrifuga  Tipo 1</v>
          </cell>
          <cell r="D1029" t="str">
            <v>día</v>
          </cell>
          <cell r="E1029">
            <v>377.53000000000003</v>
          </cell>
          <cell r="F1029" t="str">
            <v>Servicio</v>
          </cell>
        </row>
        <row r="1030">
          <cell r="B1030" t="str">
            <v>SCS7110</v>
          </cell>
          <cell r="C1030" t="str">
            <v xml:space="preserve">Linear Motion Shaker Series 500 B4X-18 </v>
          </cell>
          <cell r="D1030" t="str">
            <v>día</v>
          </cell>
          <cell r="E1030">
            <v>166.95</v>
          </cell>
          <cell r="F1030" t="str">
            <v>Servicio</v>
          </cell>
        </row>
        <row r="1031">
          <cell r="B1031" t="str">
            <v>SCS7111</v>
          </cell>
          <cell r="C1031" t="str">
            <v>Zaranda  High Dryer</v>
          </cell>
          <cell r="D1031" t="str">
            <v>día</v>
          </cell>
          <cell r="E1031">
            <v>192.97</v>
          </cell>
          <cell r="F1031" t="str">
            <v>Servicio</v>
          </cell>
        </row>
        <row r="1032">
          <cell r="B1032" t="str">
            <v>SCS7112</v>
          </cell>
          <cell r="C1032" t="str">
            <v xml:space="preserve">Limpiador de residuos de Workover  3x1 (2-12 &amp; 16-4) </v>
          </cell>
          <cell r="D1032" t="str">
            <v>día</v>
          </cell>
          <cell r="E1032">
            <v>242.62</v>
          </cell>
          <cell r="F1032" t="str">
            <v>Servicio</v>
          </cell>
        </row>
        <row r="1033">
          <cell r="B1033" t="str">
            <v>SCS7113</v>
          </cell>
          <cell r="C1033" t="str">
            <v>Removedor de residuos de Workover</v>
          </cell>
          <cell r="D1033" t="str">
            <v>día</v>
          </cell>
          <cell r="E1033">
            <v>345.9</v>
          </cell>
          <cell r="F1033" t="str">
            <v>Servicio</v>
          </cell>
        </row>
        <row r="1034">
          <cell r="B1034" t="str">
            <v>SCS7114</v>
          </cell>
          <cell r="C1034" t="str">
            <v>unidad de Dewatering</v>
          </cell>
          <cell r="D1034" t="str">
            <v>día</v>
          </cell>
          <cell r="E1034">
            <v>281.04999999999995</v>
          </cell>
          <cell r="F1034" t="str">
            <v>Servicio</v>
          </cell>
        </row>
        <row r="1035">
          <cell r="B1035" t="str">
            <v>SCS7115</v>
          </cell>
          <cell r="C1035" t="str">
            <v>unidad de Tratamiento de Agua</v>
          </cell>
          <cell r="D1035" t="str">
            <v>día</v>
          </cell>
          <cell r="E1035">
            <v>58.730000000000004</v>
          </cell>
          <cell r="F1035" t="str">
            <v>Servicio</v>
          </cell>
        </row>
        <row r="1036">
          <cell r="B1036" t="str">
            <v>SCS7116</v>
          </cell>
          <cell r="C1036" t="str">
            <v>Tanque de residuos de Workover de 10 bbl</v>
          </cell>
          <cell r="D1036" t="str">
            <v>día</v>
          </cell>
          <cell r="E1036">
            <v>25.18</v>
          </cell>
          <cell r="F1036" t="str">
            <v>Servicio</v>
          </cell>
        </row>
        <row r="1037">
          <cell r="B1037" t="str">
            <v>SCS7117</v>
          </cell>
          <cell r="C1037" t="str">
            <v>Bomba de díafragma de 1"</v>
          </cell>
          <cell r="D1037" t="str">
            <v>día</v>
          </cell>
          <cell r="E1037">
            <v>20.979999999999997</v>
          </cell>
          <cell r="F1037" t="str">
            <v>Servicio</v>
          </cell>
        </row>
        <row r="1038">
          <cell r="B1038" t="str">
            <v>SCS7118</v>
          </cell>
          <cell r="C1038" t="str">
            <v>Bomba de díafragma de 2"</v>
          </cell>
          <cell r="D1038" t="str">
            <v>día</v>
          </cell>
          <cell r="E1038">
            <v>29.38</v>
          </cell>
          <cell r="F1038" t="str">
            <v>Servicio</v>
          </cell>
        </row>
        <row r="1039">
          <cell r="B1039" t="str">
            <v>SCS7119</v>
          </cell>
          <cell r="C1039" t="str">
            <v>Bomba de díafragma de 3"</v>
          </cell>
          <cell r="D1039" t="str">
            <v>día</v>
          </cell>
          <cell r="E1039">
            <v>33.56</v>
          </cell>
          <cell r="F1039" t="str">
            <v>Servicio</v>
          </cell>
        </row>
        <row r="1040">
          <cell r="B1040" t="str">
            <v>SCS7120</v>
          </cell>
          <cell r="C1040" t="str">
            <v xml:space="preserve">Bomba Centrifuga 6 x 8 </v>
          </cell>
          <cell r="D1040" t="str">
            <v>día</v>
          </cell>
          <cell r="E1040">
            <v>125.85999999999999</v>
          </cell>
          <cell r="F1040" t="str">
            <v>Servicio</v>
          </cell>
        </row>
        <row r="1041">
          <cell r="B1041" t="str">
            <v>SCS7122</v>
          </cell>
          <cell r="C1041" t="str">
            <v>Bomba Centrifuga 6 x 5  - Shear Pump</v>
          </cell>
          <cell r="D1041" t="str">
            <v>día</v>
          </cell>
          <cell r="E1041">
            <v>73.84</v>
          </cell>
          <cell r="F1041" t="str">
            <v>Servicio</v>
          </cell>
        </row>
        <row r="1042">
          <cell r="B1042" t="str">
            <v>SCS7124</v>
          </cell>
          <cell r="C1042" t="str">
            <v xml:space="preserve">Bomba Centrifuga 4 x 3 </v>
          </cell>
          <cell r="D1042" t="str">
            <v>día</v>
          </cell>
          <cell r="E1042">
            <v>54.53</v>
          </cell>
          <cell r="F1042" t="str">
            <v>Servicio</v>
          </cell>
        </row>
        <row r="1043">
          <cell r="B1043" t="str">
            <v>SCS7125</v>
          </cell>
          <cell r="C1043" t="str">
            <v xml:space="preserve">Bomba Centrifuga 3 x 2 </v>
          </cell>
          <cell r="D1043" t="str">
            <v>día</v>
          </cell>
          <cell r="E1043">
            <v>33.56</v>
          </cell>
          <cell r="F1043" t="str">
            <v>Servicio</v>
          </cell>
        </row>
        <row r="1044">
          <cell r="B1044" t="str">
            <v>SCS7126</v>
          </cell>
          <cell r="C1044" t="str">
            <v>Bomba MOYNO NE-60</v>
          </cell>
          <cell r="D1044" t="str">
            <v>día</v>
          </cell>
          <cell r="E1044">
            <v>75.509999999999991</v>
          </cell>
          <cell r="F1044" t="str">
            <v>Servicio</v>
          </cell>
        </row>
        <row r="1045">
          <cell r="B1045" t="str">
            <v>SCS7127</v>
          </cell>
          <cell r="C1045" t="str">
            <v>Bomba MOYNO NE-30 - polímero</v>
          </cell>
          <cell r="D1045" t="str">
            <v>día</v>
          </cell>
          <cell r="E1045">
            <v>50.339999999999996</v>
          </cell>
          <cell r="F1045" t="str">
            <v>Servicio</v>
          </cell>
        </row>
        <row r="1046">
          <cell r="B1046" t="str">
            <v>SCS7128</v>
          </cell>
          <cell r="C1046" t="str">
            <v>Bomba a diésel de 3"</v>
          </cell>
          <cell r="D1046" t="str">
            <v>día</v>
          </cell>
          <cell r="E1046">
            <v>33.56</v>
          </cell>
          <cell r="F1046" t="str">
            <v>Servicio</v>
          </cell>
        </row>
        <row r="1047">
          <cell r="B1047" t="str">
            <v>SCS7129</v>
          </cell>
          <cell r="C1047" t="str">
            <v>Compresor de aire 50 CFM</v>
          </cell>
          <cell r="D1047" t="str">
            <v>día</v>
          </cell>
          <cell r="E1047">
            <v>67.12</v>
          </cell>
          <cell r="F1047" t="str">
            <v>Servicio</v>
          </cell>
        </row>
        <row r="1048">
          <cell r="B1048" t="str">
            <v>SCS7130</v>
          </cell>
          <cell r="C1048" t="str">
            <v>Compresor de aire 75 CFM</v>
          </cell>
          <cell r="D1048" t="str">
            <v>día</v>
          </cell>
          <cell r="E1048">
            <v>81.37</v>
          </cell>
          <cell r="F1048" t="str">
            <v>Servicio</v>
          </cell>
        </row>
        <row r="1049">
          <cell r="B1049" t="str">
            <v>SCS7131</v>
          </cell>
          <cell r="C1049" t="str">
            <v>Compresor de aire 110 CFM</v>
          </cell>
          <cell r="D1049" t="str">
            <v>día</v>
          </cell>
          <cell r="E1049">
            <v>104.87</v>
          </cell>
          <cell r="F1049" t="str">
            <v>Servicio</v>
          </cell>
        </row>
        <row r="1050">
          <cell r="B1050" t="str">
            <v>SCS7132</v>
          </cell>
          <cell r="C1050" t="str">
            <v>Generador 600 kW</v>
          </cell>
          <cell r="D1050" t="str">
            <v>día</v>
          </cell>
          <cell r="E1050">
            <v>503.36</v>
          </cell>
          <cell r="F1050" t="str">
            <v>Servicio</v>
          </cell>
        </row>
        <row r="1051">
          <cell r="B1051" t="str">
            <v>SCS7133</v>
          </cell>
          <cell r="C1051" t="str">
            <v>Generador 400-450kW</v>
          </cell>
          <cell r="D1051" t="str">
            <v>día</v>
          </cell>
          <cell r="E1051">
            <v>390.1</v>
          </cell>
          <cell r="F1051" t="str">
            <v>Servicio</v>
          </cell>
        </row>
        <row r="1052">
          <cell r="B1052" t="str">
            <v>SCS7135</v>
          </cell>
          <cell r="C1052" t="str">
            <v>Generador de 350 kW</v>
          </cell>
          <cell r="D1052" t="str">
            <v>día</v>
          </cell>
          <cell r="E1052">
            <v>322.99</v>
          </cell>
          <cell r="F1052" t="str">
            <v>Servicio</v>
          </cell>
        </row>
        <row r="1053">
          <cell r="B1053" t="str">
            <v>SCS7136</v>
          </cell>
          <cell r="C1053" t="str">
            <v>Generador de 100-150 kW</v>
          </cell>
          <cell r="D1053" t="str">
            <v>día</v>
          </cell>
          <cell r="E1053">
            <v>197.14999999999998</v>
          </cell>
          <cell r="F1053" t="str">
            <v>Servicio</v>
          </cell>
        </row>
        <row r="1054">
          <cell r="B1054" t="str">
            <v>SCS7137</v>
          </cell>
          <cell r="C1054" t="str">
            <v xml:space="preserve">Secador de cortes vertical </v>
          </cell>
          <cell r="D1054" t="str">
            <v>día</v>
          </cell>
          <cell r="E1054">
            <v>824.83999999999992</v>
          </cell>
          <cell r="F1054" t="str">
            <v>Servicio</v>
          </cell>
        </row>
        <row r="1055">
          <cell r="B1055" t="str">
            <v>SCS7138</v>
          </cell>
          <cell r="C1055" t="str">
            <v>Sección de 12 pies de Tornillo inclinado de 14" con motor</v>
          </cell>
          <cell r="D1055" t="str">
            <v>día</v>
          </cell>
          <cell r="E1055">
            <v>146.82999999999998</v>
          </cell>
          <cell r="F1055" t="str">
            <v>Servicio</v>
          </cell>
        </row>
        <row r="1056">
          <cell r="B1056" t="str">
            <v>SCS7139</v>
          </cell>
          <cell r="C1056" t="str">
            <v>Sección de 12 pies de tornillo de 14" con motor</v>
          </cell>
          <cell r="D1056" t="str">
            <v>día</v>
          </cell>
          <cell r="E1056">
            <v>83.9</v>
          </cell>
          <cell r="F1056" t="str">
            <v>Servicio</v>
          </cell>
        </row>
        <row r="1057">
          <cell r="B1057" t="str">
            <v>SCS7142</v>
          </cell>
          <cell r="C1057" t="str">
            <v>Panel de Distribución Eléctrico 520 Amp</v>
          </cell>
          <cell r="D1057" t="str">
            <v>día</v>
          </cell>
          <cell r="E1057">
            <v>41.96</v>
          </cell>
          <cell r="F1057" t="str">
            <v>Servicio</v>
          </cell>
        </row>
        <row r="1058">
          <cell r="B1058" t="str">
            <v>SCS7143</v>
          </cell>
          <cell r="C1058" t="str">
            <v>Tanque de Tornillo</v>
          </cell>
          <cell r="D1058" t="str">
            <v>día</v>
          </cell>
          <cell r="E1058">
            <v>151</v>
          </cell>
          <cell r="F1058" t="str">
            <v>Servicio</v>
          </cell>
        </row>
        <row r="1059">
          <cell r="B1059" t="str">
            <v>SCS7144</v>
          </cell>
          <cell r="C1059" t="str">
            <v>Tanque de sólidos, 200-240 bbl</v>
          </cell>
          <cell r="D1059" t="str">
            <v>día</v>
          </cell>
          <cell r="E1059">
            <v>58.730000000000004</v>
          </cell>
          <cell r="F1059" t="str">
            <v>Servicio</v>
          </cell>
        </row>
        <row r="1060">
          <cell r="B1060" t="str">
            <v>SCS7145</v>
          </cell>
          <cell r="C1060" t="str">
            <v>Tanque de sólidos, 100 - 120 bbl</v>
          </cell>
          <cell r="D1060" t="str">
            <v>día</v>
          </cell>
          <cell r="E1060">
            <v>38.6</v>
          </cell>
          <cell r="F1060" t="str">
            <v>Servicio</v>
          </cell>
        </row>
        <row r="1061">
          <cell r="B1061" t="str">
            <v>SCS7151</v>
          </cell>
          <cell r="C1061" t="str">
            <v>Tanque Skimmer 100 bbl</v>
          </cell>
          <cell r="D1061" t="str">
            <v>día</v>
          </cell>
          <cell r="E1061">
            <v>50.339999999999996</v>
          </cell>
          <cell r="F1061" t="str">
            <v>Servicio</v>
          </cell>
        </row>
        <row r="1062">
          <cell r="B1062" t="str">
            <v>SCS7152</v>
          </cell>
          <cell r="C1062" t="str">
            <v xml:space="preserve">Retroexcavadora 320 (Excavator - oruga)  </v>
          </cell>
          <cell r="D1062" t="str">
            <v>día</v>
          </cell>
          <cell r="E1062">
            <v>394.29999999999995</v>
          </cell>
          <cell r="F1062" t="str">
            <v>Servicio</v>
          </cell>
        </row>
        <row r="1063">
          <cell r="B1063" t="str">
            <v>SCS7155</v>
          </cell>
          <cell r="C1063" t="str">
            <v>Excavadora de llantas</v>
          </cell>
          <cell r="D1063" t="str">
            <v>día</v>
          </cell>
          <cell r="E1063">
            <v>364.94</v>
          </cell>
          <cell r="F1063" t="str">
            <v>Servicio</v>
          </cell>
        </row>
        <row r="1064">
          <cell r="B1064" t="str">
            <v>SCS7157</v>
          </cell>
          <cell r="C1064" t="str">
            <v>Volqueta 12 mt3</v>
          </cell>
          <cell r="D1064" t="str">
            <v>día</v>
          </cell>
          <cell r="E1064">
            <v>334.38</v>
          </cell>
          <cell r="F1064" t="str">
            <v>Servicio</v>
          </cell>
        </row>
        <row r="1065">
          <cell r="B1065" t="str">
            <v>SCS7160</v>
          </cell>
          <cell r="C1065" t="str">
            <v>Volqueta 8 mt3</v>
          </cell>
          <cell r="D1065" t="str">
            <v>día</v>
          </cell>
          <cell r="E1065">
            <v>249.16</v>
          </cell>
          <cell r="F1065" t="str">
            <v>Servicio</v>
          </cell>
        </row>
        <row r="1066">
          <cell r="B1066" t="str">
            <v>SCS7167</v>
          </cell>
          <cell r="C1066" t="str">
            <v>Laboratorio Portátil</v>
          </cell>
          <cell r="D1066" t="str">
            <v>día</v>
          </cell>
          <cell r="E1066">
            <v>81.37</v>
          </cell>
          <cell r="F1066" t="str">
            <v>Servicio</v>
          </cell>
        </row>
        <row r="1067">
          <cell r="B1067" t="str">
            <v>SCS7168</v>
          </cell>
          <cell r="C1067" t="str">
            <v>Contenedor - Bodega - Laboratorio</v>
          </cell>
          <cell r="D1067" t="str">
            <v>día</v>
          </cell>
          <cell r="E1067">
            <v>79.699999999999989</v>
          </cell>
          <cell r="F1067" t="str">
            <v>Servicio</v>
          </cell>
        </row>
        <row r="1068">
          <cell r="B1068" t="str">
            <v>SCS7169</v>
          </cell>
          <cell r="C1068" t="str">
            <v>Camper - Dormitorio</v>
          </cell>
          <cell r="D1068" t="str">
            <v>día</v>
          </cell>
          <cell r="E1068">
            <v>83.9</v>
          </cell>
          <cell r="F1068" t="str">
            <v>Servicio</v>
          </cell>
        </row>
        <row r="1069">
          <cell r="B1069" t="str">
            <v>SCS7170</v>
          </cell>
          <cell r="C1069" t="str">
            <v>Hidrolavadora o Vaporela</v>
          </cell>
          <cell r="D1069" t="str">
            <v>día</v>
          </cell>
          <cell r="E1069">
            <v>62.92</v>
          </cell>
          <cell r="F1069" t="str">
            <v>Servicio</v>
          </cell>
        </row>
        <row r="1070">
          <cell r="B1070" t="str">
            <v>SCS7171</v>
          </cell>
          <cell r="C1070" t="str">
            <v>Tablero de Distribución Eléctrica</v>
          </cell>
          <cell r="D1070" t="str">
            <v>día</v>
          </cell>
          <cell r="E1070">
            <v>43.62</v>
          </cell>
          <cell r="F1070" t="str">
            <v>Servicio</v>
          </cell>
        </row>
        <row r="1071">
          <cell r="B1071" t="str">
            <v>SCS7173</v>
          </cell>
          <cell r="C1071" t="str">
            <v>Caja de distribución de flujo para las zarandas</v>
          </cell>
          <cell r="D1071" t="str">
            <v>día</v>
          </cell>
          <cell r="E1071">
            <v>83.9</v>
          </cell>
          <cell r="F1071" t="str">
            <v>Servicio</v>
          </cell>
        </row>
        <row r="1072">
          <cell r="B1072" t="str">
            <v>SCS7174</v>
          </cell>
          <cell r="C1072" t="str">
            <v>100 Hp Vacuum Unit</v>
          </cell>
          <cell r="D1072" t="str">
            <v>día</v>
          </cell>
          <cell r="E1072">
            <v>239.10999999999999</v>
          </cell>
          <cell r="F1072" t="str">
            <v>Servicio</v>
          </cell>
        </row>
        <row r="1073">
          <cell r="B1073" t="str">
            <v>SCS7175</v>
          </cell>
          <cell r="C1073" t="str">
            <v>VD Pod with internal conveyor</v>
          </cell>
          <cell r="D1073" t="str">
            <v>día</v>
          </cell>
          <cell r="E1073">
            <v>474</v>
          </cell>
          <cell r="F1073" t="str">
            <v>Servicio</v>
          </cell>
        </row>
        <row r="1074">
          <cell r="B1074" t="str">
            <v>SCS7176</v>
          </cell>
          <cell r="C1074" t="str">
            <v>15 bbl air tank + hoses</v>
          </cell>
          <cell r="D1074" t="str">
            <v>día</v>
          </cell>
          <cell r="E1074">
            <v>125.85999999999999</v>
          </cell>
          <cell r="F1074" t="str">
            <v>Servicio</v>
          </cell>
        </row>
        <row r="1075">
          <cell r="B1075" t="str">
            <v>SCS7177</v>
          </cell>
          <cell r="C1075" t="str">
            <v>Tanque de Mezcla "Shear Tank" de 160 bbl</v>
          </cell>
          <cell r="D1075" t="str">
            <v>día</v>
          </cell>
          <cell r="E1075">
            <v>268.46999999999997</v>
          </cell>
          <cell r="F1075" t="str">
            <v>Servicio</v>
          </cell>
        </row>
        <row r="1076">
          <cell r="B1076" t="str">
            <v>SCS7178</v>
          </cell>
          <cell r="C1076" t="str">
            <v>Volteador de Cutting Boxes</v>
          </cell>
          <cell r="D1076" t="str">
            <v>día</v>
          </cell>
          <cell r="E1076">
            <v>352.34</v>
          </cell>
          <cell r="F1076" t="str">
            <v>Servicio</v>
          </cell>
        </row>
        <row r="1077">
          <cell r="B1077" t="str">
            <v>SCS7179</v>
          </cell>
          <cell r="C1077" t="str">
            <v>Grua 30 Tons</v>
          </cell>
          <cell r="D1077" t="str">
            <v>día</v>
          </cell>
          <cell r="E1077">
            <v>1006.72</v>
          </cell>
          <cell r="F1077" t="str">
            <v>Servicio</v>
          </cell>
        </row>
        <row r="1078">
          <cell r="B1078" t="str">
            <v>SCS7180</v>
          </cell>
          <cell r="C1078" t="str">
            <v xml:space="preserve"> Screens API 200</v>
          </cell>
          <cell r="D1078" t="str">
            <v>día</v>
          </cell>
          <cell r="E1078">
            <v>440.45</v>
          </cell>
          <cell r="F1078" t="str">
            <v>Servicio</v>
          </cell>
        </row>
        <row r="1079">
          <cell r="B1079" t="str">
            <v>SCS7181</v>
          </cell>
          <cell r="C1079" t="str">
            <v xml:space="preserve"> Screens API 170</v>
          </cell>
          <cell r="D1079" t="str">
            <v>día</v>
          </cell>
          <cell r="E1079">
            <v>377.53000000000003</v>
          </cell>
          <cell r="F1079" t="str">
            <v>Servicio</v>
          </cell>
        </row>
        <row r="1080">
          <cell r="B1080" t="str">
            <v>SCS7182</v>
          </cell>
          <cell r="C1080" t="str">
            <v xml:space="preserve"> Screens API 140</v>
          </cell>
          <cell r="D1080" t="str">
            <v>día</v>
          </cell>
          <cell r="E1080">
            <v>377.53000000000003</v>
          </cell>
          <cell r="F1080" t="str">
            <v>Servicio</v>
          </cell>
        </row>
        <row r="1081">
          <cell r="B1081" t="str">
            <v>SCS7183</v>
          </cell>
          <cell r="C1081" t="str">
            <v xml:space="preserve"> Screens API 120</v>
          </cell>
          <cell r="D1081" t="str">
            <v>día</v>
          </cell>
          <cell r="E1081">
            <v>356.55</v>
          </cell>
          <cell r="F1081" t="str">
            <v>Servicio</v>
          </cell>
        </row>
        <row r="1082">
          <cell r="B1082" t="str">
            <v>SCS7184</v>
          </cell>
          <cell r="C1082" t="str">
            <v xml:space="preserve"> Screens API 100</v>
          </cell>
          <cell r="D1082" t="str">
            <v>día</v>
          </cell>
          <cell r="E1082">
            <v>356.55</v>
          </cell>
          <cell r="F1082" t="str">
            <v>Servicio</v>
          </cell>
        </row>
        <row r="1083">
          <cell r="B1083" t="str">
            <v>SCS7197</v>
          </cell>
          <cell r="C1083" t="str">
            <v>Tratamiento de desechos solidos contaminados con aceite</v>
          </cell>
          <cell r="D1083" t="str">
            <v>bbl</v>
          </cell>
          <cell r="E1083">
            <v>22.65</v>
          </cell>
          <cell r="F1083" t="str">
            <v>Servicio</v>
          </cell>
        </row>
        <row r="1084">
          <cell r="B1084" t="str">
            <v>SCS7198</v>
          </cell>
          <cell r="C1084" t="str">
            <v>Tratamiento de desechos solidos No contaminados con aceite</v>
          </cell>
          <cell r="D1084" t="str">
            <v>bbl</v>
          </cell>
          <cell r="E1084">
            <v>20.13</v>
          </cell>
          <cell r="F1084" t="str">
            <v>Servicio</v>
          </cell>
        </row>
        <row r="1085">
          <cell r="B1085" t="str">
            <v>SCS7199</v>
          </cell>
          <cell r="C1085" t="str">
            <v>Servicio de movilización de desechos solidos</v>
          </cell>
          <cell r="D1085" t="str">
            <v>bbl</v>
          </cell>
          <cell r="E1085">
            <v>12.64</v>
          </cell>
          <cell r="F1085" t="str">
            <v>Servicio</v>
          </cell>
        </row>
        <row r="1086">
          <cell r="B1086" t="str">
            <v>SCS7200</v>
          </cell>
          <cell r="C1086" t="str">
            <v>Servicio de movilización de desechos líquidos contaminados</v>
          </cell>
          <cell r="D1086" t="str">
            <v>bbl</v>
          </cell>
          <cell r="E1086">
            <v>22.55</v>
          </cell>
          <cell r="F1086" t="str">
            <v>Servicio</v>
          </cell>
        </row>
        <row r="1087">
          <cell r="B1087" t="str">
            <v>SCS7201</v>
          </cell>
          <cell r="C1087" t="str">
            <v>Ingeniero de proyecto</v>
          </cell>
          <cell r="D1087" t="str">
            <v>día</v>
          </cell>
          <cell r="E1087">
            <v>725.8</v>
          </cell>
          <cell r="F1087" t="str">
            <v>Servicio</v>
          </cell>
        </row>
        <row r="1088">
          <cell r="B1088" t="str">
            <v>SCS7202</v>
          </cell>
          <cell r="C1088" t="str">
            <v>Supervisor Nacional en Control de Solidos  dia o fraccion</v>
          </cell>
          <cell r="D1088" t="str">
            <v>día</v>
          </cell>
          <cell r="E1088">
            <v>437.23</v>
          </cell>
          <cell r="F1088" t="str">
            <v>Servicio</v>
          </cell>
        </row>
        <row r="1089">
          <cell r="B1089" t="str">
            <v>SCS7203</v>
          </cell>
          <cell r="C1089" t="str">
            <v xml:space="preserve">Técnico de tratamiento de aguas </v>
          </cell>
          <cell r="D1089" t="str">
            <v>día</v>
          </cell>
          <cell r="E1089">
            <v>321.02</v>
          </cell>
          <cell r="F1089" t="str">
            <v>Servicio</v>
          </cell>
        </row>
        <row r="1090">
          <cell r="B1090" t="str">
            <v>SCS7204</v>
          </cell>
          <cell r="C1090" t="str">
            <v>Técnico en Control de solidos</v>
          </cell>
          <cell r="D1090" t="str">
            <v>día</v>
          </cell>
          <cell r="E1090">
            <v>231.14</v>
          </cell>
          <cell r="F1090" t="str">
            <v>Servicio</v>
          </cell>
        </row>
        <row r="1091">
          <cell r="B1091" t="str">
            <v>SCS7205</v>
          </cell>
          <cell r="C1091" t="str">
            <v>Asistente Control de Solidos dia o fraccion</v>
          </cell>
          <cell r="D1091" t="str">
            <v>día</v>
          </cell>
          <cell r="E1091">
            <v>109.31</v>
          </cell>
          <cell r="F1091" t="str">
            <v>Servicio</v>
          </cell>
        </row>
        <row r="1092">
          <cell r="B1092" t="str">
            <v>SCS7214</v>
          </cell>
          <cell r="C1092" t="str">
            <v>Tratamiento y disposición de aceite usado</v>
          </cell>
          <cell r="D1092" t="str">
            <v>bbl</v>
          </cell>
          <cell r="E1092">
            <v>134.66</v>
          </cell>
          <cell r="F1092" t="str">
            <v>Servicio</v>
          </cell>
        </row>
        <row r="1093">
          <cell r="B1093" t="str">
            <v>SCS7217</v>
          </cell>
          <cell r="C1093" t="str">
            <v>Tratamiento y disposición de chatarra contaminada con hidrocarburo</v>
          </cell>
          <cell r="D1093" t="str">
            <v>kg</v>
          </cell>
          <cell r="E1093">
            <v>0.28999999999999998</v>
          </cell>
          <cell r="F1093" t="str">
            <v>Servicio</v>
          </cell>
        </row>
        <row r="1094">
          <cell r="B1094" t="str">
            <v>SCS7218</v>
          </cell>
          <cell r="C1094" t="str">
            <v>movilización de aceite usado</v>
          </cell>
          <cell r="D1094" t="str">
            <v>bbl</v>
          </cell>
          <cell r="E1094">
            <v>22.55</v>
          </cell>
          <cell r="F1094" t="str">
            <v>Servicio</v>
          </cell>
        </row>
        <row r="1095">
          <cell r="B1095" t="str">
            <v>SCS7219</v>
          </cell>
          <cell r="C1095" t="str">
            <v>Sistema Limpieza de residuos de Workover</v>
          </cell>
          <cell r="D1095" t="str">
            <v>gls</v>
          </cell>
          <cell r="E1095">
            <v>10.180000000000001</v>
          </cell>
          <cell r="F1095" t="str">
            <v>Material</v>
          </cell>
        </row>
        <row r="1096">
          <cell r="B1096" t="str">
            <v>SCS7221</v>
          </cell>
          <cell r="C1096" t="str">
            <v>Volqueta de 12 m3 carga efectiva máximo 8m3 o en referencia a la consistencia de los ripios.
(Ruta hasta 80Km)</v>
          </cell>
          <cell r="D1096" t="str">
            <v>día</v>
          </cell>
          <cell r="E1096">
            <v>432.15</v>
          </cell>
          <cell r="F1096" t="str">
            <v>Servicio</v>
          </cell>
        </row>
        <row r="1097">
          <cell r="B1097" t="str">
            <v>SCS7223</v>
          </cell>
          <cell r="C1097" t="str">
            <v>Volqueta de 12 m3 carga efectiva máximo 8m3 o en referencia a la consistencia de los ripios.
(Ruta 80 - 140Km)</v>
          </cell>
          <cell r="D1097" t="str">
            <v>día</v>
          </cell>
          <cell r="E1097">
            <v>484</v>
          </cell>
          <cell r="F1097" t="str">
            <v>Servicio</v>
          </cell>
        </row>
        <row r="1098">
          <cell r="B1098" t="str">
            <v>SCS7225</v>
          </cell>
          <cell r="C1098" t="str">
            <v>Volqueta de 12 m3 carga efectiva máximo 8m3 o en referencia a la consistencia de los ripios.
(Ruta 140 - 250km)</v>
          </cell>
          <cell r="D1098" t="str">
            <v>día</v>
          </cell>
          <cell r="E1098">
            <v>474.49</v>
          </cell>
          <cell r="F1098" t="str">
            <v>Servicio</v>
          </cell>
        </row>
        <row r="1099">
          <cell r="B1099" t="str">
            <v>SCS7226</v>
          </cell>
          <cell r="C1099" t="str">
            <v>Vacuum de 90 a 160Bbl.</v>
          </cell>
          <cell r="D1099" t="str">
            <v>hr</v>
          </cell>
          <cell r="E1099">
            <v>74.910000000000011</v>
          </cell>
          <cell r="F1099" t="str">
            <v>Servicio</v>
          </cell>
        </row>
        <row r="1100">
          <cell r="B1100" t="str">
            <v>SCS7227</v>
          </cell>
          <cell r="C1100" t="str">
            <v>Camiones cerrados de 7.5 a 13Ton.
(Ruta entre 20Km)</v>
          </cell>
          <cell r="D1100" t="str">
            <v>km</v>
          </cell>
          <cell r="E1100">
            <v>3.15</v>
          </cell>
          <cell r="F1100" t="str">
            <v>Servicio</v>
          </cell>
        </row>
        <row r="1101">
          <cell r="B1101" t="str">
            <v>SCS7228</v>
          </cell>
          <cell r="C1101" t="str">
            <v>Camiones cerrados de 7.5 a 13Ton.
(Ruta entre 20 y 40Km)</v>
          </cell>
          <cell r="D1101" t="str">
            <v>km</v>
          </cell>
          <cell r="E1101">
            <v>3.15</v>
          </cell>
          <cell r="F1101" t="str">
            <v>Servicio</v>
          </cell>
        </row>
        <row r="1102">
          <cell r="B1102" t="str">
            <v>SCS7229</v>
          </cell>
          <cell r="C1102" t="str">
            <v>Camiones cerrados de 7.5 a 13Ton.
(Ruta entre 40 y 80Km)</v>
          </cell>
          <cell r="D1102" t="str">
            <v>km</v>
          </cell>
          <cell r="E1102">
            <v>3.15</v>
          </cell>
          <cell r="F1102" t="str">
            <v>Servicio</v>
          </cell>
        </row>
        <row r="1103">
          <cell r="B1103" t="str">
            <v>SCS7230</v>
          </cell>
          <cell r="C1103" t="str">
            <v>Camiones cerrados de 7.5 a 13Ton.
(Ruta entre 80 y 120Km)</v>
          </cell>
          <cell r="D1103" t="str">
            <v>km</v>
          </cell>
          <cell r="E1103">
            <v>3.15</v>
          </cell>
          <cell r="F1103" t="str">
            <v>Servicio</v>
          </cell>
        </row>
        <row r="1104">
          <cell r="B1104" t="str">
            <v>SCS7231</v>
          </cell>
          <cell r="C1104" t="str">
            <v>Camiones cerrados de 7.5 a 13Ton.
(Ruta entre 120 y 160Km)</v>
          </cell>
          <cell r="D1104" t="str">
            <v>km</v>
          </cell>
          <cell r="E1104">
            <v>3.15</v>
          </cell>
          <cell r="F1104" t="str">
            <v>Servicio</v>
          </cell>
        </row>
        <row r="1105">
          <cell r="B1105" t="str">
            <v>SCS7235</v>
          </cell>
          <cell r="C1105" t="str">
            <v>Excavadora 320 o similar</v>
          </cell>
          <cell r="D1105" t="str">
            <v>día</v>
          </cell>
          <cell r="E1105">
            <v>579.79</v>
          </cell>
          <cell r="F1105" t="str">
            <v>Servicio</v>
          </cell>
        </row>
        <row r="1106">
          <cell r="B1106" t="str">
            <v>SCS7236</v>
          </cell>
          <cell r="C1106" t="str">
            <v>Movilización en cama baja (Hasta 30Km.)</v>
          </cell>
          <cell r="D1106" t="str">
            <v>km</v>
          </cell>
          <cell r="E1106">
            <v>3.15</v>
          </cell>
          <cell r="F1106" t="str">
            <v>Servicio</v>
          </cell>
        </row>
        <row r="1107">
          <cell r="B1107" t="str">
            <v>SCS7237</v>
          </cell>
          <cell r="C1107" t="str">
            <v>Desmovilización en cama baja (Hasta 30Km.)</v>
          </cell>
          <cell r="D1107" t="str">
            <v>km</v>
          </cell>
          <cell r="E1107">
            <v>3.15</v>
          </cell>
          <cell r="F1107" t="str">
            <v>Servicio</v>
          </cell>
        </row>
        <row r="1108">
          <cell r="B1108" t="str">
            <v>SCS7238</v>
          </cell>
          <cell r="C1108" t="str">
            <v>Desmovilización en cama baja (De acuerdo a Distancia)</v>
          </cell>
          <cell r="D1108" t="str">
            <v>km</v>
          </cell>
          <cell r="E1108">
            <v>3.15</v>
          </cell>
          <cell r="F1108" t="str">
            <v>Servicio</v>
          </cell>
        </row>
        <row r="1109">
          <cell r="B1109" t="str">
            <v>SCS7239</v>
          </cell>
          <cell r="C1109" t="str">
            <v>Movilización en cama baja (De acuerdo a Distancia)</v>
          </cell>
          <cell r="D1109" t="str">
            <v>km</v>
          </cell>
          <cell r="E1109">
            <v>3.15</v>
          </cell>
          <cell r="F1109" t="str">
            <v>Servicio</v>
          </cell>
        </row>
        <row r="1110">
          <cell r="B1110" t="str">
            <v>SCS7240</v>
          </cell>
          <cell r="C1110" t="str">
            <v>Disposición final de lodos y ripios que cumplan los parámetros de la tabla 7a del RAOHE 1215</v>
          </cell>
          <cell r="D1110" t="str">
            <v>m3</v>
          </cell>
          <cell r="E1110">
            <v>35.78</v>
          </cell>
          <cell r="F1110" t="str">
            <v>Servicio</v>
          </cell>
        </row>
        <row r="1111">
          <cell r="B1111" t="str">
            <v>SCS7241</v>
          </cell>
          <cell r="C1111" t="str">
            <v>Tratamiento  y disposición final de lodos y ripios que no contengan hidrocarburos y no cumplan con los parámetros de la tabla 7a del RAOHE 1215</v>
          </cell>
          <cell r="D1111" t="str">
            <v>m3</v>
          </cell>
          <cell r="E1111">
            <v>42.690000000000005</v>
          </cell>
          <cell r="F1111" t="str">
            <v>Servicio</v>
          </cell>
        </row>
        <row r="1112">
          <cell r="B1112" t="str">
            <v>SCS7242</v>
          </cell>
          <cell r="C1112" t="str">
            <v>Tratamiento  y disposición final de lodos y ripios contaminados con cemento</v>
          </cell>
          <cell r="D1112" t="str">
            <v>m3</v>
          </cell>
          <cell r="E1112">
            <v>49.08</v>
          </cell>
          <cell r="F1112" t="str">
            <v>Servicio</v>
          </cell>
        </row>
        <row r="1113">
          <cell r="B1113" t="str">
            <v>SCS7243</v>
          </cell>
          <cell r="C1113" t="str">
            <v>Tratamiento  y disposición final de lodos y ripios que  contengan hidrocarburos hasta 30000 TPH</v>
          </cell>
          <cell r="D1113" t="str">
            <v>m3</v>
          </cell>
          <cell r="E1113">
            <v>71.970000000000013</v>
          </cell>
          <cell r="F1113" t="str">
            <v>Servicio</v>
          </cell>
        </row>
        <row r="1114">
          <cell r="B1114" t="str">
            <v>SCS7244</v>
          </cell>
          <cell r="C1114" t="str">
            <v>Tratamiento  y disposición final de lodos y ripios que  contengan hidrocarburos desde 30000 hasta 60000 TPH</v>
          </cell>
          <cell r="D1114" t="str">
            <v>m3</v>
          </cell>
          <cell r="E1114">
            <v>87.19</v>
          </cell>
          <cell r="F1114" t="str">
            <v>Servicio</v>
          </cell>
        </row>
        <row r="1115">
          <cell r="B1115" t="str">
            <v>SCS7245</v>
          </cell>
          <cell r="C1115" t="str">
            <v>Tratamiento  y disposición final de lodos y ripios que  contengan hidrocarburos desde 60000 hasta 90000 TPH</v>
          </cell>
          <cell r="D1115" t="str">
            <v>m3</v>
          </cell>
          <cell r="E1115">
            <v>112.06</v>
          </cell>
          <cell r="F1115" t="str">
            <v>Servicio</v>
          </cell>
        </row>
        <row r="1116">
          <cell r="B1116" t="str">
            <v>SCS7246</v>
          </cell>
          <cell r="C1116" t="str">
            <v>Tratamiento  y disposición final de lodos y ripios que  contengan hidrocarburos sobre los 90000 TPH</v>
          </cell>
          <cell r="D1116" t="str">
            <v>m3</v>
          </cell>
          <cell r="E1116">
            <v>122.12</v>
          </cell>
          <cell r="F1116" t="str">
            <v>Servicio</v>
          </cell>
        </row>
        <row r="1117">
          <cell r="B1117" t="str">
            <v>SCS7247</v>
          </cell>
          <cell r="C1117" t="str">
            <v>Papel / Cartón</v>
          </cell>
          <cell r="D1117" t="str">
            <v>Kg</v>
          </cell>
          <cell r="E1117">
            <v>0.13</v>
          </cell>
          <cell r="F1117" t="str">
            <v>Servicio</v>
          </cell>
        </row>
        <row r="1118">
          <cell r="B1118" t="str">
            <v>SCS7248</v>
          </cell>
          <cell r="C1118" t="str">
            <v>Plástico No Contaminado</v>
          </cell>
          <cell r="D1118" t="str">
            <v>Kg</v>
          </cell>
          <cell r="E1118">
            <v>0.13</v>
          </cell>
          <cell r="F1118" t="str">
            <v>Servicio</v>
          </cell>
        </row>
        <row r="1119">
          <cell r="B1119" t="str">
            <v>SCS7249</v>
          </cell>
          <cell r="C1119" t="str">
            <v>Madera no contaminada</v>
          </cell>
          <cell r="D1119" t="str">
            <v>Kg</v>
          </cell>
          <cell r="E1119">
            <v>0.13</v>
          </cell>
          <cell r="F1119" t="str">
            <v>Servicio</v>
          </cell>
        </row>
        <row r="1120">
          <cell r="B1120" t="str">
            <v>SCS7250</v>
          </cell>
          <cell r="C1120" t="str">
            <v>Chatarra</v>
          </cell>
          <cell r="D1120" t="str">
            <v>Kg</v>
          </cell>
          <cell r="E1120">
            <v>0.13</v>
          </cell>
          <cell r="F1120" t="str">
            <v>Servicio</v>
          </cell>
        </row>
        <row r="1121">
          <cell r="B1121" t="str">
            <v>SCS7251</v>
          </cell>
          <cell r="C1121" t="str">
            <v>Material contaminado con hidrocarburos</v>
          </cell>
          <cell r="D1121" t="str">
            <v>Kg</v>
          </cell>
          <cell r="E1121">
            <v>0.80999999999999994</v>
          </cell>
          <cell r="F1121" t="str">
            <v>Servicio</v>
          </cell>
        </row>
        <row r="1122">
          <cell r="B1122" t="str">
            <v>SCS7252</v>
          </cell>
          <cell r="C1122" t="str">
            <v>Filtros</v>
          </cell>
          <cell r="D1122" t="str">
            <v>Kg</v>
          </cell>
          <cell r="E1122">
            <v>1.05</v>
          </cell>
          <cell r="F1122" t="str">
            <v>Servicio</v>
          </cell>
        </row>
        <row r="1123">
          <cell r="B1123" t="str">
            <v>SCS7253</v>
          </cell>
          <cell r="C1123" t="str">
            <v>Suelo Contaminado con Hidrocarburos*</v>
          </cell>
          <cell r="D1123" t="str">
            <v>Kg</v>
          </cell>
          <cell r="E1123">
            <v>0.80999999999999994</v>
          </cell>
          <cell r="F1123" t="str">
            <v>Servicio</v>
          </cell>
        </row>
        <row r="1124">
          <cell r="B1124" t="str">
            <v>SCS7254</v>
          </cell>
          <cell r="C1124" t="str">
            <v>Residuos de Trampa de Grasa</v>
          </cell>
          <cell r="D1124" t="str">
            <v>Kg</v>
          </cell>
          <cell r="E1124">
            <v>0.80999999999999994</v>
          </cell>
          <cell r="F1124" t="str">
            <v>Servicio</v>
          </cell>
        </row>
        <row r="1125">
          <cell r="B1125" t="str">
            <v>SCS7255</v>
          </cell>
          <cell r="C1125" t="str">
            <v>EPP usado</v>
          </cell>
          <cell r="D1125" t="str">
            <v>Kg</v>
          </cell>
          <cell r="E1125">
            <v>0.80999999999999994</v>
          </cell>
          <cell r="F1125" t="str">
            <v>Servicio</v>
          </cell>
        </row>
        <row r="1126">
          <cell r="B1126" t="str">
            <v>SCS7256</v>
          </cell>
          <cell r="C1126" t="str">
            <v>Papel / Cartón contaminado</v>
          </cell>
          <cell r="D1126" t="str">
            <v>Kg</v>
          </cell>
          <cell r="E1126">
            <v>0.80999999999999994</v>
          </cell>
          <cell r="F1126" t="str">
            <v>Servicio</v>
          </cell>
        </row>
        <row r="1127">
          <cell r="B1127" t="str">
            <v>SCS7257</v>
          </cell>
          <cell r="C1127" t="str">
            <v>Plástico contaminado</v>
          </cell>
          <cell r="D1127" t="str">
            <v>Kg</v>
          </cell>
          <cell r="E1127">
            <v>0.80999999999999994</v>
          </cell>
          <cell r="F1127" t="str">
            <v>Servicio</v>
          </cell>
        </row>
        <row r="1128">
          <cell r="B1128" t="str">
            <v>SCS7258</v>
          </cell>
          <cell r="C1128" t="str">
            <v>Madera contaminada</v>
          </cell>
          <cell r="D1128" t="str">
            <v>Kg</v>
          </cell>
          <cell r="E1128">
            <v>0.80999999999999994</v>
          </cell>
          <cell r="F1128" t="str">
            <v>Servicio</v>
          </cell>
        </row>
        <row r="1129">
          <cell r="B1129" t="str">
            <v>SCS7259</v>
          </cell>
          <cell r="C1129" t="str">
            <v>Productos químicos caducados</v>
          </cell>
          <cell r="D1129" t="str">
            <v>Kg</v>
          </cell>
          <cell r="E1129">
            <v>0.80999999999999994</v>
          </cell>
          <cell r="F1129" t="str">
            <v>Servicio</v>
          </cell>
        </row>
        <row r="1130">
          <cell r="B1130" t="str">
            <v>SCS7260</v>
          </cell>
          <cell r="C1130" t="str">
            <v>Hospitalarios</v>
          </cell>
          <cell r="D1130" t="str">
            <v>Kg</v>
          </cell>
          <cell r="E1130">
            <v>0.80999999999999994</v>
          </cell>
          <cell r="F1130" t="str">
            <v>Servicio</v>
          </cell>
        </row>
        <row r="1131">
          <cell r="B1131" t="str">
            <v>SCS7261</v>
          </cell>
          <cell r="C1131" t="str">
            <v>Baterías de autos, pilas</v>
          </cell>
          <cell r="D1131" t="str">
            <v>Kg</v>
          </cell>
          <cell r="E1131">
            <v>1.57</v>
          </cell>
          <cell r="F1131" t="str">
            <v>Servicio</v>
          </cell>
        </row>
        <row r="1132">
          <cell r="B1132" t="str">
            <v>SCS7262</v>
          </cell>
          <cell r="C1132" t="str">
            <v>Tintas de impresora, cartuchos, tonners</v>
          </cell>
          <cell r="D1132" t="str">
            <v>Kg</v>
          </cell>
          <cell r="E1132">
            <v>0.80999999999999994</v>
          </cell>
          <cell r="F1132" t="str">
            <v>Servicio</v>
          </cell>
        </row>
        <row r="1133">
          <cell r="B1133" t="str">
            <v>SCS7263</v>
          </cell>
          <cell r="C1133" t="str">
            <v>Lámpara fluorescentes y focos</v>
          </cell>
          <cell r="D1133" t="str">
            <v>Kg</v>
          </cell>
          <cell r="E1133">
            <v>1.57</v>
          </cell>
          <cell r="F1133" t="str">
            <v>Servicio</v>
          </cell>
        </row>
        <row r="1134">
          <cell r="B1134" t="str">
            <v>SCS7264</v>
          </cell>
          <cell r="C1134" t="str">
            <v>Aceite Quemado</v>
          </cell>
          <cell r="D1134" t="str">
            <v>Kg</v>
          </cell>
          <cell r="E1134">
            <v>0.13999999999999999</v>
          </cell>
          <cell r="F1134" t="str">
            <v>Servicio</v>
          </cell>
        </row>
        <row r="1135">
          <cell r="B1135" t="str">
            <v>SCS7265</v>
          </cell>
          <cell r="C1135" t="str">
            <v>Combustibles contaminados</v>
          </cell>
          <cell r="D1135" t="str">
            <v>Kg</v>
          </cell>
          <cell r="E1135">
            <v>0.13999999999999999</v>
          </cell>
          <cell r="F1135" t="str">
            <v>Servicio</v>
          </cell>
        </row>
        <row r="1136">
          <cell r="B1136" t="str">
            <v>SCS7266</v>
          </cell>
          <cell r="C1136" t="str">
            <v>Desechos orgánicos</v>
          </cell>
          <cell r="D1136" t="str">
            <v>Kg</v>
          </cell>
          <cell r="E1136">
            <v>0.31</v>
          </cell>
          <cell r="F1136" t="str">
            <v>Servicio</v>
          </cell>
        </row>
        <row r="1137">
          <cell r="B1137" t="str">
            <v>SCS7267</v>
          </cell>
          <cell r="C1137" t="str">
            <v>Efluentes industriales</v>
          </cell>
          <cell r="D1137" t="str">
            <v>bbl</v>
          </cell>
          <cell r="E1137">
            <v>13.92</v>
          </cell>
          <cell r="F1137" t="str">
            <v>Servicio</v>
          </cell>
        </row>
        <row r="1138">
          <cell r="B1138" t="str">
            <v>SCS7268</v>
          </cell>
          <cell r="C1138" t="str">
            <v>Lodos  de la planta de tratamiento de aguas grises y negras</v>
          </cell>
          <cell r="D1138" t="str">
            <v>bbl</v>
          </cell>
          <cell r="E1138">
            <v>10.08</v>
          </cell>
          <cell r="F1138" t="str">
            <v>Servicio</v>
          </cell>
        </row>
        <row r="1139">
          <cell r="B1139" t="str">
            <v>SCS7269</v>
          </cell>
          <cell r="C1139" t="str">
            <v>Aguas Negras y Grises</v>
          </cell>
          <cell r="D1139" t="str">
            <v>bbl</v>
          </cell>
          <cell r="E1139">
            <v>7.56</v>
          </cell>
          <cell r="F1139" t="str">
            <v>Servicio</v>
          </cell>
        </row>
        <row r="1140">
          <cell r="B1140" t="str">
            <v>SCS7270</v>
          </cell>
          <cell r="C1140" t="str">
            <v>Movilización de  Grua 30 Tons,  incluye plataforma</v>
          </cell>
          <cell r="D1140" t="str">
            <v>unidad</v>
          </cell>
          <cell r="E1140">
            <v>3017.31</v>
          </cell>
          <cell r="F1140" t="str">
            <v>Servicio</v>
          </cell>
        </row>
        <row r="1141">
          <cell r="B1141" t="str">
            <v>DY-20</v>
          </cell>
          <cell r="C1141" t="str">
            <v>Acelerador solido para lechadas</v>
          </cell>
          <cell r="D1141" t="str">
            <v>lbs</v>
          </cell>
          <cell r="E1141">
            <v>0.55000000000000004</v>
          </cell>
          <cell r="F1141" t="str">
            <v>Material</v>
          </cell>
        </row>
        <row r="1142">
          <cell r="B1142" t="str">
            <v>DY-30L</v>
          </cell>
          <cell r="C1142" t="str">
            <v>Soda Caustica</v>
          </cell>
          <cell r="D1142" t="str">
            <v>gls</v>
          </cell>
          <cell r="E1142">
            <v>4.8500000000000005</v>
          </cell>
          <cell r="F1142" t="str">
            <v>Material</v>
          </cell>
        </row>
        <row r="1143">
          <cell r="B1143" t="str">
            <v>DY-70L</v>
          </cell>
          <cell r="C1143" t="str">
            <v>Acelerador   liquido para lechadas</v>
          </cell>
          <cell r="D1143" t="str">
            <v>gls</v>
          </cell>
          <cell r="E1143">
            <v>10.120000000000001</v>
          </cell>
          <cell r="F1143" t="str">
            <v>Material</v>
          </cell>
        </row>
        <row r="1144">
          <cell r="B1144" t="str">
            <v>DY-90</v>
          </cell>
          <cell r="C1144" t="str">
            <v>Acelerador  tipo HP</v>
          </cell>
          <cell r="D1144" t="str">
            <v>gls</v>
          </cell>
          <cell r="E1144">
            <v>7.7799999999999994</v>
          </cell>
          <cell r="F1144" t="str">
            <v>Material</v>
          </cell>
        </row>
        <row r="1145">
          <cell r="B1145" t="str">
            <v>2.2.21. Servicios de Tubería Continua</v>
          </cell>
        </row>
        <row r="1146">
          <cell r="B1146" t="str">
            <v>CT5101</v>
          </cell>
          <cell r="C1146" t="str">
            <v>Viaje de unidad de coiled tubing</v>
          </cell>
          <cell r="D1146" t="str">
            <v>km</v>
          </cell>
          <cell r="E1146">
            <v>3.15</v>
          </cell>
          <cell r="F1146" t="str">
            <v>Servicio</v>
          </cell>
        </row>
        <row r="1147">
          <cell r="B1147" t="str">
            <v>CT5104</v>
          </cell>
          <cell r="C1147" t="str">
            <v>Cargo básico primeras 8 horas unidad de tubería continua o fracción</v>
          </cell>
          <cell r="D1147" t="str">
            <v>unidad</v>
          </cell>
          <cell r="E1147">
            <v>2845.05</v>
          </cell>
          <cell r="F1147" t="str">
            <v>Servicio</v>
          </cell>
        </row>
        <row r="1148">
          <cell r="B1148" t="str">
            <v>CT5105</v>
          </cell>
          <cell r="C1148" t="str">
            <v>Cada hora adicional de unidad de tubería continua o fracción</v>
          </cell>
          <cell r="D1148" t="str">
            <v>hr</v>
          </cell>
          <cell r="E1148">
            <v>101.31</v>
          </cell>
          <cell r="F1148" t="str">
            <v>Servicio</v>
          </cell>
        </row>
        <row r="1149">
          <cell r="B1149" t="str">
            <v>CT5106</v>
          </cell>
          <cell r="C1149" t="str">
            <v>Cargo por profundidad de la punta del coiled tubing</v>
          </cell>
          <cell r="D1149" t="str">
            <v>Pie</v>
          </cell>
          <cell r="E1149">
            <v>0.38</v>
          </cell>
          <cell r="F1149" t="str">
            <v>Servicio</v>
          </cell>
        </row>
        <row r="1150">
          <cell r="B1150" t="str">
            <v>CT5107</v>
          </cell>
          <cell r="C1150" t="str">
            <v>Cargo por pie de corrida adicional</v>
          </cell>
          <cell r="D1150" t="str">
            <v>Pie</v>
          </cell>
          <cell r="E1150">
            <v>0.18</v>
          </cell>
          <cell r="F1150" t="str">
            <v>Servicio</v>
          </cell>
        </row>
        <row r="1151">
          <cell r="B1151" t="str">
            <v>CT5108</v>
          </cell>
          <cell r="C1151" t="str">
            <v>Enjuagador de caucho (stripper rubber)</v>
          </cell>
          <cell r="D1151" t="str">
            <v>unidad</v>
          </cell>
          <cell r="E1151">
            <v>63.32</v>
          </cell>
          <cell r="F1151" t="str">
            <v>Servicio</v>
          </cell>
        </row>
        <row r="1152">
          <cell r="B1152" t="str">
            <v>CT5109</v>
          </cell>
          <cell r="C1152" t="str">
            <v>Empacadura Inflable, primeras 24 horas o fracción</v>
          </cell>
          <cell r="D1152" t="str">
            <v>unidad</v>
          </cell>
          <cell r="E1152">
            <v>3442.56</v>
          </cell>
          <cell r="F1152" t="str">
            <v>Servicio</v>
          </cell>
        </row>
        <row r="1153">
          <cell r="B1153" t="str">
            <v>CT5110</v>
          </cell>
          <cell r="C1153" t="str">
            <v>Por hora adicional de empacadura inflable</v>
          </cell>
          <cell r="D1153" t="str">
            <v>hr</v>
          </cell>
          <cell r="E1153">
            <v>42.22</v>
          </cell>
          <cell r="F1153" t="str">
            <v>Servicio</v>
          </cell>
        </row>
        <row r="1154">
          <cell r="B1154" t="str">
            <v>CT5111</v>
          </cell>
          <cell r="C1154" t="str">
            <v>Tapón puente para tubería inflable, primeras 24 horas</v>
          </cell>
          <cell r="D1154" t="str">
            <v>unidad</v>
          </cell>
          <cell r="E1154">
            <v>3442.56</v>
          </cell>
          <cell r="F1154" t="str">
            <v>Servicio</v>
          </cell>
        </row>
        <row r="1155">
          <cell r="B1155" t="str">
            <v>CT5112</v>
          </cell>
          <cell r="C1155" t="str">
            <v>Por hora adicional tapón puente</v>
          </cell>
          <cell r="D1155" t="str">
            <v>hr</v>
          </cell>
          <cell r="E1155">
            <v>42.22</v>
          </cell>
          <cell r="F1155" t="str">
            <v>Servicio</v>
          </cell>
        </row>
        <row r="1156">
          <cell r="B1156" t="str">
            <v>CT5113</v>
          </cell>
          <cell r="C1156" t="str">
            <v>Conector para BHA de trabajo</v>
          </cell>
          <cell r="D1156" t="str">
            <v>unidad</v>
          </cell>
          <cell r="E1156">
            <v>83.100000000000009</v>
          </cell>
          <cell r="F1156" t="str">
            <v>Servicio</v>
          </cell>
        </row>
        <row r="1157">
          <cell r="B1157" t="str">
            <v>CT5114</v>
          </cell>
          <cell r="C1157" t="str">
            <v>Cabeza de control de flujo por trabajo</v>
          </cell>
          <cell r="D1157" t="str">
            <v>unidad</v>
          </cell>
          <cell r="E1157">
            <v>105.93</v>
          </cell>
          <cell r="F1157" t="str">
            <v>Servicio</v>
          </cell>
        </row>
        <row r="1158">
          <cell r="B1158" t="str">
            <v>CT5115</v>
          </cell>
          <cell r="C1158" t="str">
            <v>Herramienta Jet estático, diferentes medidas</v>
          </cell>
          <cell r="D1158" t="str">
            <v>unidad</v>
          </cell>
          <cell r="E1158">
            <v>91.02000000000001</v>
          </cell>
          <cell r="F1158" t="str">
            <v>Servicio</v>
          </cell>
        </row>
        <row r="1159">
          <cell r="B1159" t="str">
            <v>CT5116</v>
          </cell>
          <cell r="C1159" t="str">
            <v>Rotowash Tool por trabajo</v>
          </cell>
          <cell r="D1159" t="str">
            <v>unidad</v>
          </cell>
          <cell r="E1159">
            <v>485.44</v>
          </cell>
          <cell r="F1159" t="str">
            <v>Servicio</v>
          </cell>
        </row>
        <row r="1160">
          <cell r="B1160" t="str">
            <v>CT5117</v>
          </cell>
          <cell r="C1160" t="str">
            <v>Centralizador, por trabajo</v>
          </cell>
          <cell r="D1160" t="str">
            <v>unidad</v>
          </cell>
          <cell r="E1160">
            <v>63.32</v>
          </cell>
          <cell r="F1160" t="str">
            <v>Servicio</v>
          </cell>
        </row>
        <row r="1161">
          <cell r="B1161" t="str">
            <v>CT5118</v>
          </cell>
          <cell r="C1161" t="str">
            <v xml:space="preserve">Tubing disconect  </v>
          </cell>
          <cell r="D1161" t="str">
            <v>unidad</v>
          </cell>
          <cell r="E1161">
            <v>120.69000000000001</v>
          </cell>
          <cell r="F1161" t="str">
            <v>Servicio</v>
          </cell>
        </row>
        <row r="1162">
          <cell r="B1162" t="str">
            <v>CT5119</v>
          </cell>
          <cell r="C1162" t="str">
            <v>Zapato de diseño especial para utilizar con Dynadrill</v>
          </cell>
          <cell r="D1162" t="str">
            <v>unidad</v>
          </cell>
          <cell r="E1162">
            <v>84.42</v>
          </cell>
          <cell r="F1162" t="str">
            <v>Servicio</v>
          </cell>
        </row>
        <row r="1163">
          <cell r="B1163" t="str">
            <v>CT5120</v>
          </cell>
          <cell r="C1163" t="str">
            <v>Servicio de reparación in situ de herramientas Dynadrill por hora o fracción</v>
          </cell>
          <cell r="D1163" t="str">
            <v>hr</v>
          </cell>
          <cell r="E1163">
            <v>65.430000000000007</v>
          </cell>
          <cell r="F1163" t="str">
            <v>Servicio</v>
          </cell>
        </row>
        <row r="1164">
          <cell r="B1164" t="str">
            <v>CT5122</v>
          </cell>
          <cell r="C1164" t="str">
            <v>Por bombeo de fluidos corrosivos inyectados por galón</v>
          </cell>
          <cell r="D1164" t="str">
            <v>gls</v>
          </cell>
          <cell r="E1164">
            <v>0.13999999999999999</v>
          </cell>
          <cell r="F1164" t="str">
            <v>Servicio</v>
          </cell>
        </row>
        <row r="1165">
          <cell r="B1165" t="str">
            <v>CT5123</v>
          </cell>
          <cell r="C1165" t="str">
            <v>Por bombeo de solventes aromáticos con o sin empacaduras inflables</v>
          </cell>
          <cell r="D1165" t="str">
            <v>gls</v>
          </cell>
          <cell r="E1165">
            <v>0.13999999999999999</v>
          </cell>
          <cell r="F1165" t="str">
            <v>Servicio</v>
          </cell>
        </row>
        <row r="1166">
          <cell r="B1166" t="str">
            <v>CT5124</v>
          </cell>
          <cell r="C1166" t="str">
            <v>Herramienta a chorro (Jet Tool), diferentes medidas</v>
          </cell>
          <cell r="D1166" t="str">
            <v>unidad</v>
          </cell>
          <cell r="E1166">
            <v>4456.2400000000007</v>
          </cell>
          <cell r="F1166" t="str">
            <v>Servicio</v>
          </cell>
        </row>
        <row r="1167">
          <cell r="B1167" t="str">
            <v>CT5125</v>
          </cell>
          <cell r="C1167" t="str">
            <v>unidad COMPU-VAN o equivalente, por trabajo</v>
          </cell>
          <cell r="D1167" t="str">
            <v>unidad</v>
          </cell>
          <cell r="E1167">
            <v>998.42</v>
          </cell>
          <cell r="F1167" t="str">
            <v>Servicio</v>
          </cell>
        </row>
        <row r="1168">
          <cell r="B1168" t="str">
            <v>CT5126</v>
          </cell>
          <cell r="C1168" t="str">
            <v>Cargo por profundidad de la punta del coiled tubing con cable interno para registro</v>
          </cell>
          <cell r="D1168" t="str">
            <v>Pie</v>
          </cell>
          <cell r="E1168">
            <v>0.59</v>
          </cell>
          <cell r="F1168" t="str">
            <v>Servicio</v>
          </cell>
        </row>
        <row r="1169">
          <cell r="B1169" t="str">
            <v>CT5127</v>
          </cell>
          <cell r="C1169" t="str">
            <v>Cargo por pie de corrida adicional con cable interno para registro</v>
          </cell>
          <cell r="D1169" t="str">
            <v>Pie</v>
          </cell>
          <cell r="E1169">
            <v>0.39999999999999997</v>
          </cell>
          <cell r="F1169" t="str">
            <v>Servicio</v>
          </cell>
        </row>
        <row r="1170">
          <cell r="B1170" t="str">
            <v>CT5128</v>
          </cell>
          <cell r="C1170" t="str">
            <v xml:space="preserve">Packer inflable  1 11/16 - 3 1/2  </v>
          </cell>
          <cell r="D1170" t="str">
            <v>día</v>
          </cell>
          <cell r="E1170">
            <v>5318.35</v>
          </cell>
          <cell r="F1170" t="str">
            <v>Servicio</v>
          </cell>
        </row>
        <row r="1171">
          <cell r="B1171" t="str">
            <v>CT5129</v>
          </cell>
          <cell r="C1171" t="str">
            <v>Herramienta de impacto hidráulico 1 11/16 - 4 3/4 inch</v>
          </cell>
          <cell r="D1171" t="str">
            <v>día</v>
          </cell>
          <cell r="E1171">
            <v>3942.0600000000004</v>
          </cell>
          <cell r="F1171" t="str">
            <v>Servicio</v>
          </cell>
        </row>
        <row r="1172">
          <cell r="B1172" t="str">
            <v>CT5130</v>
          </cell>
          <cell r="C1172" t="str">
            <v>Herramienta de punzado por arena 1 11/16 - 4 3/4 inch</v>
          </cell>
          <cell r="D1172" t="str">
            <v>día</v>
          </cell>
          <cell r="E1172">
            <v>5408.06</v>
          </cell>
          <cell r="F1172" t="str">
            <v>Servicio</v>
          </cell>
        </row>
        <row r="1173">
          <cell r="B1173" t="str">
            <v>CT5131</v>
          </cell>
          <cell r="C1173" t="str">
            <v>Molienda dentro de tubería de 2 3/8" a 4 1/2" o equivalente por pie perforado</v>
          </cell>
          <cell r="D1173" t="str">
            <v>Pie</v>
          </cell>
          <cell r="E1173">
            <v>44.940000000000005</v>
          </cell>
          <cell r="F1173" t="str">
            <v>Servicio</v>
          </cell>
        </row>
        <row r="1174">
          <cell r="B1174" t="str">
            <v>CT5132</v>
          </cell>
          <cell r="C1174" t="str">
            <v>Crossover para herramientas de coiled tubing  1 11/16 - 4 3/4 inch por trabajo</v>
          </cell>
          <cell r="D1174" t="str">
            <v>día</v>
          </cell>
          <cell r="E1174">
            <v>291.20999999999998</v>
          </cell>
          <cell r="F1174" t="str">
            <v>Servicio</v>
          </cell>
        </row>
        <row r="1175">
          <cell r="B1175" t="str">
            <v>CT5133</v>
          </cell>
          <cell r="C1175" t="str">
            <v>Zapato de diseño especial para utilizar con Motor de fondo</v>
          </cell>
          <cell r="D1175" t="str">
            <v>día</v>
          </cell>
          <cell r="E1175">
            <v>815.37</v>
          </cell>
          <cell r="F1175" t="str">
            <v>Servicio</v>
          </cell>
        </row>
        <row r="1176">
          <cell r="B1176" t="str">
            <v>CT5134</v>
          </cell>
          <cell r="C1176" t="str">
            <v>Supervisor Coiled Tubing dia o fraccion</v>
          </cell>
          <cell r="D1176" t="str">
            <v>día</v>
          </cell>
          <cell r="E1176">
            <v>806.54</v>
          </cell>
          <cell r="F1176" t="str">
            <v>Servicio</v>
          </cell>
        </row>
        <row r="1177">
          <cell r="B1177" t="str">
            <v>CT5135</v>
          </cell>
          <cell r="C1177" t="str">
            <v>Operador Coiled Tubing dia o fraccion</v>
          </cell>
          <cell r="D1177" t="str">
            <v>día</v>
          </cell>
          <cell r="E1177">
            <v>349.78</v>
          </cell>
          <cell r="F1177" t="str">
            <v>Servicio</v>
          </cell>
        </row>
        <row r="1178">
          <cell r="B1178" t="str">
            <v>CT5136</v>
          </cell>
          <cell r="C1178" t="str">
            <v>Asistente de Operaciones Coiled Tubing dia o fraccion</v>
          </cell>
          <cell r="D1178" t="str">
            <v>día</v>
          </cell>
          <cell r="E1178">
            <v>109.31</v>
          </cell>
          <cell r="F1178" t="str">
            <v>Servicio</v>
          </cell>
        </row>
        <row r="1179">
          <cell r="B1179" t="str">
            <v>CT5137</v>
          </cell>
          <cell r="C1179" t="str">
            <v>Cargo por corte de carrete de Coiled Tubing de 1.5 pulg (perdida)</v>
          </cell>
          <cell r="D1179" t="str">
            <v>unidad</v>
          </cell>
          <cell r="E1179">
            <v>72384.639999999999</v>
          </cell>
          <cell r="F1179" t="str">
            <v>Servicio</v>
          </cell>
        </row>
        <row r="1180">
          <cell r="B1180" t="str">
            <v>CT5138</v>
          </cell>
          <cell r="C1180" t="str">
            <v>Servicio de Dohnhole video Tool Real time</v>
          </cell>
          <cell r="D1180" t="str">
            <v>Corrida</v>
          </cell>
          <cell r="E1180">
            <v>31528.7</v>
          </cell>
          <cell r="F1180" t="str">
            <v>Servicio</v>
          </cell>
        </row>
        <row r="1181">
          <cell r="B1181" t="str">
            <v>CT5139</v>
          </cell>
          <cell r="C1181" t="str">
            <v>Servicio de registros con memorias</v>
          </cell>
          <cell r="D1181" t="str">
            <v>Corrida</v>
          </cell>
          <cell r="E1181">
            <v>33192.71</v>
          </cell>
          <cell r="F1181" t="str">
            <v>Servicio</v>
          </cell>
        </row>
        <row r="1182">
          <cell r="B1182" t="str">
            <v>CT5140</v>
          </cell>
          <cell r="C1182" t="str">
            <v>Tarifa de monitoreo en unidad de bombeo Presión, Densidad, Caudal, Volumen</v>
          </cell>
          <cell r="D1182" t="str">
            <v>día</v>
          </cell>
          <cell r="E1182">
            <v>373.74</v>
          </cell>
          <cell r="F1182" t="str">
            <v>Servicio</v>
          </cell>
        </row>
        <row r="1183">
          <cell r="B1183" t="str">
            <v>CT5141</v>
          </cell>
          <cell r="C1183" t="str">
            <v>Movilización unidades livianas para personal</v>
          </cell>
          <cell r="D1183" t="str">
            <v>km</v>
          </cell>
          <cell r="E1183">
            <v>2.66</v>
          </cell>
          <cell r="F1183" t="str">
            <v>Servicio</v>
          </cell>
        </row>
        <row r="1184">
          <cell r="B1184" t="str">
            <v>CT5143</v>
          </cell>
          <cell r="C1184" t="str">
            <v>Separador Gas de baja presión, renta día para offshore</v>
          </cell>
          <cell r="D1184" t="str">
            <v>día</v>
          </cell>
          <cell r="E1184">
            <v>1248.02</v>
          </cell>
          <cell r="F1184" t="str">
            <v>Servicio</v>
          </cell>
        </row>
        <row r="1185">
          <cell r="B1185" t="str">
            <v>CT5144</v>
          </cell>
          <cell r="C1185" t="str">
            <v>Tanque bota 500 bbls para evaluación pozo / offshore</v>
          </cell>
          <cell r="D1185" t="str">
            <v>día</v>
          </cell>
          <cell r="E1185">
            <v>389.97</v>
          </cell>
          <cell r="F1185" t="str">
            <v>Servicio</v>
          </cell>
        </row>
        <row r="1186">
          <cell r="B1186" t="str">
            <v>CT5145</v>
          </cell>
          <cell r="C1186" t="str">
            <v>Movilización y desmovilización unidad de tubería continua trabajos offshore</v>
          </cell>
          <cell r="D1186" t="str">
            <v>unidad</v>
          </cell>
          <cell r="E1186">
            <v>43789.86</v>
          </cell>
          <cell r="F1186" t="str">
            <v>Servicio</v>
          </cell>
        </row>
        <row r="1187">
          <cell r="B1187" t="str">
            <v>CT5146</v>
          </cell>
          <cell r="C1187" t="str">
            <v>Ingeniero de Operaciones Coiled tubing</v>
          </cell>
          <cell r="D1187" t="str">
            <v>día</v>
          </cell>
          <cell r="E1187">
            <v>721.64</v>
          </cell>
          <cell r="F1187" t="str">
            <v>Servicio</v>
          </cell>
        </row>
        <row r="1188">
          <cell r="B1188" t="str">
            <v>CT5147</v>
          </cell>
          <cell r="C1188" t="str">
            <v>Grúa 30 Tons</v>
          </cell>
          <cell r="D1188" t="str">
            <v>día</v>
          </cell>
          <cell r="E1188">
            <v>1640.6399999999999</v>
          </cell>
          <cell r="F1188" t="str">
            <v>Servicio</v>
          </cell>
        </row>
        <row r="1189">
          <cell r="B1189" t="str">
            <v>CT5148</v>
          </cell>
          <cell r="C1189" t="str">
            <v>Grúa 60 Tons o mas</v>
          </cell>
          <cell r="D1189" t="str">
            <v>día</v>
          </cell>
          <cell r="E1189">
            <v>2207.4499999999998</v>
          </cell>
          <cell r="F1189" t="str">
            <v>Servicio</v>
          </cell>
        </row>
        <row r="1190">
          <cell r="B1190" t="str">
            <v>CT5149</v>
          </cell>
          <cell r="C1190" t="str">
            <v>Servicio de  Grúa 30 - 60 Tons o mas,  incluye plataforma</v>
          </cell>
          <cell r="D1190" t="str">
            <v>trabajo</v>
          </cell>
          <cell r="E1190">
            <v>2951.72</v>
          </cell>
          <cell r="F1190" t="str">
            <v>Servicio</v>
          </cell>
        </row>
        <row r="1191">
          <cell r="B1191" t="str">
            <v>CT5161</v>
          </cell>
          <cell r="C1191" t="str">
            <v>Supervisor Senior para CTU dia o fraccion</v>
          </cell>
          <cell r="D1191" t="str">
            <v>día</v>
          </cell>
          <cell r="E1191">
            <v>766.73</v>
          </cell>
          <cell r="F1191" t="str">
            <v>Servicio</v>
          </cell>
        </row>
        <row r="1192">
          <cell r="B1192" t="str">
            <v>CT5162</v>
          </cell>
          <cell r="C1192" t="str">
            <v>Ingeniero de Coiled Tubing</v>
          </cell>
          <cell r="D1192" t="str">
            <v>día</v>
          </cell>
          <cell r="E1192">
            <v>764.32</v>
          </cell>
          <cell r="F1192" t="str">
            <v>Servicio</v>
          </cell>
        </row>
        <row r="1193">
          <cell r="B1193" t="str">
            <v>SB3601</v>
          </cell>
          <cell r="C1193" t="str">
            <v>Viaje de unidad con tanque convertidor, por Km.</v>
          </cell>
          <cell r="D1193" t="str">
            <v>km</v>
          </cell>
          <cell r="E1193">
            <v>3.15</v>
          </cell>
          <cell r="F1193" t="str">
            <v>Servicio</v>
          </cell>
        </row>
        <row r="1194">
          <cell r="B1194" t="str">
            <v>SB3602</v>
          </cell>
          <cell r="C1194" t="str">
            <v>Líneas de acero de descarga de 2" 15000PSI WP, por dia para Bombeo de nitrógeno 80 ft min</v>
          </cell>
          <cell r="D1194" t="str">
            <v>día</v>
          </cell>
          <cell r="E1194">
            <v>1242.6200000000001</v>
          </cell>
          <cell r="F1194" t="str">
            <v>Servicio</v>
          </cell>
        </row>
        <row r="1195">
          <cell r="B1195" t="str">
            <v>SB3604</v>
          </cell>
          <cell r="C1195" t="str">
            <v>Cargo básico primeras 4 horas o fracción unidad de nitrógeno, hasta 5000 psi</v>
          </cell>
          <cell r="D1195" t="str">
            <v>unidad</v>
          </cell>
          <cell r="E1195">
            <v>1650.52</v>
          </cell>
          <cell r="F1195" t="str">
            <v>Servicio</v>
          </cell>
        </row>
        <row r="1196">
          <cell r="B1196" t="str">
            <v>SB3605</v>
          </cell>
          <cell r="C1196" t="str">
            <v>Cada hora adicional o fracción unidad de nitrógeno,  hasta 5000 psi</v>
          </cell>
          <cell r="D1196" t="str">
            <v>hr</v>
          </cell>
          <cell r="E1196">
            <v>148.26</v>
          </cell>
          <cell r="F1196" t="str">
            <v>Servicio</v>
          </cell>
        </row>
        <row r="1197">
          <cell r="B1197" t="str">
            <v>SB3607</v>
          </cell>
          <cell r="C1197" t="str">
            <v>Cada hora adicional o fracción unidad de fracción, de 5001 a 10000 psi.</v>
          </cell>
          <cell r="D1197" t="str">
            <v>hr</v>
          </cell>
          <cell r="E1197">
            <v>55.73</v>
          </cell>
          <cell r="F1197" t="str">
            <v>Servicio</v>
          </cell>
        </row>
        <row r="1198">
          <cell r="B1198" t="str">
            <v>SB3608</v>
          </cell>
          <cell r="C1198" t="str">
            <v>Tanque especial de 3000 galones o equivalente por trabajo</v>
          </cell>
          <cell r="D1198" t="str">
            <v>unidad</v>
          </cell>
          <cell r="E1198">
            <v>897.42000000000007</v>
          </cell>
          <cell r="F1198" t="str">
            <v>Servicio</v>
          </cell>
        </row>
        <row r="1199">
          <cell r="B1199" t="str">
            <v>SB3609</v>
          </cell>
          <cell r="C1199" t="str">
            <v>Tanque especial de 2000 galones o equivalente por trabajo</v>
          </cell>
          <cell r="D1199" t="str">
            <v>unidad</v>
          </cell>
          <cell r="E1199">
            <v>897.42000000000007</v>
          </cell>
          <cell r="F1199" t="str">
            <v>Servicio</v>
          </cell>
        </row>
        <row r="1200">
          <cell r="B1200" t="str">
            <v>SB3610</v>
          </cell>
          <cell r="C1200" t="str">
            <v>Generador de espuma por trabajo</v>
          </cell>
          <cell r="D1200" t="str">
            <v>unidad</v>
          </cell>
          <cell r="E1200">
            <v>65.100000000000009</v>
          </cell>
          <cell r="F1200" t="str">
            <v>Servicio</v>
          </cell>
        </row>
        <row r="1201">
          <cell r="B1201" t="str">
            <v>SB3611</v>
          </cell>
          <cell r="C1201" t="str">
            <v>Tanque criogénico de 6200 gal por trabajo</v>
          </cell>
          <cell r="D1201" t="str">
            <v>día</v>
          </cell>
          <cell r="E1201">
            <v>545.30999999999995</v>
          </cell>
          <cell r="F1201" t="str">
            <v>Servicio</v>
          </cell>
        </row>
        <row r="1202">
          <cell r="B1202" t="str">
            <v>SB3612</v>
          </cell>
          <cell r="C1202" t="str">
            <v>Movilización de nitrógeno líquido</v>
          </cell>
          <cell r="D1202" t="str">
            <v>km</v>
          </cell>
          <cell r="E1202">
            <v>3.15</v>
          </cell>
          <cell r="F1202" t="str">
            <v>Servicio</v>
          </cell>
        </row>
        <row r="1203">
          <cell r="B1203" t="str">
            <v>SB3613</v>
          </cell>
          <cell r="C1203" t="str">
            <v>Servicio de unidad Auto generadora de Nitrógeno, POR DIA o fracción</v>
          </cell>
          <cell r="D1203" t="str">
            <v>unidad</v>
          </cell>
          <cell r="E1203">
            <v>5784.53</v>
          </cell>
          <cell r="F1203" t="str">
            <v>Servicio</v>
          </cell>
        </row>
        <row r="1204">
          <cell r="B1204" t="str">
            <v>SB3614</v>
          </cell>
          <cell r="C1204" t="str">
            <v xml:space="preserve">Cada día o fracción por espera en locación de unidad auto generadora </v>
          </cell>
          <cell r="D1204" t="str">
            <v>unidad</v>
          </cell>
          <cell r="E1204">
            <v>5784.53</v>
          </cell>
          <cell r="F1204" t="str">
            <v>Servicio</v>
          </cell>
        </row>
        <row r="1205">
          <cell r="B1205" t="str">
            <v>SB3615</v>
          </cell>
          <cell r="C1205" t="str">
            <v>Movilización de unidad auto generadora de nitrógeno</v>
          </cell>
          <cell r="D1205" t="str">
            <v>km</v>
          </cell>
          <cell r="E1205">
            <v>3.15</v>
          </cell>
          <cell r="F1205" t="str">
            <v>Servicio</v>
          </cell>
        </row>
        <row r="1206">
          <cell r="B1206" t="str">
            <v>SB3616</v>
          </cell>
          <cell r="C1206" t="str">
            <v>Supervisor operaciones Nitrógeno dia o fraccion</v>
          </cell>
          <cell r="D1206" t="str">
            <v>día</v>
          </cell>
          <cell r="E1206">
            <v>806.54</v>
          </cell>
          <cell r="F1206" t="str">
            <v>Servicio</v>
          </cell>
        </row>
        <row r="1207">
          <cell r="B1207" t="str">
            <v>SB3617</v>
          </cell>
          <cell r="C1207" t="str">
            <v>Operador operaciones Nitrógeno dia o fraccion</v>
          </cell>
          <cell r="D1207" t="str">
            <v>día</v>
          </cell>
          <cell r="E1207">
            <v>349.78</v>
          </cell>
          <cell r="F1207" t="str">
            <v>Servicio</v>
          </cell>
        </row>
        <row r="1208">
          <cell r="B1208" t="str">
            <v>SB3618</v>
          </cell>
          <cell r="C1208" t="str">
            <v>Asistente de Operaciones Nitrógeno dia o fraccion</v>
          </cell>
          <cell r="D1208" t="str">
            <v>día</v>
          </cell>
          <cell r="E1208">
            <v>109.31</v>
          </cell>
          <cell r="F1208" t="str">
            <v>Servicio</v>
          </cell>
        </row>
        <row r="1209">
          <cell r="B1209" t="str">
            <v>SB3619</v>
          </cell>
          <cell r="C1209" t="str">
            <v>Movilización unidades livianas para personal</v>
          </cell>
          <cell r="D1209" t="str">
            <v>km</v>
          </cell>
          <cell r="E1209">
            <v>2.66</v>
          </cell>
          <cell r="F1209" t="str">
            <v>Servicio</v>
          </cell>
        </row>
        <row r="1210">
          <cell r="B1210" t="str">
            <v>SB3620</v>
          </cell>
          <cell r="C1210" t="str">
            <v>Movilización y desmovilización unidad criogénica  trabajos offshore</v>
          </cell>
          <cell r="D1210" t="str">
            <v>unidad</v>
          </cell>
          <cell r="E1210">
            <v>17515.95</v>
          </cell>
          <cell r="F1210" t="str">
            <v>Servicio</v>
          </cell>
        </row>
        <row r="1211">
          <cell r="B1211" t="str">
            <v>CTE5198</v>
          </cell>
          <cell r="C1211" t="str">
            <v>MIT (Multifinger Imaging Tool).CARGO POR REGISTRO.POR PIE</v>
          </cell>
          <cell r="D1211" t="str">
            <v>Pie</v>
          </cell>
          <cell r="E1211">
            <v>1.03</v>
          </cell>
          <cell r="F1211" t="str">
            <v>Servicio</v>
          </cell>
        </row>
        <row r="1212">
          <cell r="B1212" t="str">
            <v>CTE5199</v>
          </cell>
          <cell r="C1212" t="str">
            <v>MIT, Multifinger Imaging Tool.CARGO POR PROFUNDIDAD.POR PIE</v>
          </cell>
          <cell r="D1212" t="str">
            <v>Pie</v>
          </cell>
          <cell r="E1212">
            <v>1.03</v>
          </cell>
          <cell r="F1212" t="str">
            <v>Servicio</v>
          </cell>
        </row>
        <row r="1213">
          <cell r="B1213" t="str">
            <v>CTE5293</v>
          </cell>
          <cell r="C1213" t="str">
            <v>Asentamiento de retenedor de cemento. POR PIE./corrida.Cargo fijo.</v>
          </cell>
          <cell r="D1213" t="str">
            <v>unidad</v>
          </cell>
          <cell r="E1213">
            <v>173.72</v>
          </cell>
          <cell r="F1213" t="str">
            <v>Servicio</v>
          </cell>
        </row>
        <row r="1214">
          <cell r="B1214" t="str">
            <v>CTE5294</v>
          </cell>
          <cell r="C1214" t="str">
            <v>Asentamiento de retenedor de cemento .CARGO POR PROFUNDIDAD.POR PIE .</v>
          </cell>
          <cell r="D1214" t="str">
            <v>Pie</v>
          </cell>
          <cell r="E1214">
            <v>0.36</v>
          </cell>
          <cell r="F1214" t="str">
            <v>Servicio</v>
          </cell>
        </row>
        <row r="1215">
          <cell r="B1215" t="str">
            <v>CTE5295</v>
          </cell>
          <cell r="C1215" t="str">
            <v xml:space="preserve">Asentamiento de tapón.CARGO POR PROFUNDIDAD.POR PIE </v>
          </cell>
          <cell r="D1215" t="str">
            <v>Pie</v>
          </cell>
          <cell r="E1215">
            <v>0.36</v>
          </cell>
          <cell r="F1215" t="str">
            <v>Servicio</v>
          </cell>
        </row>
        <row r="1216">
          <cell r="B1216" t="str">
            <v>CTE5296</v>
          </cell>
          <cell r="C1216" t="str">
            <v>Asentamiento de tapón.POR PIE./corrida.Cargo fijo.</v>
          </cell>
          <cell r="D1216" t="str">
            <v>unidad</v>
          </cell>
          <cell r="E1216">
            <v>177.57999999999998</v>
          </cell>
          <cell r="F1216" t="str">
            <v>Servicio</v>
          </cell>
        </row>
        <row r="1217">
          <cell r="B1217" t="str">
            <v>CTE5387</v>
          </cell>
          <cell r="C1217" t="str">
            <v>Interpretacion de Memorias</v>
          </cell>
          <cell r="D1217" t="str">
            <v>unidad</v>
          </cell>
          <cell r="E1217">
            <v>1590.27</v>
          </cell>
          <cell r="F1217" t="str">
            <v>Servicio</v>
          </cell>
        </row>
        <row r="1218">
          <cell r="B1218" t="str">
            <v>CTE5417</v>
          </cell>
          <cell r="C1218" t="str">
            <v>Jet Cutter. 1" -4 1/2" Tubing. CARGO POR REGISTRO POR PIE / cada uno</v>
          </cell>
          <cell r="D1218" t="str">
            <v>unidad</v>
          </cell>
          <cell r="E1218">
            <v>1481.8</v>
          </cell>
          <cell r="F1218" t="str">
            <v>Servicio</v>
          </cell>
        </row>
        <row r="1219">
          <cell r="B1219" t="str">
            <v>CTE5421</v>
          </cell>
          <cell r="C1219" t="str">
            <v>Jet Cutter. CARGO POR PROFUNDIDAD POR PIE</v>
          </cell>
          <cell r="D1219" t="str">
            <v>Pie</v>
          </cell>
          <cell r="E1219">
            <v>0.52</v>
          </cell>
          <cell r="F1219" t="str">
            <v>Servicio</v>
          </cell>
        </row>
        <row r="1220">
          <cell r="B1220" t="str">
            <v>CTE5422</v>
          </cell>
          <cell r="C1220" t="str">
            <v>Jet Cutter. Drill Pipe. CARGO POR REGISTRO POR PIE / cada uno</v>
          </cell>
          <cell r="D1220" t="str">
            <v>unidad</v>
          </cell>
          <cell r="E1220">
            <v>1703.35</v>
          </cell>
          <cell r="F1220" t="str">
            <v>Servicio</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17344.060000000001</v>
          </cell>
          <cell r="F1221" t="str">
            <v>Servicio</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34010.850000000006</v>
          </cell>
          <cell r="F1222" t="str">
            <v>Servicio</v>
          </cell>
        </row>
        <row r="1223">
          <cell r="B1223" t="str">
            <v>DYCT10077</v>
          </cell>
          <cell r="C1223" t="str">
            <v>Tubería Continua 1" Sarta de velocidad</v>
          </cell>
          <cell r="D1223" t="str">
            <v>Pie</v>
          </cell>
          <cell r="E1223">
            <v>4.41</v>
          </cell>
          <cell r="F1223" t="str">
            <v>Servicio</v>
          </cell>
        </row>
        <row r="1224">
          <cell r="B1224" t="str">
            <v>DYCT10078</v>
          </cell>
          <cell r="C1224" t="str">
            <v>Tubería Continua 1 1/2" Sarta de velocidad</v>
          </cell>
          <cell r="D1224" t="str">
            <v>Pie</v>
          </cell>
          <cell r="E1224">
            <v>6.73</v>
          </cell>
          <cell r="F1224" t="str">
            <v>Servicio</v>
          </cell>
        </row>
        <row r="1225">
          <cell r="B1225" t="str">
            <v>DYCT10079</v>
          </cell>
          <cell r="C1225" t="str">
            <v>Tubería Continua 1 3/4"  o 2"  Sarta de velocidad</v>
          </cell>
          <cell r="D1225" t="str">
            <v>Pie</v>
          </cell>
          <cell r="E1225">
            <v>7.59</v>
          </cell>
          <cell r="F1225" t="str">
            <v>Servicio</v>
          </cell>
        </row>
        <row r="1226">
          <cell r="B1226" t="str">
            <v>DYCT10080</v>
          </cell>
          <cell r="C1226" t="str">
            <v>Colgador para sarta de velocidad para Coiled Tubing 1,5 - 2 inch</v>
          </cell>
          <cell r="D1226" t="str">
            <v>unidad</v>
          </cell>
          <cell r="E1226">
            <v>38272.340000000004</v>
          </cell>
          <cell r="F1226" t="str">
            <v>Material</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24573.5</v>
          </cell>
          <cell r="F1227" t="str">
            <v>Servicio</v>
          </cell>
        </row>
        <row r="1228">
          <cell r="B1228" t="str">
            <v>CTRE713</v>
          </cell>
          <cell r="C1228" t="str">
            <v>Running Plug para Y Tool para tuberia flexible desde 1 1 /4" - 2 "</v>
          </cell>
          <cell r="D1228" t="str">
            <v>Corrida</v>
          </cell>
          <cell r="E1228">
            <v>7163.8</v>
          </cell>
          <cell r="F1228" t="str">
            <v>Servicio</v>
          </cell>
        </row>
        <row r="1229">
          <cell r="B1229" t="str">
            <v>2.2.38. Servicios de Tratamiento Químico de Crudo y Agua de Producción</v>
          </cell>
        </row>
        <row r="1230">
          <cell r="B1230" t="str">
            <v>DYSCS7095</v>
          </cell>
          <cell r="C1230" t="str">
            <v>Sulfato de Aluminio, 25 kg / sx</v>
          </cell>
          <cell r="D1230" t="str">
            <v>sx</v>
          </cell>
          <cell r="E1230">
            <v>17.11</v>
          </cell>
          <cell r="F1230" t="str">
            <v>Material</v>
          </cell>
        </row>
        <row r="1231">
          <cell r="B1231" t="str">
            <v>DYSCS7096</v>
          </cell>
          <cell r="C1231" t="str">
            <v>Hipoclorito de Calcio, 45kg/can</v>
          </cell>
          <cell r="D1231" t="str">
            <v>tambor</v>
          </cell>
          <cell r="E1231">
            <v>205.54</v>
          </cell>
          <cell r="F1231" t="str">
            <v>Material</v>
          </cell>
        </row>
        <row r="1232">
          <cell r="B1232" t="str">
            <v>DYSCS7097</v>
          </cell>
          <cell r="C1232" t="str">
            <v>Cal Hidratada, 25kg/sx</v>
          </cell>
          <cell r="D1232" t="str">
            <v>sx</v>
          </cell>
          <cell r="E1232">
            <v>9.7800000000000011</v>
          </cell>
          <cell r="F1232" t="str">
            <v>Material</v>
          </cell>
        </row>
        <row r="1233">
          <cell r="B1233" t="str">
            <v>DYSCS7098</v>
          </cell>
          <cell r="C1233" t="str">
            <v>Polímero para MQC o Dewatering  OFXC 1143</v>
          </cell>
          <cell r="D1233" t="str">
            <v>sx</v>
          </cell>
          <cell r="E1233">
            <v>254.12</v>
          </cell>
          <cell r="F1233" t="str">
            <v>Material</v>
          </cell>
        </row>
        <row r="1234">
          <cell r="B1234" t="str">
            <v>DYSCS7099</v>
          </cell>
          <cell r="C1234" t="str">
            <v>Polímero para Dewatering / OFXC 1146 y 1148</v>
          </cell>
          <cell r="D1234" t="str">
            <v>sx</v>
          </cell>
          <cell r="E1234">
            <v>254.53000000000003</v>
          </cell>
          <cell r="F1234" t="str">
            <v>Material</v>
          </cell>
        </row>
        <row r="1235">
          <cell r="B1235" t="str">
            <v>DYSCS7100</v>
          </cell>
          <cell r="C1235" t="str">
            <v>Re-Agente Fijador Orgánico Natural, 50 kg/sx</v>
          </cell>
          <cell r="D1235" t="str">
            <v>sx</v>
          </cell>
          <cell r="E1235">
            <v>15.4</v>
          </cell>
          <cell r="F1235" t="str">
            <v>Material</v>
          </cell>
        </row>
        <row r="1236">
          <cell r="B1236" t="str">
            <v>DYSCS7101</v>
          </cell>
          <cell r="C1236" t="str">
            <v>Acido Fosfórico, 35kg/can</v>
          </cell>
          <cell r="D1236" t="str">
            <v>tambor</v>
          </cell>
          <cell r="E1236">
            <v>199.55</v>
          </cell>
          <cell r="F1236" t="str">
            <v>Material</v>
          </cell>
        </row>
        <row r="1237">
          <cell r="B1237" t="str">
            <v>DYSCS7102</v>
          </cell>
          <cell r="C1237" t="str">
            <v>Bisulfito de Sodio, 25 kg/sx</v>
          </cell>
          <cell r="D1237" t="str">
            <v>sx</v>
          </cell>
          <cell r="E1237">
            <v>39.11</v>
          </cell>
          <cell r="F1237" t="str">
            <v>Material</v>
          </cell>
        </row>
        <row r="1238">
          <cell r="B1238" t="str">
            <v>QP21301</v>
          </cell>
          <cell r="C1238" t="str">
            <v>Dispersante de parafinas crudos livianos</v>
          </cell>
          <cell r="D1238" t="str">
            <v>gls</v>
          </cell>
          <cell r="E1238">
            <v>33.29</v>
          </cell>
          <cell r="F1238" t="str">
            <v>Material</v>
          </cell>
        </row>
        <row r="1239">
          <cell r="B1239" t="str">
            <v>QP21302</v>
          </cell>
          <cell r="C1239" t="str">
            <v>Dispersante de parafinas crudos pesados</v>
          </cell>
          <cell r="D1239" t="str">
            <v>gls</v>
          </cell>
          <cell r="E1239">
            <v>31.630000000000003</v>
          </cell>
          <cell r="F1239" t="str">
            <v>Material</v>
          </cell>
        </row>
        <row r="1240">
          <cell r="B1240" t="str">
            <v>QP21303</v>
          </cell>
          <cell r="C1240" t="str">
            <v>Dispersante de asfaltenos crudos livianos</v>
          </cell>
          <cell r="D1240" t="str">
            <v>gls</v>
          </cell>
          <cell r="E1240">
            <v>34.949999999999996</v>
          </cell>
          <cell r="F1240" t="str">
            <v>Material</v>
          </cell>
        </row>
        <row r="1241">
          <cell r="B1241" t="str">
            <v>QP21304</v>
          </cell>
          <cell r="C1241" t="str">
            <v>Dispersante de asfaltenos crudos pesados</v>
          </cell>
          <cell r="D1241" t="str">
            <v>gls</v>
          </cell>
          <cell r="E1241">
            <v>76.539999999999992</v>
          </cell>
          <cell r="F1241" t="str">
            <v>Material</v>
          </cell>
        </row>
        <row r="1242">
          <cell r="B1242" t="str">
            <v>QP21305</v>
          </cell>
          <cell r="C1242" t="str">
            <v>Bactericida base gluther aldéhido</v>
          </cell>
          <cell r="D1242" t="str">
            <v>gls</v>
          </cell>
          <cell r="E1242">
            <v>128.97</v>
          </cell>
          <cell r="F1242" t="str">
            <v>Material</v>
          </cell>
        </row>
        <row r="1243">
          <cell r="B1243" t="str">
            <v>QP21306</v>
          </cell>
          <cell r="C1243" t="str">
            <v>Bactericida base aldehído</v>
          </cell>
          <cell r="D1243" t="str">
            <v>gls</v>
          </cell>
          <cell r="E1243">
            <v>70.72</v>
          </cell>
          <cell r="F1243" t="str">
            <v>Material</v>
          </cell>
        </row>
        <row r="1244">
          <cell r="B1244" t="str">
            <v>QP21307</v>
          </cell>
          <cell r="C1244" t="str">
            <v>Bactericida alta concentración</v>
          </cell>
          <cell r="D1244" t="str">
            <v>gls</v>
          </cell>
          <cell r="E1244">
            <v>93.179999999999993</v>
          </cell>
          <cell r="F1244" t="str">
            <v>Material</v>
          </cell>
        </row>
        <row r="1245">
          <cell r="B1245" t="str">
            <v>QP21308</v>
          </cell>
          <cell r="C1245" t="str">
            <v>Bactericida concentrado de amplio espectro</v>
          </cell>
          <cell r="D1245" t="str">
            <v>gls</v>
          </cell>
          <cell r="E1245">
            <v>54.08</v>
          </cell>
          <cell r="F1245" t="str">
            <v>Material</v>
          </cell>
        </row>
        <row r="1246">
          <cell r="B1246" t="str">
            <v>QP21309</v>
          </cell>
          <cell r="C1246" t="str">
            <v>Surfactante des emulsionante no iónico base agua</v>
          </cell>
          <cell r="D1246" t="str">
            <v>gls</v>
          </cell>
          <cell r="E1246">
            <v>37.450000000000003</v>
          </cell>
          <cell r="F1246" t="str">
            <v>Material</v>
          </cell>
        </row>
        <row r="1247">
          <cell r="B1247" t="str">
            <v>QP21310</v>
          </cell>
          <cell r="C1247" t="str">
            <v>Surfactante des emulsionante no iónico base oil</v>
          </cell>
          <cell r="D1247" t="str">
            <v>gls</v>
          </cell>
          <cell r="E1247">
            <v>41.61</v>
          </cell>
          <cell r="F1247" t="str">
            <v>Material</v>
          </cell>
        </row>
        <row r="1248">
          <cell r="B1248" t="str">
            <v>QP21311</v>
          </cell>
          <cell r="C1248" t="str">
            <v>Surfactante des emulsionante aniónico base agua</v>
          </cell>
          <cell r="D1248" t="str">
            <v>gls</v>
          </cell>
          <cell r="E1248">
            <v>43.269999999999996</v>
          </cell>
          <cell r="F1248" t="str">
            <v>Material</v>
          </cell>
        </row>
        <row r="1249">
          <cell r="B1249" t="str">
            <v>QP21312</v>
          </cell>
          <cell r="C1249" t="str">
            <v>Surfactante des emulsionante no iónico base agua</v>
          </cell>
          <cell r="D1249" t="str">
            <v>gls</v>
          </cell>
          <cell r="E1249">
            <v>20.81</v>
          </cell>
          <cell r="F1249" t="str">
            <v>Material</v>
          </cell>
        </row>
        <row r="1250">
          <cell r="B1250" t="str">
            <v>QP21313</v>
          </cell>
          <cell r="C1250" t="str">
            <v>Floculante des emulsionante tipo 1</v>
          </cell>
          <cell r="D1250" t="str">
            <v>gls</v>
          </cell>
          <cell r="E1250">
            <v>44.940000000000005</v>
          </cell>
          <cell r="F1250" t="str">
            <v>Material</v>
          </cell>
        </row>
        <row r="1251">
          <cell r="B1251" t="str">
            <v>QP21314</v>
          </cell>
          <cell r="C1251" t="str">
            <v>Floculante des emulsionante tipo 2</v>
          </cell>
          <cell r="D1251" t="str">
            <v>gls</v>
          </cell>
          <cell r="E1251">
            <v>49.09</v>
          </cell>
          <cell r="F1251" t="str">
            <v>Material</v>
          </cell>
        </row>
        <row r="1252">
          <cell r="B1252" t="str">
            <v>QP21315</v>
          </cell>
          <cell r="C1252" t="str">
            <v>Inhibidor de hidratos</v>
          </cell>
          <cell r="D1252" t="str">
            <v>gls</v>
          </cell>
          <cell r="E1252">
            <v>37.450000000000003</v>
          </cell>
          <cell r="F1252" t="str">
            <v>Material</v>
          </cell>
        </row>
        <row r="1253">
          <cell r="B1253" t="str">
            <v>QP21316</v>
          </cell>
          <cell r="C1253" t="str">
            <v>Inhibidor de incrustaciones para completaciones</v>
          </cell>
          <cell r="D1253" t="str">
            <v>gls</v>
          </cell>
          <cell r="E1253">
            <v>34.949999999999996</v>
          </cell>
          <cell r="F1253" t="str">
            <v>Material</v>
          </cell>
        </row>
        <row r="1254">
          <cell r="B1254" t="str">
            <v>QP21317</v>
          </cell>
          <cell r="C1254" t="str">
            <v>Inhibidor de incrustaciones para formación</v>
          </cell>
          <cell r="D1254" t="str">
            <v>gls</v>
          </cell>
          <cell r="E1254">
            <v>11.149999999999999</v>
          </cell>
          <cell r="F1254" t="str">
            <v>Material</v>
          </cell>
        </row>
        <row r="1255">
          <cell r="B1255" t="str">
            <v>QP21318</v>
          </cell>
          <cell r="C1255" t="str">
            <v>Inhibidor de incrustaciones acción rápida</v>
          </cell>
          <cell r="D1255" t="str">
            <v>gls</v>
          </cell>
          <cell r="E1255">
            <v>9.43</v>
          </cell>
          <cell r="F1255" t="str">
            <v>Material</v>
          </cell>
        </row>
        <row r="1256">
          <cell r="B1256" t="str">
            <v>QP21319</v>
          </cell>
          <cell r="C1256" t="str">
            <v>Secuestrante de sulfhídrico</v>
          </cell>
          <cell r="D1256" t="str">
            <v>gls</v>
          </cell>
          <cell r="E1256">
            <v>70.72</v>
          </cell>
          <cell r="F1256" t="str">
            <v>Material</v>
          </cell>
        </row>
        <row r="1257">
          <cell r="B1257" t="str">
            <v>QP21320</v>
          </cell>
          <cell r="C1257" t="str">
            <v>Secuestrante de hierro</v>
          </cell>
          <cell r="D1257" t="str">
            <v>gls</v>
          </cell>
          <cell r="E1257">
            <v>101.5</v>
          </cell>
          <cell r="F1257" t="str">
            <v>Material</v>
          </cell>
        </row>
        <row r="1258">
          <cell r="B1258" t="str">
            <v>QP21321</v>
          </cell>
          <cell r="C1258" t="str">
            <v>Modificador de  Permeabilidad relativa</v>
          </cell>
          <cell r="D1258" t="str">
            <v>gls</v>
          </cell>
          <cell r="E1258">
            <v>149.76</v>
          </cell>
          <cell r="F1258" t="str">
            <v>Material</v>
          </cell>
        </row>
        <row r="1259">
          <cell r="B1259" t="str">
            <v>QP21322</v>
          </cell>
          <cell r="C1259" t="str">
            <v>Promotor de espuma</v>
          </cell>
          <cell r="D1259" t="str">
            <v>gls</v>
          </cell>
          <cell r="E1259">
            <v>46.599999999999994</v>
          </cell>
          <cell r="F1259" t="str">
            <v>Material</v>
          </cell>
        </row>
        <row r="1260">
          <cell r="B1260" t="str">
            <v>QP21323</v>
          </cell>
          <cell r="C1260" t="str">
            <v>Antiespumante acción rápida</v>
          </cell>
          <cell r="D1260" t="str">
            <v>gls</v>
          </cell>
          <cell r="E1260">
            <v>24.97</v>
          </cell>
          <cell r="F1260" t="str">
            <v>Material</v>
          </cell>
        </row>
        <row r="1261">
          <cell r="B1261" t="str">
            <v>SCSA7095</v>
          </cell>
          <cell r="C1261" t="str">
            <v>DEMULSIFICANTE DE ACCIÓN CONTÍNUA. CRUDOS PESADOS</v>
          </cell>
          <cell r="D1261" t="str">
            <v>gls</v>
          </cell>
          <cell r="E1261">
            <v>11.27</v>
          </cell>
          <cell r="F1261" t="str">
            <v>Material</v>
          </cell>
        </row>
        <row r="1262">
          <cell r="B1262" t="str">
            <v>SCSA7096</v>
          </cell>
          <cell r="C1262" t="str">
            <v>DEMULSIFICANTE DE ACCIÓN CONTÍNUA. CRUDOS LIVIANOS</v>
          </cell>
          <cell r="D1262" t="str">
            <v>gls</v>
          </cell>
          <cell r="E1262">
            <v>10.819999999999999</v>
          </cell>
          <cell r="F1262" t="str">
            <v>Material</v>
          </cell>
        </row>
        <row r="1263">
          <cell r="B1263" t="str">
            <v>SCSA7097</v>
          </cell>
          <cell r="C1263" t="str">
            <v>DEMULSIFICANTE DE ACCIÓN RÁPIDA. CRUDOS PESADOS</v>
          </cell>
          <cell r="D1263" t="str">
            <v>gls</v>
          </cell>
          <cell r="E1263">
            <v>14.87</v>
          </cell>
          <cell r="F1263" t="str">
            <v>Material</v>
          </cell>
        </row>
        <row r="1264">
          <cell r="B1264" t="str">
            <v>SCSA7098</v>
          </cell>
          <cell r="C1264" t="str">
            <v>DEMULSIFICANTE DE ACCIÓN RAPIDA  CRUDOS LIVIANOS</v>
          </cell>
          <cell r="D1264" t="str">
            <v>gls</v>
          </cell>
          <cell r="E1264">
            <v>13.51</v>
          </cell>
          <cell r="F1264" t="str">
            <v>Material</v>
          </cell>
        </row>
        <row r="1265">
          <cell r="B1265" t="str">
            <v>SCSA7099</v>
          </cell>
          <cell r="C1265" t="str">
            <v>DEMULSIFICANTE DE ACCIÓN CONTINUA MULTIPROPOSITO</v>
          </cell>
          <cell r="D1265" t="str">
            <v>gls</v>
          </cell>
          <cell r="E1265">
            <v>11.48</v>
          </cell>
          <cell r="F1265" t="str">
            <v>Material</v>
          </cell>
        </row>
        <row r="1266">
          <cell r="B1266" t="str">
            <v>SCSA7100</v>
          </cell>
          <cell r="C1266" t="str">
            <v>Bactericida  Alta concentración</v>
          </cell>
          <cell r="D1266" t="str">
            <v>gls</v>
          </cell>
          <cell r="E1266">
            <v>15.690000000000001</v>
          </cell>
          <cell r="F1266" t="str">
            <v>Material</v>
          </cell>
        </row>
        <row r="1267">
          <cell r="B1267" t="str">
            <v>SCSA7101</v>
          </cell>
          <cell r="C1267" t="str">
            <v>Bactericida 50 % concentración</v>
          </cell>
          <cell r="D1267" t="str">
            <v>gls</v>
          </cell>
          <cell r="E1267">
            <v>12.73</v>
          </cell>
          <cell r="F1267" t="str">
            <v>Material</v>
          </cell>
        </row>
        <row r="1268">
          <cell r="B1268" t="str">
            <v>SCSA7102</v>
          </cell>
          <cell r="C1268" t="str">
            <v>Bactericida   40 % concentración</v>
          </cell>
          <cell r="D1268" t="str">
            <v>gls</v>
          </cell>
          <cell r="E1268">
            <v>11.03</v>
          </cell>
          <cell r="F1268" t="str">
            <v>Material</v>
          </cell>
        </row>
        <row r="1269">
          <cell r="B1269" t="str">
            <v>SCSB7095</v>
          </cell>
          <cell r="C1269" t="str">
            <v>Inhibidor de Arcillas concentrado</v>
          </cell>
          <cell r="D1269" t="str">
            <v>tambor</v>
          </cell>
          <cell r="E1269">
            <v>1151.77</v>
          </cell>
          <cell r="F1269" t="str">
            <v>Material</v>
          </cell>
        </row>
        <row r="1270">
          <cell r="B1270" t="str">
            <v>SCSB7096</v>
          </cell>
          <cell r="C1270" t="str">
            <v>DEFOAMER ( 10 % SILICONE )</v>
          </cell>
          <cell r="D1270" t="str">
            <v>gls</v>
          </cell>
          <cell r="E1270">
            <v>6.36</v>
          </cell>
          <cell r="F1270" t="str">
            <v>Material</v>
          </cell>
        </row>
        <row r="1271">
          <cell r="B1271" t="str">
            <v>SCSB7098</v>
          </cell>
          <cell r="C1271" t="str">
            <v>Agente Floculante acción rápida</v>
          </cell>
          <cell r="D1271" t="str">
            <v>gls</v>
          </cell>
          <cell r="E1271">
            <v>18.34</v>
          </cell>
          <cell r="F1271" t="str">
            <v>Material</v>
          </cell>
        </row>
        <row r="1272">
          <cell r="B1272" t="str">
            <v>SCSB7099</v>
          </cell>
          <cell r="C1272" t="str">
            <v>CLEANER EMULSIFIER, PACKAGE SIZE: 55gal, PACKAGE TYPE: CAN</v>
          </cell>
          <cell r="D1272" t="str">
            <v>tambor</v>
          </cell>
          <cell r="E1272">
            <v>1091.6100000000001</v>
          </cell>
          <cell r="F1272" t="str">
            <v>Material</v>
          </cell>
        </row>
        <row r="1273">
          <cell r="B1273" t="str">
            <v>SCSB7100</v>
          </cell>
          <cell r="C1273" t="str">
            <v>CLEANER EMULSIFIER 245</v>
          </cell>
          <cell r="D1273" t="str">
            <v>gls</v>
          </cell>
          <cell r="E1273">
            <v>10.36</v>
          </cell>
          <cell r="F1273" t="str">
            <v>Material</v>
          </cell>
        </row>
        <row r="1274">
          <cell r="B1274" t="str">
            <v>SCSB7101</v>
          </cell>
          <cell r="C1274" t="str">
            <v>ASPHALTENE INHIBITOR HP</v>
          </cell>
          <cell r="D1274" t="str">
            <v>gls</v>
          </cell>
          <cell r="E1274">
            <v>9.8600000000000012</v>
          </cell>
          <cell r="F1274" t="str">
            <v>Material</v>
          </cell>
        </row>
        <row r="1275">
          <cell r="B1275" t="str">
            <v>SCSC7095</v>
          </cell>
          <cell r="C1275" t="str">
            <v>INHIBITOR CORROSION HP</v>
          </cell>
          <cell r="D1275" t="str">
            <v>gls</v>
          </cell>
          <cell r="E1275">
            <v>9.31</v>
          </cell>
          <cell r="F1275" t="str">
            <v>Material</v>
          </cell>
        </row>
        <row r="1276">
          <cell r="B1276" t="str">
            <v>SCSC7096</v>
          </cell>
          <cell r="C1276" t="str">
            <v>DEFOAMER ( 10 % SILICONE )</v>
          </cell>
          <cell r="D1276" t="str">
            <v>gls</v>
          </cell>
          <cell r="E1276">
            <v>8.9500000000000011</v>
          </cell>
          <cell r="F1276" t="str">
            <v>Material</v>
          </cell>
        </row>
        <row r="1277">
          <cell r="B1277" t="str">
            <v>SCSC7097</v>
          </cell>
          <cell r="C1277" t="str">
            <v>MEJORADOR DE FLUJO</v>
          </cell>
          <cell r="D1277" t="str">
            <v>gls</v>
          </cell>
          <cell r="E1277">
            <v>33.92</v>
          </cell>
          <cell r="F1277" t="str">
            <v>Material</v>
          </cell>
        </row>
        <row r="1278">
          <cell r="B1278" t="str">
            <v>SCSC7098</v>
          </cell>
          <cell r="C1278" t="str">
            <v>INHIBIDOR DE PARAFINAS ACCION CONTINUA</v>
          </cell>
          <cell r="D1278" t="str">
            <v>gls</v>
          </cell>
          <cell r="E1278">
            <v>9.76</v>
          </cell>
          <cell r="F1278" t="str">
            <v>Material</v>
          </cell>
        </row>
        <row r="1279">
          <cell r="B1279" t="str">
            <v>SCSC7099</v>
          </cell>
          <cell r="C1279" t="str">
            <v>ANTIPARAFÍNICO ACCION CONTINUA</v>
          </cell>
          <cell r="D1279" t="str">
            <v>gls</v>
          </cell>
          <cell r="E1279">
            <v>7.2200000000000006</v>
          </cell>
          <cell r="F1279" t="str">
            <v>Material</v>
          </cell>
        </row>
        <row r="1280">
          <cell r="B1280" t="str">
            <v>SCSC7100</v>
          </cell>
          <cell r="C1280" t="str">
            <v xml:space="preserve">ANTIESPUMANTE ACCION CONTINUA </v>
          </cell>
          <cell r="D1280" t="str">
            <v>gls</v>
          </cell>
          <cell r="E1280">
            <v>7.64</v>
          </cell>
          <cell r="F1280" t="str">
            <v>Material</v>
          </cell>
        </row>
        <row r="1281">
          <cell r="B1281" t="str">
            <v>SCSD7097</v>
          </cell>
          <cell r="C1281" t="str">
            <v xml:space="preserve">POLIMERO CATIONICO LIQUIDO (COAGULANTE) </v>
          </cell>
          <cell r="D1281" t="str">
            <v>gls</v>
          </cell>
          <cell r="E1281">
            <v>17.189999999999998</v>
          </cell>
          <cell r="F1281" t="str">
            <v>Material</v>
          </cell>
        </row>
        <row r="1282">
          <cell r="B1282" t="str">
            <v>SCSD7098</v>
          </cell>
          <cell r="C1282" t="str">
            <v>SURFACTANTE NO IONICO DY252</v>
          </cell>
          <cell r="D1282" t="str">
            <v>gls</v>
          </cell>
          <cell r="E1282">
            <v>11.03</v>
          </cell>
          <cell r="F1282" t="str">
            <v>Material</v>
          </cell>
        </row>
        <row r="1283">
          <cell r="B1283" t="str">
            <v>SCSD7099</v>
          </cell>
          <cell r="C1283" t="str">
            <v>REDUCTOR DE FRICCION FLO XL WR, LIQUIDO, GRADO INDUSTRIAL</v>
          </cell>
          <cell r="D1283" t="str">
            <v>gls</v>
          </cell>
          <cell r="E1283">
            <v>33.92</v>
          </cell>
          <cell r="F1283" t="str">
            <v>Material</v>
          </cell>
        </row>
        <row r="1284">
          <cell r="B1284" t="str">
            <v>SCSD7100</v>
          </cell>
          <cell r="C1284" t="str">
            <v>DEMULSIFICANTE DE ACCIÓN CONTINUA 2594</v>
          </cell>
          <cell r="D1284" t="str">
            <v>gls</v>
          </cell>
          <cell r="E1284">
            <v>11.25</v>
          </cell>
          <cell r="F1284" t="str">
            <v>Material</v>
          </cell>
        </row>
        <row r="1285">
          <cell r="B1285" t="str">
            <v>SCSD7101</v>
          </cell>
          <cell r="C1285" t="str">
            <v>INHIBIDOR DE CORROSION DY 4127</v>
          </cell>
          <cell r="D1285" t="str">
            <v>gls</v>
          </cell>
          <cell r="E1285">
            <v>9.33</v>
          </cell>
          <cell r="F1285" t="str">
            <v>Material</v>
          </cell>
        </row>
        <row r="1286">
          <cell r="B1286" t="str">
            <v>SCSD7102</v>
          </cell>
          <cell r="C1286" t="str">
            <v>INHIBIDOR DE ASFALTENOS DY 345</v>
          </cell>
          <cell r="D1286" t="str">
            <v>gls</v>
          </cell>
          <cell r="E1286">
            <v>10.719999999999999</v>
          </cell>
          <cell r="F1286" t="str">
            <v>Material</v>
          </cell>
        </row>
        <row r="1287">
          <cell r="B1287" t="str">
            <v>SCSD7103</v>
          </cell>
          <cell r="C1287" t="str">
            <v xml:space="preserve">POLIELECTROLITO </v>
          </cell>
          <cell r="D1287" t="str">
            <v>gls</v>
          </cell>
          <cell r="E1287">
            <v>22.9</v>
          </cell>
          <cell r="F1287" t="str">
            <v>Material</v>
          </cell>
        </row>
        <row r="1288">
          <cell r="B1288" t="str">
            <v>SCSD7104</v>
          </cell>
          <cell r="C1288" t="str">
            <v>Anticorrosivo tipo 1</v>
          </cell>
          <cell r="D1288" t="str">
            <v>gls</v>
          </cell>
          <cell r="E1288">
            <v>37.869999999999997</v>
          </cell>
          <cell r="F1288" t="str">
            <v>Material</v>
          </cell>
        </row>
        <row r="1289">
          <cell r="B1289" t="str">
            <v>SCSD7105</v>
          </cell>
          <cell r="C1289" t="str">
            <v>Anticorrosivo tipo 2</v>
          </cell>
          <cell r="D1289" t="str">
            <v>gls</v>
          </cell>
          <cell r="E1289">
            <v>18.95</v>
          </cell>
          <cell r="F1289" t="str">
            <v>Material</v>
          </cell>
        </row>
        <row r="1290">
          <cell r="B1290" t="str">
            <v>SCSD7106</v>
          </cell>
          <cell r="C1290" t="str">
            <v>Secuestrante de hierro</v>
          </cell>
          <cell r="D1290" t="str">
            <v>gls</v>
          </cell>
          <cell r="E1290">
            <v>37.06</v>
          </cell>
          <cell r="F1290" t="str">
            <v>Material</v>
          </cell>
        </row>
        <row r="1291">
          <cell r="B1291" t="str">
            <v>QA21401</v>
          </cell>
          <cell r="C1291" t="str">
            <v>Contenido de fibras orgánicas recicladas, procesadas y deshidratadas presentación 4 kg</v>
          </cell>
          <cell r="D1291" t="str">
            <v>unidad</v>
          </cell>
          <cell r="E1291">
            <v>28.32</v>
          </cell>
          <cell r="F1291" t="str">
            <v>Material</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26.09</v>
          </cell>
          <cell r="F1292" t="str">
            <v>Material</v>
          </cell>
        </row>
        <row r="1293">
          <cell r="B1293" t="str">
            <v>QA21403</v>
          </cell>
          <cell r="C1293" t="str">
            <v>Paño absorbente orgánico en paquete de 50 unidades. Tipo 1</v>
          </cell>
          <cell r="D1293" t="str">
            <v>unidad</v>
          </cell>
          <cell r="E1293">
            <v>66.73</v>
          </cell>
          <cell r="F1293" t="str">
            <v>Material</v>
          </cell>
        </row>
        <row r="1294">
          <cell r="B1294" t="str">
            <v>QA21404</v>
          </cell>
          <cell r="C1294" t="str">
            <v xml:space="preserve">Tela Absorbente para hidrocarburos, SHT, un rollo 38 pulg x 144 pies </v>
          </cell>
          <cell r="D1294" t="str">
            <v>unidad</v>
          </cell>
          <cell r="E1294">
            <v>134.64999999999998</v>
          </cell>
          <cell r="F1294" t="str">
            <v>Material</v>
          </cell>
        </row>
        <row r="1295">
          <cell r="B1295" t="str">
            <v>QA21405</v>
          </cell>
          <cell r="C1295" t="str">
            <v>Tela Absorbente para hidrocarburos, Pad de 100 hojas</v>
          </cell>
          <cell r="D1295" t="str">
            <v>unidad</v>
          </cell>
          <cell r="E1295">
            <v>3.08</v>
          </cell>
          <cell r="F1295" t="str">
            <v>Material</v>
          </cell>
        </row>
        <row r="1296">
          <cell r="B1296" t="str">
            <v>QA21406</v>
          </cell>
          <cell r="C1296" t="str">
            <v>Polvo Absorbente de Hidrocarburos (sxs)</v>
          </cell>
          <cell r="D1296" t="str">
            <v>unidad</v>
          </cell>
          <cell r="E1296">
            <v>13.690000000000001</v>
          </cell>
          <cell r="F1296" t="str">
            <v>Material</v>
          </cell>
        </row>
        <row r="1297">
          <cell r="B1297" t="str">
            <v>QA21407</v>
          </cell>
          <cell r="C1297" t="str">
            <v>Absorbente húmedo para hidrocarburo (4pulg x 8 pies para 4 Gal) Tipo medía</v>
          </cell>
          <cell r="D1297" t="str">
            <v>unidad</v>
          </cell>
          <cell r="E1297">
            <v>23.79</v>
          </cell>
          <cell r="F1297" t="str">
            <v>Material</v>
          </cell>
        </row>
        <row r="1298">
          <cell r="B1298" t="str">
            <v>QA21408</v>
          </cell>
          <cell r="C1298" t="str">
            <v>Absorbente húmedo para hidrocarburo (8pulg x 10 pies para 10 Gal) tipo chorizo</v>
          </cell>
          <cell r="D1298" t="str">
            <v>unidad</v>
          </cell>
          <cell r="E1298">
            <v>18.740000000000002</v>
          </cell>
          <cell r="F1298" t="str">
            <v>Material</v>
          </cell>
        </row>
        <row r="1299">
          <cell r="B1299" t="str">
            <v>QA21409</v>
          </cell>
          <cell r="C1299" t="str">
            <v>Contenido de fibras orgánicas recicladas, procesadas y deshidratadas Kit barrera absorbentes (2 mt longitud, 15 cm de diámetro)</v>
          </cell>
          <cell r="D1299" t="str">
            <v>unidad</v>
          </cell>
          <cell r="E1299">
            <v>47.339999999999996</v>
          </cell>
          <cell r="F1299" t="str">
            <v>Material</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17.11</v>
          </cell>
          <cell r="F1300" t="str">
            <v>Material</v>
          </cell>
        </row>
        <row r="1301">
          <cell r="B1301" t="str">
            <v>QA21411</v>
          </cell>
          <cell r="C1301" t="str">
            <v>Paño absorbente orgánico en paquete de 50 unidades. Tipo 2</v>
          </cell>
          <cell r="D1301" t="str">
            <v>unidad</v>
          </cell>
          <cell r="E1301">
            <v>42.79</v>
          </cell>
          <cell r="F1301" t="str">
            <v>Material</v>
          </cell>
        </row>
        <row r="1302">
          <cell r="B1302" t="str">
            <v>F10077</v>
          </cell>
          <cell r="C1302" t="str">
            <v>GRASA TUBING/CASING- COMPOUND JOINT;THREAD LOCK,  44 lbs</v>
          </cell>
          <cell r="D1302" t="str">
            <v>unidad</v>
          </cell>
          <cell r="E1302">
            <v>208.01</v>
          </cell>
          <cell r="F1302" t="str">
            <v>Material</v>
          </cell>
        </row>
        <row r="1303">
          <cell r="B1303" t="str">
            <v>F10078</v>
          </cell>
          <cell r="C1303" t="str">
            <v>GRASA TUBING/CASING- COMPOUND JOINT;THREAD LOCK,  18 lbs</v>
          </cell>
          <cell r="D1303" t="str">
            <v>unidad</v>
          </cell>
          <cell r="E1303">
            <v>149.76</v>
          </cell>
          <cell r="F1303" t="str">
            <v>Material</v>
          </cell>
        </row>
        <row r="1304">
          <cell r="B1304" t="str">
            <v>F10079</v>
          </cell>
          <cell r="C1304" t="str">
            <v>PEGAMENTO, PARA MATERIAL DE PVC, 1GAL/unidad</v>
          </cell>
          <cell r="D1304" t="str">
            <v>unidad</v>
          </cell>
          <cell r="E1304">
            <v>20.37</v>
          </cell>
          <cell r="F1304" t="str">
            <v>Material</v>
          </cell>
        </row>
        <row r="1305">
          <cell r="B1305" t="str">
            <v>F10080</v>
          </cell>
          <cell r="C1305" t="str">
            <v>GEOMEMBRANA PVC NEGRA 750 MICRAS ROLLOS DE 1.4 m x 50 m, 70 m2  O SEGUN NECESIDAD DEL CLIENTE</v>
          </cell>
          <cell r="D1305" t="str">
            <v>M2</v>
          </cell>
          <cell r="E1305">
            <v>4.9400000000000004</v>
          </cell>
          <cell r="F1305" t="str">
            <v>Material</v>
          </cell>
        </row>
        <row r="1306">
          <cell r="B1306" t="str">
            <v>F10081</v>
          </cell>
          <cell r="C1306" t="str">
            <v>GEOMEMBRANA PVC NEGRA 500 MICRAS ROLLOS DE 1.4 m x 50 m 70 m2 O SEGUN NECESIDAD DEL CLIENTE</v>
          </cell>
          <cell r="D1306" t="str">
            <v>M2</v>
          </cell>
          <cell r="E1306">
            <v>3.5700000000000003</v>
          </cell>
          <cell r="F1306" t="str">
            <v>Material</v>
          </cell>
        </row>
        <row r="1307">
          <cell r="B1307" t="str">
            <v>F10082</v>
          </cell>
          <cell r="C1307" t="str">
            <v>GEOMEMBRANA PVC NEGRA 1000 MICRAS ROLLOS DE 1.4 m x 50 m 70 m2 O SEGUN NECESIDAD DEL CLIENTE</v>
          </cell>
          <cell r="D1307" t="str">
            <v>M2</v>
          </cell>
          <cell r="E1307">
            <v>5.83</v>
          </cell>
          <cell r="F1307" t="str">
            <v>Material</v>
          </cell>
        </row>
        <row r="1308">
          <cell r="B1308" t="str">
            <v>F10083</v>
          </cell>
          <cell r="C1308" t="str">
            <v>TERMOSELLADO</v>
          </cell>
          <cell r="D1308" t="str">
            <v>M2</v>
          </cell>
          <cell r="E1308">
            <v>0.39999999999999997</v>
          </cell>
          <cell r="F1308" t="str">
            <v>Material</v>
          </cell>
        </row>
        <row r="1309">
          <cell r="B1309" t="str">
            <v>F10084</v>
          </cell>
          <cell r="C1309" t="str">
            <v>AF SUPERIOR AQUASATIN</v>
          </cell>
          <cell r="D1309" t="str">
            <v>gls</v>
          </cell>
          <cell r="E1309">
            <v>26.48</v>
          </cell>
          <cell r="F1309" t="str">
            <v>Material</v>
          </cell>
        </row>
        <row r="1310">
          <cell r="B1310" t="str">
            <v>F10085</v>
          </cell>
          <cell r="C1310" t="str">
            <v>ANTI DUST 15-40 AQUASATIN</v>
          </cell>
          <cell r="D1310" t="str">
            <v>gls</v>
          </cell>
          <cell r="E1310">
            <v>26.96</v>
          </cell>
          <cell r="F1310" t="str">
            <v>Material</v>
          </cell>
        </row>
        <row r="1311">
          <cell r="B1311" t="str">
            <v>F10086</v>
          </cell>
          <cell r="C1311" t="str">
            <v>Tech 90 Desengrasante</v>
          </cell>
          <cell r="D1311" t="str">
            <v>gls</v>
          </cell>
          <cell r="E1311">
            <v>36.14</v>
          </cell>
          <cell r="F1311" t="str">
            <v>Material</v>
          </cell>
        </row>
        <row r="1312">
          <cell r="B1312" t="str">
            <v>F10087</v>
          </cell>
          <cell r="C1312" t="str">
            <v>GEOMEMBRANA DE ALTA RESISTENICA NEGRA 750 MICRAS X M2</v>
          </cell>
          <cell r="D1312" t="str">
            <v>m2</v>
          </cell>
          <cell r="E1312">
            <v>8.2799999999999994</v>
          </cell>
          <cell r="F1312" t="str">
            <v>Material</v>
          </cell>
        </row>
        <row r="1313">
          <cell r="B1313" t="str">
            <v>F10088</v>
          </cell>
          <cell r="C1313" t="str">
            <v>GEOMEMBRANA DE ALTA RESISTENICA NEGRA 1000 MICRAS X M2</v>
          </cell>
          <cell r="D1313" t="str">
            <v>m2</v>
          </cell>
          <cell r="E1313">
            <v>13.48</v>
          </cell>
          <cell r="F1313" t="str">
            <v>Material</v>
          </cell>
        </row>
        <row r="1314">
          <cell r="B1314" t="str">
            <v>F10089</v>
          </cell>
          <cell r="C1314" t="str">
            <v>PEGAMENTO, PARA MATERIAL DE PVC, 1GAL/unidad - GEOMEMBRANA</v>
          </cell>
          <cell r="D1314" t="str">
            <v>unidad</v>
          </cell>
          <cell r="E1314">
            <v>44.18</v>
          </cell>
          <cell r="F1314" t="str">
            <v>Material</v>
          </cell>
        </row>
        <row r="1315">
          <cell r="B1315" t="str">
            <v>STQ223801</v>
          </cell>
          <cell r="C1315" t="str">
            <v>Supervisor  para tratamientos químicos dia o fraccion</v>
          </cell>
          <cell r="D1315" t="str">
            <v>día</v>
          </cell>
          <cell r="E1315">
            <v>423.42</v>
          </cell>
          <cell r="F1315" t="str">
            <v>Servicio</v>
          </cell>
        </row>
        <row r="1316">
          <cell r="B1316" t="str">
            <v>STQ223802</v>
          </cell>
          <cell r="C1316" t="str">
            <v>Operador para tratamientos químicos dia o fraccion</v>
          </cell>
          <cell r="D1316" t="str">
            <v>día</v>
          </cell>
          <cell r="E1316">
            <v>352.85</v>
          </cell>
          <cell r="F1316" t="str">
            <v>Servicio</v>
          </cell>
        </row>
        <row r="1317">
          <cell r="B1317" t="str">
            <v>STQ223803</v>
          </cell>
          <cell r="C1317" t="str">
            <v>Asistente de Operaciones para tratamientos químicos dia o fraccion</v>
          </cell>
          <cell r="D1317" t="str">
            <v>día</v>
          </cell>
          <cell r="E1317">
            <v>110.26</v>
          </cell>
          <cell r="F1317" t="str">
            <v>Servicio</v>
          </cell>
        </row>
        <row r="1318">
          <cell r="B1318" t="str">
            <v>STQ223804</v>
          </cell>
          <cell r="C1318" t="str">
            <v>Movilización unidades livianas para personal</v>
          </cell>
          <cell r="D1318" t="str">
            <v>km</v>
          </cell>
          <cell r="E1318">
            <v>2.66</v>
          </cell>
          <cell r="F1318" t="str">
            <v>Servicio</v>
          </cell>
        </row>
        <row r="1319">
          <cell r="B1319" t="str">
            <v>STQ223805</v>
          </cell>
          <cell r="C1319" t="str">
            <v>Movilización de equipo adicional, unidades pesadas.</v>
          </cell>
          <cell r="D1319" t="str">
            <v>km</v>
          </cell>
          <cell r="E1319">
            <v>3.15</v>
          </cell>
          <cell r="F1319" t="str">
            <v>Servicio</v>
          </cell>
        </row>
        <row r="1320">
          <cell r="B1320" t="str">
            <v>DYRV-100</v>
          </cell>
          <cell r="C1320" t="str">
            <v>Modificador de Viscosidad ultra - crudos pesados 6 - 10 API</v>
          </cell>
          <cell r="D1320" t="str">
            <v>gls</v>
          </cell>
          <cell r="E1320">
            <v>62.48</v>
          </cell>
          <cell r="F1320" t="str">
            <v>Material</v>
          </cell>
        </row>
        <row r="1321">
          <cell r="B1321" t="str">
            <v>DYRV-101</v>
          </cell>
          <cell r="C1321" t="str">
            <v>Modificador de Viscosidad ultra - crudos pesados 11 - 14 API</v>
          </cell>
          <cell r="D1321" t="str">
            <v>gls</v>
          </cell>
          <cell r="E1321">
            <v>58.02</v>
          </cell>
          <cell r="F1321" t="str">
            <v>Material</v>
          </cell>
        </row>
        <row r="1322">
          <cell r="B1322" t="str">
            <v>DYRV-102</v>
          </cell>
          <cell r="C1322" t="str">
            <v>Modificador de Viscosidad ultra - crudos pesados 15 - 20 API</v>
          </cell>
          <cell r="D1322" t="str">
            <v>gls</v>
          </cell>
          <cell r="E1322">
            <v>45.78</v>
          </cell>
          <cell r="F1322" t="str">
            <v>Material</v>
          </cell>
        </row>
        <row r="1323">
          <cell r="B1323" t="str">
            <v>Nota: La validez de la oferta, es de noventa (90) días contados desde la fecha de presentación de la oferta.</v>
          </cell>
        </row>
      </sheetData>
      <sheetData sheetId="1" refreshError="1"/>
      <sheetData sheetId="2" refreshError="1"/>
      <sheetData sheetId="3" refreshError="1">
        <row r="85">
          <cell r="K85" t="str">
            <v>Ingeniero de Operaciones</v>
          </cell>
        </row>
        <row r="86">
          <cell r="E86" t="str">
            <v>Carlos Poveda</v>
          </cell>
        </row>
      </sheetData>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P"/>
      <sheetName val="BD"/>
      <sheetName val="Clientes"/>
      <sheetName val="OTQ"/>
      <sheetName val="TICKET"/>
      <sheetName val="Reporte Job"/>
      <sheetName val="Reporte Htas (Resum x ítem)"/>
      <sheetName val="Cuadro de ingreso"/>
      <sheetName val="GUIA"/>
      <sheetName val="BD Pozos"/>
      <sheetName val="Novedades"/>
    </sheetNames>
    <sheetDataSet>
      <sheetData sheetId="0">
        <row r="6">
          <cell r="B6" t="str">
            <v>SB3201</v>
          </cell>
          <cell r="C6" t="str">
            <v>Viaje por unidad de bombeo para estimulación</v>
          </cell>
          <cell r="D6" t="str">
            <v>km</v>
          </cell>
          <cell r="E6">
            <v>3.15</v>
          </cell>
          <cell r="F6" t="str">
            <v>Servicio</v>
          </cell>
        </row>
        <row r="7">
          <cell r="B7" t="str">
            <v>SB3205</v>
          </cell>
          <cell r="C7" t="str">
            <v>Unidad de bombeo para estimulación por hora adicional o fracción</v>
          </cell>
          <cell r="D7" t="str">
            <v>hr</v>
          </cell>
          <cell r="E7">
            <v>26.78</v>
          </cell>
          <cell r="F7" t="str">
            <v>Servicio</v>
          </cell>
        </row>
        <row r="8">
          <cell r="B8" t="str">
            <v>SB3206</v>
          </cell>
          <cell r="C8" t="str">
            <v>Mezcla de materiales suministrados por la contratista.</v>
          </cell>
          <cell r="D8" t="str">
            <v>gls</v>
          </cell>
          <cell r="E8">
            <v>9.0000000000000011E-2</v>
          </cell>
          <cell r="F8" t="str">
            <v>Servicio</v>
          </cell>
        </row>
        <row r="9">
          <cell r="B9" t="str">
            <v>SB3207</v>
          </cell>
          <cell r="C9" t="str">
            <v>Mezcla de materiales no suministrados por la contratista.</v>
          </cell>
          <cell r="D9" t="str">
            <v>gls</v>
          </cell>
          <cell r="E9">
            <v>0.25</v>
          </cell>
          <cell r="F9" t="str">
            <v>Servicio</v>
          </cell>
        </row>
        <row r="10">
          <cell r="B10" t="str">
            <v>SB3208</v>
          </cell>
          <cell r="C10" t="str">
            <v>Bombeo de ácido primeros 2.000 galones</v>
          </cell>
          <cell r="D10" t="str">
            <v>gls</v>
          </cell>
          <cell r="E10">
            <v>0.33</v>
          </cell>
          <cell r="F10" t="str">
            <v>Servicio</v>
          </cell>
        </row>
        <row r="11">
          <cell r="B11" t="str">
            <v>SB3209</v>
          </cell>
          <cell r="C11" t="str">
            <v>Bombeo de ácido de 2.001 a 4.000 galones</v>
          </cell>
          <cell r="D11" t="str">
            <v>gls</v>
          </cell>
          <cell r="E11">
            <v>0.33</v>
          </cell>
          <cell r="F11" t="str">
            <v>Servicio</v>
          </cell>
        </row>
        <row r="12">
          <cell r="B12" t="str">
            <v>SB3210</v>
          </cell>
          <cell r="C12" t="str">
            <v>Bombeo de ácido de 4001 galones en adelante</v>
          </cell>
          <cell r="D12" t="str">
            <v>gls</v>
          </cell>
          <cell r="E12">
            <v>0.33</v>
          </cell>
          <cell r="F12" t="str">
            <v>Servicio</v>
          </cell>
        </row>
        <row r="13">
          <cell r="B13" t="str">
            <v>SB3211</v>
          </cell>
          <cell r="C13" t="str">
            <v>Bombeo de fluidos no corrosivos primeros 2.000 galones</v>
          </cell>
          <cell r="D13" t="str">
            <v>gls</v>
          </cell>
          <cell r="E13">
            <v>0.25</v>
          </cell>
          <cell r="F13" t="str">
            <v>Servicio</v>
          </cell>
        </row>
        <row r="14">
          <cell r="B14" t="str">
            <v>SB3212</v>
          </cell>
          <cell r="C14" t="str">
            <v>Bombeo de fluidos no corrosivos de 2.001 a 4.000 galones</v>
          </cell>
          <cell r="D14" t="str">
            <v>gls</v>
          </cell>
          <cell r="E14">
            <v>0.25</v>
          </cell>
          <cell r="F14" t="str">
            <v>Servicio</v>
          </cell>
        </row>
        <row r="15">
          <cell r="B15" t="str">
            <v>SB3213</v>
          </cell>
          <cell r="C15" t="str">
            <v>Bombeo de Fluidos no corrosivos de 4001 galones en adelante</v>
          </cell>
          <cell r="D15" t="str">
            <v>gls</v>
          </cell>
          <cell r="E15">
            <v>0.25</v>
          </cell>
          <cell r="F15" t="str">
            <v>Servicio</v>
          </cell>
        </row>
        <row r="16">
          <cell r="B16" t="str">
            <v>SB3214</v>
          </cell>
          <cell r="C16" t="str">
            <v>Tanque para tratamiento de 100 barriles</v>
          </cell>
          <cell r="D16" t="str">
            <v>unidad</v>
          </cell>
          <cell r="E16">
            <v>257.09999999999997</v>
          </cell>
          <cell r="F16" t="str">
            <v>Servicio</v>
          </cell>
        </row>
        <row r="17">
          <cell r="B17" t="str">
            <v>SB3215</v>
          </cell>
          <cell r="C17" t="str">
            <v>Tanques para ácido o solventes de 1.000 a 1500 galones</v>
          </cell>
          <cell r="D17" t="str">
            <v>unidad</v>
          </cell>
          <cell r="E17">
            <v>398.49</v>
          </cell>
          <cell r="F17" t="str">
            <v>Servicio</v>
          </cell>
        </row>
        <row r="18">
          <cell r="B18" t="str">
            <v>SB3216</v>
          </cell>
          <cell r="C18" t="str">
            <v>Cargo por monitoreo standard  de presión, caudal y densidad</v>
          </cell>
          <cell r="D18" t="str">
            <v>unidad</v>
          </cell>
          <cell r="E18">
            <v>373.8</v>
          </cell>
          <cell r="F18" t="str">
            <v>Servicio</v>
          </cell>
        </row>
        <row r="19">
          <cell r="B19" t="str">
            <v>SB3217</v>
          </cell>
          <cell r="C19" t="str">
            <v>Substitutos de 2 7/8" hasta 7" acoples por trabajo</v>
          </cell>
          <cell r="D19" t="str">
            <v>unidad</v>
          </cell>
          <cell r="E19">
            <v>45.93</v>
          </cell>
          <cell r="F19" t="str">
            <v>Servicio</v>
          </cell>
        </row>
        <row r="20">
          <cell r="B20" t="str">
            <v>SB3218</v>
          </cell>
          <cell r="C20" t="str">
            <v>Medidor de flujo adicional por trabajo de servicio de  estimulación</v>
          </cell>
          <cell r="D20" t="str">
            <v>unidad</v>
          </cell>
          <cell r="E20">
            <v>111.41000000000001</v>
          </cell>
          <cell r="F20" t="str">
            <v>Servicio</v>
          </cell>
        </row>
        <row r="21">
          <cell r="B21" t="str">
            <v>SB3219</v>
          </cell>
          <cell r="C21" t="str">
            <v>Registrador de presión tipo Martín Decker por trabajo</v>
          </cell>
          <cell r="D21" t="str">
            <v>unidad</v>
          </cell>
          <cell r="E21">
            <v>91.67</v>
          </cell>
          <cell r="F21" t="str">
            <v>Servicio</v>
          </cell>
        </row>
        <row r="22">
          <cell r="B22" t="str">
            <v>SB3220</v>
          </cell>
          <cell r="C22" t="str">
            <v>Movilización de tanques para estimulación</v>
          </cell>
          <cell r="D22" t="str">
            <v>km</v>
          </cell>
          <cell r="E22">
            <v>3.15</v>
          </cell>
          <cell r="F22" t="str">
            <v>Servicio</v>
          </cell>
        </row>
        <row r="23">
          <cell r="B23" t="str">
            <v>SB3225</v>
          </cell>
          <cell r="C23" t="str">
            <v>Movilización de equipo adicional, unidad de filtración</v>
          </cell>
          <cell r="D23" t="str">
            <v>km</v>
          </cell>
          <cell r="E23">
            <v>3.15</v>
          </cell>
          <cell r="F23" t="str">
            <v>Servicio</v>
          </cell>
        </row>
        <row r="24">
          <cell r="B24" t="str">
            <v>SB3226</v>
          </cell>
          <cell r="C24" t="str">
            <v>Supervisor para estimulación dia o fraccion</v>
          </cell>
          <cell r="D24" t="str">
            <v>día</v>
          </cell>
          <cell r="E24">
            <v>437.23</v>
          </cell>
          <cell r="F24" t="str">
            <v>Servicio</v>
          </cell>
        </row>
        <row r="25">
          <cell r="B25" t="str">
            <v>SB3227</v>
          </cell>
          <cell r="C25" t="str">
            <v>Operador para estimulación dia o fraccion</v>
          </cell>
          <cell r="D25" t="str">
            <v>día</v>
          </cell>
          <cell r="E25">
            <v>349.78</v>
          </cell>
          <cell r="F25" t="str">
            <v>Servicio</v>
          </cell>
        </row>
        <row r="26">
          <cell r="B26" t="str">
            <v>SB3228</v>
          </cell>
          <cell r="C26" t="str">
            <v>Asistente de Operaciones para estimulación dia o fraccion</v>
          </cell>
          <cell r="D26" t="str">
            <v>día</v>
          </cell>
          <cell r="E26">
            <v>109.31</v>
          </cell>
          <cell r="F26" t="str">
            <v>Servicio</v>
          </cell>
        </row>
        <row r="27">
          <cell r="B27" t="str">
            <v>SB3229</v>
          </cell>
          <cell r="C27" t="str">
            <v>Tanque para fluidos de estimulación 500 bbls</v>
          </cell>
          <cell r="D27" t="str">
            <v>unidad</v>
          </cell>
          <cell r="E27">
            <v>678.36</v>
          </cell>
          <cell r="F27" t="str">
            <v>Servicio</v>
          </cell>
        </row>
        <row r="28">
          <cell r="B28" t="str">
            <v>SB3230</v>
          </cell>
          <cell r="C28" t="str">
            <v>Servicio de Winche para bajar o subir tanques y silos</v>
          </cell>
          <cell r="D28" t="str">
            <v>día</v>
          </cell>
          <cell r="E28">
            <v>1539.2099999999998</v>
          </cell>
          <cell r="F28" t="str">
            <v>Servicio</v>
          </cell>
        </row>
        <row r="29">
          <cell r="B29" t="str">
            <v>SB3231</v>
          </cell>
          <cell r="C29" t="str">
            <v>Servicio de Filtración (unidad de filtración y tanque de 500 bls por tres días)</v>
          </cell>
          <cell r="D29" t="str">
            <v>trabajo</v>
          </cell>
          <cell r="E29">
            <v>1710.4399999999998</v>
          </cell>
          <cell r="F29" t="str">
            <v>Servicio</v>
          </cell>
        </row>
        <row r="30">
          <cell r="B30" t="str">
            <v>SB3232</v>
          </cell>
          <cell r="C30" t="str">
            <v>Unidad de Monitoreo parámetros de Operación en camper</v>
          </cell>
          <cell r="D30" t="str">
            <v>unidad</v>
          </cell>
          <cell r="E30">
            <v>2121.62</v>
          </cell>
          <cell r="F30" t="str">
            <v>Servicio</v>
          </cell>
        </row>
        <row r="31">
          <cell r="B31" t="str">
            <v>SB3233</v>
          </cell>
          <cell r="C31" t="str">
            <v>Movilización unidades livianas para personal</v>
          </cell>
          <cell r="D31" t="str">
            <v>km</v>
          </cell>
          <cell r="E31">
            <v>2.66</v>
          </cell>
          <cell r="F31" t="str">
            <v>Servicio</v>
          </cell>
        </row>
        <row r="32">
          <cell r="B32" t="str">
            <v>SB3234</v>
          </cell>
          <cell r="C32" t="str">
            <v>Movilización de equipo adicional, unidades pesadas.</v>
          </cell>
          <cell r="D32" t="str">
            <v>km</v>
          </cell>
          <cell r="E32">
            <v>3.15</v>
          </cell>
          <cell r="F32" t="str">
            <v>Servicio</v>
          </cell>
        </row>
        <row r="33">
          <cell r="B33" t="str">
            <v>SB3235</v>
          </cell>
          <cell r="C33" t="str">
            <v>Cargo Básico Vacuum para transporte agua limpia 4 hr, capacidad 180 bbls</v>
          </cell>
          <cell r="D33" t="str">
            <v>unidad</v>
          </cell>
          <cell r="E33">
            <v>350.32</v>
          </cell>
          <cell r="F33" t="str">
            <v>Servicio</v>
          </cell>
        </row>
        <row r="34">
          <cell r="B34" t="str">
            <v>SB3236</v>
          </cell>
          <cell r="C34" t="str">
            <v>Cargo Hora adicional Vaccum 180 bbls</v>
          </cell>
          <cell r="D34" t="str">
            <v>hr</v>
          </cell>
          <cell r="E34">
            <v>54.08</v>
          </cell>
          <cell r="F34" t="str">
            <v>Servicio</v>
          </cell>
        </row>
        <row r="35">
          <cell r="B35" t="str">
            <v>SB3237</v>
          </cell>
          <cell r="C35" t="str">
            <v>Cargo  Básico unidad de slick line 4 hr</v>
          </cell>
          <cell r="D35" t="str">
            <v>unidad</v>
          </cell>
          <cell r="E35">
            <v>350.32</v>
          </cell>
          <cell r="F35" t="str">
            <v>Servicio</v>
          </cell>
        </row>
        <row r="36">
          <cell r="B36" t="str">
            <v>SB3238</v>
          </cell>
          <cell r="C36" t="str">
            <v>Cargo hora  adicional slick line después de primeras 4 hr.</v>
          </cell>
          <cell r="D36" t="str">
            <v>hr</v>
          </cell>
          <cell r="E36">
            <v>67.39</v>
          </cell>
          <cell r="F36" t="str">
            <v>Servicio</v>
          </cell>
        </row>
        <row r="37">
          <cell r="B37" t="str">
            <v>SB3239</v>
          </cell>
          <cell r="C37" t="str">
            <v>Ingeniero de Operaciones de estimulación</v>
          </cell>
          <cell r="D37" t="str">
            <v>día</v>
          </cell>
          <cell r="E37">
            <v>721.64</v>
          </cell>
          <cell r="F37" t="str">
            <v>Servicio</v>
          </cell>
        </row>
        <row r="38">
          <cell r="B38" t="str">
            <v>SB3240</v>
          </cell>
          <cell r="C38" t="str">
            <v>Cargo básico, primeras 4 horas o fracción de bombeo unidad de estimulación (700 HP)</v>
          </cell>
          <cell r="D38" t="str">
            <v>unidad</v>
          </cell>
          <cell r="E38">
            <v>3180.54</v>
          </cell>
          <cell r="F38" t="str">
            <v>Servicio</v>
          </cell>
        </row>
        <row r="39">
          <cell r="B39" t="str">
            <v>SB3241</v>
          </cell>
          <cell r="C39" t="str">
            <v>Unidad de bombeo para estimulación por hora adicional o fracción (700 HP)</v>
          </cell>
          <cell r="D39" t="str">
            <v>hr</v>
          </cell>
          <cell r="E39">
            <v>166.18</v>
          </cell>
          <cell r="F39" t="str">
            <v>Servicio</v>
          </cell>
        </row>
        <row r="40">
          <cell r="B40" t="str">
            <v>SB3242</v>
          </cell>
          <cell r="C40" t="str">
            <v>Supervisor Senior para estimulación dia o fraccion</v>
          </cell>
          <cell r="D40" t="str">
            <v>día</v>
          </cell>
          <cell r="E40">
            <v>749.46</v>
          </cell>
          <cell r="F40" t="str">
            <v>Servicio</v>
          </cell>
        </row>
        <row r="41">
          <cell r="B41" t="str">
            <v>SB3243</v>
          </cell>
          <cell r="C41" t="str">
            <v>Ingeniero de estimulación</v>
          </cell>
          <cell r="D41" t="str">
            <v>día</v>
          </cell>
          <cell r="E41">
            <v>940.71</v>
          </cell>
          <cell r="F41" t="str">
            <v>Servicio</v>
          </cell>
        </row>
        <row r="42">
          <cell r="B42" t="str">
            <v>SB3701</v>
          </cell>
          <cell r="C42" t="str">
            <v>Viaje por unidad de bombeo para tratamientos en superficie</v>
          </cell>
          <cell r="D42" t="str">
            <v>km</v>
          </cell>
          <cell r="E42">
            <v>3.15</v>
          </cell>
          <cell r="F42" t="str">
            <v>Servicio</v>
          </cell>
        </row>
        <row r="43">
          <cell r="B43" t="str">
            <v>LAB8006</v>
          </cell>
          <cell r="C43" t="str">
            <v>Reología de lechadas de cemento</v>
          </cell>
          <cell r="D43" t="str">
            <v>unidad</v>
          </cell>
          <cell r="E43">
            <v>96.45</v>
          </cell>
          <cell r="F43" t="str">
            <v>Servicio</v>
          </cell>
        </row>
        <row r="44">
          <cell r="B44" t="str">
            <v>LAB8007</v>
          </cell>
          <cell r="C44" t="str">
            <v>Filtrado de lechadas de cemento</v>
          </cell>
          <cell r="D44" t="str">
            <v>unidad</v>
          </cell>
          <cell r="E44">
            <v>176.1</v>
          </cell>
          <cell r="F44" t="str">
            <v>Servicio</v>
          </cell>
        </row>
        <row r="45">
          <cell r="B45" t="str">
            <v>LAB8008</v>
          </cell>
          <cell r="C45" t="str">
            <v>Bombeabilidad de lechadas de cemento I, hasta 360 minutos.</v>
          </cell>
          <cell r="D45" t="str">
            <v>unidad</v>
          </cell>
          <cell r="E45">
            <v>245.49</v>
          </cell>
          <cell r="F45" t="str">
            <v>Servicio</v>
          </cell>
        </row>
        <row r="46">
          <cell r="B46" t="str">
            <v>LAB8009</v>
          </cell>
          <cell r="C46" t="str">
            <v>Ensayo de UCA con SGSA I, hasta 360 minutos.</v>
          </cell>
          <cell r="D46" t="str">
            <v>unidad</v>
          </cell>
          <cell r="E46">
            <v>343.81</v>
          </cell>
          <cell r="F46" t="str">
            <v>Servicio</v>
          </cell>
        </row>
        <row r="47">
          <cell r="B47" t="str">
            <v>LAB8010</v>
          </cell>
          <cell r="C47" t="str">
            <v>Ensayo de crush sobre probetas de cemento, en prensa (3 roturas)</v>
          </cell>
          <cell r="D47" t="str">
            <v>unidad</v>
          </cell>
          <cell r="E47">
            <v>183.19</v>
          </cell>
          <cell r="F47" t="str">
            <v>Servicio</v>
          </cell>
        </row>
        <row r="48">
          <cell r="B48" t="str">
            <v>LAB8011</v>
          </cell>
          <cell r="C48" t="str">
            <v>Determinación de densidad en alivian antes utilizando picnómetro de helio.</v>
          </cell>
          <cell r="D48" t="str">
            <v>unidad</v>
          </cell>
          <cell r="E48">
            <v>97.7</v>
          </cell>
          <cell r="F48" t="str">
            <v>Servicio</v>
          </cell>
        </row>
        <row r="49">
          <cell r="B49" t="str">
            <v>LAB8012</v>
          </cell>
          <cell r="C49" t="str">
            <v>Determinación de densidad en lechadas de cemento.</v>
          </cell>
          <cell r="D49" t="str">
            <v>unidad</v>
          </cell>
          <cell r="E49">
            <v>61.059999999999995</v>
          </cell>
          <cell r="F49" t="str">
            <v>Servicio</v>
          </cell>
        </row>
        <row r="50">
          <cell r="B50" t="str">
            <v>LAB8013</v>
          </cell>
          <cell r="C50" t="str">
            <v>Determinación de settling y agua libre.</v>
          </cell>
          <cell r="D50" t="str">
            <v>unidad</v>
          </cell>
          <cell r="E50">
            <v>61.059999999999995</v>
          </cell>
          <cell r="F50" t="str">
            <v>Servicio</v>
          </cell>
        </row>
        <row r="51">
          <cell r="B51" t="str">
            <v>LAB8014</v>
          </cell>
          <cell r="C51" t="str">
            <v>Ensayos de expansión.</v>
          </cell>
          <cell r="D51" t="str">
            <v>unidad</v>
          </cell>
          <cell r="E51">
            <v>73.27000000000001</v>
          </cell>
          <cell r="F51" t="str">
            <v>Servicio</v>
          </cell>
        </row>
        <row r="52">
          <cell r="B52" t="str">
            <v>LAB8015</v>
          </cell>
          <cell r="C52" t="str">
            <v>Ensayos de remoción de residuos de Workovers de fractura, selección del mejor colchón lavador.</v>
          </cell>
          <cell r="D52" t="str">
            <v>unidad</v>
          </cell>
          <cell r="E52">
            <v>183.19</v>
          </cell>
          <cell r="F52" t="str">
            <v>Servicio</v>
          </cell>
        </row>
        <row r="53">
          <cell r="B53" t="str">
            <v>LAB8101</v>
          </cell>
          <cell r="C53" t="str">
            <v>Ensayo estático de hinchamiento de arcillas, utilizando método centrífugo.</v>
          </cell>
          <cell r="D53" t="str">
            <v>unidad</v>
          </cell>
          <cell r="E53">
            <v>97.7</v>
          </cell>
          <cell r="F53" t="str">
            <v>Servicio</v>
          </cell>
        </row>
        <row r="54">
          <cell r="B54" t="str">
            <v>LAB8102</v>
          </cell>
          <cell r="C54" t="str">
            <v xml:space="preserve">Evaluación de inhibidores de corrosión, ensayo gravimétrico con cupones N80 y J55. </v>
          </cell>
          <cell r="D54" t="str">
            <v>unidad</v>
          </cell>
          <cell r="E54">
            <v>244.25</v>
          </cell>
          <cell r="F54" t="str">
            <v>Servicio</v>
          </cell>
        </row>
        <row r="55">
          <cell r="B55" t="str">
            <v>LAB8103</v>
          </cell>
          <cell r="C55" t="str">
            <v>Ensayo de emulsión agua-petróleo en probeta selección del surfactante adecuado y concentración óptima.</v>
          </cell>
          <cell r="D55" t="str">
            <v>unidad</v>
          </cell>
          <cell r="E55">
            <v>122.12</v>
          </cell>
          <cell r="F55" t="str">
            <v>Servicio</v>
          </cell>
        </row>
        <row r="56">
          <cell r="B56" t="str">
            <v>LAB8104</v>
          </cell>
          <cell r="C56" t="str">
            <v>Ensayos de análisis de agua en HACH-200, determinación de Hierro, Calcio, Bario, estroncio, turbidez.</v>
          </cell>
          <cell r="D56" t="str">
            <v>unidad</v>
          </cell>
          <cell r="E56">
            <v>305.29999999999995</v>
          </cell>
          <cell r="F56" t="str">
            <v>Servicio</v>
          </cell>
        </row>
        <row r="57">
          <cell r="B57" t="str">
            <v>LAB8105</v>
          </cell>
          <cell r="C57" t="str">
            <v>Determinación de tensión superficial y ángulo de contacto en surfactantes medíante método Pendant Drop.</v>
          </cell>
          <cell r="D57" t="str">
            <v>unidad</v>
          </cell>
          <cell r="E57">
            <v>427.41999999999996</v>
          </cell>
          <cell r="F57" t="str">
            <v>Servicio</v>
          </cell>
        </row>
        <row r="58">
          <cell r="B58" t="str">
            <v>LAB8106</v>
          </cell>
          <cell r="C58" t="str">
            <v>Análisis de distribución granulométrico en agentes de sosten, determinación de esfericidad, solubilidad en HCL</v>
          </cell>
          <cell r="D58" t="str">
            <v>unidad</v>
          </cell>
          <cell r="E58">
            <v>146.54999999999998</v>
          </cell>
          <cell r="F58" t="str">
            <v>Servicio</v>
          </cell>
        </row>
        <row r="59">
          <cell r="B59" t="str">
            <v>LAB8107</v>
          </cell>
          <cell r="C59" t="str">
            <v>Ensayos de retornos de permeabilidad a fluidos de completación</v>
          </cell>
          <cell r="D59" t="str">
            <v>unidad</v>
          </cell>
          <cell r="E59">
            <v>2849.45</v>
          </cell>
          <cell r="F59" t="str">
            <v>Servicio</v>
          </cell>
        </row>
        <row r="60">
          <cell r="B60" t="str">
            <v>LAB8108</v>
          </cell>
          <cell r="C60" t="str">
            <v>Ensayos de retornos de permeabilidad a sistemas ácidos</v>
          </cell>
          <cell r="D60" t="str">
            <v>unidad</v>
          </cell>
          <cell r="E60">
            <v>3093.68</v>
          </cell>
          <cell r="F60" t="str">
            <v>Servicio</v>
          </cell>
        </row>
        <row r="61">
          <cell r="B61" t="str">
            <v>LAB8109</v>
          </cell>
          <cell r="C61" t="str">
            <v>Ensayos de Reductores de fricción, en distintos fluidos.</v>
          </cell>
          <cell r="D61" t="str">
            <v>unidad</v>
          </cell>
          <cell r="E61">
            <v>97.7</v>
          </cell>
          <cell r="F61" t="str">
            <v>Servicio</v>
          </cell>
        </row>
        <row r="62">
          <cell r="B62" t="str">
            <v>LAB8110</v>
          </cell>
          <cell r="C62" t="str">
            <v>TEST DE CO2 (% EN GAS)</v>
          </cell>
          <cell r="D62" t="str">
            <v>unidad</v>
          </cell>
          <cell r="E62">
            <v>48.86</v>
          </cell>
          <cell r="F62" t="str">
            <v>Servicio</v>
          </cell>
        </row>
        <row r="63">
          <cell r="B63" t="str">
            <v>LAB8111</v>
          </cell>
          <cell r="C63" t="str">
            <v>TEST DE H2S (% EN GAS)</v>
          </cell>
          <cell r="D63" t="str">
            <v>unidad</v>
          </cell>
          <cell r="E63">
            <v>48.86</v>
          </cell>
          <cell r="F63" t="str">
            <v>Servicio</v>
          </cell>
        </row>
        <row r="64">
          <cell r="B64" t="str">
            <v>LAB8112</v>
          </cell>
          <cell r="C64" t="str">
            <v>TEST DE BSW CENTRIFUGACION</v>
          </cell>
          <cell r="D64" t="str">
            <v>unidad</v>
          </cell>
          <cell r="E64">
            <v>48.86</v>
          </cell>
          <cell r="F64" t="str">
            <v>Servicio</v>
          </cell>
        </row>
        <row r="65">
          <cell r="B65" t="str">
            <v>LAB8113</v>
          </cell>
          <cell r="C65" t="str">
            <v>TEST DE API 60</v>
          </cell>
          <cell r="D65" t="str">
            <v>unidad</v>
          </cell>
          <cell r="E65">
            <v>40.71</v>
          </cell>
          <cell r="F65" t="str">
            <v>Servicio</v>
          </cell>
        </row>
        <row r="66">
          <cell r="B66" t="str">
            <v>LAB8114</v>
          </cell>
          <cell r="C66" t="str">
            <v>TEST DE API SECO</v>
          </cell>
          <cell r="D66" t="str">
            <v>unidad</v>
          </cell>
          <cell r="E66">
            <v>24.430000000000003</v>
          </cell>
          <cell r="F66" t="str">
            <v>Servicio</v>
          </cell>
        </row>
        <row r="67">
          <cell r="B67" t="str">
            <v>LAB8115</v>
          </cell>
          <cell r="C67" t="str">
            <v>TEST DE ALCALINIDAD TOTAL COMO ppm de CaCO3</v>
          </cell>
          <cell r="D67" t="str">
            <v>unidad</v>
          </cell>
          <cell r="E67">
            <v>24.430000000000003</v>
          </cell>
          <cell r="F67" t="str">
            <v>Servicio</v>
          </cell>
        </row>
        <row r="68">
          <cell r="B68" t="str">
            <v>LAB8116</v>
          </cell>
          <cell r="C68" t="str">
            <v>TEST DE DUREZA TOTAL COMO ppm de CaCO3</v>
          </cell>
          <cell r="D68" t="str">
            <v>unidad</v>
          </cell>
          <cell r="E68">
            <v>24.430000000000003</v>
          </cell>
          <cell r="F68" t="str">
            <v>Servicio</v>
          </cell>
        </row>
        <row r="69">
          <cell r="B69" t="str">
            <v>LAB8117</v>
          </cell>
          <cell r="C69" t="str">
            <v>TEST DE DUREZA CALCICA TOTAL COMO ppm de CaCO3</v>
          </cell>
          <cell r="D69" t="str">
            <v>unidad</v>
          </cell>
          <cell r="E69">
            <v>24.430000000000003</v>
          </cell>
          <cell r="F69" t="str">
            <v>Servicio</v>
          </cell>
        </row>
        <row r="70">
          <cell r="B70" t="str">
            <v>LAB8118</v>
          </cell>
          <cell r="C70" t="str">
            <v>TEST DE CLORURO COMO ppm DE CL. SALINIDAD</v>
          </cell>
          <cell r="D70" t="str">
            <v>unidad</v>
          </cell>
          <cell r="E70">
            <v>24.430000000000003</v>
          </cell>
          <cell r="F70" t="str">
            <v>Servicio</v>
          </cell>
        </row>
        <row r="71">
          <cell r="B71" t="str">
            <v>LAB8119</v>
          </cell>
          <cell r="C71" t="str">
            <v>TEST DE SULFATO COMO ppm DE SO4</v>
          </cell>
          <cell r="D71" t="str">
            <v>unidad</v>
          </cell>
          <cell r="E71">
            <v>40.71</v>
          </cell>
          <cell r="F71" t="str">
            <v>Servicio</v>
          </cell>
        </row>
        <row r="72">
          <cell r="B72" t="str">
            <v>LAB8120</v>
          </cell>
          <cell r="C72" t="str">
            <v>TEST DE SODIO CALCULADO COMO ppm Na++</v>
          </cell>
          <cell r="D72" t="str">
            <v>unidad</v>
          </cell>
          <cell r="E72">
            <v>32.57</v>
          </cell>
          <cell r="F72" t="str">
            <v>Servicio</v>
          </cell>
        </row>
        <row r="73">
          <cell r="B73" t="str">
            <v>LAB8121</v>
          </cell>
          <cell r="C73" t="str">
            <v>TEST DE HIERRO EN CABEZA COMO ppm Fe2+</v>
          </cell>
          <cell r="D73" t="str">
            <v>unidad</v>
          </cell>
          <cell r="E73">
            <v>24.430000000000003</v>
          </cell>
          <cell r="F73" t="str">
            <v>Servicio</v>
          </cell>
        </row>
        <row r="74">
          <cell r="B74" t="str">
            <v>LAB8122</v>
          </cell>
          <cell r="C74" t="str">
            <v>TEST DE HIERRO EN MANIFOLD COMO ppm Fe2+</v>
          </cell>
          <cell r="D74" t="str">
            <v>unidad</v>
          </cell>
          <cell r="E74">
            <v>24.430000000000003</v>
          </cell>
          <cell r="F74" t="str">
            <v>Servicio</v>
          </cell>
        </row>
        <row r="75">
          <cell r="B75" t="str">
            <v>LAB8123</v>
          </cell>
          <cell r="C75" t="str">
            <v>TEST DE PH</v>
          </cell>
          <cell r="D75" t="str">
            <v>unidad</v>
          </cell>
          <cell r="E75">
            <v>13.03</v>
          </cell>
          <cell r="F75" t="str">
            <v>Servicio</v>
          </cell>
        </row>
        <row r="76">
          <cell r="B76" t="str">
            <v>DYFS-100</v>
          </cell>
          <cell r="C76" t="str">
            <v>Estabilizador de Finos</v>
          </cell>
          <cell r="D76" t="str">
            <v>gls</v>
          </cell>
          <cell r="E76">
            <v>423.39</v>
          </cell>
          <cell r="F76" t="str">
            <v>Material</v>
          </cell>
        </row>
        <row r="77">
          <cell r="B77" t="str">
            <v>DYCLAY PLUS-50</v>
          </cell>
          <cell r="C77" t="str">
            <v>Inhibidor de Arcillas</v>
          </cell>
          <cell r="D77" t="str">
            <v>gls</v>
          </cell>
          <cell r="E77">
            <v>41.04</v>
          </cell>
          <cell r="F77" t="str">
            <v>Material</v>
          </cell>
        </row>
        <row r="78">
          <cell r="B78" t="str">
            <v>DYCLAYM-500</v>
          </cell>
          <cell r="C78" t="str">
            <v>Inhibidor de Arcillas HP</v>
          </cell>
          <cell r="D78" t="str">
            <v>gls</v>
          </cell>
          <cell r="E78">
            <v>49.52</v>
          </cell>
          <cell r="F78" t="str">
            <v>Material</v>
          </cell>
        </row>
        <row r="79">
          <cell r="B79" t="str">
            <v>DYCLAY NORM-30</v>
          </cell>
          <cell r="C79" t="str">
            <v>Estabilizador de Arcillas</v>
          </cell>
          <cell r="D79" t="str">
            <v>gls</v>
          </cell>
          <cell r="E79">
            <v>23.99</v>
          </cell>
          <cell r="F79" t="str">
            <v>Material</v>
          </cell>
        </row>
        <row r="80">
          <cell r="B80" t="str">
            <v>DYIC-100</v>
          </cell>
          <cell r="C80" t="str">
            <v>Inhibidor de Corrosión Inorgánico</v>
          </cell>
          <cell r="D80" t="str">
            <v>gls</v>
          </cell>
          <cell r="E80">
            <v>39.869999999999997</v>
          </cell>
          <cell r="F80" t="str">
            <v>Material</v>
          </cell>
        </row>
        <row r="81">
          <cell r="B81" t="str">
            <v>DYIC-150</v>
          </cell>
          <cell r="C81" t="str">
            <v>Inhibidor de Corrosión orgánico</v>
          </cell>
          <cell r="D81" t="str">
            <v>gls</v>
          </cell>
          <cell r="E81">
            <v>39.17</v>
          </cell>
          <cell r="F81" t="str">
            <v>Material</v>
          </cell>
        </row>
        <row r="82">
          <cell r="B82" t="str">
            <v>DYIC-200</v>
          </cell>
          <cell r="C82" t="str">
            <v>Inhibidor de Corrosión Inorgánico HT</v>
          </cell>
          <cell r="D82" t="str">
            <v>gls</v>
          </cell>
          <cell r="E82">
            <v>44.4</v>
          </cell>
          <cell r="F82" t="str">
            <v>Material</v>
          </cell>
        </row>
        <row r="83">
          <cell r="B83" t="str">
            <v>DYIC-250</v>
          </cell>
          <cell r="C83" t="str">
            <v>Inhibidor de Corrosión Biodegradable</v>
          </cell>
          <cell r="D83" t="str">
            <v>gls</v>
          </cell>
          <cell r="E83">
            <v>144.04</v>
          </cell>
          <cell r="F83" t="str">
            <v>Material</v>
          </cell>
        </row>
        <row r="84">
          <cell r="B84" t="str">
            <v>DY-200</v>
          </cell>
          <cell r="C84" t="str">
            <v>Antiemulsificante  Base agua crudos livianos</v>
          </cell>
          <cell r="D84" t="str">
            <v>gls</v>
          </cell>
          <cell r="E84">
            <v>20.5</v>
          </cell>
          <cell r="F84" t="str">
            <v>Material</v>
          </cell>
        </row>
        <row r="85">
          <cell r="B85" t="str">
            <v>DY-1000</v>
          </cell>
          <cell r="C85" t="str">
            <v>Antiemulsificante  Base agua crudos pesados</v>
          </cell>
          <cell r="D85" t="str">
            <v>gls</v>
          </cell>
          <cell r="E85">
            <v>58.56</v>
          </cell>
          <cell r="F85" t="str">
            <v>Material</v>
          </cell>
        </row>
        <row r="86">
          <cell r="B86" t="str">
            <v>DY-1100</v>
          </cell>
          <cell r="C86" t="str">
            <v>Antiemulsificante  Base aceite</v>
          </cell>
          <cell r="D86" t="str">
            <v>gls</v>
          </cell>
          <cell r="E86">
            <v>33.68</v>
          </cell>
          <cell r="F86" t="str">
            <v>Material</v>
          </cell>
        </row>
        <row r="87">
          <cell r="B87" t="str">
            <v>DYAS-30</v>
          </cell>
          <cell r="C87" t="str">
            <v>Surfactante Catiónico</v>
          </cell>
          <cell r="D87" t="str">
            <v>gls</v>
          </cell>
          <cell r="E87">
            <v>24.009999999999998</v>
          </cell>
          <cell r="F87" t="str">
            <v>Material</v>
          </cell>
        </row>
        <row r="88">
          <cell r="B88" t="str">
            <v>DYAS-60</v>
          </cell>
          <cell r="C88" t="str">
            <v>Surfactante No-iónico estimulación</v>
          </cell>
          <cell r="D88" t="str">
            <v>gls</v>
          </cell>
          <cell r="E88">
            <v>52.68</v>
          </cell>
          <cell r="F88" t="str">
            <v>Material</v>
          </cell>
        </row>
        <row r="89">
          <cell r="B89" t="str">
            <v>DYSURF-100</v>
          </cell>
          <cell r="C89" t="str">
            <v>Surfactante No-iónico limpieza</v>
          </cell>
          <cell r="D89" t="str">
            <v>gls</v>
          </cell>
          <cell r="E89">
            <v>22.26</v>
          </cell>
          <cell r="F89" t="str">
            <v>Material</v>
          </cell>
        </row>
        <row r="90">
          <cell r="B90" t="str">
            <v>DYSURF-180</v>
          </cell>
          <cell r="C90" t="str">
            <v>Surfactante No-iónico base oil</v>
          </cell>
          <cell r="D90" t="str">
            <v>gls</v>
          </cell>
          <cell r="E90">
            <v>35.28</v>
          </cell>
          <cell r="F90" t="str">
            <v>Material</v>
          </cell>
        </row>
        <row r="91">
          <cell r="B91" t="str">
            <v>DYSURF-200</v>
          </cell>
          <cell r="C91" t="str">
            <v>Surfactante Demulsificante No-iónico base agua</v>
          </cell>
          <cell r="D91" t="str">
            <v>gls</v>
          </cell>
          <cell r="E91">
            <v>27.46</v>
          </cell>
          <cell r="F91" t="str">
            <v>Material</v>
          </cell>
        </row>
        <row r="92">
          <cell r="B92" t="str">
            <v>DYSURF-250</v>
          </cell>
          <cell r="C92" t="str">
            <v>Surfactante No-iónico base agua HT</v>
          </cell>
          <cell r="D92" t="str">
            <v>gls</v>
          </cell>
          <cell r="E92">
            <v>32.680000000000007</v>
          </cell>
          <cell r="F92" t="str">
            <v>Material</v>
          </cell>
        </row>
        <row r="93">
          <cell r="B93" t="str">
            <v>DYS-301</v>
          </cell>
          <cell r="C93" t="str">
            <v>Surfactante Aniónico Antisludge</v>
          </cell>
          <cell r="D93" t="str">
            <v>gls</v>
          </cell>
          <cell r="E93">
            <v>32.49</v>
          </cell>
          <cell r="F93" t="str">
            <v>Material</v>
          </cell>
        </row>
        <row r="94">
          <cell r="B94" t="str">
            <v>DYS-302</v>
          </cell>
          <cell r="C94" t="str">
            <v>Surfactante Aniónico base agua</v>
          </cell>
          <cell r="D94" t="str">
            <v>gls</v>
          </cell>
          <cell r="E94">
            <v>34.22</v>
          </cell>
          <cell r="F94" t="str">
            <v>Material</v>
          </cell>
        </row>
        <row r="95">
          <cell r="B95" t="str">
            <v>DYS-400</v>
          </cell>
          <cell r="C95" t="str">
            <v>Surfactante limpiador</v>
          </cell>
          <cell r="D95" t="str">
            <v>gls</v>
          </cell>
          <cell r="E95">
            <v>101.5</v>
          </cell>
          <cell r="F95" t="str">
            <v>Material</v>
          </cell>
        </row>
        <row r="96">
          <cell r="B96" t="str">
            <v>DYZL-100</v>
          </cell>
          <cell r="C96" t="str">
            <v>Reductor de Tensión Superficial HP</v>
          </cell>
          <cell r="D96" t="str">
            <v>gls</v>
          </cell>
          <cell r="E96">
            <v>36.619999999999997</v>
          </cell>
          <cell r="F96" t="str">
            <v>Material</v>
          </cell>
        </row>
        <row r="97">
          <cell r="B97" t="str">
            <v>DYRE-76</v>
          </cell>
          <cell r="C97" t="str">
            <v>Reductor de Tensión Superficial HT</v>
          </cell>
          <cell r="D97" t="str">
            <v>gls</v>
          </cell>
          <cell r="E97">
            <v>15.33</v>
          </cell>
          <cell r="F97" t="str">
            <v>Material</v>
          </cell>
        </row>
        <row r="98">
          <cell r="B98" t="str">
            <v>DYFE - 100</v>
          </cell>
          <cell r="C98" t="str">
            <v>CONTROLADOR DE HIERRO  DYFE - 100</v>
          </cell>
          <cell r="D98" t="str">
            <v>lbs</v>
          </cell>
          <cell r="E98">
            <v>19.91</v>
          </cell>
          <cell r="F98" t="str">
            <v>Material</v>
          </cell>
        </row>
        <row r="99">
          <cell r="B99" t="str">
            <v>DYFE - 200</v>
          </cell>
          <cell r="C99" t="str">
            <v>CONTROLADOR DE HIERRO  DYFE - 200</v>
          </cell>
          <cell r="D99" t="str">
            <v>lbs</v>
          </cell>
          <cell r="E99">
            <v>2.4900000000000002</v>
          </cell>
          <cell r="F99" t="str">
            <v>Material</v>
          </cell>
        </row>
        <row r="100">
          <cell r="B100" t="str">
            <v>DYFE-  300</v>
          </cell>
          <cell r="C100" t="str">
            <v>SECUESTRANTE DE HIERRO  DYFE - 300</v>
          </cell>
          <cell r="D100" t="str">
            <v>gls</v>
          </cell>
          <cell r="E100">
            <v>21.47</v>
          </cell>
          <cell r="F100" t="str">
            <v>Material</v>
          </cell>
        </row>
        <row r="101">
          <cell r="B101" t="str">
            <v>DYFE -400HT</v>
          </cell>
          <cell r="C101" t="str">
            <v>CONTROLADOR DE HIERRO  DYFE - 400</v>
          </cell>
          <cell r="D101" t="str">
            <v>gls</v>
          </cell>
          <cell r="E101">
            <v>94.57</v>
          </cell>
          <cell r="F101" t="str">
            <v>Material</v>
          </cell>
        </row>
        <row r="102">
          <cell r="B102" t="str">
            <v>DYLMY- 250</v>
          </cell>
          <cell r="C102" t="str">
            <v>INHIBIDOR DE PARAFINA CRUDOS PESADOS</v>
          </cell>
          <cell r="D102" t="str">
            <v>gls</v>
          </cell>
          <cell r="E102">
            <v>39.580000000000005</v>
          </cell>
          <cell r="F102" t="str">
            <v>Material</v>
          </cell>
        </row>
        <row r="103">
          <cell r="B103" t="str">
            <v>DYLMY- 150 HT</v>
          </cell>
          <cell r="C103" t="str">
            <v>INHIBIDOR DE PARAFINA CRUDOS LIVIANOS</v>
          </cell>
          <cell r="D103" t="str">
            <v>gls</v>
          </cell>
          <cell r="E103">
            <v>49.760000000000005</v>
          </cell>
          <cell r="F103" t="str">
            <v>Material</v>
          </cell>
        </row>
        <row r="104">
          <cell r="B104" t="str">
            <v>DYSCALY- 90C</v>
          </cell>
          <cell r="C104" t="str">
            <v>Anti - escala base fosfonatos</v>
          </cell>
          <cell r="D104" t="str">
            <v>gls</v>
          </cell>
          <cell r="E104">
            <v>62.29</v>
          </cell>
          <cell r="F104" t="str">
            <v>Material</v>
          </cell>
        </row>
        <row r="105">
          <cell r="B105" t="str">
            <v>DYTHY 757</v>
          </cell>
          <cell r="C105" t="str">
            <v>Anti - escala tratamientos</v>
          </cell>
          <cell r="D105" t="str">
            <v>gls</v>
          </cell>
          <cell r="E105">
            <v>32.82</v>
          </cell>
          <cell r="F105" t="str">
            <v>Material</v>
          </cell>
        </row>
        <row r="106">
          <cell r="B106" t="str">
            <v>DYACET-100</v>
          </cell>
          <cell r="C106" t="str">
            <v>ACIDO ACETICO</v>
          </cell>
          <cell r="D106" t="str">
            <v>gls</v>
          </cell>
          <cell r="E106">
            <v>17.830000000000002</v>
          </cell>
          <cell r="F106" t="str">
            <v>Material</v>
          </cell>
        </row>
        <row r="107">
          <cell r="B107" t="str">
            <v>DYAF-500</v>
          </cell>
          <cell r="C107" t="str">
            <v>ACIDO FORMICO</v>
          </cell>
          <cell r="D107" t="str">
            <v>gls</v>
          </cell>
          <cell r="E107">
            <v>20.86</v>
          </cell>
          <cell r="F107" t="str">
            <v>Material</v>
          </cell>
        </row>
        <row r="108">
          <cell r="B108" t="str">
            <v>DYAG-400</v>
          </cell>
          <cell r="C108" t="str">
            <v>ACIDO GLIICOLICO</v>
          </cell>
          <cell r="D108" t="str">
            <v>gls</v>
          </cell>
          <cell r="E108">
            <v>18.309999999999999</v>
          </cell>
          <cell r="F108" t="str">
            <v>Material</v>
          </cell>
        </row>
        <row r="109">
          <cell r="B109" t="str">
            <v>DYAG-450</v>
          </cell>
          <cell r="C109" t="str">
            <v>ACIDO GLIICOLICO 50%</v>
          </cell>
          <cell r="D109" t="str">
            <v>gls</v>
          </cell>
          <cell r="E109">
            <v>9.99</v>
          </cell>
          <cell r="F109" t="str">
            <v>Material</v>
          </cell>
        </row>
        <row r="110">
          <cell r="B110" t="str">
            <v>DYSC-345</v>
          </cell>
          <cell r="C110" t="str">
            <v>SODA CAUSTICA 50%</v>
          </cell>
          <cell r="D110" t="str">
            <v>gls</v>
          </cell>
          <cell r="E110">
            <v>14.989999999999998</v>
          </cell>
          <cell r="F110" t="str">
            <v>Material</v>
          </cell>
        </row>
        <row r="111">
          <cell r="B111" t="str">
            <v>DYXYL-100</v>
          </cell>
          <cell r="C111" t="str">
            <v>Xileno</v>
          </cell>
          <cell r="D111" t="str">
            <v>gls</v>
          </cell>
          <cell r="E111">
            <v>12</v>
          </cell>
          <cell r="F111" t="str">
            <v>Material</v>
          </cell>
        </row>
        <row r="112">
          <cell r="B112" t="str">
            <v>DYTERP-100</v>
          </cell>
          <cell r="C112" t="str">
            <v>Solvente Mutual Acuohumectante</v>
          </cell>
          <cell r="D112" t="str">
            <v>gls</v>
          </cell>
          <cell r="E112">
            <v>35.15</v>
          </cell>
          <cell r="F112" t="str">
            <v>Material</v>
          </cell>
        </row>
        <row r="113">
          <cell r="B113" t="str">
            <v>DYTERP-150</v>
          </cell>
          <cell r="C113" t="str">
            <v>Solvente Base Terpenos biodegradable</v>
          </cell>
          <cell r="D113" t="str">
            <v>gls</v>
          </cell>
          <cell r="E113">
            <v>35.730000000000004</v>
          </cell>
          <cell r="F113" t="str">
            <v>Material</v>
          </cell>
        </row>
        <row r="114">
          <cell r="B114" t="str">
            <v>DYORGSOLV-376</v>
          </cell>
          <cell r="C114" t="str">
            <v>Solvente Bio Orgánico Tipo 2</v>
          </cell>
          <cell r="D114" t="str">
            <v>gls</v>
          </cell>
          <cell r="E114">
            <v>15.77</v>
          </cell>
          <cell r="F114" t="str">
            <v>Material</v>
          </cell>
        </row>
        <row r="115">
          <cell r="B115" t="str">
            <v>DYORGSOLV-576</v>
          </cell>
          <cell r="C115" t="str">
            <v>Solvente Mutual HP</v>
          </cell>
          <cell r="D115" t="str">
            <v>gls</v>
          </cell>
          <cell r="E115">
            <v>15.77</v>
          </cell>
          <cell r="F115" t="str">
            <v>Material</v>
          </cell>
        </row>
        <row r="116">
          <cell r="B116" t="str">
            <v>DY ACIDHT</v>
          </cell>
          <cell r="C116" t="str">
            <v>ACIDO FOSFONICO</v>
          </cell>
          <cell r="D116" t="str">
            <v>gls</v>
          </cell>
          <cell r="E116">
            <v>64.900000000000006</v>
          </cell>
          <cell r="F116" t="str">
            <v>Material</v>
          </cell>
        </row>
        <row r="117">
          <cell r="B117" t="str">
            <v>DYHOT-400</v>
          </cell>
          <cell r="C117" t="str">
            <v>REMOVEDOR DE PARAFINA</v>
          </cell>
          <cell r="D117" t="str">
            <v>gls</v>
          </cell>
          <cell r="E117">
            <v>5.58</v>
          </cell>
          <cell r="F117" t="str">
            <v>Material</v>
          </cell>
        </row>
        <row r="118">
          <cell r="B118" t="str">
            <v>DYBF-300</v>
          </cell>
          <cell r="C118" t="str">
            <v>BICARBONATO DE SODIO</v>
          </cell>
          <cell r="D118" t="str">
            <v>lbs</v>
          </cell>
          <cell r="E118">
            <v>0.51</v>
          </cell>
          <cell r="F118" t="str">
            <v>Material</v>
          </cell>
        </row>
        <row r="119">
          <cell r="B119" t="str">
            <v>DYAM-675</v>
          </cell>
          <cell r="C119" t="str">
            <v>BIFLORURO DE AM ONIO ( PARA RMA)</v>
          </cell>
          <cell r="D119" t="str">
            <v>lbs</v>
          </cell>
          <cell r="E119">
            <v>4.41</v>
          </cell>
          <cell r="F119" t="str">
            <v>Material</v>
          </cell>
        </row>
        <row r="120">
          <cell r="B120" t="str">
            <v>DYGY-120</v>
          </cell>
          <cell r="C120" t="str">
            <v>GELIFICANTE DE ACIDO</v>
          </cell>
          <cell r="D120" t="str">
            <v>gls</v>
          </cell>
          <cell r="E120">
            <v>40.700000000000003</v>
          </cell>
          <cell r="F120" t="str">
            <v>Material</v>
          </cell>
        </row>
        <row r="121">
          <cell r="B121" t="str">
            <v>DYHS-654</v>
          </cell>
          <cell r="C121" t="str">
            <v>HIPOCLORITO DE SODIO</v>
          </cell>
          <cell r="D121" t="str">
            <v>gls</v>
          </cell>
          <cell r="E121">
            <v>2.21</v>
          </cell>
          <cell r="F121" t="str">
            <v>Material</v>
          </cell>
        </row>
        <row r="122">
          <cell r="B122" t="str">
            <v>DYSASH-100</v>
          </cell>
          <cell r="C122" t="str">
            <v>SODA ASH NEUTRALIZANTE</v>
          </cell>
          <cell r="D122" t="str">
            <v>lbs</v>
          </cell>
          <cell r="E122">
            <v>8.09</v>
          </cell>
          <cell r="F122" t="str">
            <v>Material</v>
          </cell>
        </row>
        <row r="123">
          <cell r="B123" t="str">
            <v>DYNITRO-200</v>
          </cell>
          <cell r="C123" t="str">
            <v>NITROGENO CRIOGENICO</v>
          </cell>
          <cell r="D123" t="str">
            <v>gls</v>
          </cell>
          <cell r="E123">
            <v>6.86</v>
          </cell>
          <cell r="F123" t="str">
            <v>Material</v>
          </cell>
        </row>
        <row r="124">
          <cell r="B124" t="str">
            <v>DYCA-100</v>
          </cell>
          <cell r="C124" t="str">
            <v>Control de arena Flow back (fibras)</v>
          </cell>
          <cell r="D124" t="str">
            <v>gls</v>
          </cell>
          <cell r="E124">
            <v>6.29</v>
          </cell>
          <cell r="F124" t="str">
            <v>Material</v>
          </cell>
        </row>
        <row r="125">
          <cell r="B125" t="str">
            <v>DYSFE-100</v>
          </cell>
          <cell r="C125" t="str">
            <v>RETARDADOR DE SISTEMA DYH2V ACIDO</v>
          </cell>
          <cell r="D125" t="str">
            <v>gls</v>
          </cell>
          <cell r="E125">
            <v>73.27000000000001</v>
          </cell>
          <cell r="F125" t="str">
            <v>Material</v>
          </cell>
        </row>
        <row r="126">
          <cell r="B126" t="str">
            <v>DYPLUG</v>
          </cell>
          <cell r="C126" t="str">
            <v>TAPON TEMPORAL</v>
          </cell>
          <cell r="D126" t="str">
            <v>gls</v>
          </cell>
          <cell r="E126">
            <v>1.52</v>
          </cell>
          <cell r="F126" t="str">
            <v>Material</v>
          </cell>
        </row>
        <row r="127">
          <cell r="B127" t="str">
            <v>DYSOR-1</v>
          </cell>
          <cell r="C127" t="str">
            <v>SISTEMA REMOCION OXIDO TUBERIA</v>
          </cell>
          <cell r="D127" t="str">
            <v>gls</v>
          </cell>
          <cell r="E127">
            <v>12.09</v>
          </cell>
          <cell r="F127" t="str">
            <v>Material</v>
          </cell>
        </row>
        <row r="128">
          <cell r="B128" t="str">
            <v>DYSRC-2</v>
          </cell>
          <cell r="C128" t="str">
            <v>SISTEMA REMOCION DANO FORMACION</v>
          </cell>
          <cell r="D128" t="str">
            <v>gls</v>
          </cell>
          <cell r="E128">
            <v>5</v>
          </cell>
          <cell r="F128" t="str">
            <v>Material</v>
          </cell>
        </row>
        <row r="129">
          <cell r="B129" t="str">
            <v>DYSTIM-76</v>
          </cell>
          <cell r="C129" t="str">
            <v>SISTEMA ESTIMULACION ACIDA ORGANICA</v>
          </cell>
          <cell r="D129" t="str">
            <v>gls</v>
          </cell>
          <cell r="E129">
            <v>7.0600000000000005</v>
          </cell>
          <cell r="F129" t="str">
            <v>Material</v>
          </cell>
        </row>
        <row r="130">
          <cell r="B130" t="str">
            <v>DYSTIM-80</v>
          </cell>
          <cell r="C130" t="str">
            <v>SISTEMA ESTIMULACION ACIDA INORGÁNICA</v>
          </cell>
          <cell r="D130" t="str">
            <v>gls</v>
          </cell>
          <cell r="E130">
            <v>13.48</v>
          </cell>
          <cell r="F130" t="str">
            <v>Material</v>
          </cell>
        </row>
        <row r="131">
          <cell r="B131" t="str">
            <v>DYSTIM-87</v>
          </cell>
          <cell r="C131" t="str">
            <v>SISTEMA ESTIMULACION ACIDA BASE HF</v>
          </cell>
          <cell r="D131" t="str">
            <v>gls</v>
          </cell>
          <cell r="E131">
            <v>15.61</v>
          </cell>
          <cell r="F131" t="str">
            <v>Material</v>
          </cell>
        </row>
        <row r="132">
          <cell r="B132" t="str">
            <v>DYSOLVE II</v>
          </cell>
          <cell r="C132" t="str">
            <v>SISTEMA LIMPIEZA SOLVENTE</v>
          </cell>
          <cell r="D132" t="str">
            <v>gls</v>
          </cell>
          <cell r="E132">
            <v>14.5</v>
          </cell>
          <cell r="F132" t="str">
            <v>Material</v>
          </cell>
        </row>
        <row r="133">
          <cell r="B133" t="str">
            <v>DYNACLEAN-PLUS</v>
          </cell>
          <cell r="C133" t="str">
            <v>SISTEMA REMOVEDOR DE CARBONATOS</v>
          </cell>
          <cell r="D133" t="str">
            <v>gls</v>
          </cell>
          <cell r="E133">
            <v>13.46</v>
          </cell>
          <cell r="F133" t="str">
            <v>Material</v>
          </cell>
        </row>
        <row r="134">
          <cell r="B134" t="str">
            <v>DYMBA-100</v>
          </cell>
          <cell r="C134" t="str">
            <v>SISTEMA REMOVEDOR DE CARBONATOS ORGÁNICO</v>
          </cell>
          <cell r="D134" t="str">
            <v>gls</v>
          </cell>
          <cell r="E134">
            <v>12.77</v>
          </cell>
          <cell r="F134" t="str">
            <v>Material</v>
          </cell>
        </row>
        <row r="135">
          <cell r="B135" t="str">
            <v>DYSRP-1</v>
          </cell>
          <cell r="C135" t="str">
            <v>SISTEMA REMOVEDOR DE HERRUMBRE</v>
          </cell>
          <cell r="D135" t="str">
            <v>gls</v>
          </cell>
          <cell r="E135">
            <v>15.11</v>
          </cell>
          <cell r="F135" t="str">
            <v>Material</v>
          </cell>
        </row>
        <row r="136">
          <cell r="B136" t="str">
            <v>DYISOP</v>
          </cell>
          <cell r="C136" t="str">
            <v>ISOPROPANOL</v>
          </cell>
          <cell r="D136" t="str">
            <v>gls</v>
          </cell>
          <cell r="E136">
            <v>8.89</v>
          </cell>
          <cell r="F136" t="str">
            <v>Material</v>
          </cell>
        </row>
        <row r="137">
          <cell r="B137" t="str">
            <v>DYGUAR-100</v>
          </cell>
          <cell r="C137" t="str">
            <v>Agente Gelificante Para Fluido Base Agua pureza tipo 1</v>
          </cell>
          <cell r="D137" t="str">
            <v>lbs</v>
          </cell>
          <cell r="E137">
            <v>5.2600000000000007</v>
          </cell>
          <cell r="F137" t="str">
            <v>Material</v>
          </cell>
        </row>
        <row r="138">
          <cell r="B138" t="str">
            <v>DYGUAR-200</v>
          </cell>
          <cell r="C138" t="str">
            <v>Agente Gelificante Para Fluido Base Agua pureza tipo 2</v>
          </cell>
          <cell r="D138" t="str">
            <v>lbs</v>
          </cell>
          <cell r="E138">
            <v>22.21</v>
          </cell>
          <cell r="F138" t="str">
            <v>Material</v>
          </cell>
        </row>
        <row r="139">
          <cell r="B139" t="str">
            <v>DYGUAR-300</v>
          </cell>
          <cell r="C139" t="str">
            <v>Agente Gelificante Para Fluido Base Agua pureza tipo 3</v>
          </cell>
          <cell r="D139" t="str">
            <v>lbs</v>
          </cell>
          <cell r="E139">
            <v>10.77</v>
          </cell>
          <cell r="F139" t="str">
            <v>Material</v>
          </cell>
        </row>
        <row r="140">
          <cell r="B140" t="str">
            <v>DYHPG-500</v>
          </cell>
          <cell r="C140" t="str">
            <v>Agente Gelificante Para Fluido Base Agua HT LP</v>
          </cell>
          <cell r="D140" t="str">
            <v>lbs</v>
          </cell>
          <cell r="E140">
            <v>5.6899999999999995</v>
          </cell>
          <cell r="F140" t="str">
            <v>Material</v>
          </cell>
        </row>
        <row r="141">
          <cell r="B141" t="str">
            <v>DYHEC-600</v>
          </cell>
          <cell r="C141" t="str">
            <v>Agente Gelificante Para Fluido Base Agua HP HT</v>
          </cell>
          <cell r="D141" t="str">
            <v>lbs</v>
          </cell>
          <cell r="E141">
            <v>15.17</v>
          </cell>
          <cell r="F141" t="str">
            <v>Material</v>
          </cell>
        </row>
        <row r="142">
          <cell r="B142" t="str">
            <v>DYGUAR-400</v>
          </cell>
          <cell r="C142" t="str">
            <v>Agente Gelificante Para Fluido Base Aceite</v>
          </cell>
          <cell r="D142" t="str">
            <v>gls</v>
          </cell>
          <cell r="E142">
            <v>81.78</v>
          </cell>
          <cell r="F142" t="str">
            <v>Material</v>
          </cell>
        </row>
        <row r="143">
          <cell r="B143" t="str">
            <v>DYGH-100</v>
          </cell>
          <cell r="C143" t="str">
            <v>Agente Gelificante Para Hidrocarburos</v>
          </cell>
          <cell r="D143" t="str">
            <v>gls</v>
          </cell>
          <cell r="E143">
            <v>76.64</v>
          </cell>
          <cell r="F143" t="str">
            <v>Material</v>
          </cell>
        </row>
        <row r="144">
          <cell r="B144" t="str">
            <v>DYAC-100</v>
          </cell>
          <cell r="C144" t="str">
            <v>Agente Gelificante Para Acido</v>
          </cell>
          <cell r="D144" t="str">
            <v>gls</v>
          </cell>
          <cell r="E144">
            <v>54.67</v>
          </cell>
          <cell r="F144" t="str">
            <v>Material</v>
          </cell>
        </row>
        <row r="145">
          <cell r="B145" t="str">
            <v>DYRBH-100L</v>
          </cell>
          <cell r="C145" t="str">
            <v>Rompedor de Gel para cisternas base hidrocar pureza tipo 1</v>
          </cell>
          <cell r="D145" t="str">
            <v>lbs</v>
          </cell>
          <cell r="E145">
            <v>13.9</v>
          </cell>
          <cell r="F145" t="str">
            <v>Material</v>
          </cell>
        </row>
        <row r="146">
          <cell r="B146" t="str">
            <v>DYRBH-200</v>
          </cell>
          <cell r="C146" t="str">
            <v>Rompedor de Gel para cisternas base hidrocar pureza tipo 2</v>
          </cell>
          <cell r="D146" t="str">
            <v>lbs</v>
          </cell>
          <cell r="E146">
            <v>3.7800000000000002</v>
          </cell>
          <cell r="F146" t="str">
            <v>Material</v>
          </cell>
        </row>
        <row r="147">
          <cell r="B147" t="str">
            <v>DYencap-CA</v>
          </cell>
          <cell r="C147" t="str">
            <v>Rompedor de Gel encapsulado base acido cítrico</v>
          </cell>
          <cell r="D147" t="str">
            <v>gls</v>
          </cell>
          <cell r="E147">
            <v>46.47</v>
          </cell>
          <cell r="F147" t="str">
            <v>Material</v>
          </cell>
        </row>
        <row r="148">
          <cell r="B148" t="str">
            <v>DYencap-LE</v>
          </cell>
          <cell r="C148" t="str">
            <v>Rompedor de Gel encapsulado enzimático</v>
          </cell>
          <cell r="D148" t="str">
            <v>gls</v>
          </cell>
          <cell r="E148">
            <v>89.52000000000001</v>
          </cell>
          <cell r="F148" t="str">
            <v>Material</v>
          </cell>
        </row>
        <row r="149">
          <cell r="B149" t="str">
            <v>DYencap-PP</v>
          </cell>
          <cell r="C149" t="str">
            <v>Rompedor de Gel base persulfato de potasio</v>
          </cell>
          <cell r="D149" t="str">
            <v>lbs</v>
          </cell>
          <cell r="E149">
            <v>3.87</v>
          </cell>
          <cell r="F149" t="str">
            <v>Material</v>
          </cell>
        </row>
        <row r="150">
          <cell r="B150" t="str">
            <v>DYRG-300</v>
          </cell>
          <cell r="C150" t="str">
            <v>Rompedor de Gel tipo oxidante base persurfato</v>
          </cell>
          <cell r="D150" t="str">
            <v>gls</v>
          </cell>
          <cell r="E150">
            <v>160.87</v>
          </cell>
          <cell r="F150" t="str">
            <v>Material</v>
          </cell>
        </row>
        <row r="151">
          <cell r="B151" t="str">
            <v>DYRGE-400</v>
          </cell>
          <cell r="C151" t="str">
            <v>Rompedor de Gel enzimático granulado</v>
          </cell>
          <cell r="D151" t="str">
            <v>gls</v>
          </cell>
          <cell r="E151">
            <v>215.19000000000003</v>
          </cell>
          <cell r="F151" t="str">
            <v>Material</v>
          </cell>
        </row>
        <row r="152">
          <cell r="B152" t="str">
            <v>DYRGE-500L</v>
          </cell>
          <cell r="C152" t="str">
            <v>Rompedor de Gel enzimático liquido</v>
          </cell>
          <cell r="D152" t="str">
            <v>gls</v>
          </cell>
          <cell r="E152">
            <v>160.87</v>
          </cell>
          <cell r="F152" t="str">
            <v>Material</v>
          </cell>
        </row>
        <row r="153">
          <cell r="B153" t="str">
            <v>DYROC-100</v>
          </cell>
          <cell r="C153" t="str">
            <v>Catalizador para ruptor oxidante</v>
          </cell>
          <cell r="D153" t="str">
            <v>gls</v>
          </cell>
          <cell r="E153">
            <v>188.07999999999998</v>
          </cell>
          <cell r="F153" t="str">
            <v>Material</v>
          </cell>
        </row>
        <row r="154">
          <cell r="B154" t="str">
            <v>DYBC-100</v>
          </cell>
          <cell r="C154" t="str">
            <v>Agente Reticulador base boro</v>
          </cell>
          <cell r="D154" t="str">
            <v>gls</v>
          </cell>
          <cell r="E154">
            <v>13.19</v>
          </cell>
          <cell r="F154" t="str">
            <v>Material</v>
          </cell>
        </row>
        <row r="155">
          <cell r="B155" t="str">
            <v>DYBC-200</v>
          </cell>
          <cell r="C155" t="str">
            <v>Agente Reticulador base boro en hidrocarburo</v>
          </cell>
          <cell r="D155" t="str">
            <v>gls</v>
          </cell>
          <cell r="E155">
            <v>52.16</v>
          </cell>
          <cell r="F155" t="str">
            <v>Material</v>
          </cell>
        </row>
        <row r="156">
          <cell r="B156" t="str">
            <v>DYBC-400</v>
          </cell>
          <cell r="C156" t="str">
            <v>Agente Reticulador base boro pH alcalino</v>
          </cell>
          <cell r="D156" t="str">
            <v>gls</v>
          </cell>
          <cell r="E156">
            <v>69.3</v>
          </cell>
          <cell r="F156" t="str">
            <v>Material</v>
          </cell>
        </row>
        <row r="157">
          <cell r="B157" t="str">
            <v>DYBC-500</v>
          </cell>
          <cell r="C157" t="str">
            <v>Agente Reticulador base boro retardado HT</v>
          </cell>
          <cell r="D157" t="str">
            <v>gls</v>
          </cell>
          <cell r="E157">
            <v>87.160000000000011</v>
          </cell>
          <cell r="F157" t="str">
            <v>Material</v>
          </cell>
        </row>
        <row r="158">
          <cell r="B158" t="str">
            <v>DYBC-600</v>
          </cell>
          <cell r="C158" t="str">
            <v>Agente Reticulador base boro retardado HP</v>
          </cell>
          <cell r="D158" t="str">
            <v>gls</v>
          </cell>
          <cell r="E158">
            <v>40.770000000000003</v>
          </cell>
          <cell r="F158" t="str">
            <v>Material</v>
          </cell>
        </row>
        <row r="159">
          <cell r="B159" t="str">
            <v>DYBC-700</v>
          </cell>
          <cell r="C159" t="str">
            <v>Agente Reticulador base  boro retardado HT</v>
          </cell>
          <cell r="D159" t="str">
            <v>gls</v>
          </cell>
          <cell r="E159">
            <v>40.9</v>
          </cell>
          <cell r="F159" t="str">
            <v>Material</v>
          </cell>
        </row>
        <row r="160">
          <cell r="B160" t="str">
            <v>DYCC-800</v>
          </cell>
          <cell r="C160" t="str">
            <v>Agente Reticulador base cromo</v>
          </cell>
          <cell r="D160" t="str">
            <v>gls</v>
          </cell>
          <cell r="E160">
            <v>40.46</v>
          </cell>
          <cell r="F160" t="str">
            <v>Material</v>
          </cell>
        </row>
        <row r="161">
          <cell r="B161" t="str">
            <v>DYZC-900</v>
          </cell>
          <cell r="C161" t="str">
            <v>Agente Reticulador base Zirconio</v>
          </cell>
          <cell r="D161" t="str">
            <v>gls</v>
          </cell>
          <cell r="E161">
            <v>17.740000000000002</v>
          </cell>
          <cell r="F161" t="str">
            <v>Material</v>
          </cell>
        </row>
        <row r="162">
          <cell r="B162" t="str">
            <v>DYEG-100L</v>
          </cell>
          <cell r="C162" t="str">
            <v>Estabilizador de Geles</v>
          </cell>
          <cell r="D162" t="str">
            <v>gls</v>
          </cell>
          <cell r="E162">
            <v>69.33</v>
          </cell>
          <cell r="F162" t="str">
            <v>Material</v>
          </cell>
        </row>
        <row r="163">
          <cell r="B163" t="str">
            <v>DYFR-100</v>
          </cell>
          <cell r="C163" t="str">
            <v>Reductor de fricción Anionic liquid polymer, viscosifier</v>
          </cell>
          <cell r="D163" t="str">
            <v>gls</v>
          </cell>
          <cell r="E163">
            <v>44.88</v>
          </cell>
          <cell r="F163" t="str">
            <v>Material</v>
          </cell>
        </row>
        <row r="164">
          <cell r="B164" t="str">
            <v>DYFR-200</v>
          </cell>
          <cell r="C164" t="str">
            <v>Reductor de fricción Oil dispersible, water-Soluble</v>
          </cell>
          <cell r="D164" t="str">
            <v>gls</v>
          </cell>
          <cell r="E164">
            <v>40.4</v>
          </cell>
          <cell r="F164" t="str">
            <v>Material</v>
          </cell>
        </row>
        <row r="165">
          <cell r="B165" t="str">
            <v>DYFRY-180</v>
          </cell>
          <cell r="C165" t="str">
            <v>Reductor de Fricción Anionic powder for acid, brines and fresh water</v>
          </cell>
          <cell r="D165" t="str">
            <v>gls</v>
          </cell>
          <cell r="E165">
            <v>50.769999999999996</v>
          </cell>
          <cell r="F165" t="str">
            <v>Material</v>
          </cell>
        </row>
        <row r="166">
          <cell r="B166" t="str">
            <v>DYFY-170</v>
          </cell>
          <cell r="C166" t="str">
            <v>Controlador de Filtrado tipo 1 HP HT</v>
          </cell>
          <cell r="D166" t="str">
            <v>gls</v>
          </cell>
          <cell r="E166">
            <v>10.579999999999998</v>
          </cell>
          <cell r="F166" t="str">
            <v>Material</v>
          </cell>
        </row>
        <row r="167">
          <cell r="B167" t="str">
            <v>DYFY-420</v>
          </cell>
          <cell r="C167" t="str">
            <v>Controlador de Filtrado tipo 2 HT LP</v>
          </cell>
          <cell r="D167" t="str">
            <v>gls</v>
          </cell>
          <cell r="E167">
            <v>2.83</v>
          </cell>
          <cell r="F167" t="str">
            <v>Material</v>
          </cell>
        </row>
        <row r="168">
          <cell r="B168" t="str">
            <v>DYFLY-410</v>
          </cell>
          <cell r="C168" t="str">
            <v>Controlador de Filtrado tipo 3 LT LP</v>
          </cell>
          <cell r="D168" t="str">
            <v>gls</v>
          </cell>
          <cell r="E168">
            <v>3.5900000000000003</v>
          </cell>
          <cell r="F168" t="str">
            <v>Material</v>
          </cell>
        </row>
        <row r="169">
          <cell r="B169" t="str">
            <v>DYD-100</v>
          </cell>
          <cell r="C169" t="str">
            <v>Agente Divergente Orgánico</v>
          </cell>
          <cell r="D169" t="str">
            <v>lbs</v>
          </cell>
          <cell r="E169">
            <v>0.33</v>
          </cell>
          <cell r="F169" t="str">
            <v>Material</v>
          </cell>
        </row>
        <row r="170">
          <cell r="B170" t="str">
            <v>DYD-200</v>
          </cell>
          <cell r="C170" t="str">
            <v>Agente Divergente Polímero</v>
          </cell>
          <cell r="D170" t="str">
            <v>lbs</v>
          </cell>
          <cell r="E170">
            <v>33.85</v>
          </cell>
          <cell r="F170" t="str">
            <v>Material</v>
          </cell>
        </row>
        <row r="171">
          <cell r="B171" t="str">
            <v>DYF-200</v>
          </cell>
          <cell r="C171" t="str">
            <v>Agente Espumante base hidrocarburo</v>
          </cell>
          <cell r="D171" t="str">
            <v>gls</v>
          </cell>
          <cell r="E171">
            <v>26.13</v>
          </cell>
          <cell r="F171" t="str">
            <v>Material</v>
          </cell>
        </row>
        <row r="172">
          <cell r="B172" t="str">
            <v>DYF-210</v>
          </cell>
          <cell r="C172" t="str">
            <v>Agente Espumante base agua para tratamientos ácidos</v>
          </cell>
          <cell r="D172" t="str">
            <v>gls</v>
          </cell>
          <cell r="E172">
            <v>23.220000000000002</v>
          </cell>
          <cell r="F172" t="str">
            <v>Material</v>
          </cell>
        </row>
        <row r="173">
          <cell r="B173" t="str">
            <v>DYF-250</v>
          </cell>
          <cell r="C173" t="str">
            <v>Agente Espumante base agua</v>
          </cell>
          <cell r="D173" t="str">
            <v>gls</v>
          </cell>
          <cell r="E173">
            <v>147.97</v>
          </cell>
          <cell r="F173" t="str">
            <v>Material</v>
          </cell>
        </row>
        <row r="174">
          <cell r="B174" t="str">
            <v>Q21147</v>
          </cell>
          <cell r="C174" t="str">
            <v>Arena Carbolite 20/40 LP</v>
          </cell>
          <cell r="D174" t="str">
            <v>lbs</v>
          </cell>
          <cell r="E174">
            <v>1.21</v>
          </cell>
          <cell r="F174" t="str">
            <v>Material</v>
          </cell>
        </row>
        <row r="175">
          <cell r="B175" t="str">
            <v>Q21148</v>
          </cell>
          <cell r="C175" t="str">
            <v>Arena Carbolite 16/20 HP</v>
          </cell>
          <cell r="D175" t="str">
            <v>lbs</v>
          </cell>
          <cell r="E175">
            <v>1.03</v>
          </cell>
          <cell r="F175" t="str">
            <v>Material</v>
          </cell>
        </row>
        <row r="176">
          <cell r="B176" t="str">
            <v>Q21149</v>
          </cell>
          <cell r="C176" t="str">
            <v>Arena Bauxita 20/40 LP</v>
          </cell>
          <cell r="D176" t="str">
            <v>lbs</v>
          </cell>
          <cell r="E176">
            <v>1.03</v>
          </cell>
          <cell r="F176" t="str">
            <v>Material</v>
          </cell>
        </row>
        <row r="177">
          <cell r="B177" t="str">
            <v>Q21150</v>
          </cell>
          <cell r="C177" t="str">
            <v>Arena Bauxita 12/20 HP</v>
          </cell>
          <cell r="D177" t="str">
            <v>lbs</v>
          </cell>
          <cell r="E177">
            <v>2.29</v>
          </cell>
          <cell r="F177" t="str">
            <v>Material</v>
          </cell>
        </row>
        <row r="178">
          <cell r="B178" t="str">
            <v>Q21151</v>
          </cell>
          <cell r="C178" t="str">
            <v>Arena Sand Jet Perforación Micro arena</v>
          </cell>
          <cell r="D178" t="str">
            <v>lbs</v>
          </cell>
          <cell r="E178">
            <v>1.32</v>
          </cell>
          <cell r="F178" t="str">
            <v>Material</v>
          </cell>
        </row>
        <row r="179">
          <cell r="B179" t="str">
            <v>2.2.14 Servicios de Completacion de Pozos</v>
          </cell>
          <cell r="C179"/>
          <cell r="D179"/>
          <cell r="E179"/>
          <cell r="F179"/>
        </row>
        <row r="180">
          <cell r="B180" t="str">
            <v>PCK 50001</v>
          </cell>
          <cell r="C180" t="str">
            <v xml:space="preserve"> HYDRAULIC SET RETRIEVABLE PACKER 5" x 2 3/8'' EUE Box-Pin CASING 5'' WEIGHT 18-21 lbs/FT</v>
          </cell>
          <cell r="D180" t="str">
            <v>unidad</v>
          </cell>
          <cell r="E180">
            <v>9544.5</v>
          </cell>
          <cell r="F180" t="str">
            <v>Material</v>
          </cell>
        </row>
        <row r="181">
          <cell r="B181" t="str">
            <v>PCK 50002</v>
          </cell>
          <cell r="C181" t="str">
            <v xml:space="preserve"> HYDRAULIC SET RETRIEVABLE PACKER 7" x 2 7/8'' EUE Box-Pin CASING 7'' WEIGHT 26-29 lbs/FT</v>
          </cell>
          <cell r="D181" t="str">
            <v>unidad</v>
          </cell>
          <cell r="E181">
            <v>10092.950000000001</v>
          </cell>
          <cell r="F181" t="str">
            <v>Material</v>
          </cell>
        </row>
        <row r="182">
          <cell r="B182" t="str">
            <v>PCK 50003</v>
          </cell>
          <cell r="C182" t="str">
            <v xml:space="preserve"> HYDRAULIC SET RETRIEVABLE PACKER 7" x 3 1/2'' EUE Box-Pin CASING 7'' WEIGHT 26-29 lbs/FT</v>
          </cell>
          <cell r="D182" t="str">
            <v>unidad</v>
          </cell>
          <cell r="E182">
            <v>11570.33</v>
          </cell>
          <cell r="F182" t="str">
            <v>Material</v>
          </cell>
        </row>
        <row r="183">
          <cell r="B183" t="str">
            <v>PCK 50004</v>
          </cell>
          <cell r="C183" t="str">
            <v xml:space="preserve"> HYDRAULIC SET RETRIEVABLE PACKER 9 5/8" x 3 1/2'' EUE Box-Pin CASING 9 5/8'' WEIGHT 43.5-53.5 lbs/FT</v>
          </cell>
          <cell r="D183" t="str">
            <v>unidad</v>
          </cell>
          <cell r="E183">
            <v>20084.990000000002</v>
          </cell>
          <cell r="F183" t="str">
            <v>Material</v>
          </cell>
        </row>
        <row r="184">
          <cell r="B184" t="str">
            <v>PCK 50005</v>
          </cell>
          <cell r="C184" t="str">
            <v xml:space="preserve"> RETRIEVABLE HYDRAULIC PACKER  STRING 7" x 2 7/8'' EUE Box-Pin CASING 7'' WEIGHT 26-29 lbs/FT</v>
          </cell>
          <cell r="D184" t="str">
            <v>unidad</v>
          </cell>
          <cell r="E184">
            <v>9729.69</v>
          </cell>
          <cell r="F184" t="str">
            <v>Material</v>
          </cell>
        </row>
        <row r="185">
          <cell r="B185" t="str">
            <v>PCK 50006</v>
          </cell>
          <cell r="C185" t="str">
            <v xml:space="preserve"> RETRIEVABLE HYDRAULIC PACKER STRING 7" x 3 1/2'' EUE Box-Pin CASING 7'' WEIGHT 26-29 lbs/FT</v>
          </cell>
          <cell r="D185" t="str">
            <v>unidad</v>
          </cell>
          <cell r="E185">
            <v>11570.33</v>
          </cell>
          <cell r="F185" t="str">
            <v>Material</v>
          </cell>
        </row>
        <row r="186">
          <cell r="B186" t="str">
            <v>PCK 50007</v>
          </cell>
          <cell r="C186" t="str">
            <v xml:space="preserve"> RETRIEVABLE HYDRAULIC PACKER STRING 9 5/8" x 3 1/2'' EUE Box-Pin CASING 9 5/8'' WEIGHT 47-53.5 lbs/FT</v>
          </cell>
          <cell r="D186" t="str">
            <v>unidad</v>
          </cell>
          <cell r="E186">
            <v>19358.45</v>
          </cell>
          <cell r="F186" t="str">
            <v>Material</v>
          </cell>
        </row>
        <row r="187">
          <cell r="B187" t="str">
            <v>PCK 50008</v>
          </cell>
          <cell r="C187" t="str">
            <v>DOUBLE GRIP RETRIEVABLE PACKER MODEL R 5" x 2 3/8'' EUE Box-Pin CASING 5'' WEIGHT 15-18 lbs/FT</v>
          </cell>
          <cell r="D187" t="str">
            <v>unidad</v>
          </cell>
          <cell r="E187">
            <v>7726.7699999999995</v>
          </cell>
          <cell r="F187" t="str">
            <v>Material</v>
          </cell>
        </row>
        <row r="188">
          <cell r="B188" t="str">
            <v>PCK 50009</v>
          </cell>
          <cell r="C188" t="str">
            <v>DOUBLE GRIP RETRIEVABLE PACKER MODEL R  7" x 2 7/8'' EUE Box-Pin CASING 7'' WEIGHT 26-29 lbs/FT</v>
          </cell>
          <cell r="D188" t="str">
            <v>unidad</v>
          </cell>
          <cell r="E188">
            <v>10599.34</v>
          </cell>
          <cell r="F188" t="str">
            <v>Material</v>
          </cell>
        </row>
        <row r="189">
          <cell r="B189" t="str">
            <v>PCK 50010</v>
          </cell>
          <cell r="C189" t="str">
            <v>DOUBLE GRIP RETRIEVABLE PACKER MODEL R  7" x 3 1/2'' EUE Box-Pin CASING 7'' WEIGHT 26-29 lbs/FT</v>
          </cell>
          <cell r="D189" t="str">
            <v>unidad</v>
          </cell>
          <cell r="E189">
            <v>11570.33</v>
          </cell>
          <cell r="F189" t="str">
            <v>Material</v>
          </cell>
        </row>
        <row r="190">
          <cell r="B190" t="str">
            <v>PCK 50011</v>
          </cell>
          <cell r="C190" t="str">
            <v>DOUBLE GRIP RETRIEVABLE PACKER MODEL R 9 5/8" x 3 1/2'' EUE Box-Pin CASING 9 5/8'' WEIGHT 47''-53.5 lbs/FT</v>
          </cell>
          <cell r="D190" t="str">
            <v>unidad</v>
          </cell>
          <cell r="E190">
            <v>16831.75</v>
          </cell>
          <cell r="F190" t="str">
            <v>Material</v>
          </cell>
        </row>
        <row r="191">
          <cell r="B191" t="str">
            <v>PCK 50012</v>
          </cell>
          <cell r="C191" t="str">
            <v>MODEL TST-1 MECHANICAL SET PACKER 5" x 2 3/8'' EUE Box-Pin CASING 5'' WEIGHT 18-21 lbs/FT</v>
          </cell>
          <cell r="D191" t="str">
            <v>unidad</v>
          </cell>
          <cell r="E191">
            <v>7381.5599999999995</v>
          </cell>
          <cell r="F191" t="str">
            <v>Material</v>
          </cell>
        </row>
        <row r="192">
          <cell r="B192" t="str">
            <v>PCK 50013</v>
          </cell>
          <cell r="C192" t="str">
            <v>MODEL TST-1 MECHANICAL SET PACKER 7" x 2 7/8'' EUE Box-Pin CASING 7'' WEIGHT 26-32 lbs/FT</v>
          </cell>
          <cell r="D192" t="str">
            <v>unidad</v>
          </cell>
          <cell r="E192">
            <v>10583.23</v>
          </cell>
          <cell r="F192" t="str">
            <v>Material</v>
          </cell>
        </row>
        <row r="193">
          <cell r="B193" t="str">
            <v>PCK 50014</v>
          </cell>
          <cell r="C193" t="str">
            <v>MODEL TST-1 MECHANICAL SET PACKER 7" x 3 1/2'' EUE Box-Pin CASING 7'' WEIGHT 26-32lbs/FT</v>
          </cell>
          <cell r="D193" t="str">
            <v>unidad</v>
          </cell>
          <cell r="E193">
            <v>10690.66</v>
          </cell>
          <cell r="F193" t="str">
            <v>Material</v>
          </cell>
        </row>
        <row r="194">
          <cell r="B194" t="str">
            <v>PCK 50015</v>
          </cell>
          <cell r="C194" t="str">
            <v>MODEL TST-1 MECHANICAL SET PACKER 9 5/8" x 3 1/2'' EUE Box-Pin CASING 9 5/8'' WEIGHT 43.5-53.5 lbs/FT</v>
          </cell>
          <cell r="D194" t="str">
            <v>unidad</v>
          </cell>
          <cell r="E194">
            <v>16831.75</v>
          </cell>
          <cell r="F194" t="str">
            <v>Material</v>
          </cell>
        </row>
        <row r="195">
          <cell r="B195" t="str">
            <v>PCK 50016</v>
          </cell>
          <cell r="C195" t="str">
            <v>MECHANICAL PACKER  5" x 2 3/8'' EUE Box-Pin CASING 5'' WEIGHT 18-20.8 lbs/FT</v>
          </cell>
          <cell r="D195" t="str">
            <v>unidad</v>
          </cell>
          <cell r="E195">
            <v>7726.7699999999995</v>
          </cell>
          <cell r="F195" t="str">
            <v>Material</v>
          </cell>
        </row>
        <row r="196">
          <cell r="B196" t="str">
            <v>PCK 50017</v>
          </cell>
          <cell r="C196" t="str">
            <v>MECHANICAL PACKER  7" x 2 7/8'' EUE Box-Pin CASING 7'' WEIGHT 26-32 lbs/FT</v>
          </cell>
          <cell r="D196" t="str">
            <v>unidad</v>
          </cell>
          <cell r="E196">
            <v>10599.34</v>
          </cell>
          <cell r="F196" t="str">
            <v>Material</v>
          </cell>
        </row>
        <row r="197">
          <cell r="B197" t="str">
            <v>PCK 50018</v>
          </cell>
          <cell r="C197" t="str">
            <v>MECHANICAL PACKER  7" x 3 1/2'' EUE Box-Pin CASING 7'' WEIGHT 26-32 lbs/FT</v>
          </cell>
          <cell r="D197" t="str">
            <v>unidad</v>
          </cell>
          <cell r="E197">
            <v>11570.33</v>
          </cell>
          <cell r="F197" t="str">
            <v>Material</v>
          </cell>
        </row>
        <row r="198">
          <cell r="B198" t="str">
            <v>PCK 50019</v>
          </cell>
          <cell r="C198" t="str">
            <v>MECHANICAL PACKER   9 5/8" x 3 1/2'' EUE Box-Pin CASING 9 5/8'' WEIGHT 43.5-53.5 lbs/FT</v>
          </cell>
          <cell r="D198" t="str">
            <v>unidad</v>
          </cell>
          <cell r="E198">
            <v>16831.75</v>
          </cell>
          <cell r="F198" t="str">
            <v>Material</v>
          </cell>
        </row>
        <row r="199">
          <cell r="B199" t="str">
            <v>PCK 50020</v>
          </cell>
          <cell r="C199" t="str">
            <v>ERD RETRIEVABLE SEAL BORE PACKER 7'' CASING 7'' WEIGHT 26-29 lbs/FT</v>
          </cell>
          <cell r="D199" t="str">
            <v>unidad</v>
          </cell>
          <cell r="E199">
            <v>18082.89</v>
          </cell>
          <cell r="F199" t="str">
            <v>Material</v>
          </cell>
        </row>
        <row r="200">
          <cell r="B200" t="str">
            <v>PCK 50021</v>
          </cell>
          <cell r="C200" t="str">
            <v>ERD RETRIEVABLE SEAL BORE PACKER 9 5/8'' CASING 9 5/8'' WEIGHT 40 -53.5 lbs/FT</v>
          </cell>
          <cell r="D200" t="str">
            <v>unidad</v>
          </cell>
          <cell r="E200">
            <v>31042.739999999998</v>
          </cell>
          <cell r="F200" t="str">
            <v>Material</v>
          </cell>
        </row>
        <row r="201">
          <cell r="B201" t="str">
            <v>PCK 50022</v>
          </cell>
          <cell r="C201" t="str">
            <v>T2 ON/OFF TOOL R/L  3.75'' OD x  2 3/8'' EUE Box- Pin CASING 5''</v>
          </cell>
          <cell r="D201" t="str">
            <v>unidad</v>
          </cell>
          <cell r="E201">
            <v>3344.73</v>
          </cell>
          <cell r="F201" t="str">
            <v>Material</v>
          </cell>
        </row>
        <row r="202">
          <cell r="B202" t="str">
            <v>PCK 50023</v>
          </cell>
          <cell r="C202" t="str">
            <v>T2 ON/OFF TOOL R/L 5.5'' OD x  2 7/8'' EUE Box- Pin CASING SIZE 7''</v>
          </cell>
          <cell r="D202" t="str">
            <v>unidad</v>
          </cell>
          <cell r="E202">
            <v>3448.02</v>
          </cell>
          <cell r="F202" t="str">
            <v>Material</v>
          </cell>
        </row>
        <row r="203">
          <cell r="B203" t="str">
            <v>PCK 50024</v>
          </cell>
          <cell r="C203" t="str">
            <v>T2 ON/OFF TOOL R/L 5.5'' OD x  3 1/2'' EUE Box- Pin CASING SIZE 7''</v>
          </cell>
          <cell r="D203" t="str">
            <v>unidad</v>
          </cell>
          <cell r="E203">
            <v>5764.09</v>
          </cell>
          <cell r="F203" t="str">
            <v>Material</v>
          </cell>
        </row>
        <row r="204">
          <cell r="B204" t="str">
            <v>PCK 50025</v>
          </cell>
          <cell r="C204" t="str">
            <v>T2 ON/OFF TOOL R/L  8'' OD x  3 1/2'' EUE Box - Pin CASING SIZE  9 5/8''</v>
          </cell>
          <cell r="D204" t="str">
            <v>unidad</v>
          </cell>
          <cell r="E204">
            <v>6649.6900000000005</v>
          </cell>
          <cell r="F204" t="str">
            <v>Material</v>
          </cell>
        </row>
        <row r="205">
          <cell r="B205" t="str">
            <v>GPK55001</v>
          </cell>
          <cell r="C205" t="str">
            <v>DeltaWeld-Slip-On ALL WELDED 316L S.S. GPS SIZE 2-3/8" WEIGHT lbs./FT. 4.6 JACKET MAT - 316L JACKET L 33 FT. BASE PIPE L 37 FT</v>
          </cell>
          <cell r="D205" t="str">
            <v>unidad</v>
          </cell>
          <cell r="E205">
            <v>3979.2000000000003</v>
          </cell>
          <cell r="F205" t="str">
            <v>Material</v>
          </cell>
        </row>
        <row r="206">
          <cell r="B206" t="str">
            <v>GPK55002</v>
          </cell>
          <cell r="C206" t="str">
            <v>DeltaWeld-Slip-On  ALL WELDED 316L S.S. GPS SIZE 2-7/8" WEIGHT lbs./FT. 6.4 JACKET MAT - 316L JACKET L 33 FT. BASE PIPE L 37 FT</v>
          </cell>
          <cell r="D206" t="str">
            <v>unidad</v>
          </cell>
          <cell r="E206">
            <v>4193.83</v>
          </cell>
          <cell r="F206" t="str">
            <v>Material</v>
          </cell>
        </row>
        <row r="207">
          <cell r="B207" t="str">
            <v>GPK55003</v>
          </cell>
          <cell r="C207" t="str">
            <v>DeltaWeld-Slip-On ALL WELDED 316L S.S. GPS SIZE 3-1/2" WEIGHT lbs./FT. 9.2 JACKET MAT - 316L JACKET L 33 FT. BASE PIPE L 37 FT</v>
          </cell>
          <cell r="D207" t="str">
            <v>unidad</v>
          </cell>
          <cell r="E207">
            <v>4849.4399999999996</v>
          </cell>
          <cell r="F207" t="str">
            <v>Material</v>
          </cell>
        </row>
        <row r="208">
          <cell r="B208" t="str">
            <v>GPK55004</v>
          </cell>
          <cell r="C208" t="str">
            <v>DeltaWeld-Slip-On ALL WELDED 316L S.S. GPS SIZE 4" WEIGHT lbs./FT. 9.5 JACKET MAT - 316L JACKET L 33 FT. BASE PIPE L 37 FT</v>
          </cell>
          <cell r="D208" t="str">
            <v>unidad</v>
          </cell>
          <cell r="E208">
            <v>5459.6</v>
          </cell>
          <cell r="F208" t="str">
            <v>Material</v>
          </cell>
        </row>
        <row r="209">
          <cell r="B209" t="str">
            <v>GPK55005</v>
          </cell>
          <cell r="C209" t="str">
            <v>DeltaWeld-Slip-On ALL WELDED 316L S.S. GPS SIZE 4-1/2" WEIGHT lbs./FT. 11.6 JACKET MAT - 316L JACKET L 33 FT. BASE PIPE L 37 FT</v>
          </cell>
          <cell r="D209" t="str">
            <v>unidad</v>
          </cell>
          <cell r="E209">
            <v>5939.1100000000006</v>
          </cell>
          <cell r="F209" t="str">
            <v>Material</v>
          </cell>
        </row>
        <row r="210">
          <cell r="B210" t="str">
            <v>GPK55006</v>
          </cell>
          <cell r="C210" t="str">
            <v>DeltaWeld-Slip-On ALL WELDED 316L S.S. GPS SIZE 5" WEIGHT lbs./FT. 15 JACKET MAT - 316L JACKET L 33 FT. BASE PIPE L 37 FT</v>
          </cell>
          <cell r="D210" t="str">
            <v>unidad</v>
          </cell>
          <cell r="E210">
            <v>6550.4</v>
          </cell>
          <cell r="F210" t="str">
            <v>Material</v>
          </cell>
        </row>
        <row r="211">
          <cell r="B211" t="str">
            <v>GPK55007</v>
          </cell>
          <cell r="C211" t="str">
            <v>DeltaWeld-Slip-On ALL WELDED 316L S.S. GPS SIZE 5-1/2" WEIGHT lbs./FT. 17 JACKET MAT - 316L JACKET L 33 FT. BASE PIPE L 37 FT</v>
          </cell>
          <cell r="D211" t="str">
            <v>unidad</v>
          </cell>
          <cell r="E211">
            <v>6859.06</v>
          </cell>
          <cell r="F211" t="str">
            <v>Material</v>
          </cell>
        </row>
        <row r="212">
          <cell r="B212" t="str">
            <v>GPK55008</v>
          </cell>
          <cell r="C212" t="str">
            <v>DeltaWeld-Slip-On ALL WELDED 316L S.S. GPS SIZE 2-3/8" WEIGHT lbs./FT. 4.6 JACKET MAT - 316L JACKET L 7.2 FT. BASE PIPE L 9.25 FT</v>
          </cell>
          <cell r="D212" t="str">
            <v>unidad</v>
          </cell>
          <cell r="E212">
            <v>1396.49</v>
          </cell>
          <cell r="F212" t="str">
            <v>Material</v>
          </cell>
        </row>
        <row r="213">
          <cell r="B213" t="str">
            <v>GPK55009</v>
          </cell>
          <cell r="C213" t="str">
            <v>DeltaWeld-Slip-On ALL WELDED 316L S.S. GPS SIZE 2-7/8" WEIGHT lbs./FT. 6.4 JACKET MAT - 316L JACKET L 7.2 FT. BASE PIPE L 9.25 FT</v>
          </cell>
          <cell r="D213" t="str">
            <v>unidad</v>
          </cell>
          <cell r="E213">
            <v>1488.0900000000001</v>
          </cell>
          <cell r="F213" t="str">
            <v>Material</v>
          </cell>
        </row>
        <row r="214">
          <cell r="B214" t="str">
            <v>GPK55010</v>
          </cell>
          <cell r="C214" t="str">
            <v>DeltaWeld-Slip-On ALL WELDED 316L S.S. GPS SIZE 3-1/2" WEIGHT lbs./FT. 9.2 JACKET MAT - 316L JACKET L 7.2 FT. BASE PIPE L 9.25 FT</v>
          </cell>
          <cell r="D214" t="str">
            <v>unidad</v>
          </cell>
          <cell r="E214">
            <v>1762.33</v>
          </cell>
          <cell r="F214" t="str">
            <v>Material</v>
          </cell>
        </row>
        <row r="215">
          <cell r="B215" t="str">
            <v>GPK55011</v>
          </cell>
          <cell r="C215" t="str">
            <v>DeltaWeld-Slip-On ALL WELDED 316L S.S. GPS SIZE 4" WEIGHT lbs./FT. 9.5 JACKET MAT - 316L JACKET L 7.2 FT. BASE PIPE L 9.25 FT</v>
          </cell>
          <cell r="D215" t="str">
            <v>unidad</v>
          </cell>
          <cell r="E215">
            <v>1956.1299999999999</v>
          </cell>
          <cell r="F215" t="str">
            <v>Material</v>
          </cell>
        </row>
        <row r="216">
          <cell r="B216" t="str">
            <v>GPK55012</v>
          </cell>
          <cell r="C216" t="str">
            <v>DeltaWeld-Slip-On ALL WELDED 316L S.S. GPS SIZE 4-1/2" WEIGHT lbs./FT. 11.6 JACKET MAT - 316L JACKET L 7.2 FT. BASE PIPE L 9.25 FT</v>
          </cell>
          <cell r="D216" t="str">
            <v>unidad</v>
          </cell>
          <cell r="E216">
            <v>2118.21</v>
          </cell>
          <cell r="F216" t="str">
            <v>Material</v>
          </cell>
        </row>
        <row r="217">
          <cell r="B217" t="str">
            <v>GPK55013</v>
          </cell>
          <cell r="C217" t="str">
            <v>DeltaWeld-Slip-On ALL WELDED 316L S.S. GPS SIZE 5" WEIGHT lbs./FT. 15 JACKET MAT - 316L JACKET L 7.2 FT. BASE PIPE L 9.25 FT</v>
          </cell>
          <cell r="D217" t="str">
            <v>unidad</v>
          </cell>
          <cell r="E217">
            <v>2277.36</v>
          </cell>
          <cell r="F217" t="str">
            <v>Material</v>
          </cell>
        </row>
        <row r="218">
          <cell r="B218" t="str">
            <v>GPK55014</v>
          </cell>
          <cell r="C218" t="str">
            <v>DeltaWeld-Slip-On ALL WELDED 316L S.S. GPS SIZE 5-1/2" WEIGHT lbs./FT. 17 JACKET MAT - 316L JACKET L 7.2 FT. BASE PIPE L 9.25 FT</v>
          </cell>
          <cell r="D218" t="str">
            <v>unidad</v>
          </cell>
          <cell r="E218">
            <v>2403.6099999999997</v>
          </cell>
          <cell r="F218" t="str">
            <v>Material</v>
          </cell>
        </row>
        <row r="219">
          <cell r="B219" t="str">
            <v>GPK55015</v>
          </cell>
          <cell r="C219" t="str">
            <v>DeltaWeld-Slip-On ALL WELDED 316L S.S. GPS SIZE 2-3/8" WEIGHT lbs./FT. 4.6 JACKET MAT - 316L JACKET L 16.5 FT. BASE PIPE L 18.5 FT</v>
          </cell>
          <cell r="D219" t="str">
            <v>unidad</v>
          </cell>
          <cell r="E219">
            <v>2311.9900000000002</v>
          </cell>
          <cell r="F219" t="str">
            <v>Material</v>
          </cell>
        </row>
        <row r="220">
          <cell r="B220" t="str">
            <v>GPK55016</v>
          </cell>
          <cell r="C220" t="str">
            <v>DeltaWeld-Slip-On ALL WELDED 316L S.S. GPS SIZE 2-7/8" WEIGHT lbs./FT. 6.4 JACKET MAT - 316L JACKET L 16.5 FT. BASE PIPE L 18.5 FT</v>
          </cell>
          <cell r="D220" t="str">
            <v>unidad</v>
          </cell>
          <cell r="E220">
            <v>2425.9299999999998</v>
          </cell>
          <cell r="F220" t="str">
            <v>Material</v>
          </cell>
        </row>
        <row r="221">
          <cell r="B221" t="str">
            <v>GPK55017</v>
          </cell>
          <cell r="C221" t="str">
            <v>DeltaWeld-Slip-On ALL WELDED 316L S.S. GPS SIZE 3-1/2" WEIGHT lbs./FT. 9.2 JACKET MAT - 316L JACKET L 16.5 FT. BASE PIPE L 18.5 FT</v>
          </cell>
          <cell r="D221" t="str">
            <v>unidad</v>
          </cell>
          <cell r="E221">
            <v>2837</v>
          </cell>
          <cell r="F221" t="str">
            <v>Material</v>
          </cell>
        </row>
        <row r="222">
          <cell r="B222" t="str">
            <v>GPK55018</v>
          </cell>
          <cell r="C222" t="str">
            <v>DeltaWeld-Slip-On  ALL WELDED 316L S.S. GPS SIZE 4" WEIGHT lbs./FT. 9.5 JACKET MAT - 316L JACKET L 16.5 FT. BASE PIPE L 18.5 FT</v>
          </cell>
          <cell r="D222" t="str">
            <v>unidad</v>
          </cell>
          <cell r="E222">
            <v>3202.85</v>
          </cell>
          <cell r="F222" t="str">
            <v>Material</v>
          </cell>
        </row>
        <row r="223">
          <cell r="B223" t="str">
            <v>GPK55019</v>
          </cell>
          <cell r="C223" t="str">
            <v>DeltaWeld-Slip-On ALL WELDED 316L S.S. GPS SIZE 4-1/2" WEIGHT lbs./FT. 11.6 JACKET MAT - 316L JACKET L 16.5 FT. BASE PIPE L 18.5 FT</v>
          </cell>
          <cell r="D223" t="str">
            <v>unidad</v>
          </cell>
          <cell r="E223">
            <v>3454.2000000000003</v>
          </cell>
          <cell r="F223" t="str">
            <v>Material</v>
          </cell>
        </row>
        <row r="224">
          <cell r="B224" t="str">
            <v>GPK55020</v>
          </cell>
          <cell r="C224" t="str">
            <v>DeltaWeld-Slip-On ALL WELDED 316L S.S. GPS SIZE 5" WEIGHT lbs./FT. 15 JACKET MAT - 316L JACKET L 16.5 FT. BASE PIPE L 18.5 FT</v>
          </cell>
          <cell r="D224" t="str">
            <v>unidad</v>
          </cell>
          <cell r="E224">
            <v>3796.56</v>
          </cell>
          <cell r="F224" t="str">
            <v>Material</v>
          </cell>
        </row>
        <row r="225">
          <cell r="B225" t="str">
            <v>GPK55021</v>
          </cell>
          <cell r="C225" t="str">
            <v>DeltaElite- 316L FILTER CARTRIDGE MOUNTED ON L-80 OR 13CR BASE PIPE SIZE 2-3/8" WEIGHT lbs./FT. 4.60 L-80 BASE PIPE LENGTH 9.25 FT</v>
          </cell>
          <cell r="D225" t="str">
            <v>unidad</v>
          </cell>
          <cell r="E225">
            <v>2472.3200000000002</v>
          </cell>
          <cell r="F225" t="str">
            <v>Material</v>
          </cell>
        </row>
        <row r="226">
          <cell r="B226" t="str">
            <v>GPK55022</v>
          </cell>
          <cell r="C226" t="str">
            <v>DeltaElite- 316L FILTER CARTRIDGE MOUNTED ON L-80 BASE PIPE SIZE 2-7/8" WEIGHT lbs./FT. 6.40 L-80 BASE PIPE LENGTH 9.25 FT</v>
          </cell>
          <cell r="D226" t="str">
            <v>unidad</v>
          </cell>
          <cell r="E226">
            <v>2622.06</v>
          </cell>
          <cell r="F226" t="str">
            <v>Material</v>
          </cell>
        </row>
        <row r="227">
          <cell r="B227" t="str">
            <v>GPK55023</v>
          </cell>
          <cell r="C227" t="str">
            <v>DeltaElite- 316L FILTER CARTRIDGE MOUNTED ON L-80BASE PIPE SIZE 3-1/2" WEIGHT lbs./FT. 9.20 L-80 BASE PIPE LENGTH 9.25 FT</v>
          </cell>
          <cell r="D227" t="str">
            <v>unidad</v>
          </cell>
          <cell r="E227">
            <v>2908.06</v>
          </cell>
          <cell r="F227" t="str">
            <v>Material</v>
          </cell>
        </row>
        <row r="228">
          <cell r="B228" t="str">
            <v>GPK55024</v>
          </cell>
          <cell r="C228" t="str">
            <v>DeltaElite- 316L FILTER CARTRIDGE MOUNTED ON L-80  BASE PIPE SIZE 4" WEIGHT lbs./FT. 9.50 L-80 BASE PIPE LENGTH 9.25 FT</v>
          </cell>
          <cell r="D228" t="str">
            <v>unidad</v>
          </cell>
          <cell r="E228">
            <v>3218.13</v>
          </cell>
          <cell r="F228" t="str">
            <v>Material</v>
          </cell>
        </row>
        <row r="229">
          <cell r="B229" t="str">
            <v>GPK55025</v>
          </cell>
          <cell r="C229" t="str">
            <v>DeltaElite- 316L FILTER CARTRIDGE MOUNTED ON L-80  BASE PIPE SIZE 4-1/2" WEIGHT lbs./FT. 11.60 L-80 BASE PIPE LENGTH 9.25 FT</v>
          </cell>
          <cell r="D229" t="str">
            <v>unidad</v>
          </cell>
          <cell r="E229">
            <v>3589.25</v>
          </cell>
          <cell r="F229" t="str">
            <v>Material</v>
          </cell>
        </row>
        <row r="230">
          <cell r="B230" t="str">
            <v>GPK55026</v>
          </cell>
          <cell r="C230" t="str">
            <v>DeltaElite- 316L FILTER CARTRIDGE MOUNTED ON L-80 BASE PIPE SIZE 5-1/2" WEIGHT lbs./FT. 17.00 L-80 BASE PIPE LENGTH 9.25 FT</v>
          </cell>
          <cell r="D230" t="str">
            <v>unidad</v>
          </cell>
          <cell r="E230">
            <v>3206.38</v>
          </cell>
          <cell r="F230" t="str">
            <v>Material</v>
          </cell>
        </row>
        <row r="231">
          <cell r="B231" t="str">
            <v>GPK55027</v>
          </cell>
          <cell r="C231" t="str">
            <v>DeltaElite- 316L FILTER CARTRIDGE MOUNTED ON L-80  BASE PIPE SIZE 6-5/8" WEIGHT lbs./FT. 24.00 L-80 BASE PIPE LENGTH 9.25 FT</v>
          </cell>
          <cell r="D231" t="str">
            <v>unidad</v>
          </cell>
          <cell r="E231">
            <v>3238.09</v>
          </cell>
          <cell r="F231" t="str">
            <v>Material</v>
          </cell>
        </row>
        <row r="232">
          <cell r="B232" t="str">
            <v>GPK55028</v>
          </cell>
          <cell r="C232" t="str">
            <v>DeltaElite- 316L FILTER CARTRIDGE MOUNTED ON L-80  BASE PIPE SIZE 2-3/8" WEIGHT lbs./FT. 4.60 L-80 BASE PIPE LENGTH 18.5 FT</v>
          </cell>
          <cell r="D232" t="str">
            <v>unidad</v>
          </cell>
          <cell r="E232">
            <v>3716.12</v>
          </cell>
          <cell r="F232" t="str">
            <v>Material</v>
          </cell>
        </row>
        <row r="233">
          <cell r="B233" t="str">
            <v>GPK55029</v>
          </cell>
          <cell r="C233" t="str">
            <v>DeltaElite- 316L FILTER CARTRIDGE MOUNTED ON L-80 BASE PIPE SIZE 2-7/8" WEIGHT lbs./FT. 6.40 L-80 BASE PIPE LENGTH 18.5 FT</v>
          </cell>
          <cell r="D233" t="str">
            <v>unidad</v>
          </cell>
          <cell r="E233">
            <v>4431.38</v>
          </cell>
          <cell r="F233" t="str">
            <v>Material</v>
          </cell>
        </row>
        <row r="234">
          <cell r="B234" t="str">
            <v>GPK55030</v>
          </cell>
          <cell r="C234" t="str">
            <v>DeltaElite - 316L FILTER CARTRIDGE MOUNTED ON L-80  BASE PIPE SIZE 3-1/2" WEIGHT lbs./FT. 9.20 L-80 BASE PIPE LENGTH 18.5 FT</v>
          </cell>
          <cell r="D234" t="str">
            <v>unidad</v>
          </cell>
          <cell r="E234">
            <v>4577.6000000000004</v>
          </cell>
          <cell r="F234" t="str">
            <v>Material</v>
          </cell>
        </row>
        <row r="235">
          <cell r="B235" t="str">
            <v>GPK55031</v>
          </cell>
          <cell r="C235" t="str">
            <v>DeltaElite- 316L FILTER CARTRIDGE MOUNTED ON L-80  BASE PIPE SIZE 4" WEIGHT lbs./FT. 9.50 L-80 BASE PIPE LENGTH 18.5 FT</v>
          </cell>
          <cell r="D235" t="str">
            <v>unidad</v>
          </cell>
          <cell r="E235">
            <v>4836.59</v>
          </cell>
          <cell r="F235" t="str">
            <v>Material</v>
          </cell>
        </row>
        <row r="236">
          <cell r="B236" t="str">
            <v>GPK55032</v>
          </cell>
          <cell r="C236" t="str">
            <v>DeltaElite- 316L FILTER CARTRIDGE MOUNTED ON L-80  BASE PIPE SIZE 4-1/2" WEIGHT lbs./FT. 11.60 L-80 BASE PIPE LENGTH 18.5 FT</v>
          </cell>
          <cell r="D236" t="str">
            <v>unidad</v>
          </cell>
          <cell r="E236">
            <v>5147.24</v>
          </cell>
          <cell r="F236" t="str">
            <v>Material</v>
          </cell>
        </row>
        <row r="237">
          <cell r="B237" t="str">
            <v>GPK55033</v>
          </cell>
          <cell r="C237" t="str">
            <v>DeltaElite- 316L FILTER CARTRIDGE MOUNTED ON L-80 BASE PIPE SIZE 5-1/2" WEIGHT lbs./FT. 17.00 L-80 BASE PIPE LENGTH 18.5 FT</v>
          </cell>
          <cell r="D237" t="str">
            <v>unidad</v>
          </cell>
          <cell r="E237">
            <v>5343.38</v>
          </cell>
          <cell r="F237" t="str">
            <v>Material</v>
          </cell>
        </row>
        <row r="238">
          <cell r="B238" t="str">
            <v>GPK55034</v>
          </cell>
          <cell r="C238" t="str">
            <v>DeltaElite - 316L FILTER CARTRIDGE MOUNTED ON L-80  BASE PIPE SIZE 6-5/8" WEIGHT lbs./FT. 24.00 L-80 BASE PIPE LENGTH 18.5 FT</v>
          </cell>
          <cell r="D238" t="str">
            <v>unidad</v>
          </cell>
          <cell r="E238">
            <v>5662.26</v>
          </cell>
          <cell r="F238" t="str">
            <v>Material</v>
          </cell>
        </row>
        <row r="239">
          <cell r="B239" t="str">
            <v>GPK55035</v>
          </cell>
          <cell r="C239" t="str">
            <v>DeltaElite- 316L FILTER CARTRIDGE MOUNTED ON L-80  BASE PIPE SIZE 2-3/8" WEIGHT lbs./FT. 4.60 L-80 BASE PIPE LENGTH 37 FT</v>
          </cell>
          <cell r="D239" t="str">
            <v>unidad</v>
          </cell>
          <cell r="E239">
            <v>6889.5999999999995</v>
          </cell>
          <cell r="F239" t="str">
            <v>Material</v>
          </cell>
        </row>
        <row r="240">
          <cell r="B240" t="str">
            <v>GPK55036</v>
          </cell>
          <cell r="C240" t="str">
            <v>DeltaElite- 316L FILTER CARTRIDGE MOUNTED ON L-80  BASE PIPE SIZE 2-7/8" WEIGHT lbs./FT. 6.40 L-80 BASE PIPE LENGTH 37 FT</v>
          </cell>
          <cell r="D240" t="str">
            <v>unidad</v>
          </cell>
          <cell r="E240">
            <v>8315.4299999999985</v>
          </cell>
          <cell r="F240" t="str">
            <v>Material</v>
          </cell>
        </row>
        <row r="241">
          <cell r="B241" t="str">
            <v>GPK55037</v>
          </cell>
          <cell r="C241" t="str">
            <v>DeltaElite- 316L FILTER CARTRIDGE MOUNTED ON L-80 BASE PIPE SIZE 3-1/2" WEIGHT lbs./FT. 9.20 L-80 BASE PIPE LENGTH 37 FT</v>
          </cell>
          <cell r="D241" t="str">
            <v>unidad</v>
          </cell>
          <cell r="E241">
            <v>8590.85</v>
          </cell>
          <cell r="F241" t="str">
            <v>Material</v>
          </cell>
        </row>
        <row r="242">
          <cell r="B242" t="str">
            <v>GPK55038</v>
          </cell>
          <cell r="C242" t="str">
            <v>DeltaElite- 316L FILTER CARTRIDGE MOUNTED ON L-80 BASE PIPE SIZE 4" WEIGHT lbs./FT. 9.50 L-80 BASE PIPE LENGTH 37 FT</v>
          </cell>
          <cell r="D242" t="str">
            <v>unidad</v>
          </cell>
          <cell r="E242">
            <v>9078.8599999999988</v>
          </cell>
          <cell r="F242" t="str">
            <v>Material</v>
          </cell>
        </row>
        <row r="243">
          <cell r="B243" t="str">
            <v>GPK55039</v>
          </cell>
          <cell r="C243" t="str">
            <v>DeltaElite- 316L FILTER CARTRIDGE MOUNTED ON L-80  BASE PIPE SIZE 4-1/2" WEIGHT lbs./FT. 11.60 L-80 BASE PIPE LENGTH 37 FT</v>
          </cell>
          <cell r="D243" t="str">
            <v>unidad</v>
          </cell>
          <cell r="E243">
            <v>10213.43</v>
          </cell>
          <cell r="F243" t="str">
            <v>Material</v>
          </cell>
        </row>
        <row r="244">
          <cell r="B244" t="str">
            <v>GPK55040</v>
          </cell>
          <cell r="C244" t="str">
            <v>DeltaElite- 316L FILTER CARTRIDGE MOUNTED ON L-80  BASE PIPE SIZE 5-1/2" WEIGHT lbs./FT. 17.00 L-80 BASE PIPE LENGTH 37 FT</v>
          </cell>
          <cell r="D244" t="str">
            <v>unidad</v>
          </cell>
          <cell r="E244">
            <v>10029.039999999999</v>
          </cell>
          <cell r="F244" t="str">
            <v>Material</v>
          </cell>
        </row>
        <row r="245">
          <cell r="B245" t="str">
            <v>GPK55041</v>
          </cell>
          <cell r="C245" t="str">
            <v>DeltaElite- 316L FILTER CARTRIDGE MOUNTED ON L-80  BASE PIPE SIZE 6-5/8" WEIGHT lbs./FT. 24.00 L-80 BASE PIPE LENGTH 37 FT</v>
          </cell>
          <cell r="D245" t="str">
            <v>unidad</v>
          </cell>
          <cell r="E245">
            <v>10585.15</v>
          </cell>
          <cell r="F245" t="str">
            <v>Material</v>
          </cell>
        </row>
        <row r="246">
          <cell r="B246" t="str">
            <v>GPK55042</v>
          </cell>
          <cell r="C246" t="str">
            <v>BULL PLUG SIZE 2-3/8"</v>
          </cell>
          <cell r="D246" t="str">
            <v>unidad</v>
          </cell>
          <cell r="E246">
            <v>499.79</v>
          </cell>
          <cell r="F246" t="str">
            <v>Material</v>
          </cell>
        </row>
        <row r="247">
          <cell r="B247" t="str">
            <v>GPK55043</v>
          </cell>
          <cell r="C247" t="str">
            <v>BULL PLUG SIZE 2.615</v>
          </cell>
          <cell r="D247" t="str">
            <v>unidad</v>
          </cell>
          <cell r="E247">
            <v>933.08</v>
          </cell>
          <cell r="F247" t="str">
            <v>Material</v>
          </cell>
        </row>
        <row r="248">
          <cell r="B248" t="str">
            <v>GPK55044</v>
          </cell>
          <cell r="C248" t="str">
            <v>BULL PLUG SIZE 2-7/8"</v>
          </cell>
          <cell r="D248" t="str">
            <v>unidad</v>
          </cell>
          <cell r="E248">
            <v>621.46</v>
          </cell>
          <cell r="F248" t="str">
            <v>Material</v>
          </cell>
        </row>
        <row r="249">
          <cell r="B249" t="str">
            <v>GPK55045</v>
          </cell>
          <cell r="C249" t="str">
            <v>BULL PLUG SIZE 3.093</v>
          </cell>
          <cell r="D249" t="str">
            <v>unidad</v>
          </cell>
          <cell r="E249">
            <v>933.08</v>
          </cell>
          <cell r="F249" t="str">
            <v>Material</v>
          </cell>
        </row>
        <row r="250">
          <cell r="B250" t="str">
            <v>GPK55046</v>
          </cell>
          <cell r="C250" t="str">
            <v>BULL PLUG SIZE 3-1/2"</v>
          </cell>
          <cell r="D250" t="str">
            <v>unidad</v>
          </cell>
          <cell r="E250">
            <v>933.08</v>
          </cell>
          <cell r="F250" t="str">
            <v>Material</v>
          </cell>
        </row>
        <row r="251">
          <cell r="B251" t="str">
            <v>GPK55047</v>
          </cell>
          <cell r="C251" t="str">
            <v>BULL PLUG SIZE 4"</v>
          </cell>
          <cell r="D251" t="str">
            <v>unidad</v>
          </cell>
          <cell r="E251">
            <v>933.08</v>
          </cell>
          <cell r="F251" t="str">
            <v>Material</v>
          </cell>
        </row>
        <row r="252">
          <cell r="B252" t="str">
            <v>GPK55048</v>
          </cell>
          <cell r="C252" t="str">
            <v>BULL PLUG SIZE 4-1/2"</v>
          </cell>
          <cell r="D252" t="str">
            <v>unidad</v>
          </cell>
          <cell r="E252">
            <v>933.08</v>
          </cell>
          <cell r="F252" t="str">
            <v>Material</v>
          </cell>
        </row>
        <row r="253">
          <cell r="B253" t="str">
            <v>GPK55049</v>
          </cell>
          <cell r="C253" t="str">
            <v>BULL PLUG SIZE 5"</v>
          </cell>
          <cell r="D253" t="str">
            <v>unidad</v>
          </cell>
          <cell r="E253">
            <v>1239.3600000000001</v>
          </cell>
          <cell r="F253" t="str">
            <v>Material</v>
          </cell>
        </row>
        <row r="254">
          <cell r="B254" t="str">
            <v>GPK55050</v>
          </cell>
          <cell r="C254" t="str">
            <v>BULL PLUG SIZE 5-1/2"</v>
          </cell>
          <cell r="D254" t="str">
            <v>unidad</v>
          </cell>
          <cell r="E254">
            <v>1239.3600000000001</v>
          </cell>
          <cell r="F254" t="str">
            <v>Material</v>
          </cell>
        </row>
        <row r="255">
          <cell r="B255" t="str">
            <v>GPK55053</v>
          </cell>
          <cell r="C255" t="str">
            <v>DOUBLE PIN CROSSOVER SUB SIZE 2-3/8" L-80 OR EQUIVALENT MATERIAL</v>
          </cell>
          <cell r="D255" t="str">
            <v>unidad</v>
          </cell>
          <cell r="E255">
            <v>1541.5</v>
          </cell>
          <cell r="F255" t="str">
            <v>Material</v>
          </cell>
        </row>
        <row r="256">
          <cell r="B256" t="str">
            <v>GPK55054</v>
          </cell>
          <cell r="C256" t="str">
            <v>DOUBLE PIN CROSSOVER SUB SIZE 2-7/8" L-80 OR EQUIVALENT MATERIAL</v>
          </cell>
          <cell r="D256" t="str">
            <v>unidad</v>
          </cell>
          <cell r="E256">
            <v>1541.5</v>
          </cell>
          <cell r="F256" t="str">
            <v>Material</v>
          </cell>
        </row>
        <row r="257">
          <cell r="B257" t="str">
            <v>GPK55055</v>
          </cell>
          <cell r="C257" t="str">
            <v>DOUBLE PIN CROSSOVER SUB SIZE 3-1/2" L-80 OR EQUIVALENT MATERIAL</v>
          </cell>
          <cell r="D257" t="str">
            <v>unidad</v>
          </cell>
          <cell r="E257">
            <v>1847.77</v>
          </cell>
          <cell r="F257" t="str">
            <v>Material</v>
          </cell>
        </row>
        <row r="258">
          <cell r="B258" t="str">
            <v>GPK55056</v>
          </cell>
          <cell r="C258" t="str">
            <v>DOUBLE PIN CROSSOVER SUB SIZE 4" L-80 OR EQUIVALENT MATERIAL</v>
          </cell>
          <cell r="D258" t="str">
            <v>unidad</v>
          </cell>
          <cell r="E258">
            <v>1847.77</v>
          </cell>
          <cell r="F258" t="str">
            <v>Material</v>
          </cell>
        </row>
        <row r="259">
          <cell r="B259" t="str">
            <v>GPK55057</v>
          </cell>
          <cell r="C259" t="str">
            <v>DOUBLE PIN CROSSOVER SUB SIZE 4-1/2" L-80 OR EQUIVALENT MATERIAL</v>
          </cell>
          <cell r="D259" t="str">
            <v>unidad</v>
          </cell>
          <cell r="E259">
            <v>2463.29</v>
          </cell>
          <cell r="F259" t="str">
            <v>Material</v>
          </cell>
        </row>
        <row r="260">
          <cell r="B260" t="str">
            <v>GPK55058</v>
          </cell>
          <cell r="C260" t="str">
            <v>DOUBLE PIN CROSSOVER SUB SIZE 5" L-80 OR EQUIVALENT MATERIAL</v>
          </cell>
          <cell r="D260" t="str">
            <v>unidad</v>
          </cell>
          <cell r="E260">
            <v>2463.29</v>
          </cell>
          <cell r="F260" t="str">
            <v>Material</v>
          </cell>
        </row>
        <row r="261">
          <cell r="B261" t="str">
            <v>GPK55059</v>
          </cell>
          <cell r="C261" t="str">
            <v>DOUBLE PIN CROSSOVER SUB SIZE 5-1/2" L-80 OR EQUIVALENT MATERIAL</v>
          </cell>
          <cell r="D261" t="str">
            <v>unidad</v>
          </cell>
          <cell r="E261">
            <v>2463.29</v>
          </cell>
          <cell r="F261" t="str">
            <v>Material</v>
          </cell>
        </row>
        <row r="262">
          <cell r="B262" t="str">
            <v>GPK55060</v>
          </cell>
          <cell r="C262" t="str">
            <v>DOUBLE PIN CROSSOVER SUB SIZE 2-3/8" P-110 OR EQUIVALENT MATERIAL WITH 13,000 PSI MIN. COLLAPSE</v>
          </cell>
          <cell r="D262" t="str">
            <v>unidad</v>
          </cell>
          <cell r="E262">
            <v>1847.77</v>
          </cell>
          <cell r="F262" t="str">
            <v>Material</v>
          </cell>
        </row>
        <row r="263">
          <cell r="B263" t="str">
            <v>GPK55061</v>
          </cell>
          <cell r="C263" t="str">
            <v>DOUBLE PIN CROSSOVER SUB SIZE 2-7/8" P-110 OR EQUIVALENT MATERIAL WITH 13,000 PSI MIN. COLLAPSE</v>
          </cell>
          <cell r="D263" t="str">
            <v>unidad</v>
          </cell>
          <cell r="E263">
            <v>1847.77</v>
          </cell>
          <cell r="F263" t="str">
            <v>Material</v>
          </cell>
        </row>
        <row r="264">
          <cell r="B264" t="str">
            <v>GPK55062</v>
          </cell>
          <cell r="C264" t="str">
            <v>DOUBLE PIN CROSSOVER SUB SIZE 3-1/2" P-110 OR EQUIVALENT MATERIAL WITH 13,000 PSI MIN. COLLAPSE</v>
          </cell>
          <cell r="D264" t="str">
            <v>unidad</v>
          </cell>
          <cell r="E264">
            <v>2155.23</v>
          </cell>
          <cell r="F264" t="str">
            <v>Material</v>
          </cell>
        </row>
        <row r="265">
          <cell r="B265" t="str">
            <v>GPK55063</v>
          </cell>
          <cell r="C265" t="str">
            <v>DOUBLE PIN CROSSOVER SUB SIZE 4" P-110 OR EQUIVALENT MATERIAL WITH 13,000 PSI MIN. COLLAPSE</v>
          </cell>
          <cell r="D265" t="str">
            <v>unidad</v>
          </cell>
          <cell r="E265">
            <v>2155.23</v>
          </cell>
          <cell r="F265" t="str">
            <v>Material</v>
          </cell>
        </row>
        <row r="266">
          <cell r="B266" t="str">
            <v>GPK55064</v>
          </cell>
          <cell r="C266" t="str">
            <v>DOUBLE PIN CROSSOVER SUB SIZE 4-1/2" P-110 OR EQUIVALENT MATERIAL WITH 13,000 PSI MIN. COLLAPSE</v>
          </cell>
          <cell r="D266" t="str">
            <v>unidad</v>
          </cell>
          <cell r="E266">
            <v>2771.94</v>
          </cell>
          <cell r="F266" t="str">
            <v>Material</v>
          </cell>
        </row>
        <row r="267">
          <cell r="B267" t="str">
            <v>GPK55065</v>
          </cell>
          <cell r="C267" t="str">
            <v>DOUBLE PIN CROSSOVER SUB SIZE 5" P-110 OR EQUIVALENT MATERIAL WITH 13,000 PSI MIN. COLLAPSE</v>
          </cell>
          <cell r="D267" t="str">
            <v>unidad</v>
          </cell>
          <cell r="E267">
            <v>2771.94</v>
          </cell>
          <cell r="F267" t="str">
            <v>Material</v>
          </cell>
        </row>
        <row r="268">
          <cell r="B268" t="str">
            <v>GPK55066</v>
          </cell>
          <cell r="C268" t="str">
            <v>DOUBLE PIN CROSSOVER SUB SIZE 5-1/2" P-110 OR EQUIVALENT MATERIAL WITH 13,000 PSI MIN. COLLAPSE</v>
          </cell>
          <cell r="D268" t="str">
            <v>unidad</v>
          </cell>
          <cell r="E268">
            <v>2771.94</v>
          </cell>
          <cell r="F268" t="str">
            <v>Material</v>
          </cell>
        </row>
        <row r="269">
          <cell r="B269" t="str">
            <v>GPK55067</v>
          </cell>
          <cell r="C269" t="str">
            <v>RATCHETING MULE SHOE THREAD SIZE 3-1/2" STANDARD</v>
          </cell>
          <cell r="D269" t="str">
            <v>unidad</v>
          </cell>
          <cell r="E269">
            <v>2483.48</v>
          </cell>
          <cell r="F269" t="str">
            <v>Material</v>
          </cell>
        </row>
        <row r="270">
          <cell r="B270" t="str">
            <v>GPK55068</v>
          </cell>
          <cell r="C270" t="str">
            <v>SHEAR OUT SAFETY JOINT THREAD SIZE 2-7/8" STANDARD</v>
          </cell>
          <cell r="D270" t="str">
            <v>unidad</v>
          </cell>
          <cell r="E270">
            <v>3266.38</v>
          </cell>
          <cell r="F270" t="str">
            <v>Material</v>
          </cell>
        </row>
        <row r="271">
          <cell r="B271" t="str">
            <v>GPK55069</v>
          </cell>
          <cell r="C271" t="str">
            <v>SHEAR OUT SAFETY JOINT THREAD SIZE 3-1/2" STANDARD</v>
          </cell>
          <cell r="D271" t="str">
            <v>unidad</v>
          </cell>
          <cell r="E271">
            <v>3919.3</v>
          </cell>
          <cell r="F271" t="str">
            <v>Material</v>
          </cell>
        </row>
        <row r="272">
          <cell r="B272" t="str">
            <v>GPK55070</v>
          </cell>
          <cell r="C272" t="str">
            <v xml:space="preserve">GRAVEL PACK PACKERS, "´PACK-2", Nitrile P.E.  70-32              </v>
          </cell>
          <cell r="D272" t="str">
            <v>unidad</v>
          </cell>
          <cell r="E272">
            <v>16389.469999999998</v>
          </cell>
          <cell r="F272" t="str">
            <v>Material</v>
          </cell>
        </row>
        <row r="273">
          <cell r="B273" t="str">
            <v>GPK55071</v>
          </cell>
          <cell r="C273" t="str">
            <v>PERMANENT PACKERS-MISCELLANEOUS 6ft MILLOUT EXT ALL MODELS RETAINER PRODUCTION PACKERS SIZE STANDARD THREAD PIN X PIN 4-1/2in STC</v>
          </cell>
          <cell r="D273" t="str">
            <v>unidad</v>
          </cell>
          <cell r="E273">
            <v>1671.48</v>
          </cell>
          <cell r="F273" t="str">
            <v>Material</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1655.46</v>
          </cell>
          <cell r="F274" t="str">
            <v>Material</v>
          </cell>
        </row>
        <row r="275">
          <cell r="B275" t="str">
            <v>GPK55073</v>
          </cell>
          <cell r="C275" t="str">
            <v xml:space="preserve">PERMANENT PACKERS-MISCELLANEOUS 10ft SEAL BORE EXT USE W/ALL MODELS RETAINER PRODUCTION PACKER LOW ALLOY STEEL </v>
          </cell>
          <cell r="D275" t="str">
            <v>unidad</v>
          </cell>
          <cell r="E275">
            <v>7026.5999999999995</v>
          </cell>
          <cell r="F275" t="str">
            <v>Material</v>
          </cell>
        </row>
        <row r="276">
          <cell r="B276" t="str">
            <v>GPK55074</v>
          </cell>
          <cell r="C276" t="str">
            <v>PERMANENT PACKERS-MISCELLANEOUS THREADED B GUIDES SEAL BORE EXT ALL MODELS RETAINER PRODUCTION PACKERS  LOW ALLOY STEEL H2S SERVICE</v>
          </cell>
          <cell r="D276" t="str">
            <v>unidad</v>
          </cell>
          <cell r="E276">
            <v>1028.6500000000001</v>
          </cell>
          <cell r="F276" t="str">
            <v>Material</v>
          </cell>
        </row>
        <row r="277">
          <cell r="B277" t="str">
            <v>GPK55075</v>
          </cell>
          <cell r="C277" t="str">
            <v>PERMANENT PACKER SEAL ASSEMBLIES-ACCESSORIES SPACER TUBES USE W/STANDARD MODEL G-22 LOCATOR TUBING SEAL ASSEMBLY SHORT SPACER TUBE (6ft) BOX x PIN</v>
          </cell>
          <cell r="D277" t="str">
            <v>unidad</v>
          </cell>
          <cell r="E277">
            <v>2565.39</v>
          </cell>
          <cell r="F277" t="str">
            <v>Material</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1092.75</v>
          </cell>
          <cell r="F278" t="str">
            <v>Material</v>
          </cell>
        </row>
        <row r="279">
          <cell r="B279" t="str">
            <v>GPK55077</v>
          </cell>
          <cell r="C279" t="str">
            <v xml:space="preserve">SEAL BORE EXTENSION CROSSOVER SUBS TO TUBING FOR ALL MODELS </v>
          </cell>
          <cell r="D279" t="str">
            <v>unidad</v>
          </cell>
          <cell r="E279">
            <v>1014.4099999999999</v>
          </cell>
          <cell r="F279" t="str">
            <v>Material</v>
          </cell>
        </row>
        <row r="280">
          <cell r="B280" t="str">
            <v>GPK55078</v>
          </cell>
          <cell r="C280" t="str">
            <v>MULE SHOE 2 3/8" EUE</v>
          </cell>
          <cell r="D280" t="str">
            <v>unidad</v>
          </cell>
          <cell r="E280">
            <v>428.56</v>
          </cell>
          <cell r="F280" t="str">
            <v>Material</v>
          </cell>
        </row>
        <row r="281">
          <cell r="B281" t="str">
            <v>GPK55079</v>
          </cell>
          <cell r="C281" t="str">
            <v>MULE SHOE 2 7/8" EUE</v>
          </cell>
          <cell r="D281" t="str">
            <v>unidad</v>
          </cell>
          <cell r="E281">
            <v>477.22999999999996</v>
          </cell>
          <cell r="F281" t="str">
            <v>Material</v>
          </cell>
        </row>
        <row r="282">
          <cell r="B282" t="str">
            <v>GPK55080</v>
          </cell>
          <cell r="C282" t="str">
            <v>MULE SHOE 3 1/2" EUE</v>
          </cell>
          <cell r="D282" t="str">
            <v>unidad</v>
          </cell>
          <cell r="E282">
            <v>531.84</v>
          </cell>
          <cell r="F282" t="str">
            <v>Material</v>
          </cell>
        </row>
        <row r="283">
          <cell r="B283" t="str">
            <v>HCF10001</v>
          </cell>
          <cell r="C283" t="str">
            <v>ACT MODEL F NOGO SEAL BORE 1.875'' Connection 2 3/8'' EUE Box-Pin</v>
          </cell>
          <cell r="D283" t="str">
            <v>unidad</v>
          </cell>
          <cell r="E283">
            <v>679.66</v>
          </cell>
          <cell r="F283" t="str">
            <v>Material</v>
          </cell>
        </row>
        <row r="284">
          <cell r="B284" t="str">
            <v>HCF10002</v>
          </cell>
          <cell r="C284" t="str">
            <v>ACT MODEL F NOGO SEAL BORE 2.312'' Connection 2 7/8'' EUE Box-Pin</v>
          </cell>
          <cell r="D284" t="str">
            <v>unidad</v>
          </cell>
          <cell r="E284">
            <v>848.81999999999994</v>
          </cell>
          <cell r="F284" t="str">
            <v>Material</v>
          </cell>
        </row>
        <row r="285">
          <cell r="B285" t="str">
            <v>HCF10003</v>
          </cell>
          <cell r="C285" t="str">
            <v>ACT MODEL F NOGO SEAL BORE 2.812'' Connection  3 1/2'' EUE Box-Pin</v>
          </cell>
          <cell r="D285" t="str">
            <v>unidad</v>
          </cell>
          <cell r="E285">
            <v>1241.75</v>
          </cell>
          <cell r="F285" t="str">
            <v>Material</v>
          </cell>
        </row>
        <row r="286">
          <cell r="B286" t="str">
            <v>HCF10004</v>
          </cell>
          <cell r="C286" t="str">
            <v>ACT MODEL F NOGO SEAL BORE 3.812'' Connection  4 1/2'' EUE Box-Pin</v>
          </cell>
          <cell r="D286" t="str">
            <v>unidad</v>
          </cell>
          <cell r="E286">
            <v>2232.7400000000002</v>
          </cell>
          <cell r="F286" t="str">
            <v>Material</v>
          </cell>
        </row>
        <row r="287">
          <cell r="B287" t="str">
            <v>HCF10005</v>
          </cell>
          <cell r="C287" t="str">
            <v>ACT MODEL R NOGO SEAL BORE 1.812'' Connection 2 3/8'' EUE Box-Pin</v>
          </cell>
          <cell r="D287" t="str">
            <v>unidad</v>
          </cell>
          <cell r="E287">
            <v>799.18000000000006</v>
          </cell>
          <cell r="F287" t="str">
            <v>Material</v>
          </cell>
        </row>
        <row r="288">
          <cell r="B288" t="str">
            <v>HCF10006</v>
          </cell>
          <cell r="C288" t="str">
            <v>ACT MODEL R NOGO SEAL BORE 2.250'' Connection 2 7/8'' EUE Box-Pin</v>
          </cell>
          <cell r="D288" t="str">
            <v>unidad</v>
          </cell>
          <cell r="E288">
            <v>872.11</v>
          </cell>
          <cell r="F288" t="str">
            <v>Material</v>
          </cell>
        </row>
        <row r="289">
          <cell r="B289" t="str">
            <v>HCF10007</v>
          </cell>
          <cell r="C289" t="str">
            <v>ACT MODEL R NOGO SEAL BORE 2.750'' Connection  3 1/2'' EUE Box-Pin</v>
          </cell>
          <cell r="D289" t="str">
            <v>unidad</v>
          </cell>
          <cell r="E289">
            <v>1348.53</v>
          </cell>
          <cell r="F289" t="str">
            <v>Material</v>
          </cell>
        </row>
        <row r="290">
          <cell r="B290" t="str">
            <v>HCF10008</v>
          </cell>
          <cell r="C290" t="str">
            <v>ACT MODEL R NOGO SEAL BORE 3.750'' Connection  4 1/2'' EUE Box-Pin</v>
          </cell>
          <cell r="D290" t="str">
            <v>unidad</v>
          </cell>
          <cell r="E290">
            <v>2047.3799999999999</v>
          </cell>
          <cell r="F290" t="str">
            <v>Material</v>
          </cell>
        </row>
        <row r="291">
          <cell r="B291" t="str">
            <v>HCF10009</v>
          </cell>
          <cell r="C291" t="str">
            <v>ACT MODEL L SLIDING SLEEVE PROFILE F 1.875'' Connection 2 3/8'' EUE Box-Pin</v>
          </cell>
          <cell r="D291" t="str">
            <v>unidad</v>
          </cell>
          <cell r="E291">
            <v>2528.77</v>
          </cell>
          <cell r="F291" t="str">
            <v>Material</v>
          </cell>
        </row>
        <row r="292">
          <cell r="B292" t="str">
            <v>HCF10010</v>
          </cell>
          <cell r="C292" t="str">
            <v>ACT MODEL L SLIDING SLEEVE PROFILE F 2.312'' Connection 2 7/8'' EUE Box-Pin</v>
          </cell>
          <cell r="D292" t="str">
            <v>unidad</v>
          </cell>
          <cell r="E292">
            <v>2877.46</v>
          </cell>
          <cell r="F292" t="str">
            <v>Material</v>
          </cell>
        </row>
        <row r="293">
          <cell r="B293" t="str">
            <v>HCF10011</v>
          </cell>
          <cell r="C293" t="str">
            <v>ACT MODEL L SLIDING SLEEVE PROFILE F 2.812'' Connection 3 1/2'' EUE Box-Pin</v>
          </cell>
          <cell r="D293" t="str">
            <v>unidad</v>
          </cell>
          <cell r="E293">
            <v>3440.64</v>
          </cell>
          <cell r="F293" t="str">
            <v>Material</v>
          </cell>
        </row>
        <row r="294">
          <cell r="B294" t="str">
            <v>HCF10012</v>
          </cell>
          <cell r="C294" t="str">
            <v>ACT MODEL L SLIDING SLEEVE PROFILE F 3.312'' Connection 4 1/2'' EUE Box-Pin</v>
          </cell>
          <cell r="D294" t="str">
            <v>unidad</v>
          </cell>
          <cell r="E294">
            <v>9008.5300000000007</v>
          </cell>
          <cell r="F294" t="str">
            <v>Material</v>
          </cell>
        </row>
        <row r="295">
          <cell r="B295" t="str">
            <v>HCF10013</v>
          </cell>
          <cell r="C295" t="str">
            <v>ACT MODEL FB-2 EQUALIZING CHECK VALVES 1.87'' x 2 3/8</v>
          </cell>
          <cell r="D295" t="str">
            <v>unidad</v>
          </cell>
          <cell r="E295">
            <v>2283.14</v>
          </cell>
          <cell r="F295" t="str">
            <v>Material</v>
          </cell>
        </row>
        <row r="296">
          <cell r="B296" t="str">
            <v>HCF10014</v>
          </cell>
          <cell r="C296" t="str">
            <v>ACT MODEL FB-2 EQUALIZING CHECK VALVES 2.31'' x 2 7/8</v>
          </cell>
          <cell r="D296" t="str">
            <v>unidad</v>
          </cell>
          <cell r="E296">
            <v>2656.27</v>
          </cell>
          <cell r="F296" t="str">
            <v>Material</v>
          </cell>
        </row>
        <row r="297">
          <cell r="B297" t="str">
            <v>HCF10015</v>
          </cell>
          <cell r="C297" t="str">
            <v>ACT MODEL FB-2 EQUALIZING CHECK VALVES 2.81'' x 3 1/2</v>
          </cell>
          <cell r="D297" t="str">
            <v>unidad</v>
          </cell>
          <cell r="E297">
            <v>2793.02</v>
          </cell>
          <cell r="F297" t="str">
            <v>Material</v>
          </cell>
        </row>
        <row r="298">
          <cell r="B298" t="str">
            <v>HCF10016</v>
          </cell>
          <cell r="C298" t="str">
            <v>ACT MODEL FB-2 EQUALIZING CHECK VALVES 3.81'' x 4 1/2</v>
          </cell>
          <cell r="D298" t="str">
            <v>unidad</v>
          </cell>
          <cell r="E298">
            <v>3423.5099999999998</v>
          </cell>
          <cell r="F298" t="str">
            <v>Material</v>
          </cell>
        </row>
        <row r="299">
          <cell r="B299" t="str">
            <v>HCF10017</v>
          </cell>
          <cell r="C299" t="str">
            <v>ACT MODEL RB-2 EQUALIZING CHECK VALVES 1.81'' x 2 3/8</v>
          </cell>
          <cell r="D299" t="str">
            <v>unidad</v>
          </cell>
          <cell r="E299">
            <v>2283.14</v>
          </cell>
          <cell r="F299" t="str">
            <v>Material</v>
          </cell>
        </row>
        <row r="300">
          <cell r="B300" t="str">
            <v>HCF10018</v>
          </cell>
          <cell r="C300" t="str">
            <v>ACT MODEL RB-2 EQUALIZING CHECK VALVES 2.25'' x 2 7/8</v>
          </cell>
          <cell r="D300" t="str">
            <v>unidad</v>
          </cell>
          <cell r="E300">
            <v>2656.27</v>
          </cell>
          <cell r="F300" t="str">
            <v>Material</v>
          </cell>
        </row>
        <row r="301">
          <cell r="B301" t="str">
            <v>HCF10019</v>
          </cell>
          <cell r="C301" t="str">
            <v>ACT MODEL RB-2 EQUALIZING CHECK VALVES 2.75'' x 3 1/2</v>
          </cell>
          <cell r="D301" t="str">
            <v>unidad</v>
          </cell>
          <cell r="E301">
            <v>2793.02</v>
          </cell>
          <cell r="F301" t="str">
            <v>Material</v>
          </cell>
        </row>
        <row r="302">
          <cell r="B302" t="str">
            <v>HCF10020</v>
          </cell>
          <cell r="C302" t="str">
            <v>ACT MODEL RB-2 EQUALIZING CHECK VALVES 3.75' x 4 1/2</v>
          </cell>
          <cell r="D302" t="str">
            <v>unidad</v>
          </cell>
          <cell r="E302">
            <v>3423.5099999999998</v>
          </cell>
          <cell r="F302" t="str">
            <v>Material</v>
          </cell>
        </row>
        <row r="303">
          <cell r="B303" t="str">
            <v>DYEF6056</v>
          </cell>
          <cell r="C303" t="str">
            <v xml:space="preserve">Packer Hinchable reactivo al Agua 7.0 BTC </v>
          </cell>
          <cell r="D303" t="str">
            <v>unidad</v>
          </cell>
          <cell r="E303">
            <v>17470.64</v>
          </cell>
          <cell r="F303" t="str">
            <v>Material</v>
          </cell>
        </row>
        <row r="304">
          <cell r="B304" t="str">
            <v>DYEF6057</v>
          </cell>
          <cell r="C304" t="str">
            <v xml:space="preserve">Packer Hinchable reactivo  al crudo 7.0 BTC </v>
          </cell>
          <cell r="D304" t="str">
            <v>unidad</v>
          </cell>
          <cell r="E304">
            <v>24475.26</v>
          </cell>
          <cell r="F304" t="str">
            <v>Material</v>
          </cell>
        </row>
        <row r="305">
          <cell r="B305" t="str">
            <v>DYEF6058</v>
          </cell>
          <cell r="C305" t="str">
            <v xml:space="preserve">Packer Hinchable reactivo al Agua 4 1/2 BTC </v>
          </cell>
          <cell r="D305" t="str">
            <v>unidad</v>
          </cell>
          <cell r="E305">
            <v>16856.54</v>
          </cell>
          <cell r="F305" t="str">
            <v>Material</v>
          </cell>
        </row>
        <row r="306">
          <cell r="B306" t="str">
            <v>DYEF6059</v>
          </cell>
          <cell r="C306" t="str">
            <v xml:space="preserve">Packer Hinchable reactivo al crudo 4 1/2 BTC </v>
          </cell>
          <cell r="D306" t="str">
            <v>unidad</v>
          </cell>
          <cell r="E306">
            <v>15331.390000000001</v>
          </cell>
          <cell r="F306" t="str">
            <v>Material</v>
          </cell>
        </row>
        <row r="307">
          <cell r="B307" t="str">
            <v>DYEF6060</v>
          </cell>
          <cell r="C307" t="str">
            <v>Baker lock 10 OZ</v>
          </cell>
          <cell r="D307" t="str">
            <v>unidad</v>
          </cell>
          <cell r="E307">
            <v>81.45</v>
          </cell>
          <cell r="F307" t="str">
            <v>Material</v>
          </cell>
        </row>
        <row r="308">
          <cell r="B308" t="str">
            <v>DYPK0001</v>
          </cell>
          <cell r="C308" t="str">
            <v>Redress Kit Sliding Sleeve 2.81"</v>
          </cell>
          <cell r="D308" t="str">
            <v>unidad</v>
          </cell>
          <cell r="E308">
            <v>1016.01</v>
          </cell>
          <cell r="F308" t="str">
            <v>Material</v>
          </cell>
        </row>
        <row r="309">
          <cell r="B309" t="str">
            <v>DYPK0002</v>
          </cell>
          <cell r="C309" t="str">
            <v>Redress Kit, 1.81 / 1.87 RB-2 / FB-2 Standing Valve.</v>
          </cell>
          <cell r="D309" t="str">
            <v>unidad</v>
          </cell>
          <cell r="E309">
            <v>450.58</v>
          </cell>
          <cell r="F309" t="str">
            <v>Material</v>
          </cell>
        </row>
        <row r="310">
          <cell r="B310" t="str">
            <v>DYPK0003</v>
          </cell>
          <cell r="C310" t="str">
            <v>Redress Kit, 2.25 / 2.31 / RB-2 / FB-2 Standing Valve.</v>
          </cell>
          <cell r="D310" t="str">
            <v>unidad</v>
          </cell>
          <cell r="E310">
            <v>463.83000000000004</v>
          </cell>
          <cell r="F310" t="str">
            <v>Material</v>
          </cell>
        </row>
        <row r="311">
          <cell r="B311" t="str">
            <v>DYPK0004</v>
          </cell>
          <cell r="C311" t="str">
            <v>Redress Kit, 2.75 / 2.81 / RB-2 / FB-2 Standing Valve.</v>
          </cell>
          <cell r="D311" t="str">
            <v>unidad</v>
          </cell>
          <cell r="E311">
            <v>499.17</v>
          </cell>
          <cell r="F311" t="str">
            <v>Material</v>
          </cell>
        </row>
        <row r="312">
          <cell r="B312" t="str">
            <v>DYPK0005</v>
          </cell>
          <cell r="C312" t="str">
            <v>5 1/2" x 3-1/2" EUE T-2 On-Off Tool Assembly, including Stinger.  RIGHT-HAND.</v>
          </cell>
          <cell r="D312" t="str">
            <v>unidad</v>
          </cell>
          <cell r="E312">
            <v>3527.6800000000003</v>
          </cell>
          <cell r="F312" t="str">
            <v>Material</v>
          </cell>
        </row>
        <row r="313">
          <cell r="B313" t="str">
            <v>DYPK0006</v>
          </cell>
          <cell r="C313" t="str">
            <v>5 1/2" x 3-1/2" EUE T-2 On-Off Tool Assembly, including Stinger.  LEFT-HAND.</v>
          </cell>
          <cell r="D313" t="str">
            <v>unidad</v>
          </cell>
          <cell r="E313">
            <v>3527.6800000000003</v>
          </cell>
          <cell r="F313" t="str">
            <v>Material</v>
          </cell>
        </row>
        <row r="314">
          <cell r="B314" t="str">
            <v>DYPK0007</v>
          </cell>
          <cell r="C314" t="str">
            <v>7" x 2/7/8" EUE 26-32ppf (5.875" OD) Hydro-Grip Packer.</v>
          </cell>
          <cell r="D314" t="str">
            <v>unidad</v>
          </cell>
          <cell r="E314">
            <v>12059.5</v>
          </cell>
          <cell r="F314" t="str">
            <v>Material</v>
          </cell>
        </row>
        <row r="315">
          <cell r="B315" t="str">
            <v>DYPK0008</v>
          </cell>
          <cell r="C315" t="str">
            <v>7" x 3-1/2" EUE 26-32ppf (5.875" OD) Hydro-Grip Packer.</v>
          </cell>
          <cell r="D315" t="str">
            <v>unidad</v>
          </cell>
          <cell r="E315">
            <v>12209.69</v>
          </cell>
          <cell r="F315" t="str">
            <v>Material</v>
          </cell>
        </row>
        <row r="316">
          <cell r="B316" t="str">
            <v>DYPK0009</v>
          </cell>
          <cell r="C316" t="str">
            <v>9-5/8" x 3-1/2" EUE 43.5-53.5ppf (8.218" OD) Hydro-Grip Packer.</v>
          </cell>
          <cell r="D316" t="str">
            <v>unidad</v>
          </cell>
          <cell r="E316">
            <v>22674.23</v>
          </cell>
          <cell r="F316" t="str">
            <v>Material</v>
          </cell>
        </row>
        <row r="317">
          <cell r="B317" t="str">
            <v>DYPK0010</v>
          </cell>
          <cell r="C317" t="str">
            <v>7" x 2-7/8" EUE 23-32ppf (5.875" OD) G1-X Mechanical Packer.</v>
          </cell>
          <cell r="D317" t="str">
            <v>unidad</v>
          </cell>
          <cell r="E317">
            <v>9718.2800000000007</v>
          </cell>
          <cell r="F317" t="str">
            <v>Material</v>
          </cell>
        </row>
        <row r="318">
          <cell r="B318" t="str">
            <v>DYPK0011</v>
          </cell>
          <cell r="C318" t="str">
            <v>7" x 3-1/2" EUE 23-32ppf (5.875" OD) G1-X  Mechanical  Packer.</v>
          </cell>
          <cell r="D318" t="str">
            <v>unidad</v>
          </cell>
          <cell r="E318">
            <v>10227.25</v>
          </cell>
          <cell r="F318" t="str">
            <v>Material</v>
          </cell>
        </row>
        <row r="319">
          <cell r="B319" t="str">
            <v>DYPK0012</v>
          </cell>
          <cell r="C319" t="str">
            <v>9-5/8" x 3-1/2" EUE 43.5-53.5ppf (8.250" OD) G1-X Mechanical Packer.</v>
          </cell>
          <cell r="D319" t="str">
            <v>unidad</v>
          </cell>
          <cell r="E319">
            <v>19878.300000000003</v>
          </cell>
          <cell r="F319" t="str">
            <v>Material</v>
          </cell>
        </row>
        <row r="320">
          <cell r="B320" t="str">
            <v>DYPK0013</v>
          </cell>
          <cell r="C320" t="str">
            <v>Redress Kit, 7" x 3-1/2" EUE 26-32ppf (5.875" OD) Hydro-Grip Packer.</v>
          </cell>
          <cell r="D320" t="str">
            <v>unidad</v>
          </cell>
          <cell r="E320">
            <v>3361.0699999999997</v>
          </cell>
          <cell r="F320" t="str">
            <v>Material</v>
          </cell>
        </row>
        <row r="321">
          <cell r="B321" t="str">
            <v>DYPK0014</v>
          </cell>
          <cell r="C321" t="str">
            <v>Redress Kit, 7" x 2-7/8" EUE 26-32ppf (5.875" OD) Hydro-Grip Packer.</v>
          </cell>
          <cell r="D321" t="str">
            <v>unidad</v>
          </cell>
          <cell r="E321">
            <v>3169.0099999999998</v>
          </cell>
          <cell r="F321" t="str">
            <v>Material</v>
          </cell>
        </row>
        <row r="322">
          <cell r="B322" t="str">
            <v>DYPK0015</v>
          </cell>
          <cell r="C322" t="str">
            <v>Redress Kit 7" x 2-7/8" EUE 23-32ppf (5.875" OD) G1-X Mechanical Packer.</v>
          </cell>
          <cell r="D322" t="str">
            <v>unidad</v>
          </cell>
          <cell r="E322">
            <v>2546.73</v>
          </cell>
          <cell r="F322" t="str">
            <v>Material</v>
          </cell>
        </row>
        <row r="323">
          <cell r="B323" t="str">
            <v>DYPK0016</v>
          </cell>
          <cell r="C323" t="str">
            <v>Redress Kit  7" x 3-1/2" EUE 23-32ppf (5.875" OD) G1-X  Mechanical  Packer.</v>
          </cell>
          <cell r="D323" t="str">
            <v>unidad</v>
          </cell>
          <cell r="E323">
            <v>2641.6000000000004</v>
          </cell>
          <cell r="F323" t="str">
            <v>Material</v>
          </cell>
        </row>
        <row r="324">
          <cell r="B324" t="str">
            <v>DYPK0017</v>
          </cell>
          <cell r="C324" t="str">
            <v>Redrdess Kit 9-5/8" x 3-1/2" EUE 43.5-53.5ppf (8.218" OD) Hydro-Grip Packer.</v>
          </cell>
          <cell r="D324" t="str">
            <v>unidad</v>
          </cell>
          <cell r="E324">
            <v>5233.67</v>
          </cell>
          <cell r="F324" t="str">
            <v>Material</v>
          </cell>
        </row>
        <row r="325">
          <cell r="B325" t="str">
            <v>DYPK0018</v>
          </cell>
          <cell r="C325" t="str">
            <v>Redress Kit 9-5/8" x 3-1/2" EUE 43.5-53.5ppf (8.250" OD) G1-X Mechanical Packer.</v>
          </cell>
          <cell r="D325" t="str">
            <v>unidad</v>
          </cell>
          <cell r="E325">
            <v>4657.47</v>
          </cell>
          <cell r="F325" t="str">
            <v>Material</v>
          </cell>
        </row>
        <row r="326">
          <cell r="B326" t="str">
            <v>DYPK0019</v>
          </cell>
          <cell r="C326" t="str">
            <v>Blanking Plug RZR / RZG 2.75''</v>
          </cell>
          <cell r="D326" t="str">
            <v>unidad</v>
          </cell>
          <cell r="E326">
            <v>5955.54</v>
          </cell>
          <cell r="F326" t="str">
            <v>Material</v>
          </cell>
        </row>
        <row r="327">
          <cell r="B327" t="str">
            <v>DYPK0020</v>
          </cell>
          <cell r="C327" t="str">
            <v>Blanking Plug RZR / RZG 2.81''</v>
          </cell>
          <cell r="D327" t="str">
            <v>unidad</v>
          </cell>
          <cell r="E327">
            <v>6167.58</v>
          </cell>
          <cell r="F327" t="str">
            <v>Material</v>
          </cell>
        </row>
        <row r="328">
          <cell r="B328" t="str">
            <v>DYPK0021</v>
          </cell>
          <cell r="C328" t="str">
            <v>9-5/8" 47# Y-Tool Assembly / Handling Sub 6ft 3-1/2" 9.3# EUE Box x 3-1/2" 9.2# Vam Top Pin / 2.75" Bypass Nipple PTX 3.30" Stub Acme Pin x Pin</v>
          </cell>
          <cell r="D328" t="str">
            <v>unidad</v>
          </cell>
          <cell r="E328">
            <v>35295.019999999997</v>
          </cell>
          <cell r="F328" t="str">
            <v>Material</v>
          </cell>
        </row>
        <row r="329">
          <cell r="B329" t="str">
            <v>DYPK0022</v>
          </cell>
          <cell r="C329" t="str">
            <v>Blanking Plug 2.75" PTX with Equalising Feature</v>
          </cell>
          <cell r="D329" t="str">
            <v>unidad</v>
          </cell>
          <cell r="E329">
            <v>7730.45</v>
          </cell>
          <cell r="F329" t="str">
            <v>Material</v>
          </cell>
        </row>
        <row r="330">
          <cell r="B330" t="str">
            <v>DYPK0023</v>
          </cell>
          <cell r="C330" t="str">
            <v>15ft Bypass Tubing Joint 2-7/8" 6.4# PTX Box x Pin Drift:2.347</v>
          </cell>
          <cell r="D330" t="str">
            <v>unidad</v>
          </cell>
          <cell r="E330">
            <v>1811.1399999999999</v>
          </cell>
          <cell r="F330" t="str">
            <v>Material</v>
          </cell>
        </row>
        <row r="331">
          <cell r="B331" t="str">
            <v>DYPK0024</v>
          </cell>
          <cell r="C331" t="str">
            <v xml:space="preserve">Universal Bypass Neck Clamp 500 Series ESP x 2-7/8" Bypass Tubing c/w Cable Clip for MLE </v>
          </cell>
          <cell r="D331" t="str">
            <v>unidad</v>
          </cell>
          <cell r="E331">
            <v>3048.01</v>
          </cell>
          <cell r="F331" t="str">
            <v>Material</v>
          </cell>
        </row>
        <row r="332">
          <cell r="B332" t="str">
            <v>DYPK0025</v>
          </cell>
          <cell r="C332" t="str">
            <v>Dummy Neck 2-3/8" 4.7# EUE Pin for Motor Base</v>
          </cell>
          <cell r="D332" t="str">
            <v>unidad</v>
          </cell>
          <cell r="E332">
            <v>2500.25</v>
          </cell>
          <cell r="F332" t="str">
            <v>Material</v>
          </cell>
        </row>
        <row r="333">
          <cell r="B333" t="str">
            <v>DYPK0026</v>
          </cell>
          <cell r="C333" t="str">
            <v>Re-Entry Guide 2-7/8" 6.4# PTX Box</v>
          </cell>
          <cell r="D333" t="str">
            <v>unidad</v>
          </cell>
          <cell r="E333">
            <v>2041.7299999999998</v>
          </cell>
          <cell r="F333" t="str">
            <v>Material</v>
          </cell>
        </row>
        <row r="334">
          <cell r="B334" t="str">
            <v>DYPK0027</v>
          </cell>
          <cell r="C334" t="str">
            <v>Servicio de Reparacion de Y-Tool 9 5/8'' Assembly, Incluye RK y prueba de presion.</v>
          </cell>
          <cell r="D334" t="str">
            <v>unidad</v>
          </cell>
          <cell r="E334">
            <v>21707.09</v>
          </cell>
          <cell r="F334" t="str">
            <v>Material</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70963.75</v>
          </cell>
          <cell r="F335" t="str">
            <v>Material</v>
          </cell>
        </row>
        <row r="336">
          <cell r="B336" t="str">
            <v>DYPK0029</v>
          </cell>
          <cell r="C336" t="str">
            <v>Pump Sub 8ft 3.30" Stub Acme Box x 3-1/2" 9.3# EUE Pin</v>
          </cell>
          <cell r="D336" t="str">
            <v>unidad</v>
          </cell>
          <cell r="E336">
            <v>7256.02</v>
          </cell>
          <cell r="F336" t="str">
            <v>Material</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61734.03</v>
          </cell>
          <cell r="F337" t="str">
            <v>Material</v>
          </cell>
        </row>
        <row r="338">
          <cell r="B338" t="str">
            <v>DYPK0031</v>
          </cell>
          <cell r="C338" t="str">
            <v>Universal Bypass Neck Clamp 500 Series ESP x 2-7/8" Bypass Tubing c/w 2x Cable Clips for MLE (size TBC), 3/8" and 1/4" Control Lines</v>
          </cell>
          <cell r="D338" t="str">
            <v>unidad</v>
          </cell>
          <cell r="E338">
            <v>2827.14</v>
          </cell>
          <cell r="F338" t="str">
            <v>Material</v>
          </cell>
        </row>
        <row r="339">
          <cell r="B339" t="str">
            <v>DYPK0032</v>
          </cell>
          <cell r="C339" t="str">
            <v>Bypass Body Clamp (Running) to suit 562 Motor with 2 7/8" bypass tubing (recesses) - Clip for power cable #1 AWG flat cable with 3/8" integral capillary line</v>
          </cell>
          <cell r="D339" t="str">
            <v>unidad</v>
          </cell>
          <cell r="E339">
            <v>7625.3200000000006</v>
          </cell>
          <cell r="F339" t="str">
            <v>Material</v>
          </cell>
        </row>
        <row r="340">
          <cell r="B340" t="str">
            <v>DYPK0033</v>
          </cell>
          <cell r="C340" t="str">
            <v>15ft Bypass Tubing Joint 2-7/8" 8.6# Vam FJL Box x Pin (Drift: 2.165") w/ 2 Recesses</v>
          </cell>
          <cell r="D340" t="str">
            <v>unidad</v>
          </cell>
          <cell r="E340">
            <v>7713.66</v>
          </cell>
          <cell r="F340" t="str">
            <v>Material</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27215.980000000003</v>
          </cell>
          <cell r="F341" t="str">
            <v>Material</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47984.43</v>
          </cell>
          <cell r="F342" t="str">
            <v>Material</v>
          </cell>
        </row>
        <row r="343">
          <cell r="B343" t="str">
            <v>DYPK0036</v>
          </cell>
          <cell r="C343" t="str">
            <v xml:space="preserve">Redress Kits to suit 2.75" Blanking Plug PTX </v>
          </cell>
          <cell r="D343" t="str">
            <v>unidad</v>
          </cell>
          <cell r="E343">
            <v>999.68000000000006</v>
          </cell>
          <cell r="F343" t="str">
            <v>Material</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2130.96</v>
          </cell>
          <cell r="F344" t="str">
            <v>Material</v>
          </cell>
        </row>
        <row r="345">
          <cell r="B345" t="str">
            <v>DYPK0038</v>
          </cell>
          <cell r="C345" t="str">
            <v>Y-Tool Especilista día/ fraccion</v>
          </cell>
          <cell r="D345" t="str">
            <v>día</v>
          </cell>
          <cell r="E345">
            <v>960.31</v>
          </cell>
          <cell r="F345" t="str">
            <v>Servicio</v>
          </cell>
        </row>
        <row r="346">
          <cell r="B346" t="str">
            <v>DYPK0039</v>
          </cell>
          <cell r="C346" t="str">
            <v>SEAL BORE PACKER RECUPERABLE PARA CASING 7''</v>
          </cell>
          <cell r="D346" t="str">
            <v>unidad</v>
          </cell>
          <cell r="E346">
            <v>22466.9</v>
          </cell>
          <cell r="F346" t="str">
            <v>Material</v>
          </cell>
        </row>
        <row r="347">
          <cell r="B347" t="str">
            <v>DYPK0040</v>
          </cell>
          <cell r="C347" t="str">
            <v>SEAL BORE PACKER RECUPERABLE PARA CASING 9 5/8''</v>
          </cell>
          <cell r="D347" t="str">
            <v>unidad</v>
          </cell>
          <cell r="E347">
            <v>33969.79</v>
          </cell>
          <cell r="F347" t="str">
            <v>Material</v>
          </cell>
        </row>
        <row r="348">
          <cell r="B348" t="str">
            <v>DYPK0041</v>
          </cell>
          <cell r="C348" t="str">
            <v>ESP PACKER  7''  x  2 7/8 EUE x 2 3/8 EUE or 1.9 EUE</v>
          </cell>
          <cell r="D348" t="str">
            <v>unidad</v>
          </cell>
          <cell r="E348">
            <v>31663.91</v>
          </cell>
          <cell r="F348" t="str">
            <v>Material</v>
          </cell>
        </row>
        <row r="349">
          <cell r="B349" t="str">
            <v>DYPK0042</v>
          </cell>
          <cell r="C349" t="str">
            <v>ESP PACKER  9 5/8'' x 4 1/2 LTC x 2 3/8 EUE or 1.9 EUE</v>
          </cell>
          <cell r="D349" t="str">
            <v>unidad</v>
          </cell>
          <cell r="E349">
            <v>40162.99</v>
          </cell>
          <cell r="F349" t="str">
            <v>Material</v>
          </cell>
        </row>
        <row r="350">
          <cell r="B350" t="str">
            <v>SFS6288</v>
          </cell>
          <cell r="C350" t="str">
            <v>TOP PACKER 5'' X 7''</v>
          </cell>
          <cell r="D350" t="str">
            <v>unidad</v>
          </cell>
          <cell r="E350">
            <v>17987.650000000001</v>
          </cell>
          <cell r="F350" t="str">
            <v>Material</v>
          </cell>
        </row>
        <row r="351">
          <cell r="B351" t="str">
            <v>SFS6289</v>
          </cell>
          <cell r="C351" t="str">
            <v>TOP PACKER 7'' X 9 5/8''</v>
          </cell>
          <cell r="D351" t="str">
            <v>unidad</v>
          </cell>
          <cell r="E351">
            <v>26504.399999999998</v>
          </cell>
          <cell r="F351" t="str">
            <v>Material</v>
          </cell>
        </row>
        <row r="352">
          <cell r="B352" t="str">
            <v>SFS6290</v>
          </cell>
          <cell r="C352" t="str">
            <v>TIE-BACK SEAL ASSEMBLY 5'' X 7''</v>
          </cell>
          <cell r="D352" t="str">
            <v>unidad</v>
          </cell>
          <cell r="E352">
            <v>20320.04</v>
          </cell>
          <cell r="F352" t="str">
            <v>Material</v>
          </cell>
        </row>
        <row r="353">
          <cell r="B353" t="str">
            <v>SFS6291</v>
          </cell>
          <cell r="C353" t="str">
            <v>TIE-BACK SEAL ASSEMBLY 7'' x 9 5/8''</v>
          </cell>
          <cell r="D353" t="str">
            <v>unidad</v>
          </cell>
          <cell r="E353">
            <v>25896.560000000001</v>
          </cell>
          <cell r="F353" t="str">
            <v>Material</v>
          </cell>
        </row>
        <row r="354">
          <cell r="B354" t="str">
            <v>SFS6292</v>
          </cell>
          <cell r="C354" t="str">
            <v>TOP PACKER SETTING TOOL ALL SIZE</v>
          </cell>
          <cell r="D354" t="str">
            <v>Corrida</v>
          </cell>
          <cell r="E354">
            <v>3975.66</v>
          </cell>
          <cell r="F354" t="str">
            <v>Servicio</v>
          </cell>
        </row>
        <row r="355">
          <cell r="B355" t="str">
            <v>2.1.30. Servicios de Taponamiento de cemento para desvíos o abandonos de pozo</v>
          </cell>
          <cell r="C355"/>
          <cell r="D355"/>
          <cell r="E355"/>
          <cell r="F355"/>
        </row>
        <row r="356">
          <cell r="B356" t="str">
            <v>SC2301</v>
          </cell>
          <cell r="C356" t="str">
            <v>Viaje unidad de bombeo, para el servicio de cementación forzada</v>
          </cell>
          <cell r="D356" t="str">
            <v>km</v>
          </cell>
          <cell r="E356">
            <v>3.15</v>
          </cell>
          <cell r="F356" t="str">
            <v>Servicio</v>
          </cell>
        </row>
        <row r="357">
          <cell r="B357" t="str">
            <v>SC2304</v>
          </cell>
          <cell r="C357" t="str">
            <v>Primeras 4 horas o fracción, cargo básico por unidad de bombeo alta presión</v>
          </cell>
          <cell r="D357" t="str">
            <v>unidad</v>
          </cell>
          <cell r="E357">
            <v>2363.58</v>
          </cell>
          <cell r="F357" t="str">
            <v>Servicio</v>
          </cell>
        </row>
        <row r="358">
          <cell r="B358" t="str">
            <v>SC2305</v>
          </cell>
          <cell r="C358" t="str">
            <v>Cada hora adicional o fracción de trabajo, por unidad de bombeo alta presión</v>
          </cell>
          <cell r="D358" t="str">
            <v>hr</v>
          </cell>
          <cell r="E358">
            <v>125.80000000000001</v>
          </cell>
          <cell r="F358" t="str">
            <v>Servicio</v>
          </cell>
        </row>
        <row r="359">
          <cell r="B359" t="str">
            <v>SC2306</v>
          </cell>
          <cell r="C359" t="str">
            <v>Cargo por profundidad, hasta 11.000 pies.</v>
          </cell>
          <cell r="D359" t="str">
            <v>Pie</v>
          </cell>
          <cell r="E359">
            <v>7.0000000000000007E-2</v>
          </cell>
          <cell r="F359" t="str">
            <v>Servicio</v>
          </cell>
        </row>
        <row r="360">
          <cell r="B360" t="str">
            <v>SC2307</v>
          </cell>
          <cell r="C360" t="str">
            <v>Cargo por profundidad, de 11.001 hasta 14.000 Pies</v>
          </cell>
          <cell r="D360" t="str">
            <v>Pie</v>
          </cell>
          <cell r="E360">
            <v>0.15</v>
          </cell>
          <cell r="F360" t="str">
            <v>Servicio</v>
          </cell>
        </row>
        <row r="361">
          <cell r="B361" t="str">
            <v>SC2308</v>
          </cell>
          <cell r="C361" t="str">
            <v>Batch mixer de 100 barriles por trabajo</v>
          </cell>
          <cell r="D361" t="str">
            <v>unidad</v>
          </cell>
          <cell r="E361">
            <v>689.19</v>
          </cell>
          <cell r="F361" t="str">
            <v>Servicio</v>
          </cell>
        </row>
        <row r="362">
          <cell r="B362" t="str">
            <v>SC2309</v>
          </cell>
          <cell r="C362" t="str">
            <v>Adaptador  de 2 3/8", 2 7/8", 3 1/2", 4 1/2" para cementación forzada</v>
          </cell>
          <cell r="D362" t="str">
            <v>unidad</v>
          </cell>
          <cell r="E362">
            <v>44.860000000000007</v>
          </cell>
          <cell r="F362" t="str">
            <v>Servicio</v>
          </cell>
        </row>
        <row r="363">
          <cell r="B363" t="str">
            <v>SC2310</v>
          </cell>
          <cell r="C363" t="str">
            <v>Cargo por monitoreo standard  de presión, caudal y densidad para lechadas</v>
          </cell>
          <cell r="D363" t="str">
            <v>unidad</v>
          </cell>
          <cell r="E363">
            <v>365.71000000000004</v>
          </cell>
          <cell r="F363" t="str">
            <v>Servicio</v>
          </cell>
        </row>
        <row r="364">
          <cell r="B364" t="str">
            <v>SC2311</v>
          </cell>
          <cell r="C364" t="str">
            <v>Registrador de presión tipo Martín Decker, por trabajo</v>
          </cell>
          <cell r="D364" t="str">
            <v>unidad</v>
          </cell>
          <cell r="E364">
            <v>89.7</v>
          </cell>
          <cell r="F364" t="str">
            <v>Servicio</v>
          </cell>
        </row>
        <row r="365">
          <cell r="B365" t="str">
            <v>SC2312</v>
          </cell>
          <cell r="C365" t="str">
            <v>Setting Tool para cementacion forzada, por trabajo</v>
          </cell>
          <cell r="D365" t="str">
            <v>unidad</v>
          </cell>
          <cell r="E365">
            <v>177.76999999999998</v>
          </cell>
          <cell r="F365" t="str">
            <v>Servicio</v>
          </cell>
        </row>
        <row r="366">
          <cell r="B366" t="str">
            <v>SC2313</v>
          </cell>
          <cell r="C366" t="str">
            <v>Stinger cementación forzada, por trabajo</v>
          </cell>
          <cell r="D366" t="str">
            <v>unidad</v>
          </cell>
          <cell r="E366">
            <v>99.06</v>
          </cell>
          <cell r="F366" t="str">
            <v>Servicio</v>
          </cell>
        </row>
        <row r="367">
          <cell r="B367" t="str">
            <v>SC2314</v>
          </cell>
          <cell r="C367" t="str">
            <v>Manifold de alta presión, por trabajo</v>
          </cell>
          <cell r="D367" t="str">
            <v>unidad</v>
          </cell>
          <cell r="E367">
            <v>112.13</v>
          </cell>
          <cell r="F367" t="str">
            <v>Servicio</v>
          </cell>
        </row>
        <row r="368">
          <cell r="B368" t="str">
            <v>SC2315</v>
          </cell>
          <cell r="C368" t="str">
            <v>Mov. Cemento y adit.:Ton-Km,( incluido manipuleo)</v>
          </cell>
          <cell r="D368" t="str">
            <v>Tn - km</v>
          </cell>
          <cell r="E368">
            <v>1.19</v>
          </cell>
          <cell r="F368" t="str">
            <v>Servicio</v>
          </cell>
        </row>
        <row r="369">
          <cell r="B369" t="str">
            <v>SC2318</v>
          </cell>
          <cell r="C369" t="str">
            <v>Mezcla cemento + adit. , por cada cuft de material seco proporcionado por la contratista.</v>
          </cell>
          <cell r="D369" t="str">
            <v>Ft3</v>
          </cell>
          <cell r="E369">
            <v>0.85</v>
          </cell>
          <cell r="F369" t="str">
            <v>Servicio</v>
          </cell>
        </row>
        <row r="370">
          <cell r="B370" t="str">
            <v>SC2319</v>
          </cell>
          <cell r="C370" t="str">
            <v>Mezcla cemento + adit., por cada Libra de material seco proporcionado por la Empresa o terceros.</v>
          </cell>
          <cell r="D370" t="str">
            <v>lbs</v>
          </cell>
          <cell r="E370">
            <v>0.01</v>
          </cell>
          <cell r="F370" t="str">
            <v>Material</v>
          </cell>
        </row>
        <row r="371">
          <cell r="B371" t="str">
            <v>SC2320</v>
          </cell>
          <cell r="C371" t="str">
            <v>Tanque de fractura de 500 barriles, por primeros 3 días o fracción</v>
          </cell>
          <cell r="D371" t="str">
            <v>unidad</v>
          </cell>
          <cell r="E371">
            <v>678.36</v>
          </cell>
          <cell r="F371" t="str">
            <v>Servicio</v>
          </cell>
        </row>
        <row r="372">
          <cell r="B372" t="str">
            <v>SC2321</v>
          </cell>
          <cell r="C372" t="str">
            <v>Tanque de fractura de 500 bbls,cada dia adicional después del 3er día</v>
          </cell>
          <cell r="D372" t="str">
            <v>día</v>
          </cell>
          <cell r="E372">
            <v>93.28</v>
          </cell>
          <cell r="F372" t="str">
            <v>Servicio</v>
          </cell>
        </row>
        <row r="373">
          <cell r="B373" t="str">
            <v>SC2322</v>
          </cell>
          <cell r="C373" t="str">
            <v>Mezcla de preflujo (colchón Lavador)</v>
          </cell>
          <cell r="D373" t="str">
            <v>gls</v>
          </cell>
          <cell r="E373">
            <v>9.0000000000000011E-2</v>
          </cell>
          <cell r="F373" t="str">
            <v>Servicio</v>
          </cell>
        </row>
        <row r="374">
          <cell r="B374" t="str">
            <v>SC2323</v>
          </cell>
          <cell r="C374" t="str">
            <v>Mezcla de aditivos en agua</v>
          </cell>
          <cell r="D374" t="str">
            <v>gls</v>
          </cell>
          <cell r="E374">
            <v>9.0000000000000011E-2</v>
          </cell>
          <cell r="F374" t="str">
            <v>Servicio</v>
          </cell>
        </row>
        <row r="375">
          <cell r="B375" t="str">
            <v>SC2324</v>
          </cell>
          <cell r="C375" t="str">
            <v>Uso de recirculador, por trabajo</v>
          </cell>
          <cell r="D375" t="str">
            <v>unidad</v>
          </cell>
          <cell r="E375">
            <v>169.4</v>
          </cell>
          <cell r="F375" t="str">
            <v>Servicio</v>
          </cell>
        </row>
        <row r="376">
          <cell r="B376" t="str">
            <v>SC2325</v>
          </cell>
          <cell r="C376" t="str">
            <v>Movilización de frac tank 500 bbls</v>
          </cell>
          <cell r="D376" t="str">
            <v>km</v>
          </cell>
          <cell r="E376">
            <v>3.15</v>
          </cell>
          <cell r="F376" t="str">
            <v>Servicio</v>
          </cell>
        </row>
        <row r="377">
          <cell r="B377" t="str">
            <v>SC2326</v>
          </cell>
          <cell r="C377" t="str">
            <v>Movilización de batch mixer para cementación forzada</v>
          </cell>
          <cell r="D377" t="str">
            <v>km</v>
          </cell>
          <cell r="E377">
            <v>3.15</v>
          </cell>
          <cell r="F377" t="str">
            <v>Servicio</v>
          </cell>
        </row>
        <row r="378">
          <cell r="B378" t="str">
            <v>SC2327</v>
          </cell>
          <cell r="C378" t="str">
            <v>Supervisor para operaciones de cementación forzada dia o fraccion</v>
          </cell>
          <cell r="D378" t="str">
            <v>día</v>
          </cell>
          <cell r="E378">
            <v>437.23</v>
          </cell>
          <cell r="F378" t="str">
            <v>Servicio</v>
          </cell>
        </row>
        <row r="379">
          <cell r="B379" t="str">
            <v>SC2328</v>
          </cell>
          <cell r="C379" t="str">
            <v>Operador para operaciones de cementación forzada dia o fraccion</v>
          </cell>
          <cell r="D379" t="str">
            <v>día</v>
          </cell>
          <cell r="E379">
            <v>349.78</v>
          </cell>
          <cell r="F379" t="str">
            <v>Servicio</v>
          </cell>
        </row>
        <row r="380">
          <cell r="B380" t="str">
            <v>SC2329</v>
          </cell>
          <cell r="C380" t="str">
            <v>Asistente de Operaciones para operaciones de cementación forzada dia o fraccion</v>
          </cell>
          <cell r="D380" t="str">
            <v>día</v>
          </cell>
          <cell r="E380">
            <v>109.31</v>
          </cell>
          <cell r="F380" t="str">
            <v>Servicio</v>
          </cell>
        </row>
        <row r="381">
          <cell r="B381" t="str">
            <v>SC2330</v>
          </cell>
          <cell r="C381" t="str">
            <v>Movilización unidades livianas para cementación forzada</v>
          </cell>
          <cell r="D381" t="str">
            <v>km</v>
          </cell>
          <cell r="E381">
            <v>2.66</v>
          </cell>
          <cell r="F381" t="str">
            <v>Servicio</v>
          </cell>
        </row>
        <row r="382">
          <cell r="B382" t="str">
            <v>SC2331</v>
          </cell>
          <cell r="C382" t="str">
            <v>Supervisor Senior para cementación dia o fraccion</v>
          </cell>
          <cell r="D382" t="str">
            <v>día</v>
          </cell>
          <cell r="E382">
            <v>591.72</v>
          </cell>
          <cell r="F382" t="str">
            <v>Servicio</v>
          </cell>
        </row>
        <row r="383">
          <cell r="B383" t="str">
            <v>SC2332</v>
          </cell>
          <cell r="C383" t="str">
            <v>Ingeniero de cementación</v>
          </cell>
          <cell r="D383" t="str">
            <v>día</v>
          </cell>
          <cell r="E383">
            <v>740.81</v>
          </cell>
          <cell r="F383" t="str">
            <v>Servicio</v>
          </cell>
        </row>
        <row r="384">
          <cell r="B384" t="str">
            <v>SC2333</v>
          </cell>
          <cell r="C384" t="str">
            <v>Primeras 4 horas o fracción, cargo básico por unidad de bombeo alta presión (700 HP)</v>
          </cell>
          <cell r="D384" t="str">
            <v>unidad</v>
          </cell>
          <cell r="E384">
            <v>3111.3900000000003</v>
          </cell>
          <cell r="F384" t="str">
            <v>Servicio</v>
          </cell>
        </row>
        <row r="385">
          <cell r="B385" t="str">
            <v>SC2334</v>
          </cell>
          <cell r="C385" t="str">
            <v>Cada hora adicional o fracción de trabajo, por unidad de bombeo alta presión (700 HP)</v>
          </cell>
          <cell r="D385" t="str">
            <v>hr</v>
          </cell>
          <cell r="E385">
            <v>180.64</v>
          </cell>
          <cell r="F385" t="str">
            <v>Servicio</v>
          </cell>
        </row>
        <row r="386">
          <cell r="B386" t="str">
            <v>SC2401</v>
          </cell>
          <cell r="C386" t="str">
            <v>Viaje por unidad de Bombeo</v>
          </cell>
          <cell r="D386" t="str">
            <v>km</v>
          </cell>
          <cell r="E386">
            <v>3.15</v>
          </cell>
          <cell r="F386" t="str">
            <v>Servicio</v>
          </cell>
        </row>
        <row r="387">
          <cell r="B387" t="str">
            <v>SC2405</v>
          </cell>
          <cell r="C387" t="str">
            <v>Cada hora adicional o fracción de trabajo, por unidad de bombeo</v>
          </cell>
          <cell r="D387" t="str">
            <v>hr</v>
          </cell>
          <cell r="E387">
            <v>47.3</v>
          </cell>
          <cell r="F387" t="str">
            <v>Servicio</v>
          </cell>
        </row>
        <row r="388">
          <cell r="B388" t="str">
            <v>SC2406</v>
          </cell>
          <cell r="C388" t="str">
            <v>Cargo por profundidad, hasta 11.000 pies.</v>
          </cell>
          <cell r="D388" t="str">
            <v>Pie</v>
          </cell>
          <cell r="E388">
            <v>7.0000000000000007E-2</v>
          </cell>
          <cell r="F388" t="str">
            <v>Servicio</v>
          </cell>
        </row>
        <row r="389">
          <cell r="B389" t="str">
            <v>SC2407</v>
          </cell>
          <cell r="C389" t="str">
            <v>Cargo por profundidad, de 11.001 hasta 14.000 Pies</v>
          </cell>
          <cell r="D389" t="str">
            <v>Pie</v>
          </cell>
          <cell r="E389">
            <v>0.15</v>
          </cell>
          <cell r="F389" t="str">
            <v>Servicio</v>
          </cell>
        </row>
        <row r="390">
          <cell r="B390" t="str">
            <v>SC2408</v>
          </cell>
          <cell r="C390" t="str">
            <v>Segundo tapón de cemento , costo por unidad</v>
          </cell>
          <cell r="D390" t="str">
            <v>unidad</v>
          </cell>
          <cell r="E390">
            <v>984.62</v>
          </cell>
          <cell r="F390" t="str">
            <v>Servicio</v>
          </cell>
        </row>
        <row r="391">
          <cell r="B391" t="str">
            <v>SC2409</v>
          </cell>
          <cell r="C391" t="str">
            <v>Tercer tapón de cemento, costo por unidad</v>
          </cell>
          <cell r="D391" t="str">
            <v>unidad</v>
          </cell>
          <cell r="E391">
            <v>984.62</v>
          </cell>
          <cell r="F391" t="str">
            <v>Servicio</v>
          </cell>
        </row>
        <row r="392">
          <cell r="B392" t="str">
            <v>SC2410</v>
          </cell>
          <cell r="C392" t="str">
            <v>Adaptador de  2 3/8", 2 7/8", 3 1/2", 4 1/2" para operaciones de bombeo de cementación</v>
          </cell>
          <cell r="D392" t="str">
            <v>unidad</v>
          </cell>
          <cell r="E392">
            <v>44.860000000000007</v>
          </cell>
          <cell r="F392" t="str">
            <v>Servicio</v>
          </cell>
        </row>
        <row r="393">
          <cell r="B393" t="str">
            <v>SC2411</v>
          </cell>
          <cell r="C393" t="str">
            <v>Cargo mínimo por movilización de cemento más aditivos, para tapones de cemento</v>
          </cell>
          <cell r="D393" t="str">
            <v>unidad</v>
          </cell>
          <cell r="E393">
            <v>283.54000000000002</v>
          </cell>
          <cell r="F393" t="str">
            <v>Servicio</v>
          </cell>
        </row>
        <row r="394">
          <cell r="B394" t="str">
            <v>SC2412</v>
          </cell>
          <cell r="C394" t="str">
            <v>Mezcla cemento + adit. , por cada cuft de material seco proporcionado por la contratista.</v>
          </cell>
          <cell r="D394" t="str">
            <v>Ft3</v>
          </cell>
          <cell r="E394">
            <v>0.85</v>
          </cell>
          <cell r="F394" t="str">
            <v>Servicio</v>
          </cell>
        </row>
        <row r="395">
          <cell r="B395" t="str">
            <v>SC2413</v>
          </cell>
          <cell r="C395" t="str">
            <v>Mezcla cemento + adit., por cada Libra de material seco proporcionado por la Empresa o terceros.</v>
          </cell>
          <cell r="D395" t="str">
            <v>lbs</v>
          </cell>
          <cell r="E395">
            <v>0.02</v>
          </cell>
          <cell r="F395" t="str">
            <v>Material</v>
          </cell>
        </row>
        <row r="396">
          <cell r="B396" t="str">
            <v>SC2415</v>
          </cell>
          <cell r="C396" t="str">
            <v>Registrador electrónico de presión, rata y densidad, por trabajo</v>
          </cell>
          <cell r="D396" t="str">
            <v>unidad</v>
          </cell>
          <cell r="E396">
            <v>299.31</v>
          </cell>
          <cell r="F396" t="str">
            <v>Servicio</v>
          </cell>
        </row>
        <row r="397">
          <cell r="B397" t="str">
            <v>SC2416</v>
          </cell>
          <cell r="C397" t="str">
            <v>Cargo por mezcla de colchón lavador</v>
          </cell>
          <cell r="D397" t="str">
            <v>gls</v>
          </cell>
          <cell r="E397">
            <v>9.0000000000000011E-2</v>
          </cell>
          <cell r="F397" t="str">
            <v>Servicio</v>
          </cell>
        </row>
        <row r="398">
          <cell r="B398" t="str">
            <v>SC2417</v>
          </cell>
          <cell r="C398" t="str">
            <v>Mov. Cemento y adit.:Ton-Km,( incluido manipuleo)</v>
          </cell>
          <cell r="D398" t="str">
            <v>Tn - km</v>
          </cell>
          <cell r="E398">
            <v>1.1399999999999999</v>
          </cell>
          <cell r="F398" t="str">
            <v>Servicio</v>
          </cell>
        </row>
        <row r="399">
          <cell r="B399" t="str">
            <v>SC2418</v>
          </cell>
          <cell r="C399" t="str">
            <v>Mezcla de aditivo en agua</v>
          </cell>
          <cell r="D399" t="str">
            <v>gls</v>
          </cell>
          <cell r="E399">
            <v>9.0000000000000011E-2</v>
          </cell>
          <cell r="F399" t="str">
            <v>Servicio</v>
          </cell>
        </row>
        <row r="400">
          <cell r="B400" t="str">
            <v>SC2419</v>
          </cell>
          <cell r="C400" t="str">
            <v>Uso de recirculador, por trabajo</v>
          </cell>
          <cell r="D400" t="str">
            <v>unidad</v>
          </cell>
          <cell r="E400">
            <v>169.4</v>
          </cell>
          <cell r="F400" t="str">
            <v>Servicio</v>
          </cell>
        </row>
        <row r="401">
          <cell r="B401" t="str">
            <v>SC2420</v>
          </cell>
          <cell r="C401" t="str">
            <v>Registrador de presión tipo Martín Decker, por trabajo</v>
          </cell>
          <cell r="D401" t="str">
            <v>unidad</v>
          </cell>
          <cell r="E401">
            <v>89.7</v>
          </cell>
          <cell r="F401" t="str">
            <v>Servicio</v>
          </cell>
        </row>
        <row r="402">
          <cell r="B402" t="str">
            <v>SC2422</v>
          </cell>
          <cell r="C402" t="str">
            <v xml:space="preserve">Movilización de equipos pesados </v>
          </cell>
          <cell r="D402" t="str">
            <v>km</v>
          </cell>
          <cell r="E402">
            <v>3.15</v>
          </cell>
          <cell r="F402" t="str">
            <v>Servicio</v>
          </cell>
        </row>
        <row r="403">
          <cell r="B403" t="str">
            <v>SC2423</v>
          </cell>
          <cell r="C403" t="str">
            <v>Supervisor para operaciones de cementación dia o fraccion</v>
          </cell>
          <cell r="D403" t="str">
            <v>día</v>
          </cell>
          <cell r="E403">
            <v>437.23</v>
          </cell>
          <cell r="F403" t="str">
            <v>Servicio</v>
          </cell>
        </row>
        <row r="404">
          <cell r="B404" t="str">
            <v>SC2424</v>
          </cell>
          <cell r="C404" t="str">
            <v>Operador para operaciones de cementación dia o fraccion</v>
          </cell>
          <cell r="D404" t="str">
            <v>día</v>
          </cell>
          <cell r="E404">
            <v>349.78</v>
          </cell>
          <cell r="F404" t="str">
            <v>Servicio</v>
          </cell>
        </row>
        <row r="405">
          <cell r="B405" t="str">
            <v>SC2425</v>
          </cell>
          <cell r="C405" t="str">
            <v>Movilización unidades livianas para servicio de tapón cemento</v>
          </cell>
          <cell r="D405" t="str">
            <v>km</v>
          </cell>
          <cell r="E405">
            <v>2.66</v>
          </cell>
          <cell r="F405" t="str">
            <v>Servicio</v>
          </cell>
        </row>
        <row r="406">
          <cell r="B406" t="str">
            <v>SC2426</v>
          </cell>
          <cell r="C406" t="str">
            <v>Servicio de Winche para bajar tanques y silos</v>
          </cell>
          <cell r="D406" t="str">
            <v>día</v>
          </cell>
          <cell r="E406">
            <v>1506.81</v>
          </cell>
          <cell r="F406" t="str">
            <v>Servicio</v>
          </cell>
        </row>
        <row r="407">
          <cell r="B407" t="str">
            <v>SC2427</v>
          </cell>
          <cell r="C407" t="str">
            <v>Asistente de Operaciones para tapones de cemento dia o fraccion</v>
          </cell>
          <cell r="D407" t="str">
            <v>día</v>
          </cell>
          <cell r="E407">
            <v>109.31</v>
          </cell>
          <cell r="F407" t="str">
            <v>Servicio</v>
          </cell>
        </row>
        <row r="408">
          <cell r="B408" t="str">
            <v>SC2428</v>
          </cell>
          <cell r="C408" t="str">
            <v>Supervisor Senior para tapones de cemento dia o fraccion</v>
          </cell>
          <cell r="D408" t="str">
            <v>día</v>
          </cell>
          <cell r="E408">
            <v>658.39</v>
          </cell>
          <cell r="F408" t="str">
            <v>Servicio</v>
          </cell>
        </row>
        <row r="409">
          <cell r="B409" t="str">
            <v>SC2429</v>
          </cell>
          <cell r="C409" t="str">
            <v>Primeras 4 horas o fracción, cargo básico por unidad de bombeo (350 HP)</v>
          </cell>
          <cell r="D409" t="str">
            <v>unidad</v>
          </cell>
          <cell r="E409">
            <v>2145.3399999999997</v>
          </cell>
          <cell r="F409" t="str">
            <v>Servicio</v>
          </cell>
        </row>
        <row r="410">
          <cell r="B410" t="str">
            <v>SC2430</v>
          </cell>
          <cell r="C410" t="str">
            <v>Cada hora adicional o fracción de trabajo, por unidad de bombeo  (350 HP)</v>
          </cell>
          <cell r="D410" t="str">
            <v>hr</v>
          </cell>
          <cell r="E410">
            <v>126.86999999999999</v>
          </cell>
          <cell r="F410" t="str">
            <v>Servicio</v>
          </cell>
        </row>
        <row r="411">
          <cell r="B411" t="str">
            <v>DYRY-210L</v>
          </cell>
          <cell r="C411" t="str">
            <v>Retardador  para lechada convencional</v>
          </cell>
          <cell r="D411" t="str">
            <v>gls</v>
          </cell>
          <cell r="E411">
            <v>17.579999999999998</v>
          </cell>
          <cell r="F411" t="str">
            <v>Material</v>
          </cell>
        </row>
        <row r="412">
          <cell r="B412" t="str">
            <v>DYRY - 80</v>
          </cell>
          <cell r="C412" t="str">
            <v>Retardador  de fragüe para lechadas pesadas</v>
          </cell>
          <cell r="D412" t="str">
            <v>lbs</v>
          </cell>
          <cell r="E412">
            <v>8.82</v>
          </cell>
          <cell r="F412" t="str">
            <v>Material</v>
          </cell>
        </row>
        <row r="413">
          <cell r="B413" t="str">
            <v>DYLIG-SCL</v>
          </cell>
          <cell r="C413" t="str">
            <v>Retardador de fragüe liquido</v>
          </cell>
          <cell r="D413" t="str">
            <v>gls</v>
          </cell>
          <cell r="E413">
            <v>19.599999999999998</v>
          </cell>
          <cell r="F413" t="str">
            <v>Material</v>
          </cell>
        </row>
        <row r="414">
          <cell r="B414" t="str">
            <v>DYLIG-HTL</v>
          </cell>
          <cell r="C414" t="str">
            <v>Retardador de fragüe liquido para HT</v>
          </cell>
          <cell r="D414" t="str">
            <v>gls</v>
          </cell>
          <cell r="E414">
            <v>16.86</v>
          </cell>
          <cell r="F414" t="str">
            <v>Material</v>
          </cell>
        </row>
        <row r="415">
          <cell r="B415" t="str">
            <v>DYFY-320</v>
          </cell>
          <cell r="C415" t="str">
            <v xml:space="preserve">Controlador de Filtrado para lechada </v>
          </cell>
          <cell r="D415" t="str">
            <v>lbs</v>
          </cell>
          <cell r="E415">
            <v>25.09</v>
          </cell>
          <cell r="F415" t="str">
            <v>Material</v>
          </cell>
        </row>
        <row r="416">
          <cell r="B416" t="str">
            <v>DYFY-330</v>
          </cell>
          <cell r="C416" t="str">
            <v>Controlador de Filtrado para lechada livianas</v>
          </cell>
          <cell r="D416" t="str">
            <v>lbs</v>
          </cell>
          <cell r="E416">
            <v>12.69</v>
          </cell>
          <cell r="F416" t="str">
            <v>Material</v>
          </cell>
        </row>
        <row r="417">
          <cell r="B417" t="str">
            <v>DYFY-330L</v>
          </cell>
          <cell r="C417" t="str">
            <v>Controlador de Filtrado lechadas densidad superior</v>
          </cell>
          <cell r="D417" t="str">
            <v>gls</v>
          </cell>
          <cell r="E417">
            <v>38.96</v>
          </cell>
          <cell r="F417" t="str">
            <v>Material</v>
          </cell>
        </row>
        <row r="418">
          <cell r="B418" t="str">
            <v>DYRF-300</v>
          </cell>
          <cell r="C418" t="str">
            <v>Reductor de filtrado celulósico</v>
          </cell>
          <cell r="D418" t="str">
            <v>lbs</v>
          </cell>
          <cell r="E418">
            <v>34.479999999999997</v>
          </cell>
          <cell r="F418" t="str">
            <v>Material</v>
          </cell>
        </row>
        <row r="419">
          <cell r="B419" t="str">
            <v>DYRF-400</v>
          </cell>
          <cell r="C419" t="str">
            <v>Reductor de filtrado vinílico para Temp medía</v>
          </cell>
          <cell r="D419" t="str">
            <v>lbs</v>
          </cell>
          <cell r="E419">
            <v>23.63</v>
          </cell>
          <cell r="F419" t="str">
            <v>Material</v>
          </cell>
        </row>
        <row r="420">
          <cell r="B420" t="str">
            <v>DYRF-700</v>
          </cell>
          <cell r="C420" t="str">
            <v>Reductor de filtrado celulósico para Temp medía</v>
          </cell>
          <cell r="D420" t="str">
            <v>lbs</v>
          </cell>
          <cell r="E420">
            <v>37.08</v>
          </cell>
          <cell r="F420" t="str">
            <v>Material</v>
          </cell>
        </row>
        <row r="421">
          <cell r="B421" t="str">
            <v>DYRF-800</v>
          </cell>
          <cell r="C421" t="str">
            <v>Reductor de filtrado celulósico para Temp alta</v>
          </cell>
          <cell r="D421" t="str">
            <v>lbs</v>
          </cell>
          <cell r="E421">
            <v>29.669999999999998</v>
          </cell>
          <cell r="F421" t="str">
            <v>Material</v>
          </cell>
        </row>
        <row r="422">
          <cell r="B422" t="str">
            <v>DYBY-100</v>
          </cell>
          <cell r="C422" t="str">
            <v>Aditivo para mejorar adherencia polimérico</v>
          </cell>
          <cell r="D422" t="str">
            <v>lbs</v>
          </cell>
          <cell r="E422">
            <v>6.67</v>
          </cell>
          <cell r="F422" t="str">
            <v>Material</v>
          </cell>
        </row>
        <row r="423">
          <cell r="B423" t="str">
            <v>DYBY-100L</v>
          </cell>
          <cell r="C423" t="str">
            <v>Aditivo para mejorar adherencia rápido</v>
          </cell>
          <cell r="D423" t="str">
            <v>gls</v>
          </cell>
          <cell r="E423">
            <v>44.620000000000005</v>
          </cell>
          <cell r="F423" t="str">
            <v>Material</v>
          </cell>
        </row>
        <row r="424">
          <cell r="B424" t="str">
            <v>DYBY-560</v>
          </cell>
          <cell r="C424" t="str">
            <v>Aditivo para mejorar adherencia solido para pre mezcla</v>
          </cell>
          <cell r="D424" t="str">
            <v>lbs</v>
          </cell>
          <cell r="E424">
            <v>7.21</v>
          </cell>
          <cell r="F424" t="str">
            <v>Material</v>
          </cell>
        </row>
        <row r="425">
          <cell r="B425" t="str">
            <v>DYBY-580L</v>
          </cell>
          <cell r="C425" t="str">
            <v>Aditivo para mejorar adherencia para lechadas livianas</v>
          </cell>
          <cell r="D425" t="str">
            <v>gls</v>
          </cell>
          <cell r="E425">
            <v>10.14</v>
          </cell>
          <cell r="F425" t="str">
            <v>Material</v>
          </cell>
        </row>
        <row r="426">
          <cell r="B426" t="str">
            <v>DYBY-860L</v>
          </cell>
          <cell r="C426" t="str">
            <v>Aditivo para mejorar adherencia lechadas alta densidad</v>
          </cell>
          <cell r="D426" t="str">
            <v>gls</v>
          </cell>
          <cell r="E426">
            <v>20.819999999999997</v>
          </cell>
          <cell r="F426" t="str">
            <v>Material</v>
          </cell>
        </row>
        <row r="427">
          <cell r="B427" t="str">
            <v>DYCY-320 HT</v>
          </cell>
          <cell r="C427" t="str">
            <v>DISPERSANTE para lechadas pesadas</v>
          </cell>
          <cell r="D427" t="str">
            <v>lbs</v>
          </cell>
          <cell r="E427">
            <v>6.35</v>
          </cell>
          <cell r="F427" t="str">
            <v>Material</v>
          </cell>
        </row>
        <row r="428">
          <cell r="B428" t="str">
            <v>DYCY-330 HT</v>
          </cell>
          <cell r="C428" t="str">
            <v>DISPERSANTE para lechadas livianas</v>
          </cell>
          <cell r="D428" t="str">
            <v>lbs</v>
          </cell>
          <cell r="E428">
            <v>6.92</v>
          </cell>
          <cell r="F428" t="str">
            <v>Material</v>
          </cell>
        </row>
        <row r="429">
          <cell r="B429" t="str">
            <v>DYD-110</v>
          </cell>
          <cell r="C429" t="str">
            <v>Dispersante base naftalen sulfonato de sodio</v>
          </cell>
          <cell r="D429" t="str">
            <v>lbs</v>
          </cell>
          <cell r="E429">
            <v>11.59</v>
          </cell>
          <cell r="F429" t="str">
            <v>Material</v>
          </cell>
        </row>
        <row r="430">
          <cell r="B430" t="str">
            <v>DYD-200L</v>
          </cell>
          <cell r="C430" t="str">
            <v>Dispersante base naftalen sulfonato liquido</v>
          </cell>
          <cell r="D430" t="str">
            <v>gls</v>
          </cell>
          <cell r="E430">
            <v>13.72</v>
          </cell>
          <cell r="F430" t="str">
            <v>Material</v>
          </cell>
        </row>
        <row r="431">
          <cell r="B431" t="str">
            <v>DYCY-321 HT</v>
          </cell>
          <cell r="C431" t="str">
            <v xml:space="preserve">Dispersante polimérico liquido </v>
          </cell>
          <cell r="D431" t="str">
            <v>gls</v>
          </cell>
          <cell r="E431">
            <v>22.919999999999998</v>
          </cell>
          <cell r="F431" t="str">
            <v>Material</v>
          </cell>
        </row>
        <row r="432">
          <cell r="B432" t="str">
            <v>DY GEL</v>
          </cell>
          <cell r="C432" t="str">
            <v>EXTENDEDOR</v>
          </cell>
          <cell r="D432" t="str">
            <v>lbs</v>
          </cell>
          <cell r="E432">
            <v>0.33</v>
          </cell>
          <cell r="F432" t="str">
            <v>Material</v>
          </cell>
        </row>
        <row r="433">
          <cell r="B433" t="str">
            <v>DYAF-100L</v>
          </cell>
          <cell r="C433" t="str">
            <v>ANTI - ESPUMANTE para SQZ</v>
          </cell>
          <cell r="D433" t="str">
            <v xml:space="preserve">gls </v>
          </cell>
          <cell r="E433">
            <v>30.75</v>
          </cell>
          <cell r="F433" t="str">
            <v>Material</v>
          </cell>
        </row>
        <row r="434">
          <cell r="B434" t="str">
            <v>DYAF-200L</v>
          </cell>
          <cell r="C434" t="str">
            <v>ANTI - ESPUMANTE para lechadas pesadas</v>
          </cell>
          <cell r="D434" t="str">
            <v xml:space="preserve">gls </v>
          </cell>
          <cell r="E434">
            <v>42.6</v>
          </cell>
          <cell r="F434" t="str">
            <v>Material</v>
          </cell>
        </row>
        <row r="435">
          <cell r="B435" t="str">
            <v>DYDSFT SSL</v>
          </cell>
          <cell r="C435" t="str">
            <v>DENSIFICANTE (Barita, sx de 100 lbs).</v>
          </cell>
          <cell r="D435" t="str">
            <v>sx</v>
          </cell>
          <cell r="E435">
            <v>16.290000000000003</v>
          </cell>
          <cell r="F435" t="str">
            <v>Material</v>
          </cell>
        </row>
        <row r="436">
          <cell r="B436" t="str">
            <v>DYDSFT HT</v>
          </cell>
          <cell r="C436" t="str">
            <v>DENSIFICANTE (Hermatite, sx de 100 lbs).</v>
          </cell>
          <cell r="D436" t="str">
            <v>sx</v>
          </cell>
          <cell r="E436">
            <v>29.39</v>
          </cell>
          <cell r="F436" t="str">
            <v>Material</v>
          </cell>
        </row>
        <row r="437">
          <cell r="B437" t="str">
            <v>DYA-100</v>
          </cell>
          <cell r="C437" t="str">
            <v>Material Alivianador de lechada</v>
          </cell>
          <cell r="D437" t="str">
            <v>lbs</v>
          </cell>
          <cell r="E437">
            <v>2.96</v>
          </cell>
          <cell r="F437" t="str">
            <v>Material</v>
          </cell>
        </row>
        <row r="438">
          <cell r="B438" t="str">
            <v>DYEF6061</v>
          </cell>
          <cell r="C438" t="str">
            <v>Act model BKR premium Bridge Plug- WIRELINE SET/ DRILLABLE FOR  CASING 5' 11.5-18 lbs/FT</v>
          </cell>
          <cell r="D438" t="str">
            <v>unidad</v>
          </cell>
          <cell r="E438">
            <v>1349.1200000000001</v>
          </cell>
          <cell r="F438" t="str">
            <v>Material</v>
          </cell>
        </row>
        <row r="439">
          <cell r="B439" t="str">
            <v>DYEF6062</v>
          </cell>
          <cell r="C439" t="str">
            <v>Act model BKR premium Bridge Plug - WIRELINE SET/ DRILLABLE  FOR CASING 7'' 17-35 lbs/FT</v>
          </cell>
          <cell r="D439" t="str">
            <v>unidad</v>
          </cell>
          <cell r="E439">
            <v>1885.34</v>
          </cell>
          <cell r="F439" t="str">
            <v>Material</v>
          </cell>
        </row>
        <row r="440">
          <cell r="B440" t="str">
            <v>DYEF6063</v>
          </cell>
          <cell r="C440" t="str">
            <v>Act model BKR premium Bridge Plug - WIRELINE SET/ DRILLABLE FOR CASING 9 5/8'' 29.3-53.5 lbs/FT</v>
          </cell>
          <cell r="D440" t="str">
            <v>unidad</v>
          </cell>
          <cell r="E440">
            <v>2694.6600000000003</v>
          </cell>
          <cell r="F440" t="str">
            <v>Material</v>
          </cell>
        </row>
        <row r="441">
          <cell r="B441" t="str">
            <v>DYEF6064</v>
          </cell>
          <cell r="C441" t="str">
            <v>Act model BKR premium Bridge Plug- MECHANICAL SET/ DRILLABLE FOR CASING 5' 11.5-18 lbs/FT</v>
          </cell>
          <cell r="D441" t="str">
            <v>unidad</v>
          </cell>
          <cell r="E441">
            <v>1349.1200000000001</v>
          </cell>
          <cell r="F441" t="str">
            <v>Material</v>
          </cell>
        </row>
        <row r="442">
          <cell r="B442" t="str">
            <v>DYEF6065</v>
          </cell>
          <cell r="C442" t="str">
            <v>Act model BKR premium Bridge Plug - MECHANICAL SET/ DRILLABLE FOR  CASING 7'' 17-35 lbs/FT</v>
          </cell>
          <cell r="D442" t="str">
            <v>unidad</v>
          </cell>
          <cell r="E442">
            <v>1801.43</v>
          </cell>
          <cell r="F442" t="str">
            <v>Material</v>
          </cell>
        </row>
        <row r="443">
          <cell r="B443" t="str">
            <v>DYEF6066</v>
          </cell>
          <cell r="C443" t="str">
            <v>Act model BKR premium Bridge Plug - MECHANICAL SET/ DRILLABLE  FOR CASING 9 5/8'' 29.3-53.5 lbs/FT</v>
          </cell>
          <cell r="D443" t="str">
            <v>unidad</v>
          </cell>
          <cell r="E443">
            <v>2694.6600000000003</v>
          </cell>
          <cell r="F443" t="str">
            <v>Material</v>
          </cell>
        </row>
        <row r="444">
          <cell r="B444" t="str">
            <v>DYEF6067</v>
          </cell>
          <cell r="C444" t="str">
            <v>Act model BKR premium cement retainer- WIRELINE SET/ DRILLABLE FOR CASING 5' 11.5-18 lbs/FT</v>
          </cell>
          <cell r="D444" t="str">
            <v>unidad</v>
          </cell>
          <cell r="E444">
            <v>1349.1200000000001</v>
          </cell>
          <cell r="F444" t="str">
            <v>Material</v>
          </cell>
        </row>
        <row r="445">
          <cell r="B445" t="str">
            <v>DYEF6068</v>
          </cell>
          <cell r="C445" t="str">
            <v>Act model BKR premium cement retainer - WIRELINE SET/ DRILLABLE FOR CASING 7'' 17-35 lbs/FT</v>
          </cell>
          <cell r="D445" t="str">
            <v>unidad</v>
          </cell>
          <cell r="E445">
            <v>1801.43</v>
          </cell>
          <cell r="F445" t="str">
            <v>Material</v>
          </cell>
        </row>
        <row r="446">
          <cell r="B446" t="str">
            <v>DYEF6069</v>
          </cell>
          <cell r="C446" t="str">
            <v>Act model BKR premium cement retainer - WIRELINE SET/ DRILLABLE FOR CASING 9 5/8'' 29.3-53.5 lbs/FT</v>
          </cell>
          <cell r="D446" t="str">
            <v>unidad</v>
          </cell>
          <cell r="E446">
            <v>2694.6600000000003</v>
          </cell>
          <cell r="F446" t="str">
            <v>Material</v>
          </cell>
        </row>
        <row r="447">
          <cell r="B447" t="str">
            <v>DYEF6070</v>
          </cell>
          <cell r="C447" t="str">
            <v>Act model BKR premium cement retainer- MECHANICAL  SET/ DRILLABLE FOR CASING 5' 11.5-18 lbs/FT</v>
          </cell>
          <cell r="D447" t="str">
            <v>unidad</v>
          </cell>
          <cell r="E447">
            <v>1349.1200000000001</v>
          </cell>
          <cell r="F447" t="str">
            <v>Material</v>
          </cell>
        </row>
        <row r="448">
          <cell r="B448" t="str">
            <v>DYEF6071</v>
          </cell>
          <cell r="C448" t="str">
            <v>Act model BKR premium cement retainer - MECHANICAL  SET/ DRILLABLE FOR CASING 7'' 17-35 lbs/FT</v>
          </cell>
          <cell r="D448" t="str">
            <v>unidad</v>
          </cell>
          <cell r="E448">
            <v>1801.43</v>
          </cell>
          <cell r="F448" t="str">
            <v>Material</v>
          </cell>
        </row>
        <row r="449">
          <cell r="B449" t="str">
            <v>DYEF6072</v>
          </cell>
          <cell r="C449" t="str">
            <v>Act model BKR premium cement retainer - MECHANICAL  SET/ DRILLABLE FOR CASING 9 5/8'' 29.3-53.5 lbs/FT</v>
          </cell>
          <cell r="D449" t="str">
            <v>unidad</v>
          </cell>
          <cell r="E449">
            <v>2694.6600000000003</v>
          </cell>
          <cell r="F449" t="str">
            <v>Material</v>
          </cell>
        </row>
        <row r="450">
          <cell r="B450" t="str">
            <v>DYRTY-80</v>
          </cell>
          <cell r="C450" t="str">
            <v>Aditivo de Retrogresión de Resistencia para SQZ</v>
          </cell>
          <cell r="D450" t="str">
            <v>lbs</v>
          </cell>
          <cell r="E450">
            <v>0.28999999999999998</v>
          </cell>
          <cell r="F450" t="str">
            <v>Material</v>
          </cell>
        </row>
        <row r="451">
          <cell r="B451" t="str">
            <v xml:space="preserve">DYRTYS-80C </v>
          </cell>
          <cell r="C451" t="str">
            <v>Aditivo de Retrogresión de Resistencia para lechadas livianas</v>
          </cell>
          <cell r="D451" t="str">
            <v>lbs</v>
          </cell>
          <cell r="E451">
            <v>0.36</v>
          </cell>
          <cell r="F451" t="str">
            <v>Material</v>
          </cell>
        </row>
        <row r="452">
          <cell r="B452" t="str">
            <v xml:space="preserve">DY-ULTRA </v>
          </cell>
          <cell r="C452" t="str">
            <v xml:space="preserve">Espaciador tipo 1             </v>
          </cell>
          <cell r="D452" t="str">
            <v>gls</v>
          </cell>
          <cell r="E452">
            <v>54.63</v>
          </cell>
          <cell r="F452" t="str">
            <v>Material</v>
          </cell>
        </row>
        <row r="453">
          <cell r="B453" t="str">
            <v>DYRYS-1</v>
          </cell>
          <cell r="C453" t="str">
            <v xml:space="preserve">Espaciador tipo 2              </v>
          </cell>
          <cell r="D453" t="str">
            <v>gls</v>
          </cell>
          <cell r="E453">
            <v>1.88</v>
          </cell>
          <cell r="F453" t="str">
            <v>Material</v>
          </cell>
        </row>
        <row r="454">
          <cell r="B454" t="str">
            <v>DYCD-200</v>
          </cell>
          <cell r="C454" t="str">
            <v>Colchón mecánico limpieza y remoción de residuos de Workover</v>
          </cell>
          <cell r="D454" t="str">
            <v>bbl</v>
          </cell>
          <cell r="E454">
            <v>175.95</v>
          </cell>
          <cell r="F454" t="str">
            <v>Material</v>
          </cell>
        </row>
        <row r="455">
          <cell r="B455" t="str">
            <v>DYCG-300</v>
          </cell>
          <cell r="C455" t="str">
            <v>Colchón gelificado limpieza</v>
          </cell>
          <cell r="D455" t="str">
            <v>bbl</v>
          </cell>
          <cell r="E455">
            <v>256.58</v>
          </cell>
          <cell r="F455" t="str">
            <v>Material</v>
          </cell>
        </row>
        <row r="456">
          <cell r="B456" t="str">
            <v>DYCQ-400</v>
          </cell>
          <cell r="C456" t="str">
            <v>Colchón Químico acción rápida remoción residuos de Workover</v>
          </cell>
          <cell r="D456" t="str">
            <v>bbl</v>
          </cell>
          <cell r="E456">
            <v>624.75</v>
          </cell>
          <cell r="F456" t="str">
            <v>Material</v>
          </cell>
        </row>
        <row r="457">
          <cell r="B457" t="str">
            <v>DYCX-500</v>
          </cell>
          <cell r="C457" t="str">
            <v>Colchón mecánico limpiador</v>
          </cell>
          <cell r="D457" t="str">
            <v>bbl</v>
          </cell>
          <cell r="E457">
            <v>101.28999999999999</v>
          </cell>
          <cell r="F457" t="str">
            <v>Material</v>
          </cell>
        </row>
        <row r="458">
          <cell r="B458" t="str">
            <v>DYLX-100</v>
          </cell>
          <cell r="C458" t="str">
            <v>Látex Solido</v>
          </cell>
          <cell r="D458" t="str">
            <v>lbs</v>
          </cell>
          <cell r="E458">
            <v>39.07</v>
          </cell>
          <cell r="F458" t="str">
            <v>Material</v>
          </cell>
        </row>
        <row r="459">
          <cell r="B459" t="str">
            <v>DYLA-200</v>
          </cell>
          <cell r="C459" t="str">
            <v>Látex base polímeros vinílico</v>
          </cell>
          <cell r="D459" t="str">
            <v>lbs</v>
          </cell>
          <cell r="E459">
            <v>22.45</v>
          </cell>
          <cell r="F459" t="str">
            <v>Material</v>
          </cell>
        </row>
        <row r="460">
          <cell r="B460" t="str">
            <v>DYLX-300</v>
          </cell>
          <cell r="C460" t="str">
            <v>Látex base polímeros estirenicos</v>
          </cell>
          <cell r="D460" t="str">
            <v>lbs</v>
          </cell>
          <cell r="E460">
            <v>26.09</v>
          </cell>
          <cell r="F460" t="str">
            <v>Material</v>
          </cell>
        </row>
        <row r="461">
          <cell r="B461" t="str">
            <v>DYLX-400 PLUS</v>
          </cell>
          <cell r="C461" t="str">
            <v>Látex base polímeros estirenicos para HT</v>
          </cell>
          <cell r="D461" t="str">
            <v>lbs</v>
          </cell>
          <cell r="E461">
            <v>26.7</v>
          </cell>
          <cell r="F461" t="str">
            <v>Material</v>
          </cell>
        </row>
        <row r="462">
          <cell r="B462" t="str">
            <v>DYELX-104</v>
          </cell>
          <cell r="C462" t="str">
            <v>Estabilizador para Látex</v>
          </cell>
          <cell r="D462" t="str">
            <v>lbs</v>
          </cell>
          <cell r="E462">
            <v>29.12</v>
          </cell>
          <cell r="F462" t="str">
            <v>Material</v>
          </cell>
        </row>
        <row r="463">
          <cell r="B463" t="str">
            <v>DYMPSL</v>
          </cell>
          <cell r="C463" t="str">
            <v>Aditivo multipropósito para lechadas</v>
          </cell>
          <cell r="D463" t="str">
            <v>lbs</v>
          </cell>
          <cell r="E463">
            <v>1.22</v>
          </cell>
          <cell r="F463" t="str">
            <v>Material</v>
          </cell>
        </row>
        <row r="464">
          <cell r="B464" t="str">
            <v>DYAS-100</v>
          </cell>
          <cell r="C464" t="str">
            <v>Antisetting para cementación</v>
          </cell>
          <cell r="D464" t="str">
            <v>lbs</v>
          </cell>
          <cell r="E464">
            <v>2.4300000000000002</v>
          </cell>
          <cell r="F464" t="str">
            <v>Material</v>
          </cell>
        </row>
        <row r="465">
          <cell r="B465" t="str">
            <v>DYCM-100</v>
          </cell>
          <cell r="C465" t="str">
            <v>Cemento Magnésico</v>
          </cell>
          <cell r="D465" t="str">
            <v>lbs</v>
          </cell>
          <cell r="E465">
            <v>4.43</v>
          </cell>
          <cell r="F465" t="str">
            <v>Material</v>
          </cell>
        </row>
        <row r="466">
          <cell r="B466" t="str">
            <v>DYCP-101</v>
          </cell>
          <cell r="C466" t="str">
            <v>Cemento Puzolanico</v>
          </cell>
          <cell r="D466" t="str">
            <v>SX</v>
          </cell>
          <cell r="E466">
            <v>124.94999999999999</v>
          </cell>
          <cell r="F466" t="str">
            <v>Material</v>
          </cell>
        </row>
        <row r="467">
          <cell r="B467" t="str">
            <v>DYCP-102</v>
          </cell>
          <cell r="C467" t="str">
            <v>Cemento Dyckerhoff</v>
          </cell>
          <cell r="D467" t="str">
            <v>SX</v>
          </cell>
          <cell r="E467">
            <v>21.11</v>
          </cell>
          <cell r="F467" t="str">
            <v>Material</v>
          </cell>
        </row>
        <row r="468">
          <cell r="B468" t="str">
            <v>DYAE-100</v>
          </cell>
          <cell r="C468" t="str">
            <v>Aditivo expansivo de lechada</v>
          </cell>
          <cell r="D468" t="str">
            <v>lbs</v>
          </cell>
          <cell r="E468">
            <v>27.31</v>
          </cell>
          <cell r="F468" t="str">
            <v>Material</v>
          </cell>
        </row>
        <row r="469">
          <cell r="B469" t="str">
            <v>DYAA-150</v>
          </cell>
          <cell r="C469" t="str">
            <v>Aditivo Antiretrogresivo</v>
          </cell>
          <cell r="D469" t="str">
            <v>lbs</v>
          </cell>
          <cell r="E469">
            <v>33.97</v>
          </cell>
          <cell r="F469" t="str">
            <v>Material</v>
          </cell>
        </row>
        <row r="470">
          <cell r="B470" t="str">
            <v>DYAX-200</v>
          </cell>
          <cell r="C470" t="str">
            <v>Aditivo Extendedor de lechada</v>
          </cell>
          <cell r="D470" t="str">
            <v>gls</v>
          </cell>
          <cell r="E470">
            <v>7.6599999999999993</v>
          </cell>
          <cell r="F470" t="str">
            <v>Material</v>
          </cell>
        </row>
        <row r="471">
          <cell r="B471" t="str">
            <v>DYEC-100</v>
          </cell>
          <cell r="C471" t="str">
            <v>Espumante para Cemento</v>
          </cell>
          <cell r="D471" t="str">
            <v>lbs</v>
          </cell>
          <cell r="E471">
            <v>13.950000000000001</v>
          </cell>
          <cell r="F471" t="str">
            <v>Material</v>
          </cell>
        </row>
        <row r="472">
          <cell r="B472" t="str">
            <v>DYFM-100</v>
          </cell>
          <cell r="C472" t="str">
            <v>Fibra Monofilamento 12 mm</v>
          </cell>
          <cell r="D472" t="str">
            <v>lbs</v>
          </cell>
          <cell r="E472">
            <v>44.690000000000005</v>
          </cell>
          <cell r="F472" t="str">
            <v>Material</v>
          </cell>
        </row>
        <row r="473">
          <cell r="B473" t="str">
            <v>DYOP-100</v>
          </cell>
          <cell r="C473" t="str">
            <v>Obturante Polimérico</v>
          </cell>
          <cell r="D473" t="str">
            <v>lbs</v>
          </cell>
          <cell r="E473">
            <v>30.34</v>
          </cell>
          <cell r="F473" t="str">
            <v>Material</v>
          </cell>
        </row>
        <row r="474">
          <cell r="B474" t="str">
            <v>DYSC-800</v>
          </cell>
          <cell r="C474" t="str">
            <v>Soda Caustica solido</v>
          </cell>
          <cell r="D474" t="str">
            <v>lbs</v>
          </cell>
          <cell r="E474">
            <v>2.0499999999999998</v>
          </cell>
          <cell r="F474" t="str">
            <v>Material</v>
          </cell>
        </row>
        <row r="475">
          <cell r="B475" t="str">
            <v>DYXYC- 2007</v>
          </cell>
          <cell r="C475" t="str">
            <v>Biocida alta concentración para tratamientos</v>
          </cell>
          <cell r="D475" t="str">
            <v>gls</v>
          </cell>
          <cell r="E475">
            <v>165.2</v>
          </cell>
          <cell r="F475" t="str">
            <v>Material</v>
          </cell>
        </row>
        <row r="476">
          <cell r="B476" t="str">
            <v>DYBF-70L</v>
          </cell>
          <cell r="C476" t="str">
            <v>Buffer acido</v>
          </cell>
          <cell r="D476" t="str">
            <v>gls</v>
          </cell>
          <cell r="E476">
            <v>10.639999999999999</v>
          </cell>
          <cell r="F476" t="str">
            <v>Material</v>
          </cell>
        </row>
        <row r="477">
          <cell r="B477" t="str">
            <v>DYBF-10L</v>
          </cell>
          <cell r="C477" t="str">
            <v>Buffer liquido alcalino mezcla de sales regula pH</v>
          </cell>
          <cell r="D477" t="str">
            <v>gls</v>
          </cell>
          <cell r="E477">
            <v>8.52</v>
          </cell>
          <cell r="F477" t="str">
            <v>Material</v>
          </cell>
        </row>
        <row r="478">
          <cell r="B478" t="str">
            <v>DYBF-20L</v>
          </cell>
          <cell r="C478" t="str">
            <v>Buffer liquido alcalino regula pH</v>
          </cell>
          <cell r="D478" t="str">
            <v>gls</v>
          </cell>
          <cell r="E478">
            <v>9.99</v>
          </cell>
          <cell r="F478" t="str">
            <v>Material</v>
          </cell>
        </row>
        <row r="479">
          <cell r="B479" t="str">
            <v>DYBF-30L</v>
          </cell>
          <cell r="C479" t="str">
            <v>Regulador de pH Alcalino</v>
          </cell>
          <cell r="D479" t="str">
            <v>gls</v>
          </cell>
          <cell r="E479">
            <v>11.66</v>
          </cell>
          <cell r="F479" t="str">
            <v>Material</v>
          </cell>
        </row>
        <row r="480">
          <cell r="B480" t="str">
            <v>DYBF-40</v>
          </cell>
          <cell r="C480" t="str">
            <v>Regulador de pH solido</v>
          </cell>
          <cell r="D480" t="str">
            <v>lbs</v>
          </cell>
          <cell r="E480">
            <v>105.02</v>
          </cell>
          <cell r="F480" t="str">
            <v>Material</v>
          </cell>
        </row>
        <row r="481">
          <cell r="B481" t="str">
            <v>DYBF-50L</v>
          </cell>
          <cell r="C481" t="str">
            <v>Regulador de pH evita hidratación violenta</v>
          </cell>
          <cell r="D481" t="str">
            <v>lbs</v>
          </cell>
          <cell r="E481">
            <v>94.52</v>
          </cell>
          <cell r="F481" t="str">
            <v>Material</v>
          </cell>
        </row>
        <row r="482">
          <cell r="B482" t="str">
            <v>DYCIDE-57</v>
          </cell>
          <cell r="C482" t="str">
            <v>Bactericida para preservar geles</v>
          </cell>
          <cell r="D482" t="str">
            <v>lbs</v>
          </cell>
          <cell r="E482">
            <v>123.9</v>
          </cell>
          <cell r="F482" t="str">
            <v>Material</v>
          </cell>
        </row>
        <row r="483">
          <cell r="B483" t="str">
            <v>DYCIDE-100</v>
          </cell>
          <cell r="C483" t="str">
            <v>Bactericida para preservar degradación bacteriana</v>
          </cell>
          <cell r="D483" t="str">
            <v>lbs</v>
          </cell>
          <cell r="E483">
            <v>123.9</v>
          </cell>
          <cell r="F483" t="str">
            <v>Material</v>
          </cell>
        </row>
        <row r="484">
          <cell r="B484" t="str">
            <v>DYFK-100</v>
          </cell>
          <cell r="C484" t="str">
            <v>Fluoruro de Potasio</v>
          </cell>
          <cell r="D484" t="str">
            <v>gls</v>
          </cell>
          <cell r="E484">
            <v>4.29</v>
          </cell>
          <cell r="F484" t="str">
            <v>Material</v>
          </cell>
        </row>
        <row r="485">
          <cell r="B485" t="str">
            <v>DYMFP-100</v>
          </cell>
          <cell r="C485" t="str">
            <v>Mono fosfato de potasio</v>
          </cell>
          <cell r="D485" t="str">
            <v>lbs</v>
          </cell>
          <cell r="E485">
            <v>1.54</v>
          </cell>
          <cell r="F485" t="str">
            <v>Material</v>
          </cell>
        </row>
        <row r="486">
          <cell r="B486" t="str">
            <v>DYHK-100</v>
          </cell>
          <cell r="C486" t="str">
            <v>hidróxido de Potasio</v>
          </cell>
          <cell r="D486" t="str">
            <v>gls</v>
          </cell>
          <cell r="E486">
            <v>1.1499999999999999</v>
          </cell>
          <cell r="F486" t="str">
            <v>Material</v>
          </cell>
        </row>
        <row r="487">
          <cell r="B487" t="str">
            <v>DYBYF-90L</v>
          </cell>
          <cell r="C487" t="str">
            <v>Hidróxido de potasio 15%</v>
          </cell>
          <cell r="D487" t="str">
            <v>gls</v>
          </cell>
          <cell r="E487">
            <v>18.27</v>
          </cell>
          <cell r="F487" t="str">
            <v>Material</v>
          </cell>
        </row>
        <row r="488">
          <cell r="B488" t="str">
            <v>DYCC-200</v>
          </cell>
          <cell r="C488" t="str">
            <v>Carbonato de Calcio</v>
          </cell>
          <cell r="D488" t="str">
            <v>lbs</v>
          </cell>
          <cell r="E488">
            <v>0.16999999999999998</v>
          </cell>
          <cell r="F488" t="str">
            <v>Material</v>
          </cell>
        </row>
        <row r="489">
          <cell r="B489" t="str">
            <v>DYE-10</v>
          </cell>
          <cell r="C489" t="str">
            <v>Agente Pegante (50 sx)</v>
          </cell>
          <cell r="D489" t="str">
            <v>lbs</v>
          </cell>
          <cell r="E489">
            <v>4.09</v>
          </cell>
          <cell r="F489" t="str">
            <v>Material</v>
          </cell>
        </row>
        <row r="490">
          <cell r="B490" t="str">
            <v>DYPSA - 10</v>
          </cell>
          <cell r="C490" t="str">
            <v>Componente para Gel</v>
          </cell>
          <cell r="D490" t="str">
            <v>lbs</v>
          </cell>
          <cell r="E490">
            <v>14.64</v>
          </cell>
          <cell r="F490" t="str">
            <v>Material</v>
          </cell>
        </row>
        <row r="491">
          <cell r="B491" t="str">
            <v>DYRG - 350</v>
          </cell>
          <cell r="C491" t="str">
            <v>Rompedor de Crudo</v>
          </cell>
          <cell r="D491" t="str">
            <v>lbs</v>
          </cell>
          <cell r="E491">
            <v>2.38</v>
          </cell>
          <cell r="F491" t="str">
            <v>Material</v>
          </cell>
        </row>
        <row r="492">
          <cell r="B492" t="str">
            <v>DYRPM-100</v>
          </cell>
          <cell r="C492" t="str">
            <v>MODIFICADOR DE PERMEABILIDAD RELATIVA HTP</v>
          </cell>
          <cell r="D492" t="str">
            <v>gls</v>
          </cell>
          <cell r="E492">
            <v>455.90999999999997</v>
          </cell>
          <cell r="F492" t="str">
            <v>Material</v>
          </cell>
        </row>
        <row r="493">
          <cell r="B493" t="str">
            <v>DYRPM-101</v>
          </cell>
          <cell r="C493" t="str">
            <v>MODIFICADOR DE PERMEABILIDAD RELATIVA LPT</v>
          </cell>
          <cell r="D493" t="str">
            <v>gls</v>
          </cell>
          <cell r="E493">
            <v>70.72</v>
          </cell>
          <cell r="F493" t="str">
            <v>Material</v>
          </cell>
        </row>
        <row r="494">
          <cell r="B494" t="str">
            <v>DY Fill</v>
          </cell>
          <cell r="C494" t="str">
            <v xml:space="preserve">CEMENTOS TIXOTROPICOS </v>
          </cell>
          <cell r="D494" t="str">
            <v>lbs</v>
          </cell>
          <cell r="E494">
            <v>0.33999999999999997</v>
          </cell>
          <cell r="F494" t="str">
            <v>Material</v>
          </cell>
        </row>
        <row r="495">
          <cell r="B495" t="str">
            <v>DY Fill HT</v>
          </cell>
          <cell r="C495" t="str">
            <v>CEMENTOS TIXOTROPICOS RAPIDA ACCION</v>
          </cell>
          <cell r="D495" t="str">
            <v>lbs</v>
          </cell>
          <cell r="E495">
            <v>1.25</v>
          </cell>
          <cell r="F495" t="str">
            <v>Material</v>
          </cell>
        </row>
        <row r="496">
          <cell r="B496" t="str">
            <v>DYCEM-A</v>
          </cell>
          <cell r="C496" t="str">
            <v>Cemento Nacional sx de 100  libras</v>
          </cell>
          <cell r="D496" t="str">
            <v>sx</v>
          </cell>
          <cell r="E496">
            <v>7.7299999999999995</v>
          </cell>
          <cell r="F496" t="str">
            <v>Material</v>
          </cell>
        </row>
        <row r="497">
          <cell r="B497" t="str">
            <v>DYCEM-G</v>
          </cell>
          <cell r="C497" t="str">
            <v>Cemento G API importado sx 94 lbs</v>
          </cell>
          <cell r="D497" t="str">
            <v>sx</v>
          </cell>
          <cell r="E497">
            <v>16.650000000000002</v>
          </cell>
          <cell r="F497" t="str">
            <v>Material</v>
          </cell>
        </row>
        <row r="498">
          <cell r="B498" t="str">
            <v>DYCEMMF</v>
          </cell>
          <cell r="C498" t="str">
            <v>Cemento ultra fino (sx 44 lbs)</v>
          </cell>
          <cell r="D498" t="str">
            <v>sx</v>
          </cell>
          <cell r="E498">
            <v>163.25</v>
          </cell>
          <cell r="F498" t="str">
            <v>Material</v>
          </cell>
        </row>
        <row r="499">
          <cell r="B499" t="str">
            <v>Q21081</v>
          </cell>
          <cell r="C499" t="str">
            <v>DYLG- Lubricante Sólido – micro esferas de copolímero. Grav. Espec.: 1.06</v>
          </cell>
          <cell r="D499" t="str">
            <v>lbs</v>
          </cell>
          <cell r="E499">
            <v>2.71</v>
          </cell>
          <cell r="F499" t="str">
            <v>Material</v>
          </cell>
        </row>
        <row r="500">
          <cell r="B500" t="str">
            <v>Q21082</v>
          </cell>
          <cell r="C500" t="str">
            <v>DYCLube - Lubricante Líquido Base-Sintética para aplicaciones en pesca</v>
          </cell>
          <cell r="D500" t="str">
            <v>gls</v>
          </cell>
          <cell r="E500">
            <v>18.39</v>
          </cell>
          <cell r="F500" t="str">
            <v>Material</v>
          </cell>
        </row>
        <row r="501">
          <cell r="B501" t="str">
            <v>Q21083</v>
          </cell>
          <cell r="C501" t="str">
            <v>DYEzeSlide - Lubricante Líquido Base-Sintética para aplicaciones metal con metal – completación y/o Coiled Tubing</v>
          </cell>
          <cell r="D501" t="str">
            <v>gls</v>
          </cell>
          <cell r="E501">
            <v>22.98</v>
          </cell>
          <cell r="F501" t="str">
            <v>Material</v>
          </cell>
        </row>
        <row r="502">
          <cell r="B502" t="str">
            <v>Q21084</v>
          </cell>
          <cell r="C502" t="str">
            <v>DYDrilcon - Inhibidor de arcillas</v>
          </cell>
          <cell r="D502" t="str">
            <v>gls</v>
          </cell>
          <cell r="E502">
            <v>17.78</v>
          </cell>
          <cell r="F502" t="str">
            <v>Material</v>
          </cell>
        </row>
        <row r="503">
          <cell r="B503" t="str">
            <v>Q21085</v>
          </cell>
          <cell r="C503" t="str">
            <v>DYC-Mul - Mejorador de ROP</v>
          </cell>
          <cell r="D503" t="str">
            <v>gls</v>
          </cell>
          <cell r="E503">
            <v>20.689999999999998</v>
          </cell>
          <cell r="F503" t="str">
            <v>Material</v>
          </cell>
        </row>
        <row r="504">
          <cell r="B504" t="str">
            <v>Q21086</v>
          </cell>
          <cell r="C504" t="str">
            <v>DYBlacknite - Estabilizador/fortalecedor de pared de pozo. Reductor de filtrado. Tiene efecto lubricante secundario.</v>
          </cell>
          <cell r="D504" t="str">
            <v>gls</v>
          </cell>
          <cell r="E504">
            <v>16.55</v>
          </cell>
          <cell r="F504" t="str">
            <v>Material</v>
          </cell>
        </row>
        <row r="505">
          <cell r="B505" t="str">
            <v>Q21087</v>
          </cell>
          <cell r="C505" t="str">
            <v>DYSunSweep - Fibra limpiadora de pozo</v>
          </cell>
          <cell r="D505" t="str">
            <v>lbs</v>
          </cell>
          <cell r="E505">
            <v>13.48</v>
          </cell>
          <cell r="F505" t="str">
            <v>Material</v>
          </cell>
        </row>
        <row r="506">
          <cell r="B506" t="str">
            <v>Q21088</v>
          </cell>
          <cell r="C506" t="str">
            <v>DYSX Plus - Reductor de perdida de fluido. Partículas Sólidas de Grafito.</v>
          </cell>
          <cell r="D506" t="str">
            <v>sx</v>
          </cell>
          <cell r="E506">
            <v>70.77</v>
          </cell>
          <cell r="F506" t="str">
            <v>Material</v>
          </cell>
        </row>
        <row r="507">
          <cell r="B507" t="str">
            <v>Q21089</v>
          </cell>
          <cell r="C507" t="str">
            <v>DYCoastalSpot - Concentrado para píldora despegante de Pega Diferencial</v>
          </cell>
          <cell r="D507" t="str">
            <v>gls</v>
          </cell>
          <cell r="E507">
            <v>22.98</v>
          </cell>
          <cell r="F507" t="str">
            <v>Material</v>
          </cell>
        </row>
        <row r="508">
          <cell r="B508" t="str">
            <v>2.1.31. Servicios de Limpieza de Revestidor</v>
          </cell>
          <cell r="C508"/>
          <cell r="D508"/>
          <cell r="E508"/>
          <cell r="F508"/>
        </row>
        <row r="509">
          <cell r="B509" t="str">
            <v xml:space="preserve">SH1100   </v>
          </cell>
          <cell r="C509" t="str">
            <v xml:space="preserve">SARTA DE LIMPIEZA PARA CASING 5'' - 5 1/2'' Incuye   (casing scraper, cepillo  , magneto , canasta), personal tecnico, redress.  </v>
          </cell>
          <cell r="D509" t="str">
            <v>Corrida</v>
          </cell>
          <cell r="E509">
            <v>4823.3499999999995</v>
          </cell>
          <cell r="F509" t="str">
            <v>Servicio</v>
          </cell>
        </row>
        <row r="510">
          <cell r="B510" t="str">
            <v>SH1101</v>
          </cell>
          <cell r="C510" t="str">
            <v xml:space="preserve">SARTA DE LIMPIEZA PARA CASING 7'' Incuye  (casing scraper, cepillo  , magneto , canasta), personal tecnico, redress.  </v>
          </cell>
          <cell r="D510" t="str">
            <v>Corrida</v>
          </cell>
          <cell r="E510">
            <v>4262.5200000000004</v>
          </cell>
          <cell r="F510" t="str">
            <v>Servicio</v>
          </cell>
        </row>
        <row r="511">
          <cell r="B511" t="str">
            <v>SH1102</v>
          </cell>
          <cell r="C511" t="str">
            <v xml:space="preserve">SARTA DE LIMPIEZA PARA CASING 9 5/8'' Incuye  (casing scraper, cepillo  , magneto , canasta), personal tecnico, redress.  </v>
          </cell>
          <cell r="D511" t="str">
            <v>Corrida</v>
          </cell>
          <cell r="E511">
            <v>4696</v>
          </cell>
          <cell r="F511" t="str">
            <v>Servicio</v>
          </cell>
        </row>
        <row r="512">
          <cell r="B512" t="str">
            <v>SH1103</v>
          </cell>
          <cell r="C512" t="str">
            <v xml:space="preserve">SARTAS DE LIMPIEZA EN TANDEM PARA CASING  7" Y 9-5/8" Incluye  (casing scraper, cepillo , magneto , canasta), personal tecnico, redress.   </v>
          </cell>
          <cell r="D512" t="str">
            <v>Corrida</v>
          </cell>
          <cell r="E512">
            <v>5205.79</v>
          </cell>
          <cell r="F512" t="str">
            <v>Servicio</v>
          </cell>
        </row>
        <row r="513">
          <cell r="B513" t="str">
            <v>SH1104</v>
          </cell>
          <cell r="C513" t="str">
            <v xml:space="preserve">SARTAS DE LIMPIEZA EN TANDEM PARA CASING  5" Y 7"  Incluye (casing scraper, cepillo , magneto , canasta), personal tecnico, redress.  </v>
          </cell>
          <cell r="D513" t="str">
            <v>Corrida</v>
          </cell>
          <cell r="E513">
            <v>7478.39</v>
          </cell>
          <cell r="F513" t="str">
            <v>Servicio</v>
          </cell>
        </row>
        <row r="514">
          <cell r="B514" t="str">
            <v>SH1105</v>
          </cell>
          <cell r="C514" t="str">
            <v xml:space="preserve">SCRAPER PARA CASING 4 1/2-5 1/2" </v>
          </cell>
          <cell r="D514" t="str">
            <v>Corrida</v>
          </cell>
          <cell r="E514">
            <v>2101.92</v>
          </cell>
          <cell r="F514" t="str">
            <v>Servicio</v>
          </cell>
        </row>
        <row r="515">
          <cell r="B515" t="str">
            <v>SH1106</v>
          </cell>
          <cell r="C515" t="str">
            <v>SCRAPER PARA CASING 7"</v>
          </cell>
          <cell r="D515" t="str">
            <v>Corrida</v>
          </cell>
          <cell r="E515">
            <v>2690.46</v>
          </cell>
          <cell r="F515" t="str">
            <v>Servicio</v>
          </cell>
        </row>
        <row r="516">
          <cell r="B516" t="str">
            <v>SH1107</v>
          </cell>
          <cell r="C516" t="str">
            <v>SCRAPER PARA CASING 9 5/8"</v>
          </cell>
          <cell r="D516" t="str">
            <v>Corrida</v>
          </cell>
          <cell r="E516">
            <v>3194.9100000000003</v>
          </cell>
          <cell r="F516" t="str">
            <v>Servicio</v>
          </cell>
        </row>
        <row r="517">
          <cell r="B517" t="str">
            <v>SH1108</v>
          </cell>
          <cell r="C517" t="str">
            <v>CANASTA PARA CASING  4 1/2-5 1/2"</v>
          </cell>
          <cell r="D517" t="str">
            <v>Corrida</v>
          </cell>
          <cell r="E517">
            <v>2101.92</v>
          </cell>
          <cell r="F517" t="str">
            <v>Servicio</v>
          </cell>
        </row>
        <row r="518">
          <cell r="B518" t="str">
            <v>SH1109</v>
          </cell>
          <cell r="C518" t="str">
            <v>CANASTA PARA CASING  7"</v>
          </cell>
          <cell r="D518" t="str">
            <v>Corrida</v>
          </cell>
          <cell r="E518">
            <v>2690.46</v>
          </cell>
          <cell r="F518" t="str">
            <v>Servicio</v>
          </cell>
        </row>
        <row r="519">
          <cell r="B519" t="str">
            <v>SH1110</v>
          </cell>
          <cell r="C519" t="str">
            <v>CANASTA PARA CASING  9 5/8"</v>
          </cell>
          <cell r="D519" t="str">
            <v>Corrida</v>
          </cell>
          <cell r="E519">
            <v>3194.9100000000003</v>
          </cell>
          <cell r="F519" t="str">
            <v>Servicio</v>
          </cell>
        </row>
        <row r="520">
          <cell r="B520" t="str">
            <v>SCR5201</v>
          </cell>
          <cell r="C520" t="str">
            <v xml:space="preserve">ROTATING JET CLEAN SYSTEM TOOL 2.5¨ - 2 3/8¨ EUE BOX UP </v>
          </cell>
          <cell r="D520" t="str">
            <v>Corrida</v>
          </cell>
          <cell r="E520">
            <v>4160.0499999999993</v>
          </cell>
          <cell r="F520" t="str">
            <v>Servicio</v>
          </cell>
        </row>
        <row r="521">
          <cell r="B521" t="str">
            <v>SCR5202</v>
          </cell>
          <cell r="C521" t="str">
            <v>SAND JET PERFORATING TOOL - 3.500¨ - 2 3/8¨ EUE BOX x PIN - PRIMERAS 8 HORAS</v>
          </cell>
          <cell r="D521" t="str">
            <v>unidad</v>
          </cell>
          <cell r="E521">
            <v>1466.08</v>
          </cell>
          <cell r="F521" t="str">
            <v>Servicio</v>
          </cell>
        </row>
        <row r="522">
          <cell r="B522" t="str">
            <v>SCR5203</v>
          </cell>
          <cell r="C522" t="str">
            <v>SAND JET PERFORATING TOOL -POR PUNZADO</v>
          </cell>
          <cell r="D522" t="str">
            <v>unidad</v>
          </cell>
          <cell r="E522">
            <v>183.26</v>
          </cell>
          <cell r="F522" t="str">
            <v>Servicio</v>
          </cell>
        </row>
        <row r="523">
          <cell r="B523" t="str">
            <v>SCR5204</v>
          </cell>
          <cell r="C523" t="str">
            <v>CIRCULATION SUB ROTATING JET CLEAN</v>
          </cell>
          <cell r="D523" t="str">
            <v>día</v>
          </cell>
          <cell r="E523">
            <v>773.77</v>
          </cell>
          <cell r="F523" t="str">
            <v>Servicio</v>
          </cell>
        </row>
        <row r="524">
          <cell r="B524" t="str">
            <v>SCR5205</v>
          </cell>
          <cell r="C524" t="str">
            <v>Supervisor para operaciones de Sand Jetting dia o fraccion</v>
          </cell>
          <cell r="D524" t="str">
            <v>día</v>
          </cell>
          <cell r="E524">
            <v>806.54</v>
          </cell>
          <cell r="F524" t="str">
            <v>Servicio</v>
          </cell>
        </row>
        <row r="525">
          <cell r="B525" t="str">
            <v>SCR5206</v>
          </cell>
          <cell r="C525" t="str">
            <v>OPERADOR SAND JETTING dia o fraccion</v>
          </cell>
          <cell r="D525" t="str">
            <v>día</v>
          </cell>
          <cell r="E525">
            <v>349.78</v>
          </cell>
          <cell r="F525" t="str">
            <v>Servicio</v>
          </cell>
        </row>
        <row r="526">
          <cell r="B526" t="str">
            <v>SCR5207</v>
          </cell>
          <cell r="C526" t="str">
            <v>Asistente de Operaciones para fluidos de completacion dia o fraccion</v>
          </cell>
          <cell r="D526" t="str">
            <v>día</v>
          </cell>
          <cell r="E526">
            <v>109.31</v>
          </cell>
          <cell r="F526" t="str">
            <v>Servicio</v>
          </cell>
        </row>
        <row r="527">
          <cell r="B527" t="str">
            <v>2.1.07. Servicios de Pesca</v>
          </cell>
          <cell r="C527"/>
          <cell r="D527"/>
          <cell r="E527"/>
          <cell r="F527"/>
        </row>
        <row r="528">
          <cell r="B528" t="str">
            <v>SH1001</v>
          </cell>
          <cell r="C528" t="str">
            <v>Operador de Thru Tubing dia o fraccion dia o fraccion</v>
          </cell>
          <cell r="D528" t="str">
            <v>día</v>
          </cell>
          <cell r="E528">
            <v>330.54</v>
          </cell>
          <cell r="F528" t="str">
            <v>Servicio</v>
          </cell>
        </row>
        <row r="529">
          <cell r="B529" t="str">
            <v>SH1006</v>
          </cell>
          <cell r="C529" t="str">
            <v>Tapon Inflable de 1-11/16" HASTA 2-1/8'' OD</v>
          </cell>
          <cell r="D529" t="str">
            <v>unidad</v>
          </cell>
          <cell r="E529">
            <v>19396.189999999999</v>
          </cell>
          <cell r="F529" t="str">
            <v>Material</v>
          </cell>
        </row>
        <row r="530">
          <cell r="B530" t="str">
            <v>SH1007</v>
          </cell>
          <cell r="C530" t="str">
            <v>SARTA DE (MHA): O.D 1-11/16"</v>
          </cell>
          <cell r="D530" t="str">
            <v>Corrida</v>
          </cell>
          <cell r="E530">
            <v>2232.1</v>
          </cell>
          <cell r="F530" t="str">
            <v>Servicio</v>
          </cell>
        </row>
        <row r="531">
          <cell r="B531" t="str">
            <v>SH1008</v>
          </cell>
          <cell r="C531" t="str">
            <v>SARTA DE (MHA): O.D 1-1/2"</v>
          </cell>
          <cell r="D531" t="str">
            <v>Corrida</v>
          </cell>
          <cell r="E531">
            <v>2232.1</v>
          </cell>
          <cell r="F531" t="str">
            <v>Servicio</v>
          </cell>
        </row>
        <row r="532">
          <cell r="B532" t="str">
            <v>SH1009</v>
          </cell>
          <cell r="C532" t="str">
            <v>SARTA DE (MHA): O.D 2-1/8"</v>
          </cell>
          <cell r="D532" t="str">
            <v>Corrida</v>
          </cell>
          <cell r="E532">
            <v>2309.0700000000002</v>
          </cell>
          <cell r="F532" t="str">
            <v>Servicio</v>
          </cell>
        </row>
        <row r="533">
          <cell r="B533" t="str">
            <v>SH1010</v>
          </cell>
          <cell r="C533" t="str">
            <v>SARTA DE (MHA): O.D 2-7/8"</v>
          </cell>
          <cell r="D533" t="str">
            <v>Corrida</v>
          </cell>
          <cell r="E533">
            <v>2309.0700000000002</v>
          </cell>
          <cell r="F533" t="str">
            <v>Servicio</v>
          </cell>
        </row>
        <row r="534">
          <cell r="B534" t="str">
            <v>SH1011</v>
          </cell>
          <cell r="C534" t="str">
            <v>SARTA DE (MHA) PARA BAJAR TAPON RECUPERABLE 1-11/16" HASTA 2-1/8'' OD</v>
          </cell>
          <cell r="D534" t="str">
            <v>Corrida</v>
          </cell>
          <cell r="E534">
            <v>3345.8399999999997</v>
          </cell>
          <cell r="F534" t="str">
            <v>Servicio</v>
          </cell>
        </row>
        <row r="535">
          <cell r="B535" t="str">
            <v>SH1012</v>
          </cell>
          <cell r="C535" t="str">
            <v>SARTA DE GS SPEAR HIDRAULICO: O.D 1-3/4"</v>
          </cell>
          <cell r="D535" t="str">
            <v>Corrida</v>
          </cell>
          <cell r="E535">
            <v>9467.1899999999987</v>
          </cell>
          <cell r="F535" t="str">
            <v>Servicio</v>
          </cell>
        </row>
        <row r="536">
          <cell r="B536" t="str">
            <v>SH1013</v>
          </cell>
          <cell r="C536" t="str">
            <v>SARTA DE PESCANTE DE GUAYA TIPO CAIMAN</v>
          </cell>
          <cell r="D536" t="str">
            <v>Corrida</v>
          </cell>
          <cell r="E536">
            <v>5879.1200000000008</v>
          </cell>
          <cell r="F536" t="str">
            <v>Servicio</v>
          </cell>
        </row>
        <row r="537">
          <cell r="B537" t="str">
            <v>SH1014</v>
          </cell>
          <cell r="C537" t="str">
            <v>SARTA DE PESCANTE DE GUAYA TIPO ARPON</v>
          </cell>
          <cell r="D537" t="str">
            <v>Corrida</v>
          </cell>
          <cell r="E537">
            <v>5879.1200000000008</v>
          </cell>
          <cell r="F537" t="str">
            <v>Servicio</v>
          </cell>
        </row>
        <row r="538">
          <cell r="B538" t="str">
            <v>SH1015</v>
          </cell>
          <cell r="C538" t="str">
            <v>SARTA DE JDC HIDRAULICO: 2'' HASTA 3 1/2'' OD</v>
          </cell>
          <cell r="D538" t="str">
            <v>Corrida</v>
          </cell>
          <cell r="E538">
            <v>9467.1899999999987</v>
          </cell>
          <cell r="F538" t="str">
            <v>Servicio</v>
          </cell>
        </row>
        <row r="539">
          <cell r="B539" t="str">
            <v>SH1016</v>
          </cell>
          <cell r="C539" t="str">
            <v>SARTA DE OVERSHOT-CONTINUO MECANICO: HASTA 3 1/2 O.D</v>
          </cell>
          <cell r="D539" t="str">
            <v>Corrida</v>
          </cell>
          <cell r="E539">
            <v>6452.71</v>
          </cell>
          <cell r="F539" t="str">
            <v>Servicio</v>
          </cell>
        </row>
        <row r="540">
          <cell r="B540" t="str">
            <v>SH1017</v>
          </cell>
          <cell r="C540" t="str">
            <v>SARTA DE OVERSHOT HIDRAULICO : HASTA 3 1/2 OD</v>
          </cell>
          <cell r="D540" t="str">
            <v>Corrida</v>
          </cell>
          <cell r="E540">
            <v>7121.88</v>
          </cell>
          <cell r="F540" t="str">
            <v>Servicio</v>
          </cell>
        </row>
        <row r="541">
          <cell r="B541" t="str">
            <v>SH1018</v>
          </cell>
          <cell r="C541" t="str">
            <v>SARTA DE INDEXING TOOL MECANICA/HIDRAULICA</v>
          </cell>
          <cell r="D541" t="str">
            <v>Corrida</v>
          </cell>
          <cell r="E541">
            <v>5305.5599999999995</v>
          </cell>
          <cell r="F541" t="str">
            <v>Servicio</v>
          </cell>
        </row>
        <row r="542">
          <cell r="B542" t="str">
            <v>SH1019</v>
          </cell>
          <cell r="C542" t="str">
            <v>SARTA DE BLOQUE DE IMPRESIÓN: HASTA 3-3/4"</v>
          </cell>
          <cell r="D542" t="str">
            <v>Corrida</v>
          </cell>
          <cell r="E542">
            <v>2724.48</v>
          </cell>
          <cell r="F542" t="str">
            <v>Servicio</v>
          </cell>
        </row>
        <row r="543">
          <cell r="B543" t="str">
            <v>SH1020</v>
          </cell>
          <cell r="C543" t="str">
            <v>SARTA DE SETTING TOOL HIDRAULICO: OD. 2''</v>
          </cell>
          <cell r="D543" t="str">
            <v>Corrida</v>
          </cell>
          <cell r="E543">
            <v>2820.0699999999997</v>
          </cell>
          <cell r="F543" t="str">
            <v>Servicio</v>
          </cell>
        </row>
        <row r="544">
          <cell r="B544" t="str">
            <v>SH1021</v>
          </cell>
          <cell r="C544" t="str">
            <v>SARTA DE VENTURY BASKET: 1-11/16" hasta 2 1/2'' OD</v>
          </cell>
          <cell r="D544" t="str">
            <v>Corrida</v>
          </cell>
          <cell r="E544">
            <v>8555.81</v>
          </cell>
          <cell r="F544" t="str">
            <v>Servicio</v>
          </cell>
        </row>
        <row r="545">
          <cell r="B545" t="str">
            <v>SH1022</v>
          </cell>
          <cell r="C545" t="str">
            <v>SARTA DE JET ROTATORIO: OD. 1-11/16"</v>
          </cell>
          <cell r="D545" t="str">
            <v>Corrida</v>
          </cell>
          <cell r="E545">
            <v>4254.0099999999993</v>
          </cell>
          <cell r="F545" t="str">
            <v>Servicio</v>
          </cell>
        </row>
        <row r="546">
          <cell r="B546" t="str">
            <v>SH1023</v>
          </cell>
          <cell r="C546" t="str">
            <v>SARTA DE JET ROTATORIO: OD. 2-1/2"</v>
          </cell>
          <cell r="D546" t="str">
            <v>Corrida</v>
          </cell>
          <cell r="E546">
            <v>4827.57</v>
          </cell>
          <cell r="F546" t="str">
            <v>Servicio</v>
          </cell>
        </row>
        <row r="547">
          <cell r="B547" t="str">
            <v>SH1024</v>
          </cell>
          <cell r="C547" t="str">
            <v>SARTA DE CORTADOR DE TUBERIA HIDRAULICO:  1-11/16, 2 1/8''</v>
          </cell>
          <cell r="D547" t="str">
            <v>Corrida</v>
          </cell>
          <cell r="E547">
            <v>10993.49</v>
          </cell>
          <cell r="F547" t="str">
            <v>Servicio</v>
          </cell>
        </row>
        <row r="548">
          <cell r="B548" t="str">
            <v>SH1025</v>
          </cell>
          <cell r="C548" t="str">
            <v>UNDERIMER: OD. 2", 2-1/8"</v>
          </cell>
          <cell r="D548" t="str">
            <v>Corrida</v>
          </cell>
          <cell r="E548">
            <v>10993.49</v>
          </cell>
          <cell r="F548" t="str">
            <v>Servicio</v>
          </cell>
        </row>
        <row r="549">
          <cell r="B549" t="str">
            <v>SH1026</v>
          </cell>
          <cell r="C549" t="str">
            <v>PERCUSIÓN HIDRÁULICA O.D 1-11/16'' , 1-1/4''</v>
          </cell>
          <cell r="D549" t="str">
            <v>Corrida</v>
          </cell>
          <cell r="E549">
            <v>7081.15</v>
          </cell>
          <cell r="F549" t="str">
            <v>Servicio</v>
          </cell>
        </row>
        <row r="550">
          <cell r="B550" t="str">
            <v>SH1027</v>
          </cell>
          <cell r="C550" t="str">
            <v>LOCALIZADOR: O.D 1-11/16 , 2-1/8"</v>
          </cell>
          <cell r="D550" t="str">
            <v>Corrida</v>
          </cell>
          <cell r="E550">
            <v>2676.6800000000003</v>
          </cell>
          <cell r="F550" t="str">
            <v>Servicio</v>
          </cell>
        </row>
        <row r="551">
          <cell r="B551" t="str">
            <v>SH1029</v>
          </cell>
          <cell r="C551" t="str">
            <v>SARTA DE EMPACADURA INFLEBLE: 1-11/16",</v>
          </cell>
          <cell r="D551" t="str">
            <v>Corrida</v>
          </cell>
          <cell r="E551">
            <v>17971.96</v>
          </cell>
          <cell r="F551" t="str">
            <v>Servicio</v>
          </cell>
        </row>
        <row r="552">
          <cell r="B552" t="str">
            <v>SH1030</v>
          </cell>
          <cell r="C552" t="str">
            <v>CONECTOR DE TUBERIA 1-1/4” – 1-1/2”</v>
          </cell>
          <cell r="D552" t="str">
            <v>Corrida</v>
          </cell>
          <cell r="E552">
            <v>461.82</v>
          </cell>
          <cell r="F552" t="str">
            <v>Servicio</v>
          </cell>
        </row>
        <row r="553">
          <cell r="B553" t="str">
            <v>SH1031</v>
          </cell>
          <cell r="C553" t="str">
            <v>CONECTOR DE TUBERIA Coil: 1-3/4” – 2.00”</v>
          </cell>
          <cell r="D553" t="str">
            <v>Corrida</v>
          </cell>
          <cell r="E553">
            <v>461.82</v>
          </cell>
          <cell r="F553" t="str">
            <v>Servicio</v>
          </cell>
        </row>
        <row r="554">
          <cell r="B554" t="str">
            <v>SH1032</v>
          </cell>
          <cell r="C554" t="str">
            <v>VALVULA FLAPPLER</v>
          </cell>
          <cell r="D554" t="str">
            <v>Corrida</v>
          </cell>
          <cell r="E554">
            <v>692.73</v>
          </cell>
          <cell r="F554" t="str">
            <v>Servicio</v>
          </cell>
        </row>
        <row r="555">
          <cell r="B555" t="str">
            <v>SH1033</v>
          </cell>
          <cell r="C555" t="str">
            <v>SUB DE CIRCULACIÓN</v>
          </cell>
          <cell r="D555" t="str">
            <v>Corrida</v>
          </cell>
          <cell r="E555">
            <v>692.73</v>
          </cell>
          <cell r="F555" t="str">
            <v>Servicio</v>
          </cell>
        </row>
        <row r="556">
          <cell r="B556" t="str">
            <v>SH1034</v>
          </cell>
          <cell r="C556" t="str">
            <v>DESCONECTOR HIDRAULICO</v>
          </cell>
          <cell r="D556" t="str">
            <v>Corrida</v>
          </cell>
          <cell r="E556">
            <v>692.73</v>
          </cell>
          <cell r="F556" t="str">
            <v>Servicio</v>
          </cell>
        </row>
        <row r="557">
          <cell r="B557" t="str">
            <v>SH1035</v>
          </cell>
          <cell r="C557" t="str">
            <v>JET FIJO PARA LIMPIEZA</v>
          </cell>
          <cell r="D557" t="str">
            <v>Corrida</v>
          </cell>
          <cell r="E557">
            <v>254.92000000000002</v>
          </cell>
          <cell r="F557" t="str">
            <v>Servicio</v>
          </cell>
        </row>
        <row r="558">
          <cell r="B558" t="str">
            <v>SH1036</v>
          </cell>
          <cell r="C558" t="str">
            <v>JET FIJO PARA CEMENTACIÓN</v>
          </cell>
          <cell r="D558" t="str">
            <v>Corrida</v>
          </cell>
          <cell r="E558">
            <v>276.18</v>
          </cell>
          <cell r="F558" t="str">
            <v>Servicio</v>
          </cell>
        </row>
        <row r="559">
          <cell r="B559" t="str">
            <v>SH1037</v>
          </cell>
          <cell r="C559" t="str">
            <v xml:space="preserve">Venturi Junk Basket 2 1/16'' /  1 1/2”  </v>
          </cell>
          <cell r="D559" t="str">
            <v>día</v>
          </cell>
          <cell r="E559">
            <v>2030.16</v>
          </cell>
          <cell r="F559" t="str">
            <v>Servicio</v>
          </cell>
        </row>
        <row r="560">
          <cell r="B560" t="str">
            <v>SH1038</v>
          </cell>
          <cell r="C560" t="str">
            <v xml:space="preserve">Fishing Grab Tool 2 1/16'' /  1 1/2”  </v>
          </cell>
          <cell r="D560" t="str">
            <v>día</v>
          </cell>
          <cell r="E560">
            <v>2254.19</v>
          </cell>
          <cell r="F560" t="str">
            <v>Servicio</v>
          </cell>
        </row>
        <row r="561">
          <cell r="B561" t="str">
            <v>SH1039</v>
          </cell>
          <cell r="C561" t="str">
            <v xml:space="preserve">Coiled Tubing Anchor with Mechanical Shear Release 1-11/16'' / 1” </v>
          </cell>
          <cell r="D561" t="str">
            <v>Corrida</v>
          </cell>
          <cell r="E561">
            <v>2437.86</v>
          </cell>
          <cell r="F561" t="str">
            <v>Servicio</v>
          </cell>
        </row>
        <row r="562">
          <cell r="B562" t="str">
            <v>SH1040</v>
          </cell>
          <cell r="C562" t="str">
            <v xml:space="preserve">Coiled Tubing Anchor with Mechanical Shear Release 2-1/8'' / 1 1/2”  </v>
          </cell>
          <cell r="D562" t="str">
            <v>Corrida</v>
          </cell>
          <cell r="E562">
            <v>2437.86</v>
          </cell>
          <cell r="F562" t="str">
            <v>Servicio</v>
          </cell>
        </row>
        <row r="563">
          <cell r="B563" t="str">
            <v>SH1041</v>
          </cell>
          <cell r="C563" t="str">
            <v xml:space="preserve">Hydraulic Pipe Cutter 1-11/16'' / 1”  </v>
          </cell>
          <cell r="D563" t="str">
            <v>Corrida</v>
          </cell>
          <cell r="E563">
            <v>2278.2900000000004</v>
          </cell>
          <cell r="F563" t="str">
            <v>Servicio</v>
          </cell>
        </row>
        <row r="564">
          <cell r="B564" t="str">
            <v>SH1042</v>
          </cell>
          <cell r="C564" t="str">
            <v xml:space="preserve">Hydraulic Pipe Cutter 2-1/8'' / 1 1/2”  </v>
          </cell>
          <cell r="D564" t="str">
            <v>Corrida</v>
          </cell>
          <cell r="E564">
            <v>3701.4399999999996</v>
          </cell>
          <cell r="F564" t="str">
            <v>Servicio</v>
          </cell>
        </row>
        <row r="565">
          <cell r="B565" t="str">
            <v>SH1043</v>
          </cell>
          <cell r="C565" t="str">
            <v xml:space="preserve">Multi-Jet Wash Tool T 1-11/16'' / 1”  </v>
          </cell>
          <cell r="D565" t="str">
            <v>día</v>
          </cell>
          <cell r="E565">
            <v>2718.3900000000003</v>
          </cell>
          <cell r="F565" t="str">
            <v>Servicio</v>
          </cell>
        </row>
        <row r="566">
          <cell r="B566" t="str">
            <v>SH1044</v>
          </cell>
          <cell r="C566" t="str">
            <v xml:space="preserve">Multi-Jet Wash Tool T 2-1/8'' / 1 1/2”  </v>
          </cell>
          <cell r="D566" t="str">
            <v>día</v>
          </cell>
          <cell r="E566">
            <v>3324.5099999999998</v>
          </cell>
          <cell r="F566" t="str">
            <v>Servicio</v>
          </cell>
        </row>
        <row r="567">
          <cell r="B567" t="str">
            <v>SH1045</v>
          </cell>
          <cell r="C567" t="str">
            <v xml:space="preserve">Flow Activated Releasable Overshot Tool thru 2 1/8 </v>
          </cell>
          <cell r="D567" t="str">
            <v>día</v>
          </cell>
          <cell r="E567">
            <v>924.79</v>
          </cell>
          <cell r="F567" t="str">
            <v>Servicio</v>
          </cell>
        </row>
        <row r="568">
          <cell r="B568" t="str">
            <v>SH1046</v>
          </cell>
          <cell r="C568" t="str">
            <v>Basket downhole thru 2 1/8''</v>
          </cell>
          <cell r="D568" t="str">
            <v>día</v>
          </cell>
          <cell r="E568">
            <v>357.54999999999995</v>
          </cell>
          <cell r="F568" t="str">
            <v>Servicio</v>
          </cell>
        </row>
        <row r="569">
          <cell r="B569" t="str">
            <v>SH1047</v>
          </cell>
          <cell r="C569" t="str">
            <v xml:space="preserve">Flow Activated Releasable Fishing/Bulldog Spear thru 2'' / 1”  </v>
          </cell>
          <cell r="D569" t="str">
            <v>día</v>
          </cell>
          <cell r="E569">
            <v>1269.8599999999999</v>
          </cell>
          <cell r="F569" t="str">
            <v>Servicio</v>
          </cell>
        </row>
        <row r="570">
          <cell r="B570" t="str">
            <v>SFS6001</v>
          </cell>
          <cell r="C570" t="str">
            <v>HYDRAULIC JAR  "ALL TYPES" TOOL OD 4.750'' TOOL ID 2.000'' OR 2.250'' THREATS 3 1/2 IF BOX - PIN PRIMER DIA</v>
          </cell>
          <cell r="D570" t="str">
            <v>día</v>
          </cell>
          <cell r="E570">
            <v>1315.98</v>
          </cell>
          <cell r="F570" t="str">
            <v>Servicio</v>
          </cell>
        </row>
        <row r="571">
          <cell r="B571" t="str">
            <v>SFS6002</v>
          </cell>
          <cell r="C571" t="str">
            <v>HYDRAULIC JAR  "ALL TYPES" TOOL OD 4.750'' TOOL ID 2.000'' OR 2.250'' THREATS 3 1/2 IF BOX - PIN DIA ADICIONAL</v>
          </cell>
          <cell r="D571" t="str">
            <v>día</v>
          </cell>
          <cell r="E571">
            <v>657.58</v>
          </cell>
          <cell r="F571" t="str">
            <v>Servicio</v>
          </cell>
        </row>
        <row r="572">
          <cell r="B572" t="str">
            <v>SFS6003</v>
          </cell>
          <cell r="C572" t="str">
            <v>HYDRAULIC JAR  "ALL TYPES" TOOL OD 4.750'' TOOL ID 2.000'' OR 2.250'' THREATS 3 1/2 IF BOX - PIN PERDIDA EN EL HOYO O DAÑO IRREPARABLE</v>
          </cell>
          <cell r="D572" t="str">
            <v>unidad</v>
          </cell>
          <cell r="E572">
            <v>64786.369999999995</v>
          </cell>
          <cell r="F572" t="str">
            <v>Material</v>
          </cell>
        </row>
        <row r="573">
          <cell r="B573" t="str">
            <v>SFS6004</v>
          </cell>
          <cell r="C573" t="str">
            <v>HYDRAULIC JAR  "ALL TYPES" TOOL OD 4.750'' TOOL ID 2.000'' OR 2.250'' THREATS 3 1/2 IF BOX - PIN REDRESS CHARGE</v>
          </cell>
          <cell r="D573" t="str">
            <v>unidad</v>
          </cell>
          <cell r="E573">
            <v>1619.67</v>
          </cell>
          <cell r="F573" t="str">
            <v>Material</v>
          </cell>
        </row>
        <row r="574">
          <cell r="B574" t="str">
            <v>SFS6005</v>
          </cell>
          <cell r="C574" t="str">
            <v>BUMPER SUB  "ALL TYPES" TOOL OD 4.750'' TOOL ID 2.000'' OR 2.250'' THREATS 3 1/2 IF BOX - PIN PRIMER DIA</v>
          </cell>
          <cell r="D574" t="str">
            <v>día</v>
          </cell>
          <cell r="E574">
            <v>783.92</v>
          </cell>
          <cell r="F574" t="str">
            <v>Servicio</v>
          </cell>
        </row>
        <row r="575">
          <cell r="B575" t="str">
            <v>SFS6006</v>
          </cell>
          <cell r="C575" t="str">
            <v>BUMPER SUB "ALL TYPES" TOOL OD 4.750'' TOOL ID 2.000'' OR 2.250'' THREATS 3 1/2 IF BOX - PIN DIA ADICIONAL</v>
          </cell>
          <cell r="D575" t="str">
            <v>día</v>
          </cell>
          <cell r="E575">
            <v>391.96999999999997</v>
          </cell>
          <cell r="F575" t="str">
            <v>Servicio</v>
          </cell>
        </row>
        <row r="576">
          <cell r="B576" t="str">
            <v>SFS6007</v>
          </cell>
          <cell r="C576" t="str">
            <v>BUMPER SUB "ALL TYPES" TOOL OD 4.750'' TOOL ID 2.000'' OR 2.250'' THREATS 3 1/2 IF BOX - PIN PERDIDA EN EL HOYO O DAÑO IRREPARABLE</v>
          </cell>
          <cell r="D576" t="str">
            <v>unidad</v>
          </cell>
          <cell r="E576">
            <v>44540.630000000005</v>
          </cell>
          <cell r="F576" t="str">
            <v>Material</v>
          </cell>
        </row>
        <row r="577">
          <cell r="B577" t="str">
            <v>SFS6008</v>
          </cell>
          <cell r="C577" t="str">
            <v>BUMPER SUB  "ALL TYPES" TOOL OD 4.750'' TOOL ID 2.000'' OR 2.250'' THREATS 3 1/2 IF BOX - PIN REDRESS CHARGE</v>
          </cell>
          <cell r="D577" t="str">
            <v>unidad</v>
          </cell>
          <cell r="E577">
            <v>1417.1999999999998</v>
          </cell>
          <cell r="F577" t="str">
            <v>Material</v>
          </cell>
        </row>
        <row r="578">
          <cell r="B578" t="str">
            <v>SFS6009</v>
          </cell>
          <cell r="C578" t="str">
            <v>ACCELERATORS JARS ALL TYPES TOOL OD 4.750'' TOOL ID 2.000'' OR 2.250'' THREATS 3 1/2 IF BOX - PIN PRIMER DIA</v>
          </cell>
          <cell r="D578" t="str">
            <v>día</v>
          </cell>
          <cell r="E578">
            <v>951.56000000000006</v>
          </cell>
          <cell r="F578" t="str">
            <v>Servicio</v>
          </cell>
        </row>
        <row r="579">
          <cell r="B579" t="str">
            <v>SFS6010</v>
          </cell>
          <cell r="C579" t="str">
            <v>ACCELERATORS JARS  ALL TYPES TOOL OD 4.750'' TOOL ID 2.000'' OR 2.250'' THREATS 3 1/2 IF BOX - PIN DIA ADICIONAL</v>
          </cell>
          <cell r="D579" t="str">
            <v>día</v>
          </cell>
          <cell r="E579">
            <v>475.36</v>
          </cell>
          <cell r="F579" t="str">
            <v>Servicio</v>
          </cell>
        </row>
        <row r="580">
          <cell r="B580" t="str">
            <v>SFS6011</v>
          </cell>
          <cell r="C580" t="str">
            <v>ACCELERATORS JARS ALL TYPES TOOL OD 4.750'' TOOL ID 2.000'' OR 2.250'' THREATS 3 1/2 IF BOX - PERDIDA EN EL HOYO O DAÑO IRREPARABLE</v>
          </cell>
          <cell r="D580" t="str">
            <v>unidad</v>
          </cell>
          <cell r="E580">
            <v>72884.67</v>
          </cell>
          <cell r="F580" t="str">
            <v>Material</v>
          </cell>
        </row>
        <row r="581">
          <cell r="B581" t="str">
            <v>SFS6012</v>
          </cell>
          <cell r="C581" t="str">
            <v>ACCELERATORS JARS ALL TYPES TOOL OD 4.750'' TOOL ID 2.000'' OR 2.250'' THREATS 3 1/2 IF BOX - PIN REDRESS CHARGE</v>
          </cell>
          <cell r="D581" t="str">
            <v>unidad</v>
          </cell>
          <cell r="E581">
            <v>1619.67</v>
          </cell>
          <cell r="F581" t="str">
            <v>Material</v>
          </cell>
        </row>
        <row r="582">
          <cell r="B582" t="str">
            <v>SFS6013</v>
          </cell>
          <cell r="C582" t="str">
            <v>BUMPER SUB ALL TYPES" TOOL OD 6.250'' TOOL ID 2.250'' THREATS 4 1/2 IF BOX -PIN POR DIA</v>
          </cell>
          <cell r="D582" t="str">
            <v>día</v>
          </cell>
          <cell r="E582">
            <v>1012.3000000000001</v>
          </cell>
          <cell r="F582" t="str">
            <v>Servicio</v>
          </cell>
        </row>
        <row r="583">
          <cell r="B583" t="str">
            <v>SFS6014</v>
          </cell>
          <cell r="C583" t="str">
            <v>BUMPER SUB  "ALL TYPES" TOOL OD 6.250'' TOOL ID 2.250'' THREATS 4 1/2 IF BOX -PIN REDRESS CHARGE</v>
          </cell>
          <cell r="D583" t="str">
            <v>unidad</v>
          </cell>
          <cell r="E583">
            <v>1417.1999999999998</v>
          </cell>
          <cell r="F583" t="str">
            <v>Material</v>
          </cell>
        </row>
        <row r="584">
          <cell r="B584" t="str">
            <v>SFS6015</v>
          </cell>
          <cell r="C584" t="str">
            <v>HYDRAULIC JAR  "ALL TYPES" TOOL OD 6.250'' TOOL ID 2.250'' THREATS 4 1/2 IF BOX -PIN POR DIA</v>
          </cell>
          <cell r="D584" t="str">
            <v>día</v>
          </cell>
          <cell r="E584">
            <v>1518.44</v>
          </cell>
          <cell r="F584" t="str">
            <v>Servicio</v>
          </cell>
        </row>
        <row r="585">
          <cell r="B585" t="str">
            <v>SFS6016</v>
          </cell>
          <cell r="C585" t="str">
            <v>HYDRAULIC JAR  "ALL TYPES" TOOL OD 6.250'' TOOL ID 2.250'' THREATS 4 1/2 IF BOX -PIN PERDIDA EN EL HOYO O DAÑO IRREPARABLE</v>
          </cell>
          <cell r="D585" t="str">
            <v>unidad</v>
          </cell>
          <cell r="E585">
            <v>76933.829999999987</v>
          </cell>
          <cell r="F585" t="str">
            <v>Material</v>
          </cell>
        </row>
        <row r="586">
          <cell r="B586" t="str">
            <v>SFS6017</v>
          </cell>
          <cell r="C586" t="str">
            <v>HYDRAULIC JAR  "ALL TYPES" TOOL OD 6.250'' TOOL ID 2.250'' THREATS 4 1/2 IF BOX -PIN REDRESS CHARGE</v>
          </cell>
          <cell r="D586" t="str">
            <v>unidad</v>
          </cell>
          <cell r="E586">
            <v>1619.67</v>
          </cell>
          <cell r="F586" t="str">
            <v>Material</v>
          </cell>
        </row>
        <row r="587">
          <cell r="B587" t="str">
            <v>SFS6018</v>
          </cell>
          <cell r="C587" t="str">
            <v xml:space="preserve">JUNK MILLS -(FLAT CONCAVE OR CONVEX) HASTA 4 3/4" OD      </v>
          </cell>
          <cell r="D587" t="str">
            <v>corrida</v>
          </cell>
          <cell r="E587">
            <v>1675.7</v>
          </cell>
          <cell r="F587" t="str">
            <v>Servicio</v>
          </cell>
        </row>
        <row r="588">
          <cell r="B588" t="str">
            <v>SFS6019</v>
          </cell>
          <cell r="C588" t="str">
            <v xml:space="preserve">JUNK MILLS(FLAT CONCAVE OR CONVEX) HASTA 6-1/8" OD        </v>
          </cell>
          <cell r="D588" t="str">
            <v>corrida</v>
          </cell>
          <cell r="E588">
            <v>2154.71</v>
          </cell>
          <cell r="F588" t="str">
            <v>Servicio</v>
          </cell>
        </row>
        <row r="589">
          <cell r="B589" t="str">
            <v>SFS6020</v>
          </cell>
          <cell r="C589" t="str">
            <v xml:space="preserve">JUNK MILLS(FLAT CONCAVE OR CONVEX) HASTA 8 1/2 " OD       </v>
          </cell>
          <cell r="D589" t="str">
            <v>corrida</v>
          </cell>
          <cell r="E589">
            <v>3062.86</v>
          </cell>
          <cell r="F589" t="str">
            <v>Servicio</v>
          </cell>
        </row>
        <row r="590">
          <cell r="B590" t="str">
            <v>SFS6030</v>
          </cell>
          <cell r="C590" t="str">
            <v xml:space="preserve">SHOES - ROTARY, HASTA 4 1/8" OD      </v>
          </cell>
          <cell r="D590" t="str">
            <v>Corrida</v>
          </cell>
          <cell r="E590">
            <v>2255.39</v>
          </cell>
          <cell r="F590" t="str">
            <v>Servicio</v>
          </cell>
        </row>
        <row r="591">
          <cell r="B591" t="str">
            <v>SFS6036</v>
          </cell>
          <cell r="C591" t="str">
            <v>SHOES - ROTARY, HASTA 4 1/8" OD  PERDIDA EN EL HOYO O DAÑO IRREPARABLE</v>
          </cell>
          <cell r="D591" t="str">
            <v>unidad</v>
          </cell>
          <cell r="E591">
            <v>3973.8399999999997</v>
          </cell>
          <cell r="F591" t="str">
            <v>Material</v>
          </cell>
        </row>
        <row r="592">
          <cell r="B592" t="str">
            <v>SFS6037</v>
          </cell>
          <cell r="C592" t="str">
            <v>SHOES - ROTARY, HASTA 6-1/2" OD  PERDIDA EN EL HOYO O DAÑO IRREPARABLE</v>
          </cell>
          <cell r="D592" t="str">
            <v>unidad</v>
          </cell>
          <cell r="E592">
            <v>5165.91</v>
          </cell>
          <cell r="F592" t="str">
            <v>Material</v>
          </cell>
        </row>
        <row r="593">
          <cell r="B593" t="str">
            <v>SFS6038</v>
          </cell>
          <cell r="C593" t="str">
            <v>SHOES - ROTARY,  HASTA 8-1/2" OD  PERDIDA EN EL HOYO O DAÑO IRREPARABLE</v>
          </cell>
          <cell r="D593" t="str">
            <v>unidad</v>
          </cell>
          <cell r="E593">
            <v>6954.01</v>
          </cell>
          <cell r="F593" t="str">
            <v>Material</v>
          </cell>
        </row>
        <row r="594">
          <cell r="B594" t="str">
            <v>SFS6040</v>
          </cell>
          <cell r="C594" t="str">
            <v>BASKETS-BOOT HASTA 4-1/4" OD     POR DIA</v>
          </cell>
          <cell r="D594" t="str">
            <v>día</v>
          </cell>
          <cell r="E594">
            <v>261.91000000000003</v>
          </cell>
          <cell r="F594" t="str">
            <v>Servicio</v>
          </cell>
        </row>
        <row r="595">
          <cell r="B595" t="str">
            <v>SFS6041</v>
          </cell>
          <cell r="C595" t="str">
            <v>BASKETS-BOOT HASTA 4-3/4" OD     POR DIA</v>
          </cell>
          <cell r="D595" t="str">
            <v>día</v>
          </cell>
          <cell r="E595">
            <v>314.05</v>
          </cell>
          <cell r="F595" t="str">
            <v>Servicio</v>
          </cell>
        </row>
        <row r="596">
          <cell r="B596" t="str">
            <v>SFS6042</v>
          </cell>
          <cell r="C596" t="str">
            <v>BASKETS-BOOT HASTA 5-3/4" OD     POR DIA</v>
          </cell>
          <cell r="D596" t="str">
            <v>día</v>
          </cell>
          <cell r="E596">
            <v>323.7</v>
          </cell>
          <cell r="F596" t="str">
            <v>Servicio</v>
          </cell>
        </row>
        <row r="597">
          <cell r="B597" t="str">
            <v>SFS6043</v>
          </cell>
          <cell r="C597" t="str">
            <v>BASKETS-BOOT HASTA 6-1/8" OD     POR DIA</v>
          </cell>
          <cell r="D597" t="str">
            <v>día</v>
          </cell>
          <cell r="E597">
            <v>359.40000000000003</v>
          </cell>
          <cell r="F597" t="str">
            <v>Servicio</v>
          </cell>
        </row>
        <row r="598">
          <cell r="B598" t="str">
            <v>SFS6044</v>
          </cell>
          <cell r="C598" t="str">
            <v>BASKETS-BOOT HASTA 6-3/4" OD     POR DIA</v>
          </cell>
          <cell r="D598" t="str">
            <v>día</v>
          </cell>
          <cell r="E598">
            <v>394.55</v>
          </cell>
          <cell r="F598" t="str">
            <v>Servicio</v>
          </cell>
        </row>
        <row r="599">
          <cell r="B599" t="str">
            <v>SFS6045</v>
          </cell>
          <cell r="C599" t="str">
            <v>BASKETS-BOOT HASTA 7-3/4" OD     POR DIA</v>
          </cell>
          <cell r="D599" t="str">
            <v>día</v>
          </cell>
          <cell r="E599">
            <v>409.28999999999996</v>
          </cell>
          <cell r="F599" t="str">
            <v>Servicio</v>
          </cell>
        </row>
        <row r="600">
          <cell r="B600" t="str">
            <v>SFS6049</v>
          </cell>
          <cell r="C600" t="str">
            <v>BASKETS-BOOT HASTA 4-3/4" OD PERDIDA EN EL HOYO O DAÑO IRREPARABLE</v>
          </cell>
          <cell r="D600" t="str">
            <v>unidad</v>
          </cell>
          <cell r="E600">
            <v>8079.6599999999989</v>
          </cell>
          <cell r="F600" t="str">
            <v>Material</v>
          </cell>
        </row>
        <row r="601">
          <cell r="B601" t="str">
            <v>SFS6050</v>
          </cell>
          <cell r="C601" t="str">
            <v>BASKETS-BOOT HASTA 6-1/8" OD PERDIDA EN EL HOYO O DAÑO IRREPARABLE</v>
          </cell>
          <cell r="D601" t="str">
            <v>unidad</v>
          </cell>
          <cell r="E601">
            <v>8306.42</v>
          </cell>
          <cell r="F601" t="str">
            <v>Material</v>
          </cell>
        </row>
        <row r="602">
          <cell r="B602" t="str">
            <v>SFS6051</v>
          </cell>
          <cell r="C602" t="str">
            <v>BASKETS-BOOT HASTA 7-3/4" OD PERDIDA EN EL HOYO O DAÑO IRREPARABLE</v>
          </cell>
          <cell r="D602" t="str">
            <v>unidad</v>
          </cell>
          <cell r="E602">
            <v>9665.31</v>
          </cell>
          <cell r="F602" t="str">
            <v>Material</v>
          </cell>
        </row>
        <row r="603">
          <cell r="B603" t="str">
            <v>SFS6052</v>
          </cell>
          <cell r="C603" t="str">
            <v>SUBS - ROTARY HASTA 2-3/8" JOINT SIZE     POR DIA</v>
          </cell>
          <cell r="D603" t="str">
            <v>día</v>
          </cell>
          <cell r="E603">
            <v>32.879999999999995</v>
          </cell>
          <cell r="F603" t="str">
            <v>Servicio</v>
          </cell>
        </row>
        <row r="604">
          <cell r="B604" t="str">
            <v>SFS6053</v>
          </cell>
          <cell r="C604" t="str">
            <v>SUBS - ROTARY HASTA 2-7/8" JOINT SIZE     POR DIA</v>
          </cell>
          <cell r="D604" t="str">
            <v>día</v>
          </cell>
          <cell r="E604">
            <v>39.690000000000005</v>
          </cell>
          <cell r="F604" t="str">
            <v>Servicio</v>
          </cell>
        </row>
        <row r="605">
          <cell r="B605" t="str">
            <v>SFS6054</v>
          </cell>
          <cell r="C605" t="str">
            <v>SUBS - ROTARY HASTA 3-1/2" JOINT SIZE     POR DIA</v>
          </cell>
          <cell r="D605" t="str">
            <v>día</v>
          </cell>
          <cell r="E605">
            <v>42.11</v>
          </cell>
          <cell r="F605" t="str">
            <v>Servicio</v>
          </cell>
        </row>
        <row r="606">
          <cell r="B606" t="str">
            <v>SFS6055</v>
          </cell>
          <cell r="C606" t="str">
            <v>SUBS - ROTARY HASTA 4-1/2" JOINT SIZE     POR DIA</v>
          </cell>
          <cell r="D606" t="str">
            <v>día</v>
          </cell>
          <cell r="E606">
            <v>57.260000000000005</v>
          </cell>
          <cell r="F606" t="str">
            <v>Servicio</v>
          </cell>
        </row>
        <row r="607">
          <cell r="B607" t="str">
            <v>SFS6056</v>
          </cell>
          <cell r="C607" t="str">
            <v>SUBS - ROTARY, BIT SUB, CROSSOVER SUB HASTA CONEXIÓN 2-7/8"  POR DIA</v>
          </cell>
          <cell r="D607" t="str">
            <v>día</v>
          </cell>
          <cell r="E607">
            <v>63.49</v>
          </cell>
          <cell r="F607" t="str">
            <v>Servicio</v>
          </cell>
        </row>
        <row r="608">
          <cell r="B608" t="str">
            <v>SFS6057</v>
          </cell>
          <cell r="C608" t="str">
            <v>SUBS - ROTARY, BIT SUB, CROSSOVER SUB HASTA CONEXIÓN 4 1/2"  POR DIA</v>
          </cell>
          <cell r="D608" t="str">
            <v>día</v>
          </cell>
          <cell r="E608">
            <v>91.839999999999989</v>
          </cell>
          <cell r="F608" t="str">
            <v>Servicio</v>
          </cell>
        </row>
        <row r="609">
          <cell r="B609" t="str">
            <v>SFS6074</v>
          </cell>
          <cell r="C609" t="str">
            <v>BOWEN SERIES 150 HASTA 4-3/8"     POR DIA</v>
          </cell>
          <cell r="D609" t="str">
            <v>día</v>
          </cell>
          <cell r="E609">
            <v>425.74</v>
          </cell>
          <cell r="F609" t="str">
            <v>Servicio</v>
          </cell>
        </row>
        <row r="610">
          <cell r="B610" t="str">
            <v>SFS6075</v>
          </cell>
          <cell r="C610" t="str">
            <v>BOWEN SERIES 150 HASTA 6-1/4"     POR DIA</v>
          </cell>
          <cell r="D610" t="str">
            <v>día</v>
          </cell>
          <cell r="E610">
            <v>502.83000000000004</v>
          </cell>
          <cell r="F610" t="str">
            <v>Servicio</v>
          </cell>
        </row>
        <row r="611">
          <cell r="B611" t="str">
            <v>SFS6076</v>
          </cell>
          <cell r="C611" t="str">
            <v>BOWEN SERIES 150 HASTA 7-7/8"     POR DIA</v>
          </cell>
          <cell r="D611" t="str">
            <v>día</v>
          </cell>
          <cell r="E611">
            <v>609.9799999999999</v>
          </cell>
          <cell r="F611" t="str">
            <v>Servicio</v>
          </cell>
        </row>
        <row r="612">
          <cell r="B612" t="str">
            <v>SFS6099</v>
          </cell>
          <cell r="C612" t="str">
            <v>ACCESORIOS PARA RELEASING SPEARS GRAPPLE HASTA 2 3/8¨</v>
          </cell>
          <cell r="D612" t="str">
            <v>unidad</v>
          </cell>
          <cell r="E612">
            <v>2681.34</v>
          </cell>
          <cell r="F612" t="str">
            <v>Material</v>
          </cell>
        </row>
        <row r="613">
          <cell r="B613" t="str">
            <v>SFS6100</v>
          </cell>
          <cell r="C613" t="str">
            <v>ACCESORIOS PARA RELEASING SPEARS GRAPPLE HASTA 2 7/8¨</v>
          </cell>
          <cell r="D613" t="str">
            <v>unidad</v>
          </cell>
          <cell r="E613">
            <v>5281.71</v>
          </cell>
          <cell r="F613" t="str">
            <v>Material</v>
          </cell>
        </row>
        <row r="614">
          <cell r="B614" t="str">
            <v>SFS6101</v>
          </cell>
          <cell r="C614" t="str">
            <v>ACCESORIOS PARA RELEASING SPEARS GRAPPLE HASTA 3 1/2¨</v>
          </cell>
          <cell r="D614" t="str">
            <v>unidad</v>
          </cell>
          <cell r="E614">
            <v>4937.53</v>
          </cell>
          <cell r="F614" t="str">
            <v>Material</v>
          </cell>
        </row>
        <row r="615">
          <cell r="B615" t="str">
            <v>SFS6102</v>
          </cell>
          <cell r="C615" t="str">
            <v>ACCESORIOS PARA RELEASING SPEARS GRAPPLE HASTA 5.0¨</v>
          </cell>
          <cell r="D615" t="str">
            <v>unidad</v>
          </cell>
          <cell r="E615">
            <v>6429.25</v>
          </cell>
          <cell r="F615" t="str">
            <v>Material</v>
          </cell>
        </row>
        <row r="616">
          <cell r="B616" t="str">
            <v>SFS6130</v>
          </cell>
          <cell r="C616" t="str">
            <v xml:space="preserve">BLOCKS - LEAD IMPRESSION HASTA 6" OD      </v>
          </cell>
          <cell r="D616" t="str">
            <v>corrida</v>
          </cell>
          <cell r="E616">
            <v>507.36</v>
          </cell>
          <cell r="F616" t="str">
            <v>Servicio</v>
          </cell>
        </row>
        <row r="617">
          <cell r="B617" t="str">
            <v>SFS6131</v>
          </cell>
          <cell r="C617" t="str">
            <v xml:space="preserve">BLOCKS - LEAD IMPRESSION HASTA 8" OD      </v>
          </cell>
          <cell r="D617" t="str">
            <v>corrida</v>
          </cell>
          <cell r="E617">
            <v>711.45</v>
          </cell>
          <cell r="F617" t="str">
            <v>Servicio</v>
          </cell>
        </row>
        <row r="618">
          <cell r="B618" t="str">
            <v>SFS6132</v>
          </cell>
          <cell r="C618" t="str">
            <v xml:space="preserve">ROLLERS CASING ROLL OUT 5-1/2" OD AND SMALLER      </v>
          </cell>
          <cell r="D618" t="str">
            <v>corrida</v>
          </cell>
          <cell r="E618">
            <v>708.04</v>
          </cell>
          <cell r="F618" t="str">
            <v>Servicio</v>
          </cell>
        </row>
        <row r="619">
          <cell r="B619" t="str">
            <v>SFS6133</v>
          </cell>
          <cell r="C619" t="str">
            <v xml:space="preserve">ROLLERS CASING ROLL OUT 7-5/8" OD AND SMALLER      </v>
          </cell>
          <cell r="D619" t="str">
            <v>corrida</v>
          </cell>
          <cell r="E619">
            <v>880.38</v>
          </cell>
          <cell r="F619" t="str">
            <v>Servicio</v>
          </cell>
        </row>
        <row r="620">
          <cell r="B620" t="str">
            <v>SFS6134</v>
          </cell>
          <cell r="C620" t="str">
            <v xml:space="preserve">ROLLERS CASING ROLL OUT 9-5/8" OD AND SMALLER      </v>
          </cell>
          <cell r="D620" t="str">
            <v>corrida</v>
          </cell>
          <cell r="E620">
            <v>970.5</v>
          </cell>
          <cell r="F620" t="str">
            <v>Servicio</v>
          </cell>
        </row>
        <row r="621">
          <cell r="B621" t="str">
            <v>SFS6145</v>
          </cell>
          <cell r="C621" t="str">
            <v>INSPECCION DE CONEXIONES DE HERRAMIENTAS</v>
          </cell>
          <cell r="D621" t="str">
            <v>unidad</v>
          </cell>
          <cell r="E621">
            <v>40.5</v>
          </cell>
          <cell r="F621" t="str">
            <v>Servicio</v>
          </cell>
        </row>
        <row r="622">
          <cell r="B622" t="str">
            <v>SFS6146</v>
          </cell>
          <cell r="C622" t="str">
            <v>Movilizacion unidades livianas para transporte de personal</v>
          </cell>
          <cell r="D622" t="str">
            <v>km</v>
          </cell>
          <cell r="E622">
            <v>2.66</v>
          </cell>
          <cell r="F622" t="str">
            <v>Servicio</v>
          </cell>
        </row>
        <row r="623">
          <cell r="B623" t="str">
            <v>SFS6147</v>
          </cell>
          <cell r="C623" t="str">
            <v>Movilizacion unidades pesadas para transporte de herramientas</v>
          </cell>
          <cell r="D623" t="str">
            <v>km</v>
          </cell>
          <cell r="E623">
            <v>3.15</v>
          </cell>
          <cell r="F623" t="str">
            <v>Servicio</v>
          </cell>
        </row>
        <row r="624">
          <cell r="B624" t="str">
            <v>SFS6151</v>
          </cell>
          <cell r="C624" t="str">
            <v>HYDRAULIC SUPER FISHING JAR II HASTA 4 3/4'' OD POR DIA.</v>
          </cell>
          <cell r="D624" t="str">
            <v>día</v>
          </cell>
          <cell r="E624">
            <v>1197.8799999999999</v>
          </cell>
          <cell r="F624" t="str">
            <v>Servicio</v>
          </cell>
        </row>
        <row r="625">
          <cell r="B625" t="str">
            <v>SFS6152</v>
          </cell>
          <cell r="C625" t="str">
            <v>HYDRAULIC SUPER FISHING JAR II HASTA 4 3/4'' OD REDRESS CHARGE, TOTAL MAINTENANCE</v>
          </cell>
          <cell r="D625" t="str">
            <v>unidad</v>
          </cell>
          <cell r="E625">
            <v>1760.52</v>
          </cell>
          <cell r="F625" t="str">
            <v>Material</v>
          </cell>
        </row>
        <row r="626">
          <cell r="B626" t="str">
            <v>SFS6154</v>
          </cell>
          <cell r="C626" t="str">
            <v>JAR FISHING BUMPER SUB HASTA 4 3/4'' OD POR DIA.</v>
          </cell>
          <cell r="D626" t="str">
            <v>día</v>
          </cell>
          <cell r="E626">
            <v>296.56</v>
          </cell>
          <cell r="F626" t="str">
            <v>Servicio</v>
          </cell>
        </row>
        <row r="627">
          <cell r="B627" t="str">
            <v>SFS6155</v>
          </cell>
          <cell r="C627" t="str">
            <v>JAR FISHING BUMPER SUB HASTA 4 3/4'' OD REDRESS CHARGE, TOTAL MAINTENANCE</v>
          </cell>
          <cell r="D627" t="str">
            <v>unidad</v>
          </cell>
          <cell r="E627">
            <v>1233.28</v>
          </cell>
          <cell r="F627" t="str">
            <v>Material</v>
          </cell>
        </row>
        <row r="628">
          <cell r="B628" t="str">
            <v>SFS6157</v>
          </cell>
          <cell r="C628" t="str">
            <v>SUPER II FISHING JAR INTENSIFIER HASTA 4 3/4'' OD POR DIA.</v>
          </cell>
          <cell r="D628" t="str">
            <v>día</v>
          </cell>
          <cell r="E628">
            <v>900.22</v>
          </cell>
          <cell r="F628" t="str">
            <v>Servicio</v>
          </cell>
        </row>
        <row r="629">
          <cell r="B629" t="str">
            <v>SFS6158</v>
          </cell>
          <cell r="C629" t="str">
            <v>SUPER II FISHING JAR INTENSIFIER HASTA 4 3/4'' OD  DEDRESS CHARGE.</v>
          </cell>
          <cell r="D629" t="str">
            <v>unidad</v>
          </cell>
          <cell r="E629">
            <v>1633.8700000000001</v>
          </cell>
          <cell r="F629" t="str">
            <v>Material</v>
          </cell>
        </row>
        <row r="630">
          <cell r="B630" t="str">
            <v>SFS6160</v>
          </cell>
          <cell r="C630" t="str">
            <v xml:space="preserve">JUNK MILLS, SUPERLOY  (FLAT CONCAVE OR CONVEX) HASTA 4 7/8" OD  </v>
          </cell>
          <cell r="D630" t="str">
            <v>corrida</v>
          </cell>
          <cell r="E630">
            <v>2404.8399999999997</v>
          </cell>
          <cell r="F630" t="str">
            <v>Servicio</v>
          </cell>
        </row>
        <row r="631">
          <cell r="B631" t="str">
            <v>SFS6161</v>
          </cell>
          <cell r="C631" t="str">
            <v xml:space="preserve">JUNK MILLS,  SUPERLOY (FLAT CONCAVE OR CONVEX) HASTA 6-1/8" OD  </v>
          </cell>
          <cell r="D631" t="str">
            <v>corrida</v>
          </cell>
          <cell r="E631">
            <v>2859.48</v>
          </cell>
          <cell r="F631" t="str">
            <v>Servicio</v>
          </cell>
        </row>
        <row r="632">
          <cell r="B632" t="str">
            <v>SFS6162</v>
          </cell>
          <cell r="C632" t="str">
            <v xml:space="preserve">JUNK MILLS ,  SUPERLOY (FLAT CONCAVE OR CONVEX) HASTA 8 1/2" OD  </v>
          </cell>
          <cell r="D632" t="str">
            <v>corrida</v>
          </cell>
          <cell r="E632">
            <v>4038.3</v>
          </cell>
          <cell r="F632" t="str">
            <v>Servicio</v>
          </cell>
        </row>
        <row r="633">
          <cell r="B633" t="str">
            <v>SFS6163</v>
          </cell>
          <cell r="C633" t="str">
            <v xml:space="preserve">JUNK MILLS, PIRANHA MILL  (FLAT CONCAVE OR CONVEX) HASTA 4 7/8" OD  </v>
          </cell>
          <cell r="D633" t="str">
            <v>corrida</v>
          </cell>
          <cell r="E633">
            <v>3028.05</v>
          </cell>
          <cell r="F633" t="str">
            <v>Servicio</v>
          </cell>
        </row>
        <row r="634">
          <cell r="B634" t="str">
            <v>SFS6164</v>
          </cell>
          <cell r="C634" t="str">
            <v xml:space="preserve">JUNK MILLS,  PIRANHA MILL (FLAT CONCAVE OR CONVEX) HASTA 6-1/8" OD  </v>
          </cell>
          <cell r="D634" t="str">
            <v>corrida</v>
          </cell>
          <cell r="E634">
            <v>3633.67</v>
          </cell>
          <cell r="F634" t="str">
            <v>Servicio</v>
          </cell>
        </row>
        <row r="635">
          <cell r="B635" t="str">
            <v>SFS6165</v>
          </cell>
          <cell r="C635" t="str">
            <v xml:space="preserve">JUNK MILLS ,  PIRANHA MILL (FLAT CONCAVE OR CONVEX) HASTA 8 1/2" OD  </v>
          </cell>
          <cell r="D635" t="str">
            <v>corrida</v>
          </cell>
          <cell r="E635">
            <v>5614.66</v>
          </cell>
          <cell r="F635" t="str">
            <v>Servicio</v>
          </cell>
        </row>
        <row r="636">
          <cell r="B636" t="str">
            <v>SFS6166</v>
          </cell>
          <cell r="C636" t="str">
            <v>JUNK MILL, SUPERLOY- PIRANHA MILL HASTA 4 7/8" OD MANTENIMIENTO</v>
          </cell>
          <cell r="D636" t="str">
            <v>unidad</v>
          </cell>
          <cell r="E636">
            <v>320.12</v>
          </cell>
          <cell r="F636" t="str">
            <v>Servicio</v>
          </cell>
        </row>
        <row r="637">
          <cell r="B637" t="str">
            <v>SFS6167</v>
          </cell>
          <cell r="C637" t="str">
            <v>JUNK MILL, SUPERLOY- PIRANHA MILL  HASTA 6 1/8" OD MANTENIMIENTO</v>
          </cell>
          <cell r="D637" t="str">
            <v>unidad</v>
          </cell>
          <cell r="E637">
            <v>577.17000000000007</v>
          </cell>
          <cell r="F637" t="str">
            <v>Servicio</v>
          </cell>
        </row>
        <row r="638">
          <cell r="B638" t="str">
            <v>SFS6168</v>
          </cell>
          <cell r="C638" t="str">
            <v>JUNK MILL, SUPERLOY - PIRANHA MILL  HASTA 8 1/2" OD MANTENIMIENTO</v>
          </cell>
          <cell r="D638" t="str">
            <v>unidad</v>
          </cell>
          <cell r="E638">
            <v>821.27</v>
          </cell>
          <cell r="F638" t="str">
            <v>Servicio</v>
          </cell>
        </row>
        <row r="639">
          <cell r="B639" t="str">
            <v>SFS6169</v>
          </cell>
          <cell r="C639" t="str">
            <v xml:space="preserve">SHOES - ROTARY, SUPERLOY HASTA 4 1/8" OD  </v>
          </cell>
          <cell r="D639" t="str">
            <v>corrida</v>
          </cell>
          <cell r="E639">
            <v>2781.79</v>
          </cell>
          <cell r="F639" t="str">
            <v>Servicio</v>
          </cell>
        </row>
        <row r="640">
          <cell r="B640" t="str">
            <v>SFS6170</v>
          </cell>
          <cell r="C640" t="str">
            <v xml:space="preserve">SHOES - ROTARY, SUPERLOY HASTA 6 1/8" OD  </v>
          </cell>
          <cell r="D640" t="str">
            <v>corrida</v>
          </cell>
          <cell r="E640">
            <v>3720.6800000000003</v>
          </cell>
          <cell r="F640" t="str">
            <v>Servicio</v>
          </cell>
        </row>
        <row r="641">
          <cell r="B641" t="str">
            <v>SFS6171</v>
          </cell>
          <cell r="C641" t="str">
            <v xml:space="preserve">SHOES - ROTARY, SUPERLOY HASTA 8 1/2" OD  </v>
          </cell>
          <cell r="D641" t="str">
            <v>corrida</v>
          </cell>
          <cell r="E641">
            <v>4865.28</v>
          </cell>
          <cell r="F641" t="str">
            <v>Servicio</v>
          </cell>
        </row>
        <row r="642">
          <cell r="B642" t="str">
            <v>SFS6172</v>
          </cell>
          <cell r="C642" t="str">
            <v xml:space="preserve">SHOES - ROTARY, PIRANHA MILL HASTA 4 1/8" OD  </v>
          </cell>
          <cell r="D642" t="str">
            <v>corrida</v>
          </cell>
          <cell r="E642">
            <v>3003.96</v>
          </cell>
          <cell r="F642" t="str">
            <v>Servicio</v>
          </cell>
        </row>
        <row r="643">
          <cell r="B643" t="str">
            <v>SFS6173</v>
          </cell>
          <cell r="C643" t="str">
            <v xml:space="preserve">SHOES - ROTARY, PIRANHA MILL HASTA 6 1/8" OD  </v>
          </cell>
          <cell r="D643" t="str">
            <v>corrida</v>
          </cell>
          <cell r="E643">
            <v>3904.81</v>
          </cell>
          <cell r="F643" t="str">
            <v>Servicio</v>
          </cell>
        </row>
        <row r="644">
          <cell r="B644" t="str">
            <v>SFS6174</v>
          </cell>
          <cell r="C644" t="str">
            <v xml:space="preserve">SHOES - ROTARY, PIRANHA MILL HASTA 8 1/8" OD  </v>
          </cell>
          <cell r="D644" t="str">
            <v>corrida</v>
          </cell>
          <cell r="E644">
            <v>5254.87</v>
          </cell>
          <cell r="F644" t="str">
            <v>Servicio</v>
          </cell>
        </row>
        <row r="645">
          <cell r="B645" t="str">
            <v>SFS6175</v>
          </cell>
          <cell r="C645" t="str">
            <v>SHOES - ROTARY, SUPERLOY- PIRANHA MILL HASTA 4 1/8" OD MANTENIMIENTO</v>
          </cell>
          <cell r="D645" t="str">
            <v>unidad</v>
          </cell>
          <cell r="E645">
            <v>302.81</v>
          </cell>
          <cell r="F645" t="str">
            <v>Servicio</v>
          </cell>
        </row>
        <row r="646">
          <cell r="B646" t="str">
            <v>SFS6176</v>
          </cell>
          <cell r="C646" t="str">
            <v>SHOES - ROTARY, SUPERLOY- PIRANHA MILL HASTA 6 1/8" OD MANTENIMIENTO</v>
          </cell>
          <cell r="D646" t="str">
            <v>unidad</v>
          </cell>
          <cell r="E646">
            <v>577.17000000000007</v>
          </cell>
          <cell r="F646" t="str">
            <v>Servicio</v>
          </cell>
        </row>
        <row r="647">
          <cell r="B647" t="str">
            <v>SFS6177</v>
          </cell>
          <cell r="C647" t="str">
            <v>SHOES - ROTARY, SUPERLOY- PIRANHA MILL HASTA 8 1/8" OD MANTENIMIENTO</v>
          </cell>
          <cell r="D647" t="str">
            <v>unidad</v>
          </cell>
          <cell r="E647">
            <v>739.15</v>
          </cell>
          <cell r="F647" t="str">
            <v>Servicio</v>
          </cell>
        </row>
        <row r="648">
          <cell r="B648" t="str">
            <v>SFS6178</v>
          </cell>
          <cell r="C648" t="str">
            <v xml:space="preserve">ALTERED TO INCLUDE JUNK CATCHER (WIRELINE CABLES, ETC.) Hasta 6 1/2" O.D.,  </v>
          </cell>
          <cell r="D648" t="str">
            <v>corrida</v>
          </cell>
          <cell r="E648">
            <v>304.29000000000002</v>
          </cell>
          <cell r="F648" t="str">
            <v>Servicio</v>
          </cell>
        </row>
        <row r="649">
          <cell r="B649" t="str">
            <v>SFS6179</v>
          </cell>
          <cell r="C649" t="str">
            <v xml:space="preserve">ALTERED TO INCLUDE JUNK CATCHER (WIRELINE CABLES, ETC.) Hasta 8 1/2" O.D.,  </v>
          </cell>
          <cell r="D649" t="str">
            <v>corrida</v>
          </cell>
          <cell r="E649">
            <v>378.7</v>
          </cell>
          <cell r="F649" t="str">
            <v>Servicio</v>
          </cell>
        </row>
        <row r="650">
          <cell r="B650" t="str">
            <v>SFS6180</v>
          </cell>
          <cell r="C650" t="str">
            <v>BASKETS-BOOT HASTA 5-3/4" OD DIA ADICIONAL</v>
          </cell>
          <cell r="D650" t="str">
            <v>día</v>
          </cell>
          <cell r="E650">
            <v>172.43</v>
          </cell>
          <cell r="F650" t="str">
            <v>Servicio</v>
          </cell>
        </row>
        <row r="651">
          <cell r="B651" t="str">
            <v>SFS6181</v>
          </cell>
          <cell r="C651" t="str">
            <v>WASHPIPE CONNECTION TYPE FJWP HASTA 5" CONNECTION RANGO 20-36 FT POR DIA</v>
          </cell>
          <cell r="D651" t="str">
            <v>día</v>
          </cell>
          <cell r="E651">
            <v>182.29</v>
          </cell>
          <cell r="F651" t="str">
            <v>Servicio</v>
          </cell>
        </row>
        <row r="652">
          <cell r="B652" t="str">
            <v>SFS6182</v>
          </cell>
          <cell r="C652" t="str">
            <v>WASHPIPE CONNECTION TYPE FJWP 5-3/4" CONNECTION RANGO 20-36 FT POR DIA</v>
          </cell>
          <cell r="D652" t="str">
            <v>día</v>
          </cell>
          <cell r="E652">
            <v>205.32</v>
          </cell>
          <cell r="F652" t="str">
            <v>Servicio</v>
          </cell>
        </row>
        <row r="653">
          <cell r="B653" t="str">
            <v>SFS6183</v>
          </cell>
          <cell r="C653" t="str">
            <v>WASHPIPE CONNECTION TYPE FJWP 8-1/8" CONNECTION RANGO 20-36 FT POR DIA</v>
          </cell>
          <cell r="D653" t="str">
            <v>día</v>
          </cell>
          <cell r="E653">
            <v>319.26</v>
          </cell>
          <cell r="F653" t="str">
            <v>Servicio</v>
          </cell>
        </row>
        <row r="654">
          <cell r="B654" t="str">
            <v>SFS6186</v>
          </cell>
          <cell r="C654" t="str">
            <v>WASHPIPE EXTENSION  HASTA 5 3/4", RANGO 5-19 FT  POR DIA</v>
          </cell>
          <cell r="D654" t="str">
            <v>día</v>
          </cell>
          <cell r="E654">
            <v>241.20000000000002</v>
          </cell>
          <cell r="F654" t="str">
            <v>Servicio</v>
          </cell>
        </row>
        <row r="655">
          <cell r="B655" t="str">
            <v>SFS6187</v>
          </cell>
          <cell r="C655" t="str">
            <v>WASHPIPE EXTENSION HASTA 8-1/8", RANGO 5-19 FT POR DIA</v>
          </cell>
          <cell r="D655" t="str">
            <v>día</v>
          </cell>
          <cell r="E655">
            <v>329.12</v>
          </cell>
          <cell r="F655" t="str">
            <v>Servicio</v>
          </cell>
        </row>
        <row r="656">
          <cell r="B656" t="str">
            <v>SFS6190</v>
          </cell>
          <cell r="C656" t="str">
            <v>DRIVE BUSHINGS - TRIPLE CONNECTION WASHPIPE HASTA 5-3/4" OD POR DIA</v>
          </cell>
          <cell r="D656" t="str">
            <v>día</v>
          </cell>
          <cell r="E656">
            <v>335.95</v>
          </cell>
          <cell r="F656" t="str">
            <v>Servicio</v>
          </cell>
        </row>
        <row r="657">
          <cell r="B657" t="str">
            <v>SFS6191</v>
          </cell>
          <cell r="C657" t="str">
            <v>DRIVE BUSHINGS - TRIPLE CONNECTION WASHPIPE HASTA 8-1/8" OD POR DIA</v>
          </cell>
          <cell r="D657" t="str">
            <v>día</v>
          </cell>
          <cell r="E657">
            <v>515.33000000000004</v>
          </cell>
          <cell r="F657" t="str">
            <v>Servicio</v>
          </cell>
        </row>
        <row r="658">
          <cell r="B658" t="str">
            <v>SFS6194</v>
          </cell>
          <cell r="C658" t="str">
            <v xml:space="preserve">HOLLOW MILL GUIDE Hasta 5-3/4" Body OD  </v>
          </cell>
          <cell r="D658" t="str">
            <v>corrida</v>
          </cell>
          <cell r="E658">
            <v>1263.5899999999999</v>
          </cell>
          <cell r="F658" t="str">
            <v>Servicio</v>
          </cell>
        </row>
        <row r="659">
          <cell r="B659" t="str">
            <v>SFS6195</v>
          </cell>
          <cell r="C659" t="str">
            <v xml:space="preserve">HOLLOW MIL GUIDE  Hasta 8-1/2" Body OD  </v>
          </cell>
          <cell r="D659" t="str">
            <v>corrida</v>
          </cell>
          <cell r="E659">
            <v>1919.62</v>
          </cell>
          <cell r="F659" t="str">
            <v>Servicio</v>
          </cell>
        </row>
        <row r="660">
          <cell r="B660" t="str">
            <v>SFS6196</v>
          </cell>
          <cell r="C660" t="str">
            <v>WASHPIPE LIFT PLUG, Todos los díametros POR DIA</v>
          </cell>
          <cell r="D660" t="str">
            <v>día</v>
          </cell>
          <cell r="E660">
            <v>28.89</v>
          </cell>
          <cell r="F660" t="str">
            <v>Servicio</v>
          </cell>
        </row>
        <row r="661">
          <cell r="B661" t="str">
            <v>SFS6197</v>
          </cell>
          <cell r="C661" t="str">
            <v>CASING (200 Ton) 5" Hasta 8" Spider y Slips POR DIA</v>
          </cell>
          <cell r="D661" t="str">
            <v>día</v>
          </cell>
          <cell r="E661">
            <v>154.71</v>
          </cell>
          <cell r="F661" t="str">
            <v>Servicio</v>
          </cell>
        </row>
        <row r="662">
          <cell r="B662" t="str">
            <v>SFS6198</v>
          </cell>
          <cell r="C662" t="str">
            <v>OVERSHOTS, BOWEN SERIES 150 FS/SH HASTA 8 7/8" OD  POR DIA</v>
          </cell>
          <cell r="D662" t="str">
            <v>día</v>
          </cell>
          <cell r="E662">
            <v>893.06999999999994</v>
          </cell>
          <cell r="F662" t="str">
            <v>Servicio</v>
          </cell>
        </row>
        <row r="663">
          <cell r="B663" t="str">
            <v>SFS6199</v>
          </cell>
          <cell r="C663" t="str">
            <v>OVERSHOTS, BOWEN EXTENSION LOWER HOLLOW  MILL CONTAINER HASTA 5 3/4" OD  POR DIA</v>
          </cell>
          <cell r="D663" t="str">
            <v>día</v>
          </cell>
          <cell r="E663">
            <v>1809.31</v>
          </cell>
          <cell r="F663" t="str">
            <v>Servicio</v>
          </cell>
        </row>
        <row r="664">
          <cell r="B664" t="str">
            <v>SFS6200</v>
          </cell>
          <cell r="C664" t="str">
            <v>OVERSHOTS, BOWEN EXTENSION LOWER HOLLOW  MILL CONTAINER HASTA 9 1/4" OD, (OVERSHOT, CROSSOVER, CONECTOR A ZAPATA, )  POR DIA</v>
          </cell>
          <cell r="D664" t="str">
            <v>día</v>
          </cell>
          <cell r="E664">
            <v>1664.12</v>
          </cell>
          <cell r="F664" t="str">
            <v>Servicio</v>
          </cell>
        </row>
        <row r="665">
          <cell r="B665" t="str">
            <v>SFS6201</v>
          </cell>
          <cell r="C665" t="str">
            <v>OVERSHOTS, BOWEN EXTENSION UPPER SERIES 150 HASTA 5 3/4" OD  POR DIA</v>
          </cell>
          <cell r="D665" t="str">
            <v>día</v>
          </cell>
          <cell r="E665">
            <v>199.14</v>
          </cell>
          <cell r="F665" t="str">
            <v>Servicio</v>
          </cell>
        </row>
        <row r="666">
          <cell r="B666" t="str">
            <v>SFS6202</v>
          </cell>
          <cell r="C666" t="str">
            <v>OVERSHOTS, BOWEN EXTENSION UPPER SERIES 150 HASTA 9 1/4" OD  POR DIA</v>
          </cell>
          <cell r="D666" t="str">
            <v>día</v>
          </cell>
          <cell r="E666">
            <v>304.03000000000003</v>
          </cell>
          <cell r="F666" t="str">
            <v>Servicio</v>
          </cell>
        </row>
        <row r="667">
          <cell r="B667" t="str">
            <v>SFS6203</v>
          </cell>
          <cell r="C667" t="str">
            <v>OVERSHOTS, BOWEN GUIDE  OVERSIZE  SERIES 150 HASTA 7" OD  POR DIA</v>
          </cell>
          <cell r="D667" t="str">
            <v>día</v>
          </cell>
          <cell r="E667">
            <v>199.14</v>
          </cell>
          <cell r="F667" t="str">
            <v>Servicio</v>
          </cell>
        </row>
        <row r="668">
          <cell r="B668" t="str">
            <v>SFS6204</v>
          </cell>
          <cell r="C668" t="str">
            <v>OVERSHOTS, BOWEN GUIDE  OVERSIZE  SERIES 150 HASTA 9" OD  POR DIA</v>
          </cell>
          <cell r="D668" t="str">
            <v>día</v>
          </cell>
          <cell r="E668">
            <v>294.14</v>
          </cell>
          <cell r="F668" t="str">
            <v>Servicio</v>
          </cell>
        </row>
        <row r="669">
          <cell r="B669" t="str">
            <v>SFS6205</v>
          </cell>
          <cell r="C669" t="str">
            <v>OVERSHOTS, BOWEN SERIES 70 SHORT CATCH HASTA 6-1/4" OD POR DIA</v>
          </cell>
          <cell r="D669" t="str">
            <v>día</v>
          </cell>
          <cell r="E669">
            <v>581.91999999999996</v>
          </cell>
          <cell r="F669" t="str">
            <v>Servicio</v>
          </cell>
        </row>
        <row r="670">
          <cell r="B670" t="str">
            <v>SFS6206</v>
          </cell>
          <cell r="C670" t="str">
            <v>OVERSHOTS, BOWEN SERIES 70 SHORT CATCH HASTA 8 7/8" OD POR DIA</v>
          </cell>
          <cell r="D670" t="str">
            <v>día</v>
          </cell>
          <cell r="E670">
            <v>821.53</v>
          </cell>
          <cell r="F670" t="str">
            <v>Servicio</v>
          </cell>
        </row>
        <row r="671">
          <cell r="B671" t="str">
            <v>SFS6214</v>
          </cell>
          <cell r="C671" t="str">
            <v>OVERSHOTS, KELO OVERSOCKET HASTA 5-3/4" OD POR DIA</v>
          </cell>
          <cell r="D671" t="str">
            <v>día</v>
          </cell>
          <cell r="E671">
            <v>898.17</v>
          </cell>
          <cell r="F671" t="str">
            <v>Servicio</v>
          </cell>
        </row>
        <row r="672">
          <cell r="B672" t="str">
            <v>SFS6215</v>
          </cell>
          <cell r="C672" t="str">
            <v>OVERSHOTS, KELO OVERSOCKET OVERSIZE GUIDE 8 1/8" OD POR DIA</v>
          </cell>
          <cell r="D672" t="str">
            <v>día</v>
          </cell>
          <cell r="E672">
            <v>397.47999999999996</v>
          </cell>
          <cell r="F672" t="str">
            <v>Servicio</v>
          </cell>
        </row>
        <row r="673">
          <cell r="B673" t="str">
            <v>SFS6216</v>
          </cell>
          <cell r="C673" t="str">
            <v>DRILLING SAFETY JOINT HASTA 7'' OD POR DIA</v>
          </cell>
          <cell r="D673" t="str">
            <v>día</v>
          </cell>
          <cell r="E673">
            <v>309.08</v>
          </cell>
          <cell r="F673" t="str">
            <v>Servicio</v>
          </cell>
        </row>
        <row r="674">
          <cell r="B674" t="str">
            <v>SFS6218</v>
          </cell>
          <cell r="C674" t="str">
            <v>ACCESORIOS PARA OVERSHOTS, BASKET O SPIRAL GRAPPLE HASTA 5 1/8''</v>
          </cell>
          <cell r="D674" t="str">
            <v>unidad</v>
          </cell>
          <cell r="E674">
            <v>3014.2099999999996</v>
          </cell>
          <cell r="F674" t="str">
            <v>Material</v>
          </cell>
        </row>
        <row r="675">
          <cell r="B675" t="str">
            <v>SFS6219</v>
          </cell>
          <cell r="C675" t="str">
            <v>ACCESORIOS PARA OVERSHOTS, BASKET O SPIRAL GRAPPLE HASTA 7''</v>
          </cell>
          <cell r="D675" t="str">
            <v>unidad</v>
          </cell>
          <cell r="E675">
            <v>3399.55</v>
          </cell>
          <cell r="F675" t="str">
            <v>Material</v>
          </cell>
        </row>
        <row r="676">
          <cell r="B676" t="str">
            <v>SFS6220</v>
          </cell>
          <cell r="C676" t="str">
            <v>ACCESORIOS PARA OVERSHOTS, MILL CONTROL O ESTANDAR CONTROL HASTA 4''</v>
          </cell>
          <cell r="D676" t="str">
            <v>unidad</v>
          </cell>
          <cell r="E676">
            <v>902.5</v>
          </cell>
          <cell r="F676" t="str">
            <v>Material</v>
          </cell>
        </row>
        <row r="677">
          <cell r="B677" t="str">
            <v>SFS6221</v>
          </cell>
          <cell r="C677" t="str">
            <v>ACCESORIOS PARA OVERSHOTS, MILL CONTROL O ESTANDAR CONTROL HASTA 7''</v>
          </cell>
          <cell r="D677" t="str">
            <v>unidad</v>
          </cell>
          <cell r="E677">
            <v>2308.2800000000002</v>
          </cell>
          <cell r="F677" t="str">
            <v>Material</v>
          </cell>
        </row>
        <row r="678">
          <cell r="B678" t="str">
            <v>SFS6222</v>
          </cell>
          <cell r="C678" t="str">
            <v>ACCESORIOS PARA RELEASING SPEARS GRAPPLE HASTA 7¨</v>
          </cell>
          <cell r="D678" t="str">
            <v>unidad</v>
          </cell>
          <cell r="E678">
            <v>5103.2299999999996</v>
          </cell>
          <cell r="F678" t="str">
            <v>Material</v>
          </cell>
        </row>
        <row r="679">
          <cell r="B679" t="str">
            <v>SFS6223</v>
          </cell>
          <cell r="C679" t="str">
            <v>SPEAR RELEASING ASSEMBLY 1227 TO CATCH HASTA 3 1/2'' POR DIA</v>
          </cell>
          <cell r="D679" t="str">
            <v>día</v>
          </cell>
          <cell r="E679">
            <v>383.83000000000004</v>
          </cell>
          <cell r="F679" t="str">
            <v>Servicio</v>
          </cell>
        </row>
        <row r="680">
          <cell r="B680" t="str">
            <v>SFS6224</v>
          </cell>
          <cell r="C680" t="str">
            <v>SPEAR RELEASING ASSEMBLY 9410 TO CATCH HASTA 4'' POR DIA</v>
          </cell>
          <cell r="D680" t="str">
            <v>día</v>
          </cell>
          <cell r="E680">
            <v>415</v>
          </cell>
          <cell r="F680" t="str">
            <v>Servicio</v>
          </cell>
        </row>
        <row r="681">
          <cell r="B681" t="str">
            <v>SFS6225</v>
          </cell>
          <cell r="C681" t="str">
            <v>SPEAR RELEASING ASSEMBLY 9485, 9680 TO CATCH HASTA 5 1/2'' POR DIA</v>
          </cell>
          <cell r="D681" t="str">
            <v>día</v>
          </cell>
          <cell r="E681">
            <v>559.4</v>
          </cell>
          <cell r="F681" t="str">
            <v>Servicio</v>
          </cell>
        </row>
        <row r="682">
          <cell r="B682" t="str">
            <v>SFS6226</v>
          </cell>
          <cell r="C682" t="str">
            <v>SPEAR RELEASING ASSEMBLY 9266 TO CATCH HASTA 7'' POR DIA</v>
          </cell>
          <cell r="D682" t="str">
            <v>día</v>
          </cell>
          <cell r="E682">
            <v>689.76</v>
          </cell>
          <cell r="F682" t="str">
            <v>Servicio</v>
          </cell>
        </row>
        <row r="683">
          <cell r="B683" t="str">
            <v>SFS6227</v>
          </cell>
          <cell r="C683" t="str">
            <v>STOP SUB,  RELEASING TO CATCH HASTA 2 3/8''  CONNECTION POR DIA</v>
          </cell>
          <cell r="D683" t="str">
            <v>día</v>
          </cell>
          <cell r="E683">
            <v>68.41</v>
          </cell>
          <cell r="F683" t="str">
            <v>Servicio</v>
          </cell>
        </row>
        <row r="684">
          <cell r="B684" t="str">
            <v>SFS6228</v>
          </cell>
          <cell r="C684" t="str">
            <v>STOP SUB,  RELEASING TO CATCH HASTA 2 7/8'' CONNECTION POR DIA</v>
          </cell>
          <cell r="D684" t="str">
            <v>día</v>
          </cell>
          <cell r="E684">
            <v>100.33</v>
          </cell>
          <cell r="F684" t="str">
            <v>Servicio</v>
          </cell>
        </row>
        <row r="685">
          <cell r="B685" t="str">
            <v>SFS6229</v>
          </cell>
          <cell r="C685" t="str">
            <v>STOP SUB,  RELEASING TO CATCH HASTA 3 1/2'' CONNECTION POR DIA</v>
          </cell>
          <cell r="D685" t="str">
            <v>día</v>
          </cell>
          <cell r="E685">
            <v>136.04999999999998</v>
          </cell>
          <cell r="F685" t="str">
            <v>Servicio</v>
          </cell>
        </row>
        <row r="686">
          <cell r="B686" t="str">
            <v>SFS6230</v>
          </cell>
          <cell r="C686" t="str">
            <v>STOP SUB,  RELEASING TO CATCH HASTA 4 1/2'' CONNECTION POR DIA</v>
          </cell>
          <cell r="D686" t="str">
            <v>día</v>
          </cell>
          <cell r="E686">
            <v>173.3</v>
          </cell>
          <cell r="F686" t="str">
            <v>Servicio</v>
          </cell>
        </row>
        <row r="687">
          <cell r="B687" t="str">
            <v>SFS6231</v>
          </cell>
          <cell r="C687" t="str">
            <v>STOP SUB,  RELEASING TO CATCH HASTA 5 1/2'' CONNECTION POR DIA</v>
          </cell>
          <cell r="D687" t="str">
            <v>día</v>
          </cell>
          <cell r="E687">
            <v>262.21999999999997</v>
          </cell>
          <cell r="F687" t="str">
            <v>Servicio</v>
          </cell>
        </row>
        <row r="688">
          <cell r="B688" t="str">
            <v>SFS6232</v>
          </cell>
          <cell r="C688" t="str">
            <v>CASING SWAGE ROL OUT HASTA 7 5/8'' OD PRIMER DIA</v>
          </cell>
          <cell r="D688" t="str">
            <v>día</v>
          </cell>
          <cell r="E688">
            <v>2249.1799999999998</v>
          </cell>
          <cell r="F688" t="str">
            <v>Servicio</v>
          </cell>
        </row>
        <row r="689">
          <cell r="B689" t="str">
            <v>SFS6233</v>
          </cell>
          <cell r="C689" t="str">
            <v>CASING SWAGE ROL OUT HASTA 7 5/8'' OD DIA ADICIONAL</v>
          </cell>
          <cell r="D689" t="str">
            <v>día</v>
          </cell>
          <cell r="E689">
            <v>1085.3499999999999</v>
          </cell>
          <cell r="F689" t="str">
            <v>Servicio</v>
          </cell>
        </row>
        <row r="690">
          <cell r="B690" t="str">
            <v>SFS6234</v>
          </cell>
          <cell r="C690" t="str">
            <v>CASING SWAGE ROL OUT HASTA 9 5/8'' OD PRIMER DIA</v>
          </cell>
          <cell r="D690" t="str">
            <v>día</v>
          </cell>
          <cell r="E690">
            <v>2720.0499999999997</v>
          </cell>
          <cell r="F690" t="str">
            <v>Servicio</v>
          </cell>
        </row>
        <row r="691">
          <cell r="B691" t="str">
            <v>SFS6235</v>
          </cell>
          <cell r="C691" t="str">
            <v>CASING SWAGE ROL OUT HASTA 9 5/8'' OD DIA ADICIONAL</v>
          </cell>
          <cell r="D691" t="str">
            <v>día</v>
          </cell>
          <cell r="E691">
            <v>1377.5600000000002</v>
          </cell>
          <cell r="F691" t="str">
            <v>Servicio</v>
          </cell>
        </row>
        <row r="692">
          <cell r="B692" t="str">
            <v>SFS6236</v>
          </cell>
          <cell r="C692" t="str">
            <v>TAPS BOX, TAPER, HOLLOW PIN, DIE COLLAR y PIN Hasta 2" O.D. POR DIA</v>
          </cell>
          <cell r="D692" t="str">
            <v>día</v>
          </cell>
          <cell r="E692">
            <v>163.41999999999999</v>
          </cell>
          <cell r="F692" t="str">
            <v>Servicio</v>
          </cell>
        </row>
        <row r="693">
          <cell r="B693" t="str">
            <v>SFS6237</v>
          </cell>
          <cell r="C693" t="str">
            <v>TAPS BOX, TAPER, HOLLOW PIN, DIE COLLAR y PIN Hasta 3 1/2" O.D. POR DIA</v>
          </cell>
          <cell r="D693" t="str">
            <v>día</v>
          </cell>
          <cell r="E693">
            <v>393.71000000000004</v>
          </cell>
          <cell r="F693" t="str">
            <v>Servicio</v>
          </cell>
        </row>
        <row r="694">
          <cell r="B694" t="str">
            <v>SFS6238</v>
          </cell>
          <cell r="C694" t="str">
            <v>TAPS BOX, TAPER, HOLLOW PIN, DIE COLLAR y PIN Hasta 5 3/4'' O.D. POR DIA</v>
          </cell>
          <cell r="D694" t="str">
            <v>día</v>
          </cell>
          <cell r="E694">
            <v>525.96</v>
          </cell>
          <cell r="F694" t="str">
            <v>Servicio</v>
          </cell>
        </row>
        <row r="695">
          <cell r="B695" t="str">
            <v>SFS6239</v>
          </cell>
          <cell r="C695" t="str">
            <v>TAPS BOX, TAPER, HOLLOW PIN, DIE COLLAR y PIN Hasta 8" O.D. POR DIA</v>
          </cell>
          <cell r="D695" t="str">
            <v>día</v>
          </cell>
          <cell r="E695">
            <v>997.96</v>
          </cell>
          <cell r="F695" t="str">
            <v>Servicio</v>
          </cell>
        </row>
        <row r="696">
          <cell r="B696" t="str">
            <v>SFS6240</v>
          </cell>
          <cell r="C696" t="str">
            <v xml:space="preserve">TAPS, BOX SEGMENTED 6'' OD CATCH RANGE 1 5/8''- 5 1/2''  </v>
          </cell>
          <cell r="D696" t="str">
            <v>corrida</v>
          </cell>
          <cell r="E696">
            <v>4773.87</v>
          </cell>
          <cell r="F696" t="str">
            <v>Servicio</v>
          </cell>
        </row>
        <row r="697">
          <cell r="B697" t="str">
            <v>SFS6241</v>
          </cell>
          <cell r="C697" t="str">
            <v xml:space="preserve">TAPS, BOX CONVENTIONAL  8'' OD CATCH RANGE 5 1/8''- 7''  </v>
          </cell>
          <cell r="D697" t="str">
            <v>corrida</v>
          </cell>
          <cell r="E697">
            <v>5354.11</v>
          </cell>
          <cell r="F697" t="str">
            <v>Servicio</v>
          </cell>
        </row>
        <row r="698">
          <cell r="B698" t="str">
            <v>SFS6243</v>
          </cell>
          <cell r="C698" t="str">
            <v xml:space="preserve">VENTURI JET JUNK BASKET VJJB 5 1/2'' OD 7''- 9 5/8 CASING  </v>
          </cell>
          <cell r="D698" t="str">
            <v>Corrida</v>
          </cell>
          <cell r="E698">
            <v>12105.820000000002</v>
          </cell>
          <cell r="F698" t="str">
            <v>Servicio</v>
          </cell>
        </row>
        <row r="699">
          <cell r="B699" t="str">
            <v>SFS6244</v>
          </cell>
          <cell r="C699" t="str">
            <v xml:space="preserve">FINGER GAGES FISHING  MAX CATCH 3,7''  </v>
          </cell>
          <cell r="D699" t="str">
            <v>corrida</v>
          </cell>
          <cell r="E699">
            <v>1285.73</v>
          </cell>
          <cell r="F699" t="str">
            <v>Servicio</v>
          </cell>
        </row>
        <row r="700">
          <cell r="B700" t="str">
            <v>SFS6245</v>
          </cell>
          <cell r="C700" t="str">
            <v xml:space="preserve">JUNK CATCHER FISHING MAX CATCH 4 3/4''  </v>
          </cell>
          <cell r="D700" t="str">
            <v>corrida</v>
          </cell>
          <cell r="E700">
            <v>239.76000000000002</v>
          </cell>
          <cell r="F700" t="str">
            <v>Servicio</v>
          </cell>
        </row>
        <row r="701">
          <cell r="B701" t="str">
            <v>SFS6246</v>
          </cell>
          <cell r="C701" t="str">
            <v xml:space="preserve">JUNK EXTENSION HASTA 5 3/4'' OD  </v>
          </cell>
          <cell r="D701" t="str">
            <v>corrida</v>
          </cell>
          <cell r="E701">
            <v>254.09999999999997</v>
          </cell>
          <cell r="F701" t="str">
            <v>Servicio</v>
          </cell>
        </row>
        <row r="702">
          <cell r="B702" t="str">
            <v>SFS6248</v>
          </cell>
          <cell r="C702" t="str">
            <v>MAGNETS DITCH (MAGNETO DE ZARANDA) POR DIA</v>
          </cell>
          <cell r="D702" t="str">
            <v>día</v>
          </cell>
          <cell r="E702">
            <v>472.76</v>
          </cell>
          <cell r="F702" t="str">
            <v>Servicio</v>
          </cell>
        </row>
        <row r="703">
          <cell r="B703" t="str">
            <v>SFS6249</v>
          </cell>
          <cell r="C703" t="str">
            <v xml:space="preserve">LINER TOP DRESS MILL HASTA 8 1/2'' OD  </v>
          </cell>
          <cell r="D703" t="str">
            <v>corrida</v>
          </cell>
          <cell r="E703">
            <v>2859.26</v>
          </cell>
          <cell r="F703" t="str">
            <v>Servicio</v>
          </cell>
        </row>
        <row r="704">
          <cell r="B704" t="str">
            <v>SFS6250</v>
          </cell>
          <cell r="C704" t="str">
            <v>BITS TRICONIC HASTA 6 1/8'' OD PRIMER DIA</v>
          </cell>
          <cell r="D704" t="str">
            <v>día</v>
          </cell>
          <cell r="E704">
            <v>1950.98</v>
          </cell>
          <cell r="F704" t="str">
            <v>Servicio</v>
          </cell>
        </row>
        <row r="705">
          <cell r="B705" t="str">
            <v>SFS6251</v>
          </cell>
          <cell r="C705" t="str">
            <v>BITS TRICONIC HASTA 6 1/8'' OD DIA ADICIONAL</v>
          </cell>
          <cell r="D705" t="str">
            <v>día</v>
          </cell>
          <cell r="E705">
            <v>81.680000000000007</v>
          </cell>
          <cell r="F705" t="str">
            <v>Servicio</v>
          </cell>
        </row>
        <row r="706">
          <cell r="B706" t="str">
            <v>SFS6252</v>
          </cell>
          <cell r="C706" t="str">
            <v>BITS TRICONIC HASTA 8 1/2'' OD PRIMER DIA</v>
          </cell>
          <cell r="D706" t="str">
            <v>día</v>
          </cell>
          <cell r="E706">
            <v>2588.9900000000002</v>
          </cell>
          <cell r="F706" t="str">
            <v>Servicio</v>
          </cell>
        </row>
        <row r="707">
          <cell r="B707" t="str">
            <v>SFS6253</v>
          </cell>
          <cell r="C707" t="str">
            <v>BITS TRICONIC HASTA 8 1/2'' OD DIA ADICIONAL</v>
          </cell>
          <cell r="D707" t="str">
            <v>día</v>
          </cell>
          <cell r="E707">
            <v>152.41999999999999</v>
          </cell>
          <cell r="F707" t="str">
            <v>Servicio</v>
          </cell>
        </row>
        <row r="708">
          <cell r="B708" t="str">
            <v>SFS6254</v>
          </cell>
          <cell r="C708" t="str">
            <v xml:space="preserve">STRING MILL, WATERMELON, TAPER, WINDOW, PACKER, PILOT, PIRANHA HASTA 6-1/8" OD  </v>
          </cell>
          <cell r="D708" t="str">
            <v>corrida</v>
          </cell>
          <cell r="E708">
            <v>3183.1</v>
          </cell>
          <cell r="F708" t="str">
            <v>Servicio</v>
          </cell>
        </row>
        <row r="709">
          <cell r="B709" t="str">
            <v>SFS6255</v>
          </cell>
          <cell r="C709" t="str">
            <v xml:space="preserve">STRING MILL, WATERMELON, TAPER, WINDOW, PACKER, PILOT, PIRANHA HASTA  8 1/2" OD  </v>
          </cell>
          <cell r="D709" t="str">
            <v>corrida</v>
          </cell>
          <cell r="E709">
            <v>4244.1400000000003</v>
          </cell>
          <cell r="F709" t="str">
            <v>Servicio</v>
          </cell>
        </row>
        <row r="710">
          <cell r="B710" t="str">
            <v>SFS6256</v>
          </cell>
          <cell r="C710" t="str">
            <v>STRING MILL y WATERMELON MILL HASTA 5" OD  MANTENIMIENTO</v>
          </cell>
          <cell r="D710" t="str">
            <v>unidad</v>
          </cell>
          <cell r="E710">
            <v>545.73</v>
          </cell>
          <cell r="F710" t="str">
            <v>Servicio</v>
          </cell>
        </row>
        <row r="711">
          <cell r="B711" t="str">
            <v>SFS6257</v>
          </cell>
          <cell r="C711" t="str">
            <v>STRING MILL y WATERMELON MILL HASTA 5" OD  PERDIDA EN EL HOYO O DAÑO IRREPARABLE</v>
          </cell>
          <cell r="D711" t="str">
            <v>unidad</v>
          </cell>
          <cell r="E711">
            <v>8423.67</v>
          </cell>
          <cell r="F711" t="str">
            <v>Material</v>
          </cell>
        </row>
        <row r="712">
          <cell r="B712" t="str">
            <v>SFS6258</v>
          </cell>
          <cell r="C712" t="str">
            <v>STRING MILL y WATERMELON MILL  HASTA 6 1/4" OD MANTENIMIENTO</v>
          </cell>
          <cell r="D712" t="str">
            <v>unidad</v>
          </cell>
          <cell r="E712">
            <v>779.06000000000006</v>
          </cell>
          <cell r="F712" t="str">
            <v>Servicio</v>
          </cell>
        </row>
        <row r="713">
          <cell r="B713" t="str">
            <v>SFS6259</v>
          </cell>
          <cell r="C713" t="str">
            <v>STRING MILL y WATERMELON MILL HASTA 6 1/4" OD  PERDIDA EN EL HOYO O DAÑO IRREPARABLE</v>
          </cell>
          <cell r="D713" t="str">
            <v>unidad</v>
          </cell>
          <cell r="E713">
            <v>10025.1</v>
          </cell>
          <cell r="F713" t="str">
            <v>Material</v>
          </cell>
        </row>
        <row r="714">
          <cell r="B714" t="str">
            <v>SFS6260</v>
          </cell>
          <cell r="C714" t="str">
            <v>STRING MILL y WATERMELON MILL  HASTA 8 1/2" OD MANTENIMIENTO</v>
          </cell>
          <cell r="D714" t="str">
            <v>unidad</v>
          </cell>
          <cell r="E714">
            <v>934.87</v>
          </cell>
          <cell r="F714" t="str">
            <v>Servicio</v>
          </cell>
        </row>
        <row r="715">
          <cell r="B715" t="str">
            <v>SFS6261</v>
          </cell>
          <cell r="C715" t="str">
            <v>STRING MILL y WATERMELON MILL  HASTA 8 1/2" OD PERDIDA EN EL HOYO O DAÑO IRREPARABLE</v>
          </cell>
          <cell r="D715" t="str">
            <v>unidad</v>
          </cell>
          <cell r="E715">
            <v>10395.25</v>
          </cell>
          <cell r="F715" t="str">
            <v>Material</v>
          </cell>
        </row>
        <row r="716">
          <cell r="B716" t="str">
            <v>SFS6262</v>
          </cell>
          <cell r="C716" t="str">
            <v>MILLS SUPERLOY STRING AND WATERMELON HASTA 4" OD     DIA ADICIONAL</v>
          </cell>
          <cell r="D716" t="str">
            <v>día</v>
          </cell>
          <cell r="E716">
            <v>84.320000000000007</v>
          </cell>
          <cell r="F716" t="str">
            <v>Servicio</v>
          </cell>
        </row>
        <row r="717">
          <cell r="B717" t="str">
            <v>SFS6263</v>
          </cell>
          <cell r="C717" t="str">
            <v>MILLS SUPERLOY STRING AND WATERMELON HASTA 6" OD     DIA ADICIONAL</v>
          </cell>
          <cell r="D717" t="str">
            <v>día</v>
          </cell>
          <cell r="E717">
            <v>102.7</v>
          </cell>
          <cell r="F717" t="str">
            <v>Servicio</v>
          </cell>
        </row>
        <row r="718">
          <cell r="B718" t="str">
            <v>SFS6264</v>
          </cell>
          <cell r="C718" t="str">
            <v>MILLS SUPERLOY STRING AND WATERMELON HASTA 8-1/2" OD     DIA ADICIONAL</v>
          </cell>
          <cell r="D718" t="str">
            <v>día</v>
          </cell>
          <cell r="E718">
            <v>125.24000000000001</v>
          </cell>
          <cell r="F718" t="str">
            <v>Servicio</v>
          </cell>
        </row>
        <row r="719">
          <cell r="B719" t="str">
            <v>SFS6265</v>
          </cell>
          <cell r="C719" t="str">
            <v>ESPECIALISTA DE PESCA día O FRACCION</v>
          </cell>
          <cell r="D719" t="str">
            <v>día</v>
          </cell>
          <cell r="E719">
            <v>835.72</v>
          </cell>
          <cell r="F719" t="str">
            <v>Servicio</v>
          </cell>
        </row>
        <row r="720">
          <cell r="B720" t="str">
            <v>SFS6266</v>
          </cell>
          <cell r="C720" t="str">
            <v>MAGNET FISHING Hasta 6 1/2" OD POR DIA</v>
          </cell>
          <cell r="D720" t="str">
            <v>día</v>
          </cell>
          <cell r="E720">
            <v>609.55999999999995</v>
          </cell>
          <cell r="F720" t="str">
            <v>Servicio</v>
          </cell>
        </row>
        <row r="721">
          <cell r="B721" t="str">
            <v>SFS6267</v>
          </cell>
          <cell r="C721" t="str">
            <v>SUBS, CUT LIP/SCREW IN THRU 3 1/2 JOINT SIZE POR DIA</v>
          </cell>
          <cell r="D721" t="str">
            <v>día</v>
          </cell>
          <cell r="E721">
            <v>79.66</v>
          </cell>
          <cell r="F721" t="str">
            <v>Servicio</v>
          </cell>
        </row>
        <row r="722">
          <cell r="B722" t="str">
            <v>SFS6268</v>
          </cell>
          <cell r="C722" t="str">
            <v>SUBS, CUT LIP/SCREW IN THRU 4 1/2 JOINT SIZE POR DIA</v>
          </cell>
          <cell r="D722" t="str">
            <v>día</v>
          </cell>
          <cell r="E722">
            <v>67.92</v>
          </cell>
          <cell r="F722" t="str">
            <v>Servicio</v>
          </cell>
        </row>
        <row r="723">
          <cell r="B723" t="str">
            <v>SFS6269</v>
          </cell>
          <cell r="C723" t="str">
            <v>SUBS, DRAIN THRU 3 1/2'' JOINT SIZE POR DIA</v>
          </cell>
          <cell r="D723" t="str">
            <v>día</v>
          </cell>
          <cell r="E723">
            <v>58.05</v>
          </cell>
          <cell r="F723" t="str">
            <v>Servicio</v>
          </cell>
        </row>
        <row r="724">
          <cell r="B724" t="str">
            <v>SFS6270</v>
          </cell>
          <cell r="C724" t="str">
            <v>SUBS, DRAIN THRU 4 1/2'' JOINT SIZE POR DIA</v>
          </cell>
          <cell r="D724" t="str">
            <v>día</v>
          </cell>
          <cell r="E724">
            <v>60.42</v>
          </cell>
          <cell r="F724" t="str">
            <v>Servicio</v>
          </cell>
        </row>
        <row r="725">
          <cell r="B725" t="str">
            <v>SFS6271</v>
          </cell>
          <cell r="C725" t="str">
            <v>SPEAR ROPE, CENTER PRONG, LATCH JACK, CRANK SHAFT PARA CASING 7'' POR DIA</v>
          </cell>
          <cell r="D725" t="str">
            <v>día</v>
          </cell>
          <cell r="E725">
            <v>236.38</v>
          </cell>
          <cell r="F725" t="str">
            <v>Servicio</v>
          </cell>
        </row>
        <row r="726">
          <cell r="B726" t="str">
            <v>SFS6272</v>
          </cell>
          <cell r="C726" t="str">
            <v>SPEAR ROPE, CENTER PRONG, LATCH JACK, CRANK SHAFT PARA CASING 9 5/8'' POR DIA</v>
          </cell>
          <cell r="D726" t="str">
            <v>día</v>
          </cell>
          <cell r="E726">
            <v>367.87</v>
          </cell>
          <cell r="F726" t="str">
            <v>Servicio</v>
          </cell>
        </row>
        <row r="727">
          <cell r="B727" t="str">
            <v>SFS6274</v>
          </cell>
          <cell r="C727" t="str">
            <v>GS FLOW RELEASE PULLING TOOL 2.875 OD  F/ 7" MAXR ANCHOR RELEASE SLEEVE ASSEMBLY W/ 2-3/8" PAC BOX THREAD PRIMER DIA</v>
          </cell>
          <cell r="D727" t="str">
            <v>día</v>
          </cell>
          <cell r="E727">
            <v>2922.1</v>
          </cell>
          <cell r="F727" t="str">
            <v>Servicio</v>
          </cell>
        </row>
        <row r="728">
          <cell r="B728" t="str">
            <v>SFS6275</v>
          </cell>
          <cell r="C728" t="str">
            <v>GS FLOW RELEASE PULLING TOOL 2.875 OD  F/ 7" MAXR ANCHOR RELEASE SLEEVE ASSEMBLY W/ 2-3/8" PAC BOX THREAD DIA ADICIONAL</v>
          </cell>
          <cell r="D728" t="str">
            <v>día</v>
          </cell>
          <cell r="E728">
            <v>102.94000000000001</v>
          </cell>
          <cell r="F728" t="str">
            <v>Servicio</v>
          </cell>
        </row>
        <row r="729">
          <cell r="B729" t="str">
            <v>SFS6277</v>
          </cell>
          <cell r="C729" t="str">
            <v xml:space="preserve">Whipstock Systems ONE-TRIP Casing 9 5/8'' 43.5 -53.5 lb/ft / Bottom trip Anchor ( Mechanical Set Systems) Casing 9 5/8'' 43.5 -53.5 lb/ft </v>
          </cell>
          <cell r="D729" t="str">
            <v>unidad</v>
          </cell>
          <cell r="E729">
            <v>54444.42</v>
          </cell>
          <cell r="F729" t="str">
            <v>Material</v>
          </cell>
        </row>
        <row r="730">
          <cell r="B730" t="str">
            <v>SFS6278</v>
          </cell>
          <cell r="C730" t="str">
            <v xml:space="preserve">8 1/2'' OD Mill Assembly ( Window Mill , Lower Watermellon , Flex Joint, Upper Watermellon)  </v>
          </cell>
          <cell r="D730" t="str">
            <v>corrida</v>
          </cell>
          <cell r="E730">
            <v>13535.97</v>
          </cell>
          <cell r="F730" t="str">
            <v>Servicio</v>
          </cell>
        </row>
        <row r="731">
          <cell r="B731" t="str">
            <v>SFS6279</v>
          </cell>
          <cell r="C731" t="str">
            <v xml:space="preserve">Whipstock Systems ONE-TRIP Casing 7'' 26 - 29 lb/ft /Bottom trip Anchor ( Mechanical Set Systems) Casing 7'' 26 - 29 lb/ft </v>
          </cell>
          <cell r="D731" t="str">
            <v>unidad</v>
          </cell>
          <cell r="E731">
            <v>40668.85</v>
          </cell>
          <cell r="F731" t="str">
            <v>Material</v>
          </cell>
        </row>
        <row r="732">
          <cell r="B732" t="str">
            <v>SFS6280</v>
          </cell>
          <cell r="C732" t="str">
            <v xml:space="preserve">6 1/8'' OD Mill Assembly ( Window Mill , Lower Watermellon , Flex Joint, Upper Watermellon)  </v>
          </cell>
          <cell r="D732" t="str">
            <v>corrida</v>
          </cell>
          <cell r="E732">
            <v>11948.859999999999</v>
          </cell>
          <cell r="F732" t="str">
            <v>Servicio</v>
          </cell>
        </row>
        <row r="733">
          <cell r="B733" t="str">
            <v>SFS6281</v>
          </cell>
          <cell r="C733" t="str">
            <v>Whipstock / Casing Exit Especialista día / fraccion</v>
          </cell>
          <cell r="D733" t="str">
            <v>día</v>
          </cell>
          <cell r="E733">
            <v>1192.69</v>
          </cell>
          <cell r="F733" t="str">
            <v>Servicio</v>
          </cell>
        </row>
        <row r="734">
          <cell r="B734" t="str">
            <v>SFS6282</v>
          </cell>
          <cell r="C734" t="str">
            <v>BREAK OUT MACHINE APRIETE / DESENROSQUE TODAS LAS CONEXIONES POR HORA</v>
          </cell>
          <cell r="D734" t="str">
            <v>hr</v>
          </cell>
          <cell r="E734">
            <v>1001.8699999999999</v>
          </cell>
          <cell r="F734" t="str">
            <v>Servicio</v>
          </cell>
        </row>
        <row r="735">
          <cell r="B735" t="str">
            <v>SFS6283</v>
          </cell>
          <cell r="C735" t="str">
            <v xml:space="preserve">WELLBORE-CLEAN UP TOOLS-MAGNET TOOLS CASING 7  </v>
          </cell>
          <cell r="D735" t="str">
            <v>Corrida</v>
          </cell>
          <cell r="E735">
            <v>2045.47</v>
          </cell>
          <cell r="F735" t="str">
            <v>Servicio</v>
          </cell>
        </row>
        <row r="736">
          <cell r="B736" t="str">
            <v>SFS6284</v>
          </cell>
          <cell r="C736" t="str">
            <v xml:space="preserve">WELLBORE-CLEAN UP TOOLS-MAGNET TOOLS CASING 9 5/8  </v>
          </cell>
          <cell r="D736" t="str">
            <v>Corrida</v>
          </cell>
          <cell r="E736">
            <v>2588.15</v>
          </cell>
          <cell r="F736" t="str">
            <v>Servicio</v>
          </cell>
        </row>
        <row r="737">
          <cell r="B737" t="str">
            <v>SFS6285</v>
          </cell>
          <cell r="C737" t="str">
            <v>HIGH PRESSURE TEST UNIT POR HORA / FRACCION</v>
          </cell>
          <cell r="D737" t="str">
            <v>hr</v>
          </cell>
          <cell r="E737">
            <v>793.15000000000009</v>
          </cell>
          <cell r="F737" t="str">
            <v>Servicio</v>
          </cell>
        </row>
        <row r="738">
          <cell r="B738" t="str">
            <v>SSFS6288</v>
          </cell>
          <cell r="C738" t="str">
            <v>DYNA  EXTERNAL CUT HASTA 5 7/8''  OD WITH REGULAR CUTTER SIZE PIPE TO CUT ( 2 3/8'' THRU 3 1/2'') CARGO POR CORRIDA</v>
          </cell>
          <cell r="D738" t="str">
            <v>Corrida</v>
          </cell>
          <cell r="E738">
            <v>10412.5</v>
          </cell>
          <cell r="F738" t="str">
            <v>Servicio</v>
          </cell>
        </row>
        <row r="739">
          <cell r="B739" t="str">
            <v>SSFS6290</v>
          </cell>
          <cell r="C739" t="str">
            <v>TUBING BAILER COMPLETE ASSEMBLY. SIZE 3 ¾" HASTA 5-3/4" CARGO PRIMERA CORRIDA</v>
          </cell>
          <cell r="D739" t="str">
            <v>Corrida</v>
          </cell>
          <cell r="E739">
            <v>5125.2</v>
          </cell>
          <cell r="F739" t="str">
            <v>Servicio</v>
          </cell>
        </row>
        <row r="740">
          <cell r="B740" t="str">
            <v>SSFS6291</v>
          </cell>
          <cell r="C740" t="str">
            <v>TUBING BAILER COMPLETE ASSEMBLY. SIZE 3 ¾" HASTA 5 ¾" CARGO CORRIDA ADICIONAL</v>
          </cell>
          <cell r="D740" t="str">
            <v>Corrida</v>
          </cell>
          <cell r="E740">
            <v>2979.1</v>
          </cell>
          <cell r="F740" t="str">
            <v>Servicio</v>
          </cell>
        </row>
        <row r="741">
          <cell r="B741" t="str">
            <v>SH2039</v>
          </cell>
          <cell r="C741" t="str">
            <v>MOTOR DE FONDO: 1 11/16" O.D. (incluye 3 días de operación, hole assemble, soporte tecnico, back up de motor de 1 11/16")</v>
          </cell>
          <cell r="D741" t="str">
            <v>Corrida</v>
          </cell>
          <cell r="E741">
            <v>6400.59</v>
          </cell>
          <cell r="F741" t="str">
            <v>Servicio</v>
          </cell>
        </row>
        <row r="742">
          <cell r="B742" t="str">
            <v>SH2040</v>
          </cell>
          <cell r="C742" t="str">
            <v>MOTOR DE FONDO:2-1/8" O.D.  (incluye 3 días de operación, hole assemble, soporte tecnico, back up de motor de 2 1/8")</v>
          </cell>
          <cell r="D742" t="str">
            <v>Corrida</v>
          </cell>
          <cell r="E742">
            <v>6400.59</v>
          </cell>
          <cell r="F742" t="str">
            <v>Servicio</v>
          </cell>
        </row>
        <row r="743">
          <cell r="B743" t="str">
            <v>SH2041</v>
          </cell>
          <cell r="C743" t="str">
            <v>FILTRO DE LINEA</v>
          </cell>
          <cell r="D743" t="str">
            <v>día</v>
          </cell>
          <cell r="E743">
            <v>169.95999999999998</v>
          </cell>
          <cell r="F743" t="str">
            <v>Servicio</v>
          </cell>
        </row>
        <row r="744">
          <cell r="B744" t="str">
            <v>SH2042</v>
          </cell>
          <cell r="C744" t="str">
            <v>MECHAS JUNK MILL 1-3/4" a 2-1/8"</v>
          </cell>
          <cell r="D744" t="str">
            <v>día</v>
          </cell>
          <cell r="E744">
            <v>1539.3799999999999</v>
          </cell>
          <cell r="F744" t="str">
            <v>Servicio</v>
          </cell>
        </row>
        <row r="745">
          <cell r="B745" t="str">
            <v>SH2043</v>
          </cell>
          <cell r="C745" t="str">
            <v>MECHAS JUNK MILL 2-1/4" a 3"</v>
          </cell>
          <cell r="D745" t="str">
            <v>día</v>
          </cell>
          <cell r="E745">
            <v>1924.23</v>
          </cell>
          <cell r="F745" t="str">
            <v>Servicio</v>
          </cell>
        </row>
        <row r="746">
          <cell r="B746" t="str">
            <v>SH2044</v>
          </cell>
          <cell r="C746" t="str">
            <v>MECHAS BLADE, TAPERED, FLAT, CONCAVE, RO</v>
          </cell>
          <cell r="D746" t="str">
            <v>día</v>
          </cell>
          <cell r="E746">
            <v>322.91000000000003</v>
          </cell>
          <cell r="F746" t="str">
            <v>Servicio</v>
          </cell>
        </row>
        <row r="747">
          <cell r="B747" t="str">
            <v>SH2045</v>
          </cell>
          <cell r="C747" t="str">
            <v>PESCANTE GS SPEAR HIDRÁULICO</v>
          </cell>
          <cell r="D747" t="str">
            <v>día</v>
          </cell>
          <cell r="E747">
            <v>2124.35</v>
          </cell>
          <cell r="F747" t="str">
            <v>Servicio</v>
          </cell>
        </row>
        <row r="748">
          <cell r="B748" t="str">
            <v>SH2046</v>
          </cell>
          <cell r="C748" t="str">
            <v>PESCANTE JDC HIDRÁULICO</v>
          </cell>
          <cell r="D748" t="str">
            <v>día</v>
          </cell>
          <cell r="E748">
            <v>2124.35</v>
          </cell>
          <cell r="F748" t="str">
            <v>Servicio</v>
          </cell>
        </row>
        <row r="749">
          <cell r="B749" t="str">
            <v>SH2047</v>
          </cell>
          <cell r="C749" t="str">
            <v>PESCANTE OVER SHOT HIDRÁULICO</v>
          </cell>
          <cell r="D749" t="str">
            <v>día</v>
          </cell>
          <cell r="E749">
            <v>2124.35</v>
          </cell>
          <cell r="F749" t="str">
            <v>Servicio</v>
          </cell>
        </row>
        <row r="750">
          <cell r="B750" t="str">
            <v>SH2048</v>
          </cell>
          <cell r="C750" t="str">
            <v>PESCANTE OVER SHOT CONTINUO MECÁNICO</v>
          </cell>
          <cell r="D750" t="str">
            <v>día</v>
          </cell>
          <cell r="E750">
            <v>1885.74</v>
          </cell>
          <cell r="F750" t="str">
            <v>Servicio</v>
          </cell>
        </row>
        <row r="751">
          <cell r="B751" t="str">
            <v>SH2049</v>
          </cell>
          <cell r="C751" t="str">
            <v>PESCANTE DE GUAYA TIPO CAIMA MECÁNICO</v>
          </cell>
          <cell r="D751" t="str">
            <v>día</v>
          </cell>
          <cell r="E751">
            <v>1423.93</v>
          </cell>
          <cell r="F751" t="str">
            <v>Servicio</v>
          </cell>
        </row>
        <row r="752">
          <cell r="B752" t="str">
            <v>SH2050</v>
          </cell>
          <cell r="C752" t="str">
            <v>PESCANTE DE GUAYA TIPO ALPON MECÁNICO</v>
          </cell>
          <cell r="D752" t="str">
            <v>día</v>
          </cell>
          <cell r="E752">
            <v>1423.93</v>
          </cell>
          <cell r="F752" t="str">
            <v>Servicio</v>
          </cell>
        </row>
        <row r="753">
          <cell r="B753" t="str">
            <v>SH2051</v>
          </cell>
          <cell r="C753" t="str">
            <v>MARTILLO MECÁNICO/HIDRAULICO 1-11/16" - 2-7/8"</v>
          </cell>
          <cell r="D753" t="str">
            <v>día</v>
          </cell>
          <cell r="E753">
            <v>1924.23</v>
          </cell>
          <cell r="F753" t="str">
            <v>Servicio</v>
          </cell>
        </row>
        <row r="754">
          <cell r="B754" t="str">
            <v>SH2052</v>
          </cell>
          <cell r="C754" t="str">
            <v>ACELERADOR HIDRÁULICO/MECANICO 1-11/16" - 2-7/8"</v>
          </cell>
          <cell r="D754" t="str">
            <v>día</v>
          </cell>
          <cell r="E754">
            <v>2693.92</v>
          </cell>
          <cell r="F754" t="str">
            <v>Servicio</v>
          </cell>
        </row>
        <row r="755">
          <cell r="B755" t="str">
            <v>SH2053</v>
          </cell>
          <cell r="C755" t="str">
            <v>INDEXING TOOL HIDRÁULICO/MECANICO</v>
          </cell>
          <cell r="D755" t="str">
            <v>día</v>
          </cell>
          <cell r="E755">
            <v>2719.1600000000003</v>
          </cell>
          <cell r="F755" t="str">
            <v>Servicio</v>
          </cell>
        </row>
        <row r="756">
          <cell r="B756" t="str">
            <v>SH2054</v>
          </cell>
          <cell r="C756" t="str">
            <v>BENT SUB</v>
          </cell>
          <cell r="D756" t="str">
            <v>día</v>
          </cell>
          <cell r="E756">
            <v>509.85</v>
          </cell>
          <cell r="F756" t="str">
            <v>Servicio</v>
          </cell>
        </row>
        <row r="757">
          <cell r="B757" t="str">
            <v>SH2055</v>
          </cell>
          <cell r="C757" t="str">
            <v>BLOQUE DE IMPRESIÓN 1 1/16 HASTA 2 7/8''</v>
          </cell>
          <cell r="D757" t="str">
            <v>día</v>
          </cell>
          <cell r="E757">
            <v>1385.44</v>
          </cell>
          <cell r="F757" t="str">
            <v>Servicio</v>
          </cell>
        </row>
        <row r="758">
          <cell r="B758" t="str">
            <v>SH2056</v>
          </cell>
          <cell r="C758" t="str">
            <v>HERRAMIENTA DE ASENTAMIENTO (Setting Tool)</v>
          </cell>
          <cell r="D758" t="str">
            <v>día</v>
          </cell>
          <cell r="E758">
            <v>2427.8200000000002</v>
          </cell>
          <cell r="F758" t="str">
            <v>Servicio</v>
          </cell>
        </row>
        <row r="759">
          <cell r="B759" t="str">
            <v>SH2057</v>
          </cell>
          <cell r="C759" t="str">
            <v>VENTURY BASKET</v>
          </cell>
          <cell r="D759" t="str">
            <v>día</v>
          </cell>
          <cell r="E759">
            <v>2974.09</v>
          </cell>
          <cell r="F759" t="str">
            <v>Servicio</v>
          </cell>
        </row>
        <row r="760">
          <cell r="B760" t="str">
            <v>SH2058</v>
          </cell>
          <cell r="C760" t="str">
            <v>JET ROTATORIO</v>
          </cell>
          <cell r="D760" t="str">
            <v>día</v>
          </cell>
          <cell r="E760">
            <v>2294.29</v>
          </cell>
          <cell r="F760" t="str">
            <v>Servicio</v>
          </cell>
        </row>
        <row r="761">
          <cell r="B761" t="str">
            <v>SH2059</v>
          </cell>
          <cell r="C761" t="str">
            <v>WASH TOOL (High Flow Spinning Tool)</v>
          </cell>
          <cell r="D761" t="str">
            <v>día</v>
          </cell>
          <cell r="E761">
            <v>339.9</v>
          </cell>
          <cell r="F761" t="str">
            <v>Servicio</v>
          </cell>
        </row>
        <row r="762">
          <cell r="B762" t="str">
            <v>SH2060</v>
          </cell>
          <cell r="C762" t="str">
            <v>ESTABILIZADOR</v>
          </cell>
          <cell r="D762" t="str">
            <v>día</v>
          </cell>
          <cell r="E762">
            <v>692.73</v>
          </cell>
          <cell r="F762" t="str">
            <v>Servicio</v>
          </cell>
        </row>
        <row r="763">
          <cell r="B763" t="str">
            <v>SH2061</v>
          </cell>
          <cell r="C763" t="str">
            <v>CORTADOR DE TUBERIA TBG 2 7/8- 3 1/2</v>
          </cell>
          <cell r="D763" t="str">
            <v>día</v>
          </cell>
          <cell r="E763">
            <v>2974.09</v>
          </cell>
          <cell r="F763" t="str">
            <v>Servicio</v>
          </cell>
        </row>
        <row r="764">
          <cell r="B764" t="str">
            <v>SH2062</v>
          </cell>
          <cell r="C764" t="str">
            <v>PERCUTOR HIDRAULICO</v>
          </cell>
          <cell r="D764" t="str">
            <v>día</v>
          </cell>
          <cell r="E764">
            <v>2924.82</v>
          </cell>
          <cell r="F764" t="str">
            <v>Servicio</v>
          </cell>
        </row>
        <row r="765">
          <cell r="B765" t="str">
            <v>SH2063</v>
          </cell>
          <cell r="C765" t="str">
            <v>LOCALIZADOR</v>
          </cell>
          <cell r="D765" t="str">
            <v>día</v>
          </cell>
          <cell r="E765">
            <v>1062.1799999999998</v>
          </cell>
          <cell r="F765" t="str">
            <v>Servicio</v>
          </cell>
        </row>
        <row r="766">
          <cell r="B766" t="str">
            <v>SH2064</v>
          </cell>
          <cell r="C766" t="str">
            <v>SWIVEL</v>
          </cell>
          <cell r="D766" t="str">
            <v>día</v>
          </cell>
          <cell r="E766">
            <v>594.83000000000004</v>
          </cell>
          <cell r="F766" t="str">
            <v>Servicio</v>
          </cell>
        </row>
        <row r="767">
          <cell r="B767" t="str">
            <v>SH2065</v>
          </cell>
          <cell r="C767" t="str">
            <v>LOCKABLE SWIDEL</v>
          </cell>
          <cell r="D767" t="str">
            <v>día</v>
          </cell>
          <cell r="E767">
            <v>679.79</v>
          </cell>
          <cell r="F767" t="str">
            <v>Servicio</v>
          </cell>
        </row>
        <row r="768">
          <cell r="B768" t="str">
            <v>SH2066</v>
          </cell>
          <cell r="C768" t="str">
            <v>MUÑECO</v>
          </cell>
          <cell r="D768" t="str">
            <v>día</v>
          </cell>
          <cell r="E768">
            <v>263.43</v>
          </cell>
          <cell r="F768" t="str">
            <v>Servicio</v>
          </cell>
        </row>
        <row r="769">
          <cell r="B769" t="str">
            <v>SH2067</v>
          </cell>
          <cell r="C769" t="str">
            <v>BARRA (DEPLOYMENT BAR)</v>
          </cell>
          <cell r="D769" t="str">
            <v>día</v>
          </cell>
          <cell r="E769">
            <v>467.37</v>
          </cell>
          <cell r="F769" t="str">
            <v>Servicio</v>
          </cell>
        </row>
        <row r="770">
          <cell r="B770" t="str">
            <v>SH2068</v>
          </cell>
          <cell r="C770" t="str">
            <v>ZAPATA</v>
          </cell>
          <cell r="D770" t="str">
            <v>día</v>
          </cell>
          <cell r="E770">
            <v>654.24</v>
          </cell>
          <cell r="F770" t="str">
            <v>Servicio</v>
          </cell>
        </row>
        <row r="771">
          <cell r="B771" t="str">
            <v>SH2069</v>
          </cell>
          <cell r="C771" t="str">
            <v>EXTENSIONES PARA PESCANTES OVER SHOTS</v>
          </cell>
          <cell r="D771" t="str">
            <v>día</v>
          </cell>
          <cell r="E771">
            <v>552.33000000000004</v>
          </cell>
          <cell r="F771" t="str">
            <v>Servicio</v>
          </cell>
        </row>
        <row r="772">
          <cell r="B772" t="str">
            <v>SH2070</v>
          </cell>
          <cell r="C772" t="str">
            <v>GUIAS PARA PESCANTES OVER SHOTS</v>
          </cell>
          <cell r="D772" t="str">
            <v>día</v>
          </cell>
          <cell r="E772">
            <v>254.92000000000002</v>
          </cell>
          <cell r="F772" t="str">
            <v>Servicio</v>
          </cell>
        </row>
        <row r="773">
          <cell r="B773" t="str">
            <v>SH2071</v>
          </cell>
          <cell r="C773" t="str">
            <v>CESTA RECOLECTORA</v>
          </cell>
          <cell r="D773" t="str">
            <v>día</v>
          </cell>
          <cell r="E773">
            <v>307.88000000000005</v>
          </cell>
          <cell r="F773" t="str">
            <v>Servicio</v>
          </cell>
        </row>
        <row r="774">
          <cell r="B774" t="str">
            <v>SH2074</v>
          </cell>
          <cell r="C774" t="str">
            <v>MAGNETOS Fishing Magnet - Thru 2-1/2"</v>
          </cell>
          <cell r="D774" t="str">
            <v>día</v>
          </cell>
          <cell r="E774">
            <v>1444.55</v>
          </cell>
          <cell r="F774" t="str">
            <v>Servicio</v>
          </cell>
        </row>
        <row r="775">
          <cell r="B775" t="str">
            <v>SH2075</v>
          </cell>
          <cell r="C775" t="str">
            <v>CENTRALIZADORES</v>
          </cell>
          <cell r="D775" t="str">
            <v>día</v>
          </cell>
          <cell r="E775">
            <v>692.73</v>
          </cell>
          <cell r="F775" t="str">
            <v>Servicio</v>
          </cell>
        </row>
        <row r="776">
          <cell r="B776" t="str">
            <v>SH2076</v>
          </cell>
          <cell r="C776" t="str">
            <v>ANCLA HIDRAULICA</v>
          </cell>
          <cell r="D776" t="str">
            <v>día</v>
          </cell>
          <cell r="E776">
            <v>2209.3200000000002</v>
          </cell>
          <cell r="F776" t="str">
            <v>Servicio</v>
          </cell>
        </row>
        <row r="777">
          <cell r="B777" t="str">
            <v>SH2077</v>
          </cell>
          <cell r="C777" t="str">
            <v>CROOS-OVER SUBS</v>
          </cell>
          <cell r="D777" t="str">
            <v>día</v>
          </cell>
          <cell r="E777">
            <v>269.39999999999998</v>
          </cell>
          <cell r="F777" t="str">
            <v>Servicio</v>
          </cell>
        </row>
        <row r="778">
          <cell r="B778" t="str">
            <v>SH2078</v>
          </cell>
          <cell r="C778" t="str">
            <v>SARTA DE TAPON RECUPERABLE INFLABLE</v>
          </cell>
          <cell r="D778" t="str">
            <v>día</v>
          </cell>
          <cell r="E778">
            <v>7902.57</v>
          </cell>
          <cell r="F778" t="str">
            <v>Servicio</v>
          </cell>
        </row>
        <row r="779">
          <cell r="B779" t="str">
            <v>SH2079</v>
          </cell>
          <cell r="C779" t="str">
            <v>SARTA DE PESCA DE TAPON RECUPERABLE INFLABLE 1 11/16</v>
          </cell>
          <cell r="D779" t="str">
            <v>día</v>
          </cell>
          <cell r="E779">
            <v>11428.98</v>
          </cell>
          <cell r="F779" t="str">
            <v>Servicio</v>
          </cell>
        </row>
        <row r="780">
          <cell r="B780" t="str">
            <v>SH2080</v>
          </cell>
          <cell r="C780" t="str">
            <v>SARTA DE EMPACADURA INFLABLE: 1-11/16",</v>
          </cell>
          <cell r="D780" t="str">
            <v>día</v>
          </cell>
          <cell r="E780">
            <v>15975.06</v>
          </cell>
          <cell r="F780" t="str">
            <v>Servicio</v>
          </cell>
        </row>
        <row r="781">
          <cell r="B781" t="str">
            <v>SH2081</v>
          </cell>
          <cell r="C781" t="str">
            <v>CARGO POR DIA ADICIONAL DE SARTA DE EMPAQUETADURA</v>
          </cell>
          <cell r="D781" t="str">
            <v>día</v>
          </cell>
          <cell r="E781">
            <v>977.19999999999993</v>
          </cell>
          <cell r="F781" t="str">
            <v>Servicio</v>
          </cell>
        </row>
        <row r="782">
          <cell r="B782" t="str">
            <v>SH2082</v>
          </cell>
          <cell r="C782" t="str">
            <v>TAPONES RECUPERABLES MECÁNICOS.</v>
          </cell>
          <cell r="D782" t="str">
            <v>día</v>
          </cell>
          <cell r="E782">
            <v>2974.09</v>
          </cell>
          <cell r="F782" t="str">
            <v>Servicio</v>
          </cell>
        </row>
        <row r="783">
          <cell r="B783" t="str">
            <v>SH2083</v>
          </cell>
          <cell r="C783" t="str">
            <v>SARTA DE TAPON RECUPERABLE MECÁNICO 2 1/8</v>
          </cell>
          <cell r="D783" t="str">
            <v>día</v>
          </cell>
          <cell r="E783">
            <v>6797.9000000000005</v>
          </cell>
          <cell r="F783" t="str">
            <v>Servicio</v>
          </cell>
        </row>
        <row r="784">
          <cell r="B784" t="str">
            <v>SH2084</v>
          </cell>
          <cell r="C784" t="str">
            <v>TAPONES RECUPERABLES MECÁNICOS 1 11/16 - 2 7/8</v>
          </cell>
          <cell r="D784" t="str">
            <v>día</v>
          </cell>
          <cell r="E784">
            <v>169.33</v>
          </cell>
          <cell r="F784" t="str">
            <v>Servicio</v>
          </cell>
        </row>
        <row r="785">
          <cell r="B785" t="str">
            <v>SH2085</v>
          </cell>
          <cell r="C785" t="str">
            <v>SARTA DE PESCA DE TAPON RECUPERABLE MECÁNICO 2 1/8 - 2 7/8</v>
          </cell>
          <cell r="D785" t="str">
            <v>día</v>
          </cell>
          <cell r="E785">
            <v>1924.23</v>
          </cell>
          <cell r="F785" t="str">
            <v>Servicio</v>
          </cell>
        </row>
        <row r="786">
          <cell r="B786" t="str">
            <v>SH2086</v>
          </cell>
          <cell r="C786" t="str">
            <v>EMPAQUETADURA MECANICA DE 2 9/16"</v>
          </cell>
          <cell r="D786" t="str">
            <v>día</v>
          </cell>
          <cell r="E786">
            <v>5387.84</v>
          </cell>
          <cell r="F786" t="str">
            <v>Servicio</v>
          </cell>
        </row>
        <row r="787">
          <cell r="B787" t="str">
            <v>SH2087</v>
          </cell>
          <cell r="C787" t="str">
            <v>SARTA DE EMPAQUETADURA MECANICA DE 2 9/16" OD</v>
          </cell>
          <cell r="D787" t="str">
            <v>día</v>
          </cell>
          <cell r="E787">
            <v>8466.59</v>
          </cell>
          <cell r="F787" t="str">
            <v>Servicio</v>
          </cell>
        </row>
        <row r="788">
          <cell r="B788" t="str">
            <v>SH2088</v>
          </cell>
          <cell r="C788" t="str">
            <v>MARTILLOS HIDRAULICOS DE 1-1/2" - 2 7/8" OD</v>
          </cell>
          <cell r="D788" t="str">
            <v>día</v>
          </cell>
          <cell r="E788">
            <v>2693.92</v>
          </cell>
          <cell r="F788" t="str">
            <v>Servicio</v>
          </cell>
        </row>
        <row r="789">
          <cell r="B789" t="str">
            <v>SH2089</v>
          </cell>
          <cell r="C789" t="str">
            <v>díaS ADICIONALES DE MARTILLO  HIDRAULICO DE 1-1/2" - 2 7/8"</v>
          </cell>
          <cell r="D789" t="str">
            <v>día</v>
          </cell>
          <cell r="E789">
            <v>192.43</v>
          </cell>
          <cell r="F789" t="str">
            <v>Servicio</v>
          </cell>
        </row>
        <row r="790">
          <cell r="B790" t="str">
            <v>SH2090</v>
          </cell>
          <cell r="C790" t="str">
            <v>TAPER MILL 1 1/2'' HASTA 4''</v>
          </cell>
          <cell r="D790" t="str">
            <v>día</v>
          </cell>
          <cell r="E790">
            <v>2099.0100000000002</v>
          </cell>
          <cell r="F790" t="str">
            <v>Servicio</v>
          </cell>
        </row>
        <row r="791">
          <cell r="B791" t="str">
            <v>SH2091</v>
          </cell>
          <cell r="C791" t="str">
            <v>STRING MILL 1 1/2 HASTA 4''</v>
          </cell>
          <cell r="D791" t="str">
            <v>día</v>
          </cell>
          <cell r="E791">
            <v>1994.54</v>
          </cell>
          <cell r="F791" t="str">
            <v>Servicio</v>
          </cell>
        </row>
        <row r="792">
          <cell r="B792" t="str">
            <v>SH3041</v>
          </cell>
          <cell r="C792" t="str">
            <v xml:space="preserve">MOTOR DE FONDO: HASTA 2 7/8" O.D. (incluye 3 días de operación, hole assemble, soporte tecnico)  </v>
          </cell>
          <cell r="D792" t="str">
            <v>Corrida</v>
          </cell>
          <cell r="E792">
            <v>6400.59</v>
          </cell>
          <cell r="F792" t="str">
            <v>Servicio</v>
          </cell>
        </row>
        <row r="793">
          <cell r="B793" t="str">
            <v>SH3042</v>
          </cell>
          <cell r="C793" t="str">
            <v xml:space="preserve">MOTOR DE FONDO: HASTA 3 7/8" O.D. (incluye 3 días de operación, hole assemble, soporte tecnico)  </v>
          </cell>
          <cell r="D793" t="str">
            <v>Corrida</v>
          </cell>
          <cell r="E793">
            <v>6400.59</v>
          </cell>
          <cell r="F793" t="str">
            <v>Servicio</v>
          </cell>
        </row>
        <row r="794">
          <cell r="B794" t="str">
            <v>SH3043</v>
          </cell>
          <cell r="C794" t="str">
            <v xml:space="preserve">MOTOR DE FONDO: HASTA 4 3/4" O.D. (incluye 3 días de operación, hole assemble, soporte tecnico)  </v>
          </cell>
          <cell r="D794" t="str">
            <v>Corrida</v>
          </cell>
          <cell r="E794">
            <v>6400.59</v>
          </cell>
          <cell r="F794" t="str">
            <v>Servicio</v>
          </cell>
        </row>
        <row r="795">
          <cell r="B795" t="str">
            <v>SMT3023</v>
          </cell>
          <cell r="C795" t="str">
            <v>THERMAL SPRY APPLICATIONS EACH 0.1" THICKNESS / UNTIL LENGTH 1.0" FOR MAINTENANCE</v>
          </cell>
          <cell r="D795" t="str">
            <v>unidad</v>
          </cell>
          <cell r="E795">
            <v>68.86999999999999</v>
          </cell>
          <cell r="F795" t="str">
            <v>Material</v>
          </cell>
        </row>
        <row r="796">
          <cell r="B796" t="str">
            <v>SMT3024</v>
          </cell>
          <cell r="C796" t="str">
            <v>THERMAL SPRY APPLICATIONS EACH 0.1" THICKNESS / UNTIL LENGTH 1.0" FOR REBUILDING</v>
          </cell>
          <cell r="D796" t="str">
            <v>unidad</v>
          </cell>
          <cell r="E796">
            <v>76.970000000000013</v>
          </cell>
          <cell r="F796" t="str">
            <v>Material</v>
          </cell>
        </row>
        <row r="797">
          <cell r="B797" t="str">
            <v>SMT3025</v>
          </cell>
          <cell r="C797" t="str">
            <v>THERMAL SPRY APPLICATIONS EACH 0.1" THICKNESS / UNTIL LENGTH 1.0" FOR COVERING</v>
          </cell>
          <cell r="D797" t="str">
            <v>unidad</v>
          </cell>
          <cell r="E797">
            <v>97.22999999999999</v>
          </cell>
          <cell r="F797" t="str">
            <v>Material</v>
          </cell>
        </row>
        <row r="798">
          <cell r="B798" t="str">
            <v>SMT3001</v>
          </cell>
          <cell r="C798" t="str">
            <v>THERMAL SPRY CENTRALIZER UNTIL 1/4" THICKNESS-FOR TUBULAR FROM 2 7/8 TO 5.0"-LENGHT 18 INCH PER BLADE</v>
          </cell>
          <cell r="D798" t="str">
            <v>unidad</v>
          </cell>
          <cell r="E798">
            <v>264.28000000000003</v>
          </cell>
          <cell r="F798" t="str">
            <v>Material</v>
          </cell>
        </row>
        <row r="799">
          <cell r="B799" t="str">
            <v>SMT3004</v>
          </cell>
          <cell r="C799" t="str">
            <v>THERMAL SPRY CENTRALIZER UNTIL 1/2" THICKNESS-FOR TUBULAR FROM 2 7/8 TO 5.0" -LENGHT 18 INCH PER BLADE</v>
          </cell>
          <cell r="D799" t="str">
            <v>unidad</v>
          </cell>
          <cell r="E799">
            <v>318.97000000000003</v>
          </cell>
          <cell r="F799" t="str">
            <v>Material</v>
          </cell>
        </row>
        <row r="800">
          <cell r="B800" t="str">
            <v>SMT3007</v>
          </cell>
          <cell r="C800" t="str">
            <v>THERMAL SPRY CENTRALIZER UNTIL 3/4" THICKNESS-FOR TUBULAR FROM 2 7/8 TO 5.0" -LENGHT 18 INCH PER BLADE</v>
          </cell>
          <cell r="D800" t="str">
            <v>unidad</v>
          </cell>
          <cell r="E800">
            <v>357.08000000000004</v>
          </cell>
          <cell r="F800" t="str">
            <v>Material</v>
          </cell>
        </row>
        <row r="801">
          <cell r="B801" t="str">
            <v>SMT3010</v>
          </cell>
          <cell r="C801" t="str">
            <v>THERMAL SPRYFRICTION REDUCTOR UNTIL 1/16" THICKNESS-FOR PIPE-FROM 2 7/8 TO 3 1/2"-STANDARD LENGHT 8 INCH-PER BAND</v>
          </cell>
          <cell r="D801" t="str">
            <v>unidad</v>
          </cell>
          <cell r="E801">
            <v>318.97000000000003</v>
          </cell>
          <cell r="F801" t="str">
            <v>Material</v>
          </cell>
        </row>
        <row r="802">
          <cell r="B802" t="str">
            <v>SMT3011</v>
          </cell>
          <cell r="C802" t="str">
            <v>THERMAL SPRYFRICTION REDUCTOR UNTIL 1/16" THICKNESS-FOR  PIPE-FROM 4.0 TO 4 1/2"-STANDARD LENGHT 8 INCH- PER BAND</v>
          </cell>
          <cell r="D802" t="str">
            <v>unidad</v>
          </cell>
          <cell r="E802">
            <v>397.33</v>
          </cell>
          <cell r="F802" t="str">
            <v>Material</v>
          </cell>
        </row>
        <row r="803">
          <cell r="B803" t="str">
            <v>SMT3012</v>
          </cell>
          <cell r="C803" t="str">
            <v>THERMAL SPRYFRICTION REDUCTOR UNTIL 1/16" THICKNESS-FOR PIPE-FROM 5.0 TO 5 1/2"-STANDARD LENGHT 8 INCH-PER BAND</v>
          </cell>
          <cell r="D803" t="str">
            <v>unidad</v>
          </cell>
          <cell r="E803">
            <v>464.77</v>
          </cell>
          <cell r="F803" t="str">
            <v>Material</v>
          </cell>
        </row>
        <row r="804">
          <cell r="B804" t="str">
            <v>SMT3014</v>
          </cell>
          <cell r="C804" t="str">
            <v>THERMAL SPRYFRICTION REDUCTOR UNTIL 1/8" THICKNESS-FOR PIPE-FROM 2 7/8 TO 3 1/2"-STANDARD LENGHT 8 INCH-PER BAND</v>
          </cell>
          <cell r="D804" t="str">
            <v>unidad</v>
          </cell>
          <cell r="E804">
            <v>504.85999999999996</v>
          </cell>
          <cell r="F804" t="str">
            <v>Material</v>
          </cell>
        </row>
        <row r="805">
          <cell r="B805" t="str">
            <v>SMT3015</v>
          </cell>
          <cell r="C805" t="str">
            <v>THERMAL SPRYFRICTION REDUCTOR UNTIL 1/8" THICKNESS-FOR PIPE-FROM 4.0 TO 4 1/2"-STANDARD LENGHT 8 INCH-PER BAND</v>
          </cell>
          <cell r="D805" t="str">
            <v>unidad</v>
          </cell>
          <cell r="E805">
            <v>643.39</v>
          </cell>
          <cell r="F805" t="str">
            <v>Material</v>
          </cell>
        </row>
        <row r="806">
          <cell r="B806" t="str">
            <v>SMT3016</v>
          </cell>
          <cell r="C806" t="str">
            <v>THERMAL SPRYFRICTION REDUCTOR UNTIL 1/8" THICKNESS-FOR PIPE-FROM 5.0 TO 5 1/2"-STANDARD LENGHT 8 INCH-PER BAND</v>
          </cell>
          <cell r="D806" t="str">
            <v>unidad</v>
          </cell>
          <cell r="E806">
            <v>783.73</v>
          </cell>
          <cell r="F806" t="str">
            <v>Material</v>
          </cell>
        </row>
        <row r="807">
          <cell r="B807" t="str">
            <v>SMT3018</v>
          </cell>
          <cell r="C807" t="str">
            <v>THERMAL SPRYFRICTION REDUCTOR UNTIL 3/16" THICKNESS-FOR PIPE-FROM 2 7/8 TO 3 1/2"-STANDARD LENGHT 8 INCH-PER BAND</v>
          </cell>
          <cell r="D807" t="str">
            <v>unidad</v>
          </cell>
          <cell r="E807">
            <v>770.06</v>
          </cell>
          <cell r="F807" t="str">
            <v>Material</v>
          </cell>
        </row>
        <row r="808">
          <cell r="B808" t="str">
            <v>SMT3019</v>
          </cell>
          <cell r="C808" t="str">
            <v>THERMAL SPRYFRICTION REDUCTOR UNTIL 3/16" THICKNESS-FOR PIPE-FROM 4.0 TO 4 1/2"-STANDARD LENGHT 8 INCH-PER BAND</v>
          </cell>
          <cell r="D808" t="str">
            <v>unidad</v>
          </cell>
          <cell r="E808">
            <v>979.65</v>
          </cell>
          <cell r="F808" t="str">
            <v>Material</v>
          </cell>
        </row>
        <row r="809">
          <cell r="B809" t="str">
            <v>SMT3020</v>
          </cell>
          <cell r="C809" t="str">
            <v>THERMAL SPRYFRICTION REDUCTOR UNTIL 3/16" THICKNESS-FOR PIPE-FROM 5.0 TO 5 1/2"-STANDARD LENGHT 8 INCH-PER BAND</v>
          </cell>
          <cell r="D809" t="str">
            <v>unidad</v>
          </cell>
          <cell r="E809">
            <v>1184.6999999999998</v>
          </cell>
          <cell r="F809" t="str">
            <v>Material</v>
          </cell>
        </row>
        <row r="810">
          <cell r="B810" t="str">
            <v>SMT3022</v>
          </cell>
          <cell r="C810" t="str">
            <v>THERMAL SPRYFRICTION REDUCTOR UNTIL 1/4" THICKNESS-FOR PIPE-FROM 2 7/8 TO 3 1/2"-STANDARD LENGHT 8 INCH-PER BAND</v>
          </cell>
          <cell r="D810" t="str">
            <v>unidad</v>
          </cell>
          <cell r="E810">
            <v>1048.01</v>
          </cell>
          <cell r="F810" t="str">
            <v>Material</v>
          </cell>
        </row>
        <row r="811">
          <cell r="B811" t="str">
            <v>SFS6286</v>
          </cell>
          <cell r="C811" t="str">
            <v>ZAPATA TIPO POOR BOY HASTA 6 1/8</v>
          </cell>
          <cell r="D811" t="str">
            <v>Corrida</v>
          </cell>
          <cell r="E811">
            <v>4308.01</v>
          </cell>
          <cell r="F811" t="str">
            <v>Servicio</v>
          </cell>
        </row>
        <row r="812">
          <cell r="B812" t="str">
            <v>SFS6287</v>
          </cell>
          <cell r="C812" t="str">
            <v>ZAPATA TIPO POOR BOY HASTA 8 1/2</v>
          </cell>
          <cell r="D812" t="str">
            <v>Corrida</v>
          </cell>
          <cell r="E812">
            <v>5800.78</v>
          </cell>
          <cell r="F812" t="str">
            <v>Servicio</v>
          </cell>
        </row>
        <row r="813">
          <cell r="B813" t="str">
            <v>SFS6293</v>
          </cell>
          <cell r="C813" t="str">
            <v>Tubing Bailer Assembly (incluye flapper) - hasta 5-3/4" OD -  Cargo por Corrida</v>
          </cell>
          <cell r="D813" t="str">
            <v>Corrida</v>
          </cell>
          <cell r="E813">
            <v>2241.64</v>
          </cell>
          <cell r="F813" t="str">
            <v>Servicio</v>
          </cell>
        </row>
        <row r="814">
          <cell r="B814" t="str">
            <v>2.2.11. Servicios de Reacondicionamiento</v>
          </cell>
          <cell r="C814"/>
          <cell r="D814"/>
          <cell r="E814"/>
          <cell r="F814"/>
        </row>
        <row r="815">
          <cell r="B815" t="str">
            <v>SCR5001</v>
          </cell>
          <cell r="C815" t="str">
            <v>SUPERVISOR PARA COMPLETACIONES, REMEDIACION dia o fraccion</v>
          </cell>
          <cell r="D815" t="str">
            <v>día</v>
          </cell>
          <cell r="E815">
            <v>437.23</v>
          </cell>
          <cell r="F815" t="str">
            <v>Servicio</v>
          </cell>
        </row>
        <row r="816">
          <cell r="B816" t="str">
            <v>SCR5002</v>
          </cell>
          <cell r="C816" t="str">
            <v>Movilizacion unidades livianas para transporte de personal</v>
          </cell>
          <cell r="D816" t="str">
            <v>km</v>
          </cell>
          <cell r="E816">
            <v>2.66</v>
          </cell>
          <cell r="F816" t="str">
            <v>Servicio</v>
          </cell>
        </row>
        <row r="817">
          <cell r="B817" t="str">
            <v>SCR5003</v>
          </cell>
          <cell r="C817" t="str">
            <v>Movilizacion unidades pesadas para transporte de herramientas</v>
          </cell>
          <cell r="D817" t="str">
            <v>km</v>
          </cell>
          <cell r="E817">
            <v>3.15</v>
          </cell>
          <cell r="F817" t="str">
            <v>Servicio</v>
          </cell>
        </row>
        <row r="818">
          <cell r="B818" t="str">
            <v>SCR5004</v>
          </cell>
          <cell r="C818" t="str">
            <v xml:space="preserve">MODEL "DYNBKR"  MECHANICAL SETTING TOOL PARA COMPLETACION. TODOS LOS DIAMETROS  </v>
          </cell>
          <cell r="D818" t="str">
            <v>Corrida</v>
          </cell>
          <cell r="E818">
            <v>1976.9</v>
          </cell>
          <cell r="F818" t="str">
            <v>Servicio</v>
          </cell>
        </row>
        <row r="819">
          <cell r="B819" t="str">
            <v>SCR5005</v>
          </cell>
          <cell r="C819" t="str">
            <v xml:space="preserve">MODEL "DYNBKR" STINGER CARGO  </v>
          </cell>
          <cell r="D819" t="str">
            <v>Corrida</v>
          </cell>
          <cell r="E819">
            <v>2142.42</v>
          </cell>
          <cell r="F819" t="str">
            <v>Servicio</v>
          </cell>
        </row>
        <row r="820">
          <cell r="B820" t="str">
            <v>SCR5006</v>
          </cell>
          <cell r="C820" t="str">
            <v xml:space="preserve">MODEL "FURY 20" HYDRAULIC SETTING TOOL FOR PACKERS, CR, CIBP, ETC. TODOS LOS DIAMETROS  </v>
          </cell>
          <cell r="D820" t="str">
            <v>Corrida</v>
          </cell>
          <cell r="E820">
            <v>2356.67</v>
          </cell>
          <cell r="F820" t="str">
            <v>Servicio</v>
          </cell>
        </row>
        <row r="821">
          <cell r="B821" t="str">
            <v>SCR5007</v>
          </cell>
          <cell r="C821" t="str">
            <v xml:space="preserve">ACT WIRELINE ADAPTER KIT FOR WIRELINE SET TOOLS. TODOS LOS DIAMETROS  </v>
          </cell>
          <cell r="D821" t="str">
            <v>Corrida</v>
          </cell>
          <cell r="E821">
            <v>1285.46</v>
          </cell>
          <cell r="F821" t="str">
            <v>Servicio</v>
          </cell>
        </row>
        <row r="822">
          <cell r="B822" t="str">
            <v>SCR5008</v>
          </cell>
          <cell r="C822" t="str">
            <v>MODEL TST-1 O R MECHANICAL SET PACKER 9 5/8" x 3 1/2'' EUE Box-Pin CASING 9 5/8'' WEIGHT 43.5-53.5 lbs/FT CARGO   HASTA ASENTAMIENTO</v>
          </cell>
          <cell r="D822" t="str">
            <v>Corrida</v>
          </cell>
          <cell r="E822">
            <v>2999.38</v>
          </cell>
          <cell r="F822" t="str">
            <v>Servicio</v>
          </cell>
        </row>
        <row r="823">
          <cell r="B823" t="str">
            <v>SCR5009</v>
          </cell>
          <cell r="C823" t="str">
            <v>MODEL TST-1 O R MECHANICAL SET PACKER 9 5/8" x 3 1/2'' EUE Box-Pin CASING 9 5/8'' WEIGHT 43.5-53.5 lbs/FT CARGO POR HORA DESPUES DE ASENTAMIENTO</v>
          </cell>
          <cell r="D823" t="str">
            <v>hr</v>
          </cell>
          <cell r="E823">
            <v>42.86</v>
          </cell>
          <cell r="F823" t="str">
            <v>Servicio</v>
          </cell>
        </row>
        <row r="824">
          <cell r="B824" t="str">
            <v>SCR5010</v>
          </cell>
          <cell r="C824" t="str">
            <v>MODEL TST-1 O R MECHANICAL SET PACKER 7" x 3 1/2'' O 2 7/8'' EUE Box-Pin CASING 7'' WEIGHT 26-32lbs/FT CARGO   HASTA ASENTAMIENTO</v>
          </cell>
          <cell r="D824" t="str">
            <v>Corrida</v>
          </cell>
          <cell r="E824">
            <v>1912.87</v>
          </cell>
          <cell r="F824" t="str">
            <v>Servicio</v>
          </cell>
        </row>
        <row r="825">
          <cell r="B825" t="str">
            <v>SCR5011</v>
          </cell>
          <cell r="C825" t="str">
            <v>MODEL TST-1 O R MECHANICAL SET PACKER 7" x 3 1/2'' O 2 7/8''  EUE Box-Pin CASING 7'' WEIGHT 26-32lbs/FT CARGO POR HORA DESPUES DE ASENTAMIENTO</v>
          </cell>
          <cell r="D825" t="str">
            <v>hr</v>
          </cell>
          <cell r="E825">
            <v>27.98</v>
          </cell>
          <cell r="F825" t="str">
            <v>Servicio</v>
          </cell>
        </row>
        <row r="826">
          <cell r="B826" t="str">
            <v>SCR5012</v>
          </cell>
          <cell r="C826" t="str">
            <v>MODEL TST-1 O R MECHANICAL SET PACKER 5" x 2 3/8'' EUE Box-Pin CASING 5'' WEIGHT 18-21 lbs/FT CARGO   HASTA ASENTAMIENTO</v>
          </cell>
          <cell r="D826" t="str">
            <v>Corrida</v>
          </cell>
          <cell r="E826">
            <v>2313.8100000000004</v>
          </cell>
          <cell r="F826" t="str">
            <v>Servicio</v>
          </cell>
        </row>
        <row r="827">
          <cell r="B827" t="str">
            <v>SCR5013</v>
          </cell>
          <cell r="C827" t="str">
            <v>MODEL TST-1 O R MECHANICAL SET PACKER 5" x 2 3/8'' EUE Box-Pin CASING 5'' WEIGHT 18-21 lbs/FT CARGO POR HORA DESPUES DE ASENTAMIENTO</v>
          </cell>
          <cell r="D827" t="str">
            <v>hr</v>
          </cell>
          <cell r="E827">
            <v>25.72</v>
          </cell>
          <cell r="F827" t="str">
            <v>Servicio</v>
          </cell>
        </row>
        <row r="828">
          <cell r="B828" t="str">
            <v>SCR5014</v>
          </cell>
          <cell r="C828" t="str">
            <v xml:space="preserve">CROSSOVER 3 1/2'' IF BOX- 3 1/2'' EUE PIN  </v>
          </cell>
          <cell r="D828" t="str">
            <v>Corrida</v>
          </cell>
          <cell r="E828">
            <v>402.78</v>
          </cell>
          <cell r="F828" t="str">
            <v>Servicio</v>
          </cell>
        </row>
        <row r="829">
          <cell r="B829" t="str">
            <v>SCR5015</v>
          </cell>
          <cell r="C829" t="str">
            <v>CROSSOVER 3 1/2'' IF BOX- 3 1/2'' EUE PIN POR DIA ADICIONAL</v>
          </cell>
          <cell r="D829" t="str">
            <v>día</v>
          </cell>
          <cell r="E829">
            <v>360.74</v>
          </cell>
          <cell r="F829" t="str">
            <v>Servicio</v>
          </cell>
        </row>
        <row r="830">
          <cell r="B830" t="str">
            <v>SCR5016</v>
          </cell>
          <cell r="C830" t="str">
            <v xml:space="preserve">CROSSOVER 3 1/2'' IF BOX- 2 7/8'' EUE PIN  </v>
          </cell>
          <cell r="D830" t="str">
            <v>Corrida</v>
          </cell>
          <cell r="E830">
            <v>385.64</v>
          </cell>
          <cell r="F830" t="str">
            <v>Servicio</v>
          </cell>
        </row>
        <row r="831">
          <cell r="B831" t="str">
            <v>SCR5017</v>
          </cell>
          <cell r="C831" t="str">
            <v>CROSSOVER 3 1/2'' IF BOX- 2 7/8'' EUE PIN POR DIA ADICIONAL</v>
          </cell>
          <cell r="D831" t="str">
            <v>día</v>
          </cell>
          <cell r="E831">
            <v>343.97</v>
          </cell>
          <cell r="F831" t="str">
            <v>Servicio</v>
          </cell>
        </row>
        <row r="832">
          <cell r="B832" t="str">
            <v>SCR5023</v>
          </cell>
          <cell r="C832" t="str">
            <v>INGENIERO DE SOPORTE - CAMPO POR DIA</v>
          </cell>
          <cell r="D832" t="str">
            <v>unidad</v>
          </cell>
          <cell r="E832">
            <v>961.9</v>
          </cell>
          <cell r="F832" t="str">
            <v>Servicio</v>
          </cell>
        </row>
        <row r="833">
          <cell r="B833" t="str">
            <v>SCR5025</v>
          </cell>
          <cell r="C833" t="str">
            <v>Tratamiento a través de la empacadura recuperable período de 8 horas c/u COMPRESSION PAKER  7" / RBP BRIDGE PLUG RECUPERABLE /  PACKER MECANICO / MODELO TST</v>
          </cell>
          <cell r="D833" t="str">
            <v>unidad</v>
          </cell>
          <cell r="E833">
            <v>3775.17</v>
          </cell>
          <cell r="F833" t="str">
            <v>Servicio</v>
          </cell>
        </row>
        <row r="834">
          <cell r="B834" t="str">
            <v>SCR5030</v>
          </cell>
          <cell r="C834" t="str">
            <v>SARTA DE EVALUACION : COMPRESSION PACKER - PACKER MECANICO - PACKER TIPO TAPON RECUPERABLE PARA CASING 7'' WEIGHT 26-32lbs/FT CARGO   HASTA ASENTAMIENTO</v>
          </cell>
          <cell r="D834" t="str">
            <v>Corrida</v>
          </cell>
          <cell r="E834">
            <v>3737.1299999999997</v>
          </cell>
          <cell r="F834" t="str">
            <v>Servicio</v>
          </cell>
        </row>
        <row r="835">
          <cell r="B835" t="str">
            <v>SCR5031</v>
          </cell>
          <cell r="C835" t="str">
            <v>SARTA DE EVALUACION : COMPRESSION PACKER - PACKER MECANICO - PACKER TIPO TAPON RECUPERABLE PARA CASING 7'' WEIGHT 26-32lbs/FT CARGO POR HORA DESPUES DE ASENTAMIENTO</v>
          </cell>
          <cell r="D835" t="str">
            <v>hr</v>
          </cell>
          <cell r="E835">
            <v>34.79</v>
          </cell>
          <cell r="F835" t="str">
            <v>Servicio</v>
          </cell>
        </row>
        <row r="836">
          <cell r="B836" t="str">
            <v>SCR5032</v>
          </cell>
          <cell r="C836" t="str">
            <v>SARTA DE EVALUACION : COMPRESSION PACKER - PACKER MECANICO - PACKER TIPO TAPON RECUPERABLE PARA CASING 9 5/8'' WEIGHT 47 - 53,5 lbs/FT CARGO   HASTA ASENTAMIENTO</v>
          </cell>
          <cell r="D836" t="str">
            <v>Corrida</v>
          </cell>
          <cell r="E836">
            <v>4373.2300000000005</v>
          </cell>
          <cell r="F836" t="str">
            <v>Servicio</v>
          </cell>
        </row>
        <row r="837">
          <cell r="B837" t="str">
            <v>SCR5033</v>
          </cell>
          <cell r="C837" t="str">
            <v>SARTA DE EVALUACION : COMPRESSION PACKER - PACKER MECANICO - PACKER TIPO TAPON RECUPERABLE CASING 7'' WEIGHT47 - 53,5  lbs/FT CARGO POR HORA DESPUES DE ASENTAMIENTO</v>
          </cell>
          <cell r="D837" t="str">
            <v>hr</v>
          </cell>
          <cell r="E837">
            <v>55.66</v>
          </cell>
          <cell r="F837" t="str">
            <v>Servicio</v>
          </cell>
        </row>
        <row r="838">
          <cell r="B838" t="str">
            <v>SCR5034</v>
          </cell>
          <cell r="C838" t="str">
            <v>COMPRESSION PACKER 5''-  7''  CARGO   HASTA ASENTAMIENTO</v>
          </cell>
          <cell r="D838" t="str">
            <v>Corrida</v>
          </cell>
          <cell r="E838">
            <v>2535.59</v>
          </cell>
          <cell r="F838" t="str">
            <v>Servicio</v>
          </cell>
        </row>
        <row r="839">
          <cell r="B839" t="str">
            <v>SCR5035</v>
          </cell>
          <cell r="C839" t="str">
            <v>COMPRESSION PACKER 5''-  7''  CARGO POR HORA DESPUES DE ASENTAMIENTO</v>
          </cell>
          <cell r="D839" t="str">
            <v>hr</v>
          </cell>
          <cell r="E839">
            <v>33.54</v>
          </cell>
          <cell r="F839" t="str">
            <v>Servicio</v>
          </cell>
        </row>
        <row r="840">
          <cell r="B840" t="str">
            <v>SCR5036</v>
          </cell>
          <cell r="C840" t="str">
            <v>COMPRESSION PACKER 9 5/8''  CARGO   HASTA ASENTAMIENTO</v>
          </cell>
          <cell r="D840" t="str">
            <v>Corrida</v>
          </cell>
          <cell r="E840">
            <v>2934.9300000000003</v>
          </cell>
          <cell r="F840" t="str">
            <v>Servicio</v>
          </cell>
        </row>
        <row r="841">
          <cell r="B841" t="str">
            <v>SCR5037</v>
          </cell>
          <cell r="C841" t="str">
            <v>COMPRESSION PACKER 9 5/8''  CARGO POR HORA DESPUES DE ASENTAMIENTO</v>
          </cell>
          <cell r="D841" t="str">
            <v>hr</v>
          </cell>
          <cell r="E841">
            <v>41.94</v>
          </cell>
          <cell r="F841" t="str">
            <v>Servicio</v>
          </cell>
        </row>
        <row r="842">
          <cell r="B842" t="str">
            <v>SCR5038</v>
          </cell>
          <cell r="C842" t="str">
            <v>RBP RETRIEVABLE BRIDGE PLUG 5'' - 7''  CARGO   HASTA ASENTAMIENTO</v>
          </cell>
          <cell r="D842" t="str">
            <v>Corrida</v>
          </cell>
          <cell r="E842">
            <v>2782.9700000000003</v>
          </cell>
          <cell r="F842" t="str">
            <v>Servicio</v>
          </cell>
        </row>
        <row r="843">
          <cell r="B843" t="str">
            <v>SCR5039</v>
          </cell>
          <cell r="C843" t="str">
            <v>RBP RETRIEVABLE BRIDGE PLUG 5'' -  7''  CARGO POR HORA DESPUES DE ASENTAMIENTO</v>
          </cell>
          <cell r="D843" t="str">
            <v>hr</v>
          </cell>
          <cell r="E843">
            <v>33.54</v>
          </cell>
          <cell r="F843" t="str">
            <v>Servicio</v>
          </cell>
        </row>
        <row r="844">
          <cell r="B844" t="str">
            <v>SCR5040</v>
          </cell>
          <cell r="C844" t="str">
            <v xml:space="preserve">RETRIEVING HEAD TODOS LOS DIAMETROS  </v>
          </cell>
          <cell r="D844" t="str">
            <v>Corrida</v>
          </cell>
          <cell r="E844">
            <v>583.1</v>
          </cell>
          <cell r="F844" t="str">
            <v>Servicio</v>
          </cell>
        </row>
        <row r="845">
          <cell r="B845" t="str">
            <v>SCR5041</v>
          </cell>
          <cell r="C845" t="str">
            <v>RBP RETRIEVABLE BRIDGE PLUG 9 5/8''  CARGO   HASTA ASENTAMIENTO</v>
          </cell>
          <cell r="D845" t="str">
            <v>Corrida</v>
          </cell>
          <cell r="E845">
            <v>3224.7000000000003</v>
          </cell>
          <cell r="F845" t="str">
            <v>Servicio</v>
          </cell>
        </row>
        <row r="846">
          <cell r="B846" t="str">
            <v>SCR5042</v>
          </cell>
          <cell r="C846" t="str">
            <v>RBP RETRIEVABLE BRIDGE PLUG 9 5/8''  CARGO POR HORA DESPUES DE ASENTAMIENTO</v>
          </cell>
          <cell r="D846" t="str">
            <v>hr</v>
          </cell>
          <cell r="E846">
            <v>41.94</v>
          </cell>
          <cell r="F846" t="str">
            <v>Servicio</v>
          </cell>
        </row>
        <row r="847">
          <cell r="B847" t="str">
            <v>SCR5043</v>
          </cell>
          <cell r="C847" t="str">
            <v>SLIDING SLEEVE MODELO L 2.81'' x 3 1/2 EUE, POR DIA</v>
          </cell>
          <cell r="D847" t="str">
            <v>día</v>
          </cell>
          <cell r="E847">
            <v>1164.8499999999999</v>
          </cell>
          <cell r="F847" t="str">
            <v>Servicio</v>
          </cell>
        </row>
        <row r="848">
          <cell r="B848" t="str">
            <v>SCR5044</v>
          </cell>
          <cell r="C848" t="str">
            <v>SLIDING SLEEVE MODELO L 2.31'' x 2 7/8 EUE, POR DIA</v>
          </cell>
          <cell r="D848" t="str">
            <v>día</v>
          </cell>
          <cell r="E848">
            <v>637.61</v>
          </cell>
          <cell r="F848" t="str">
            <v>Servicio</v>
          </cell>
        </row>
        <row r="849">
          <cell r="B849" t="str">
            <v>SCR5045</v>
          </cell>
          <cell r="C849" t="str">
            <v xml:space="preserve">SEAL NIPPLE - ON OFF, TODOS LOS DIAMETROS  </v>
          </cell>
          <cell r="D849" t="str">
            <v>Corrida</v>
          </cell>
          <cell r="E849">
            <v>2837.7400000000002</v>
          </cell>
          <cell r="F849" t="str">
            <v>Servicio</v>
          </cell>
        </row>
        <row r="850">
          <cell r="B850" t="str">
            <v>SCR5046</v>
          </cell>
          <cell r="C850" t="str">
            <v xml:space="preserve">CAMPANA ON-OFF, TODOS LOS DIAMETROS  </v>
          </cell>
          <cell r="D850" t="str">
            <v>Corrida</v>
          </cell>
          <cell r="E850">
            <v>3722.1</v>
          </cell>
          <cell r="F850" t="str">
            <v>Servicio</v>
          </cell>
        </row>
        <row r="851">
          <cell r="B851" t="str">
            <v>SCR5047</v>
          </cell>
          <cell r="C851" t="str">
            <v>STANDING VALVE RB / FB-2 2.75-2.81'' POR DIA</v>
          </cell>
          <cell r="D851" t="str">
            <v>día</v>
          </cell>
          <cell r="E851">
            <v>662.61</v>
          </cell>
          <cell r="F851" t="str">
            <v>Servicio</v>
          </cell>
        </row>
        <row r="852">
          <cell r="B852" t="str">
            <v>SCR5048</v>
          </cell>
          <cell r="C852" t="str">
            <v>STANDING VALVE RB / FB-2 2.25-2.31'' POR DIA</v>
          </cell>
          <cell r="D852" t="str">
            <v>día</v>
          </cell>
          <cell r="E852">
            <v>873.76</v>
          </cell>
          <cell r="F852" t="str">
            <v>Servicio</v>
          </cell>
        </row>
        <row r="853">
          <cell r="B853" t="str">
            <v>SRPN7194</v>
          </cell>
          <cell r="C853" t="str">
            <v>UPR SUB F/1.87 L SLDSLV F</v>
          </cell>
          <cell r="D853" t="str">
            <v>unidad</v>
          </cell>
          <cell r="E853">
            <v>542.21</v>
          </cell>
          <cell r="F853" t="str">
            <v>Servicio</v>
          </cell>
        </row>
        <row r="854">
          <cell r="B854" t="str">
            <v>SRPN7195</v>
          </cell>
          <cell r="C854" t="str">
            <v>HSG F/2.375 L SLDSLV F/STD</v>
          </cell>
          <cell r="D854" t="str">
            <v>unidad</v>
          </cell>
          <cell r="E854">
            <v>1642.07</v>
          </cell>
          <cell r="F854" t="str">
            <v>Servicio</v>
          </cell>
        </row>
        <row r="855">
          <cell r="B855" t="str">
            <v>SRPN7196</v>
          </cell>
          <cell r="C855" t="str">
            <v>LWR SUB F/1.87 L SLDSLV F/STD SVC</v>
          </cell>
          <cell r="D855" t="str">
            <v>unidad</v>
          </cell>
          <cell r="E855">
            <v>464.04999999999995</v>
          </cell>
          <cell r="F855" t="str">
            <v>Servicio</v>
          </cell>
        </row>
        <row r="856">
          <cell r="B856" t="str">
            <v>SRPN7197</v>
          </cell>
          <cell r="C856" t="str">
            <v>UPR SUB F/2.31 L SLDSLV 2.8"6.5#EU B</v>
          </cell>
          <cell r="D856" t="str">
            <v>unidad</v>
          </cell>
          <cell r="E856">
            <v>546.1</v>
          </cell>
          <cell r="F856" t="str">
            <v>Servicio</v>
          </cell>
        </row>
        <row r="857">
          <cell r="B857" t="str">
            <v>SRPN7198</v>
          </cell>
          <cell r="C857" t="str">
            <v>HSG F/2.875 X 2.25 L SLD SLV F/STD SVC</v>
          </cell>
          <cell r="D857" t="str">
            <v>unidad</v>
          </cell>
          <cell r="E857">
            <v>1432.4</v>
          </cell>
          <cell r="F857" t="str">
            <v>Servicio</v>
          </cell>
        </row>
        <row r="858">
          <cell r="B858" t="str">
            <v>SRPN7199</v>
          </cell>
          <cell r="C858" t="str">
            <v>LWR SUB F/2.31 L SLDSLV 2.8"6.5#EU P</v>
          </cell>
          <cell r="D858" t="str">
            <v>unidad</v>
          </cell>
          <cell r="E858">
            <v>539.46</v>
          </cell>
          <cell r="F858" t="str">
            <v>Servicio</v>
          </cell>
        </row>
        <row r="859">
          <cell r="B859" t="str">
            <v>SRPN7200</v>
          </cell>
          <cell r="C859" t="str">
            <v>2.81 UPPER SUB 3-1/2" EU 8RD BOX</v>
          </cell>
          <cell r="D859" t="str">
            <v>unidad</v>
          </cell>
          <cell r="E859">
            <v>1363.8300000000002</v>
          </cell>
          <cell r="F859" t="str">
            <v>Servicio</v>
          </cell>
        </row>
        <row r="860">
          <cell r="B860" t="str">
            <v>SRPN7201</v>
          </cell>
          <cell r="C860" t="str">
            <v>2.75 HOUSING</v>
          </cell>
          <cell r="D860" t="str">
            <v>unidad</v>
          </cell>
          <cell r="E860">
            <v>2078.2600000000002</v>
          </cell>
          <cell r="F860" t="str">
            <v>Servicio</v>
          </cell>
        </row>
        <row r="861">
          <cell r="B861" t="str">
            <v>SRPN7202</v>
          </cell>
          <cell r="C861" t="str">
            <v>2.81 LOWER SUB 3-1/2" 9.3# EU 8RD PIN</v>
          </cell>
          <cell r="D861" t="str">
            <v>unidad</v>
          </cell>
          <cell r="E861">
            <v>658.75</v>
          </cell>
          <cell r="F861" t="str">
            <v>Servicio</v>
          </cell>
        </row>
        <row r="862">
          <cell r="B862" t="str">
            <v>SRPN7203</v>
          </cell>
          <cell r="C862" t="str">
            <v>Reparacion Menor Packer Hidraulico 5 x 2 3/8"</v>
          </cell>
          <cell r="D862" t="str">
            <v>unidad</v>
          </cell>
          <cell r="E862">
            <v>2919.02</v>
          </cell>
          <cell r="F862" t="str">
            <v>Servicio</v>
          </cell>
        </row>
        <row r="863">
          <cell r="B863" t="str">
            <v>SRPN7204</v>
          </cell>
          <cell r="C863" t="str">
            <v>Reparacion Menor Packer Mecanico 5 x 2 3/8"</v>
          </cell>
          <cell r="D863" t="str">
            <v>unidad</v>
          </cell>
          <cell r="E863">
            <v>2363.31</v>
          </cell>
          <cell r="F863" t="str">
            <v>Servicio</v>
          </cell>
        </row>
        <row r="864">
          <cell r="B864" t="str">
            <v>SRPN7205</v>
          </cell>
          <cell r="C864" t="str">
            <v>Reparacion Menor Packer Hidraulico 7 x 3 1/2" / 7 x 2 7/8"</v>
          </cell>
          <cell r="D864" t="str">
            <v>unidad</v>
          </cell>
          <cell r="E864">
            <v>3538.34</v>
          </cell>
          <cell r="F864" t="str">
            <v>Servicio</v>
          </cell>
        </row>
        <row r="865">
          <cell r="B865" t="str">
            <v>SRPN7206</v>
          </cell>
          <cell r="C865" t="str">
            <v>Reparacion Menor Packer Mecanico 7 x 3 1/2" / 7 x 2 7/8"</v>
          </cell>
          <cell r="D865" t="str">
            <v>unidad</v>
          </cell>
          <cell r="E865">
            <v>3241.49</v>
          </cell>
          <cell r="F865" t="str">
            <v>Servicio</v>
          </cell>
        </row>
        <row r="866">
          <cell r="B866" t="str">
            <v>SRPN7207</v>
          </cell>
          <cell r="C866" t="str">
            <v>Reparacion Menor Packer Hidraulico 9 5/8 x 3 1/2"</v>
          </cell>
          <cell r="D866" t="str">
            <v>unidad</v>
          </cell>
          <cell r="E866">
            <v>5475.14</v>
          </cell>
          <cell r="F866" t="str">
            <v>Servicio</v>
          </cell>
        </row>
        <row r="867">
          <cell r="B867" t="str">
            <v>SRPN7208</v>
          </cell>
          <cell r="C867" t="str">
            <v>Reparacion Menor Packer Mecanico 9 5/8 x 3 1/2"</v>
          </cell>
          <cell r="D867" t="str">
            <v>unidad</v>
          </cell>
          <cell r="E867">
            <v>5565.61</v>
          </cell>
          <cell r="F867" t="str">
            <v>Servicio</v>
          </cell>
        </row>
        <row r="868">
          <cell r="B868" t="str">
            <v>SRPN7209</v>
          </cell>
          <cell r="C868" t="str">
            <v>Reparacion Mayor Packer Hidraulico 5 x 2 3/8"</v>
          </cell>
          <cell r="D868" t="str">
            <v>unidad</v>
          </cell>
          <cell r="E868">
            <v>4452.74</v>
          </cell>
          <cell r="F868" t="str">
            <v>Servicio</v>
          </cell>
        </row>
        <row r="869">
          <cell r="B869" t="str">
            <v>SRPN7210</v>
          </cell>
          <cell r="C869" t="str">
            <v>Reparacion Mayor Packer Mecanico 5 x 2 3/8"</v>
          </cell>
          <cell r="D869" t="str">
            <v>unidad</v>
          </cell>
          <cell r="E869">
            <v>3638.8799999999997</v>
          </cell>
          <cell r="F869" t="str">
            <v>Servicio</v>
          </cell>
        </row>
        <row r="870">
          <cell r="B870" t="str">
            <v>SRPN7211</v>
          </cell>
          <cell r="C870" t="str">
            <v>Reparacion Mayor Packer Hidraulico 7 x 3 1/2" / 7 x 2 7/8"</v>
          </cell>
          <cell r="D870" t="str">
            <v>unidad</v>
          </cell>
          <cell r="E870">
            <v>5448.5300000000007</v>
          </cell>
          <cell r="F870" t="str">
            <v>Servicio</v>
          </cell>
        </row>
        <row r="871">
          <cell r="B871" t="str">
            <v>SRPN7212</v>
          </cell>
          <cell r="C871" t="str">
            <v>Reparacion Mayor Packer Mecanico 7 x 3 1/2" / 7 x 2 7/8"</v>
          </cell>
          <cell r="D871" t="str">
            <v>unidad</v>
          </cell>
          <cell r="E871">
            <v>5402.48</v>
          </cell>
          <cell r="F871" t="str">
            <v>Servicio</v>
          </cell>
        </row>
        <row r="872">
          <cell r="B872" t="str">
            <v>SRPN7213</v>
          </cell>
          <cell r="C872" t="str">
            <v>Reparacion Mayor Packer Hidraulico 9 5/8 x 3 1/2"</v>
          </cell>
          <cell r="D872" t="str">
            <v>unidad</v>
          </cell>
          <cell r="E872">
            <v>10211.26</v>
          </cell>
          <cell r="F872" t="str">
            <v>Servicio</v>
          </cell>
        </row>
        <row r="873">
          <cell r="B873" t="str">
            <v>SRPN7214</v>
          </cell>
          <cell r="C873" t="str">
            <v>Reparacion Mayor Packer Mecanico 9 5/8 x 3 1/2"</v>
          </cell>
          <cell r="D873" t="str">
            <v>unidad</v>
          </cell>
          <cell r="E873">
            <v>8579.4699999999993</v>
          </cell>
          <cell r="F873" t="str">
            <v>Servicio</v>
          </cell>
        </row>
        <row r="874">
          <cell r="B874" t="str">
            <v>SRPN7215</v>
          </cell>
          <cell r="C874" t="str">
            <v>Reparacion Mayor Equalizing Chcek Valve 1.81"</v>
          </cell>
          <cell r="D874" t="str">
            <v>unidad</v>
          </cell>
          <cell r="E874">
            <v>1148.53</v>
          </cell>
          <cell r="F874" t="str">
            <v>Servicio</v>
          </cell>
        </row>
        <row r="875">
          <cell r="B875" t="str">
            <v>SRPN7216</v>
          </cell>
          <cell r="C875" t="str">
            <v>Reparacion Mayor Equalizing Chcek Valve 2,25"</v>
          </cell>
          <cell r="D875" t="str">
            <v>unidad</v>
          </cell>
          <cell r="E875">
            <v>1339.3600000000001</v>
          </cell>
          <cell r="F875" t="str">
            <v>Servicio</v>
          </cell>
        </row>
        <row r="876">
          <cell r="B876" t="str">
            <v>SRPN7217</v>
          </cell>
          <cell r="C876" t="str">
            <v>Reparacion Mayor Equalizing Chcek Valve 2,75"</v>
          </cell>
          <cell r="D876" t="str">
            <v>unidad</v>
          </cell>
          <cell r="E876">
            <v>1408.27</v>
          </cell>
          <cell r="F876" t="str">
            <v>Servicio</v>
          </cell>
        </row>
        <row r="877">
          <cell r="B877" t="str">
            <v>2.2.07. Servicios de Control de Pozos</v>
          </cell>
          <cell r="C877"/>
          <cell r="D877"/>
          <cell r="E877"/>
          <cell r="F877"/>
        </row>
        <row r="878">
          <cell r="B878" t="str">
            <v>SFC33001</v>
          </cell>
          <cell r="C878" t="str">
            <v xml:space="preserve">Movilización unidad de bombeo para fluidos de completación  </v>
          </cell>
          <cell r="D878" t="str">
            <v>km</v>
          </cell>
          <cell r="E878">
            <v>3.15</v>
          </cell>
          <cell r="F878" t="str">
            <v>Servicio</v>
          </cell>
        </row>
        <row r="879">
          <cell r="B879" t="str">
            <v>SFC33003</v>
          </cell>
          <cell r="C879" t="str">
            <v>Cargo básico bomba para preparación fluidos de completación, primeras 4 horas o fracción</v>
          </cell>
          <cell r="D879" t="str">
            <v>unidad</v>
          </cell>
          <cell r="E879">
            <v>3420.87</v>
          </cell>
          <cell r="F879" t="str">
            <v>Servicio</v>
          </cell>
        </row>
        <row r="880">
          <cell r="B880" t="str">
            <v>SFC33004</v>
          </cell>
          <cell r="C880" t="str">
            <v>Unidad bombeo para preparación fluidos de completación  por hora adicional</v>
          </cell>
          <cell r="D880" t="str">
            <v>hr</v>
          </cell>
          <cell r="E880">
            <v>183.05</v>
          </cell>
          <cell r="F880" t="str">
            <v>Servicio</v>
          </cell>
        </row>
        <row r="881">
          <cell r="B881" t="str">
            <v>SFC33005</v>
          </cell>
          <cell r="C881" t="str">
            <v>Mezcla de materiales suministrados por Dynadrill</v>
          </cell>
          <cell r="D881" t="str">
            <v>gls</v>
          </cell>
          <cell r="E881">
            <v>0.33999999999999997</v>
          </cell>
          <cell r="F881" t="str">
            <v>Servicio</v>
          </cell>
        </row>
        <row r="882">
          <cell r="B882" t="str">
            <v>SFC33006</v>
          </cell>
          <cell r="C882" t="str">
            <v>Mezcla de materiales no suministrados por Dynadrill</v>
          </cell>
          <cell r="D882" t="str">
            <v>gls</v>
          </cell>
          <cell r="E882">
            <v>0.42</v>
          </cell>
          <cell r="F882" t="str">
            <v>Servicio</v>
          </cell>
        </row>
        <row r="883">
          <cell r="B883" t="str">
            <v>SFC33007</v>
          </cell>
          <cell r="C883" t="str">
            <v>Servicio de Bombeo de ácido  primeros 2500 galones</v>
          </cell>
          <cell r="D883" t="str">
            <v>gls</v>
          </cell>
          <cell r="E883">
            <v>0.33999999999999997</v>
          </cell>
          <cell r="F883" t="str">
            <v>Servicio</v>
          </cell>
        </row>
        <row r="884">
          <cell r="B884" t="str">
            <v>SFC33008</v>
          </cell>
          <cell r="C884" t="str">
            <v>Servicio de Bombeo de fluidos corrosivos de 2500 gls hasta 4200 gls</v>
          </cell>
          <cell r="D884" t="str">
            <v>gls</v>
          </cell>
          <cell r="E884">
            <v>0.41</v>
          </cell>
          <cell r="F884" t="str">
            <v>Servicio</v>
          </cell>
        </row>
        <row r="885">
          <cell r="B885" t="str">
            <v>SFC33009</v>
          </cell>
          <cell r="C885" t="str">
            <v>Servicio de Bombeo de fluidos corrosivos de 4200 gls en adelante</v>
          </cell>
          <cell r="D885" t="str">
            <v>gls</v>
          </cell>
          <cell r="E885">
            <v>0.45</v>
          </cell>
          <cell r="F885" t="str">
            <v>Servicio</v>
          </cell>
        </row>
        <row r="886">
          <cell r="B886" t="str">
            <v>SFC33010</v>
          </cell>
          <cell r="C886" t="str">
            <v>Bombeo de fluidos no corrosivos primeros 2500 galones</v>
          </cell>
          <cell r="D886" t="str">
            <v>gls</v>
          </cell>
          <cell r="E886">
            <v>0.33999999999999997</v>
          </cell>
          <cell r="F886" t="str">
            <v>Servicio</v>
          </cell>
        </row>
        <row r="887">
          <cell r="B887" t="str">
            <v>SFC33011</v>
          </cell>
          <cell r="C887" t="str">
            <v>Bombeo de fluidos no corrosivos de 2500 hasta 4200 galones</v>
          </cell>
          <cell r="D887" t="str">
            <v>gls</v>
          </cell>
          <cell r="E887">
            <v>0.38</v>
          </cell>
          <cell r="F887" t="str">
            <v>Servicio</v>
          </cell>
        </row>
        <row r="888">
          <cell r="B888" t="str">
            <v>SFC33012</v>
          </cell>
          <cell r="C888" t="str">
            <v>Bombeo de Fluidos no corrosivos de 4200 galones en adelante</v>
          </cell>
          <cell r="D888" t="str">
            <v>gls</v>
          </cell>
          <cell r="E888">
            <v>0.41</v>
          </cell>
          <cell r="F888" t="str">
            <v>Servicio</v>
          </cell>
        </row>
        <row r="889">
          <cell r="B889" t="str">
            <v>SFC33013</v>
          </cell>
          <cell r="C889" t="str">
            <v>Tanque para tratamiento de 100 barriles</v>
          </cell>
          <cell r="D889" t="str">
            <v>día</v>
          </cell>
          <cell r="E889">
            <v>257.09999999999997</v>
          </cell>
          <cell r="F889" t="str">
            <v>Servicio</v>
          </cell>
        </row>
        <row r="890">
          <cell r="B890" t="str">
            <v>SFC33014</v>
          </cell>
          <cell r="C890" t="str">
            <v>Tarifa de monitoreo en unidad de bombeo Presión, Densidad, Caudal, Volumen</v>
          </cell>
          <cell r="D890" t="str">
            <v>día</v>
          </cell>
          <cell r="E890">
            <v>373.74</v>
          </cell>
          <cell r="F890" t="str">
            <v>Servicio</v>
          </cell>
        </row>
        <row r="891">
          <cell r="B891" t="str">
            <v>SFC33015</v>
          </cell>
          <cell r="C891" t="str">
            <v>Movilización Tanques por trabajo incluye winche y plataforma</v>
          </cell>
          <cell r="D891" t="str">
            <v>unidad</v>
          </cell>
          <cell r="E891">
            <v>3148.5</v>
          </cell>
          <cell r="F891" t="str">
            <v>Servicio</v>
          </cell>
        </row>
        <row r="892">
          <cell r="B892" t="str">
            <v>SFC33016</v>
          </cell>
          <cell r="C892" t="str">
            <v>Supervisor  para fluidos de completación dia o fraccion</v>
          </cell>
          <cell r="D892" t="str">
            <v>día</v>
          </cell>
          <cell r="E892">
            <v>437.23</v>
          </cell>
          <cell r="F892" t="str">
            <v>Servicio</v>
          </cell>
        </row>
        <row r="893">
          <cell r="B893" t="str">
            <v>SFC33017</v>
          </cell>
          <cell r="C893" t="str">
            <v>Operador para fluidos de completación dia o fraccion</v>
          </cell>
          <cell r="D893" t="str">
            <v>día</v>
          </cell>
          <cell r="E893">
            <v>349.78</v>
          </cell>
          <cell r="F893" t="str">
            <v>Servicio</v>
          </cell>
        </row>
        <row r="894">
          <cell r="B894" t="str">
            <v>SFC33018</v>
          </cell>
          <cell r="C894" t="str">
            <v>Asistente de Operaciones para fluidos de completación dia o fraccion</v>
          </cell>
          <cell r="D894" t="str">
            <v>día</v>
          </cell>
          <cell r="E894">
            <v>109.31</v>
          </cell>
          <cell r="F894" t="str">
            <v>Servicio</v>
          </cell>
        </row>
        <row r="895">
          <cell r="B895" t="str">
            <v>SFC33019</v>
          </cell>
          <cell r="C895" t="str">
            <v>Tanque para ácido o solvente de 1000 -4200 galones, por trabajo</v>
          </cell>
          <cell r="D895" t="str">
            <v>unidad</v>
          </cell>
          <cell r="E895">
            <v>495.04999999999995</v>
          </cell>
          <cell r="F895" t="str">
            <v>Servicio</v>
          </cell>
        </row>
        <row r="896">
          <cell r="B896" t="str">
            <v>SFC33020</v>
          </cell>
          <cell r="C896" t="str">
            <v>Tanque para fluidos de completación 500 bbls</v>
          </cell>
          <cell r="D896" t="str">
            <v>unidad</v>
          </cell>
          <cell r="E896">
            <v>678.36</v>
          </cell>
          <cell r="F896" t="str">
            <v>Servicio</v>
          </cell>
        </row>
        <row r="897">
          <cell r="B897" t="str">
            <v>SFC33021</v>
          </cell>
          <cell r="C897" t="str">
            <v>Servicio de Winche para bajar o subir tanques y silos</v>
          </cell>
          <cell r="D897" t="str">
            <v>día</v>
          </cell>
          <cell r="E897">
            <v>1506.81</v>
          </cell>
          <cell r="F897" t="str">
            <v>Servicio</v>
          </cell>
        </row>
        <row r="898">
          <cell r="B898" t="str">
            <v>SFC33023</v>
          </cell>
          <cell r="C898" t="str">
            <v>Unidad de Filtración (3 días)</v>
          </cell>
          <cell r="D898" t="str">
            <v>trabajo</v>
          </cell>
          <cell r="E898">
            <v>1747.2199999999998</v>
          </cell>
          <cell r="F898" t="str">
            <v>Servicio</v>
          </cell>
        </row>
        <row r="899">
          <cell r="B899" t="str">
            <v>SFC33024</v>
          </cell>
          <cell r="C899" t="str">
            <v>Tanque para ácido o solvente de 6500 galones, por trabajo</v>
          </cell>
          <cell r="D899" t="str">
            <v>unidad</v>
          </cell>
          <cell r="E899">
            <v>773.77</v>
          </cell>
          <cell r="F899" t="str">
            <v>Servicio</v>
          </cell>
        </row>
        <row r="900">
          <cell r="B900" t="str">
            <v>SFC33025</v>
          </cell>
          <cell r="C900" t="str">
            <v>Unidad de Monitoreo parámetros de Operación en camper</v>
          </cell>
          <cell r="D900" t="str">
            <v>unidad</v>
          </cell>
          <cell r="E900">
            <v>2076.96</v>
          </cell>
          <cell r="F900" t="str">
            <v>Servicio</v>
          </cell>
        </row>
        <row r="901">
          <cell r="B901" t="str">
            <v>SFC33026</v>
          </cell>
          <cell r="C901" t="str">
            <v>Movilización unidades livianas para personal</v>
          </cell>
          <cell r="D901" t="str">
            <v>km</v>
          </cell>
          <cell r="E901">
            <v>2.66</v>
          </cell>
          <cell r="F901" t="str">
            <v>Servicio</v>
          </cell>
        </row>
        <row r="902">
          <cell r="B902" t="str">
            <v>SFC33027</v>
          </cell>
          <cell r="C902" t="str">
            <v>Movilización de equipo adicional, unidades pesadas.</v>
          </cell>
          <cell r="D902" t="str">
            <v>km</v>
          </cell>
          <cell r="E902">
            <v>3.15</v>
          </cell>
          <cell r="F902" t="str">
            <v>Servicio</v>
          </cell>
        </row>
        <row r="903">
          <cell r="B903" t="str">
            <v>SFC33028</v>
          </cell>
          <cell r="C903" t="str">
            <v>Cargo Básico Vacuum para transporte agua limpia 4 hr , capacidad 180 bbls</v>
          </cell>
          <cell r="D903" t="str">
            <v>unidad</v>
          </cell>
          <cell r="E903">
            <v>342.96</v>
          </cell>
          <cell r="F903" t="str">
            <v>Servicio</v>
          </cell>
        </row>
        <row r="904">
          <cell r="B904" t="str">
            <v>SFC33029</v>
          </cell>
          <cell r="C904" t="str">
            <v>Cargo Hora adicional Vacuum 180 bbls</v>
          </cell>
          <cell r="D904" t="str">
            <v>hr</v>
          </cell>
          <cell r="E904">
            <v>54.08</v>
          </cell>
          <cell r="F904" t="str">
            <v>Servicio</v>
          </cell>
        </row>
        <row r="905">
          <cell r="B905" t="str">
            <v>SFC33030</v>
          </cell>
          <cell r="C905" t="str">
            <v>Cargo  Básico unidad de slick line 4 hr</v>
          </cell>
          <cell r="D905" t="str">
            <v>unidad</v>
          </cell>
          <cell r="E905">
            <v>342.96</v>
          </cell>
          <cell r="F905" t="str">
            <v>Servicio</v>
          </cell>
        </row>
        <row r="906">
          <cell r="B906" t="str">
            <v>SFC33031</v>
          </cell>
          <cell r="C906" t="str">
            <v>Cargo hora  adicional slick line después de primeras 4 hr.</v>
          </cell>
          <cell r="D906" t="str">
            <v>hr</v>
          </cell>
          <cell r="E906">
            <v>67.39</v>
          </cell>
          <cell r="F906" t="str">
            <v>Servicio</v>
          </cell>
        </row>
        <row r="907">
          <cell r="B907" t="str">
            <v>SFC33032</v>
          </cell>
          <cell r="C907" t="str">
            <v>Supervisor Senior para fluidos de completación dia o fraccion</v>
          </cell>
          <cell r="D907" t="str">
            <v>día</v>
          </cell>
          <cell r="E907">
            <v>833.41</v>
          </cell>
          <cell r="F907" t="str">
            <v>Servicio</v>
          </cell>
        </row>
        <row r="908">
          <cell r="B908" t="str">
            <v>SFC33033</v>
          </cell>
          <cell r="C908" t="str">
            <v>Cargo básico bomba para preparación fluidos de completación, primeras 4 horas o fracción (700 HP)</v>
          </cell>
          <cell r="D908" t="str">
            <v>unidad</v>
          </cell>
          <cell r="E908">
            <v>3180.54</v>
          </cell>
          <cell r="F908" t="str">
            <v>Servicio</v>
          </cell>
        </row>
        <row r="909">
          <cell r="B909" t="str">
            <v>SFC33034</v>
          </cell>
          <cell r="C909" t="str">
            <v>Unidad bombeo para preparación fluidos de completación  por hora adicional (700 HP)</v>
          </cell>
          <cell r="D909" t="str">
            <v>hr</v>
          </cell>
          <cell r="E909">
            <v>166.18</v>
          </cell>
          <cell r="F909" t="str">
            <v>Servicio</v>
          </cell>
        </row>
        <row r="910">
          <cell r="B910" t="str">
            <v>SFC33035</v>
          </cell>
          <cell r="C910" t="str">
            <v>Servicio de transmisión de datos en tiempo real, comunicación díaria por antena.</v>
          </cell>
          <cell r="D910" t="str">
            <v>día</v>
          </cell>
          <cell r="E910">
            <v>9.2900000000000009</v>
          </cell>
          <cell r="F910" t="str">
            <v>Servicio</v>
          </cell>
        </row>
        <row r="911">
          <cell r="B911" t="str">
            <v>SFC33036</v>
          </cell>
          <cell r="C911" t="str">
            <v>Supervisor seguimiento y optimizacion para Fluidos de Control</v>
          </cell>
          <cell r="D911" t="str">
            <v>día</v>
          </cell>
          <cell r="E911">
            <v>766.73</v>
          </cell>
          <cell r="F911" t="str">
            <v>Servicio</v>
          </cell>
        </row>
        <row r="912">
          <cell r="B912" t="str">
            <v>SFC33037</v>
          </cell>
          <cell r="C912" t="str">
            <v>Servicio de echometer por pozo hasta 3 disparos</v>
          </cell>
          <cell r="D912" t="str">
            <v>unidad</v>
          </cell>
          <cell r="E912">
            <v>574.27</v>
          </cell>
          <cell r="F912" t="str">
            <v>Servicio</v>
          </cell>
        </row>
        <row r="913">
          <cell r="B913" t="str">
            <v>SFC33038</v>
          </cell>
          <cell r="C913" t="str">
            <v>Servicio toma de nivel fluido echometer, por disparo, sensor de fondo operativo</v>
          </cell>
          <cell r="D913" t="str">
            <v>unidad</v>
          </cell>
          <cell r="E913">
            <v>122.77</v>
          </cell>
          <cell r="F913" t="str">
            <v>Servicio</v>
          </cell>
        </row>
        <row r="914">
          <cell r="B914" t="str">
            <v>SFC33041</v>
          </cell>
          <cell r="C914" t="str">
            <v>Ingeniero de fluidos de control especiales</v>
          </cell>
          <cell r="D914" t="str">
            <v>día</v>
          </cell>
          <cell r="E914">
            <v>752.56</v>
          </cell>
          <cell r="F914" t="str">
            <v>Servicio</v>
          </cell>
        </row>
        <row r="915">
          <cell r="B915" t="str">
            <v>DYFCE-10</v>
          </cell>
          <cell r="C915" t="str">
            <v>FLUIDO COMPLETACION ESPECIAL TIPO 1</v>
          </cell>
          <cell r="D915" t="str">
            <v>gls</v>
          </cell>
          <cell r="E915">
            <v>1.1599999999999999</v>
          </cell>
          <cell r="F915" t="str">
            <v>Material</v>
          </cell>
        </row>
        <row r="916">
          <cell r="B916" t="str">
            <v>DYFCE-20</v>
          </cell>
          <cell r="C916" t="str">
            <v>FLUIDO COMPLETACION ESPECIAL TIPO 2</v>
          </cell>
          <cell r="D916" t="str">
            <v>gls</v>
          </cell>
          <cell r="E916">
            <v>1.32</v>
          </cell>
          <cell r="F916" t="str">
            <v>Material</v>
          </cell>
        </row>
        <row r="917">
          <cell r="B917" t="str">
            <v>DYFCE-30</v>
          </cell>
          <cell r="C917" t="str">
            <v>FLUIDO COMPLETACION ESPECIAL TIPO 3</v>
          </cell>
          <cell r="D917" t="str">
            <v>gls</v>
          </cell>
          <cell r="E917">
            <v>1.48</v>
          </cell>
          <cell r="F917" t="str">
            <v>Material</v>
          </cell>
        </row>
        <row r="918">
          <cell r="B918" t="str">
            <v>DYFCE-40</v>
          </cell>
          <cell r="C918" t="str">
            <v>FLUIDO COMPLETACION ESPECIAL TIPO 4</v>
          </cell>
          <cell r="D918" t="str">
            <v>gls</v>
          </cell>
          <cell r="E918">
            <v>1.57</v>
          </cell>
          <cell r="F918" t="str">
            <v>Material</v>
          </cell>
        </row>
        <row r="919">
          <cell r="B919" t="str">
            <v>DYFCE-50</v>
          </cell>
          <cell r="C919" t="str">
            <v>FLUIDO COMPLETACION ESPECIAL AQUOMECTANTE TIPO 5</v>
          </cell>
          <cell r="D919" t="str">
            <v>gls</v>
          </cell>
          <cell r="E919">
            <v>1.48</v>
          </cell>
          <cell r="F919" t="str">
            <v>Material</v>
          </cell>
        </row>
        <row r="920">
          <cell r="B920" t="str">
            <v>DYFCE-60</v>
          </cell>
          <cell r="C920" t="str">
            <v>FLUIDO COMPLETACION ESPECIAL TIPO 6</v>
          </cell>
          <cell r="D920" t="str">
            <v>gls</v>
          </cell>
          <cell r="E920">
            <v>22.21</v>
          </cell>
          <cell r="F920" t="str">
            <v>Material</v>
          </cell>
        </row>
        <row r="921">
          <cell r="B921" t="str">
            <v>DYFCE-70</v>
          </cell>
          <cell r="C921" t="str">
            <v>FLUIDO COMPLETACION ESPECIAL TIPO 7</v>
          </cell>
          <cell r="D921" t="str">
            <v>bbl</v>
          </cell>
          <cell r="E921">
            <v>34.9</v>
          </cell>
          <cell r="F921" t="str">
            <v>Material</v>
          </cell>
        </row>
        <row r="922">
          <cell r="B922" t="str">
            <v>DYFCC-10</v>
          </cell>
          <cell r="C922" t="str">
            <v>FLUIDO COMPLETACION CONVENCIONAL</v>
          </cell>
          <cell r="D922" t="str">
            <v>bbl</v>
          </cell>
          <cell r="E922">
            <v>11.43</v>
          </cell>
          <cell r="F922" t="str">
            <v>Material</v>
          </cell>
        </row>
        <row r="923">
          <cell r="B923" t="str">
            <v>DYFCEN-10</v>
          </cell>
          <cell r="C923" t="str">
            <v>FLUIDO COMPLETACION ESPECIAL NANOTECNOLOGIA</v>
          </cell>
          <cell r="D923" t="str">
            <v>bbl</v>
          </cell>
          <cell r="E923">
            <v>42.56</v>
          </cell>
          <cell r="F923" t="str">
            <v>Material</v>
          </cell>
        </row>
        <row r="924">
          <cell r="B924" t="str">
            <v>DYSLL-1</v>
          </cell>
          <cell r="C924" t="str">
            <v>SISTEMA ENZYMAS LIMPIEZA residuos de Workover</v>
          </cell>
          <cell r="D924" t="str">
            <v>gls</v>
          </cell>
          <cell r="E924">
            <v>24.130000000000003</v>
          </cell>
          <cell r="F924" t="str">
            <v>Material</v>
          </cell>
        </row>
        <row r="925">
          <cell r="B925" t="str">
            <v>DYSGL-1</v>
          </cell>
          <cell r="C925" t="str">
            <v>SISTEMA LIMPIEZA GELIFICADO</v>
          </cell>
          <cell r="D925" t="str">
            <v>gls</v>
          </cell>
          <cell r="E925">
            <v>1.8599999999999999</v>
          </cell>
          <cell r="F925" t="str">
            <v>Material</v>
          </cell>
        </row>
        <row r="926">
          <cell r="B926" t="str">
            <v>DYFP-125</v>
          </cell>
          <cell r="C926" t="str">
            <v>Formiato de potasio 12,5 ppg</v>
          </cell>
          <cell r="D926" t="str">
            <v>gls</v>
          </cell>
          <cell r="E926">
            <v>18.66</v>
          </cell>
          <cell r="F926" t="str">
            <v>Material</v>
          </cell>
        </row>
        <row r="927">
          <cell r="B927" t="str">
            <v>DYFP135</v>
          </cell>
          <cell r="C927" t="str">
            <v>Formiato de potasio 13,5 ppg</v>
          </cell>
          <cell r="D927" t="str">
            <v>gls</v>
          </cell>
          <cell r="E927">
            <v>22.9</v>
          </cell>
          <cell r="F927" t="str">
            <v>Material</v>
          </cell>
        </row>
        <row r="928">
          <cell r="B928" t="str">
            <v>DYBRO-100</v>
          </cell>
          <cell r="C928" t="str">
            <v>Densificante base Bromuros 13,5 . 16 PPG</v>
          </cell>
          <cell r="D928" t="str">
            <v>gls</v>
          </cell>
          <cell r="E928">
            <v>26.630000000000003</v>
          </cell>
          <cell r="F928" t="str">
            <v>Material</v>
          </cell>
        </row>
        <row r="929">
          <cell r="B929" t="str">
            <v>DYGEL-100</v>
          </cell>
          <cell r="C929" t="str">
            <v>Tapón gel Anti pérdida</v>
          </cell>
          <cell r="D929" t="str">
            <v>bbl</v>
          </cell>
          <cell r="E929">
            <v>408.07</v>
          </cell>
          <cell r="F929" t="str">
            <v>Material</v>
          </cell>
        </row>
        <row r="930">
          <cell r="B930" t="str">
            <v>DYGEL-200</v>
          </cell>
          <cell r="C930" t="str">
            <v>Tapón Gelificado</v>
          </cell>
          <cell r="D930" t="str">
            <v>bbl</v>
          </cell>
          <cell r="E930">
            <v>404.36</v>
          </cell>
          <cell r="F930" t="str">
            <v>Material</v>
          </cell>
        </row>
        <row r="931">
          <cell r="B931" t="str">
            <v>DYF10073</v>
          </cell>
          <cell r="C931" t="str">
            <v>Filtros 1/2 micrón</v>
          </cell>
          <cell r="D931" t="str">
            <v>unidad</v>
          </cell>
          <cell r="E931">
            <v>56.980000000000004</v>
          </cell>
          <cell r="F931" t="str">
            <v>Material</v>
          </cell>
        </row>
        <row r="932">
          <cell r="B932" t="str">
            <v>DYF10074</v>
          </cell>
          <cell r="C932" t="str">
            <v>Filtros 2 micrones</v>
          </cell>
          <cell r="D932" t="str">
            <v>unidad</v>
          </cell>
          <cell r="E932">
            <v>42.690000000000005</v>
          </cell>
          <cell r="F932" t="str">
            <v>Material</v>
          </cell>
        </row>
        <row r="933">
          <cell r="B933" t="str">
            <v>DYF10075</v>
          </cell>
          <cell r="C933" t="str">
            <v>Filtros 5 micrones</v>
          </cell>
          <cell r="D933" t="str">
            <v>unidad</v>
          </cell>
          <cell r="E933">
            <v>32.5</v>
          </cell>
          <cell r="F933" t="str">
            <v>Material</v>
          </cell>
        </row>
        <row r="934">
          <cell r="B934" t="str">
            <v>DYF10076</v>
          </cell>
          <cell r="C934" t="str">
            <v>Filtros 10 micrones</v>
          </cell>
          <cell r="D934" t="str">
            <v>unidad</v>
          </cell>
          <cell r="E934">
            <v>32.230000000000004</v>
          </cell>
          <cell r="F934" t="str">
            <v>Material</v>
          </cell>
        </row>
        <row r="935">
          <cell r="B935" t="str">
            <v>DYAQ-100</v>
          </cell>
          <cell r="C935" t="str">
            <v>Sistema Acuohumectante de Reservorio</v>
          </cell>
          <cell r="D935" t="str">
            <v>bbl</v>
          </cell>
          <cell r="E935">
            <v>51.650000000000006</v>
          </cell>
          <cell r="F935" t="str">
            <v>Material</v>
          </cell>
        </row>
        <row r="936">
          <cell r="B936" t="str">
            <v>DYCLEAN-OIL 100</v>
          </cell>
          <cell r="C936" t="str">
            <v>Sistema Limpieza de depositos organicos para Casing - Tubing</v>
          </cell>
          <cell r="D936" t="str">
            <v>gls</v>
          </cell>
          <cell r="E936">
            <v>15</v>
          </cell>
          <cell r="F936" t="str">
            <v>Material</v>
          </cell>
        </row>
        <row r="937">
          <cell r="B937" t="str">
            <v>DYORGSOLV-776</v>
          </cell>
          <cell r="C937" t="str">
            <v>Solvente Mutual preventor cambio humectabilidad HT</v>
          </cell>
          <cell r="D937" t="str">
            <v>gls</v>
          </cell>
          <cell r="E937">
            <v>40.82</v>
          </cell>
          <cell r="F937" t="str">
            <v>Material</v>
          </cell>
        </row>
        <row r="938">
          <cell r="B938" t="str">
            <v>DYSURF-260</v>
          </cell>
          <cell r="C938" t="str">
            <v>Surfactante No-iónico Fluidos de completacion especial</v>
          </cell>
          <cell r="D938" t="str">
            <v>gls</v>
          </cell>
          <cell r="E938">
            <v>39.989999999999995</v>
          </cell>
          <cell r="F938" t="str">
            <v>Material</v>
          </cell>
        </row>
        <row r="939">
          <cell r="B939" t="str">
            <v>DYONE- STEP 100</v>
          </cell>
          <cell r="C939" t="str">
            <v xml:space="preserve">Sistema Sintetico para limpieza de completaciones </v>
          </cell>
          <cell r="D939" t="str">
            <v>bbl</v>
          </cell>
          <cell r="E939">
            <v>1286.99</v>
          </cell>
          <cell r="F939" t="str">
            <v>Material</v>
          </cell>
        </row>
        <row r="940">
          <cell r="B940" t="str">
            <v>DYFCE-80</v>
          </cell>
          <cell r="C940" t="str">
            <v>Fluido Completacion Densificado hasta 8.6 ppg - Base Cloruro de Calcio o Formiato de Sodio</v>
          </cell>
          <cell r="D940" t="str">
            <v>bbl</v>
          </cell>
          <cell r="E940">
            <v>20.37</v>
          </cell>
          <cell r="F940" t="str">
            <v>Material</v>
          </cell>
        </row>
        <row r="941">
          <cell r="B941" t="str">
            <v>DYFCE-81</v>
          </cell>
          <cell r="C941" t="str">
            <v>Fluido Completacion Densificado hasta 8.9 ppg - Base Cloruro de Calcio o Formiato de Sodio</v>
          </cell>
          <cell r="D941" t="str">
            <v>bbl</v>
          </cell>
          <cell r="E941">
            <v>34.68</v>
          </cell>
          <cell r="F941" t="str">
            <v>Material</v>
          </cell>
        </row>
        <row r="942">
          <cell r="B942" t="str">
            <v>DYFCE-82</v>
          </cell>
          <cell r="C942" t="str">
            <v>Fluido Completacion Densificado hasta 9.2 ppg - Base Cloruro de Calcio o Formiato de Sodio</v>
          </cell>
          <cell r="D942" t="str">
            <v>bbl</v>
          </cell>
          <cell r="E942">
            <v>40.71</v>
          </cell>
          <cell r="F942" t="str">
            <v>Material</v>
          </cell>
        </row>
        <row r="943">
          <cell r="B943" t="str">
            <v>DYFCE-83</v>
          </cell>
          <cell r="C943" t="str">
            <v>Fluido Completacion Densificado hasta 9.7 ppg - Base Cloruro de Calcio o Formiato de Sodio</v>
          </cell>
          <cell r="D943" t="str">
            <v>bbl</v>
          </cell>
          <cell r="E943">
            <v>66.47</v>
          </cell>
          <cell r="F943" t="str">
            <v>Material</v>
          </cell>
        </row>
        <row r="944">
          <cell r="B944" t="str">
            <v>DYFCE-84</v>
          </cell>
          <cell r="C944" t="str">
            <v>Fluido Completacion Densificado hasta 10.2 ppg - Base Cloruro de Calcio o Formiato de Sodio</v>
          </cell>
          <cell r="D944" t="str">
            <v>bbl</v>
          </cell>
          <cell r="E944">
            <v>89.210000000000008</v>
          </cell>
          <cell r="F944" t="str">
            <v>Material</v>
          </cell>
        </row>
        <row r="945">
          <cell r="B945" t="str">
            <v>2.2.22. Servicios de Bombeo de Superficie</v>
          </cell>
          <cell r="C945"/>
          <cell r="D945"/>
          <cell r="E945"/>
          <cell r="F945"/>
        </row>
        <row r="946">
          <cell r="B946" t="str">
            <v>BOMBEO DE ALTA PRESION</v>
          </cell>
          <cell r="C946"/>
          <cell r="D946"/>
          <cell r="E946"/>
          <cell r="F946"/>
        </row>
        <row r="947">
          <cell r="B947" t="str">
            <v>SB35001</v>
          </cell>
          <cell r="C947" t="str">
            <v xml:space="preserve">Movilización unidad de bombeo alta presión </v>
          </cell>
          <cell r="D947" t="str">
            <v>km</v>
          </cell>
          <cell r="E947">
            <v>3.15</v>
          </cell>
          <cell r="F947" t="str">
            <v>Servicio</v>
          </cell>
        </row>
        <row r="948">
          <cell r="B948" t="str">
            <v>SB35002</v>
          </cell>
          <cell r="C948" t="str">
            <v>Cargo básico primeras 4 horas o fracción unidad de bombeo, de 5001 a 10000 psi</v>
          </cell>
          <cell r="D948" t="str">
            <v>HHP*hr</v>
          </cell>
          <cell r="E948">
            <v>5.83</v>
          </cell>
          <cell r="F948" t="str">
            <v>Servicio</v>
          </cell>
        </row>
        <row r="949">
          <cell r="B949" t="str">
            <v>SB35003</v>
          </cell>
          <cell r="C949" t="str">
            <v>Cada hora adicional o fracción unidad de bombeo,  de 5001 a 10000 psi</v>
          </cell>
          <cell r="D949" t="str">
            <v>HHP*hr</v>
          </cell>
          <cell r="E949">
            <v>2.19</v>
          </cell>
          <cell r="F949" t="str">
            <v>Servicio</v>
          </cell>
        </row>
        <row r="950">
          <cell r="B950" t="str">
            <v>SB35004</v>
          </cell>
          <cell r="C950" t="str">
            <v>Movilización unidades livianas para personal</v>
          </cell>
          <cell r="D950" t="str">
            <v>km</v>
          </cell>
          <cell r="E950">
            <v>2.66</v>
          </cell>
          <cell r="F950" t="str">
            <v>Servicio</v>
          </cell>
        </row>
        <row r="951">
          <cell r="B951" t="str">
            <v>SB35005</v>
          </cell>
          <cell r="C951" t="str">
            <v>Tarifa de monitoreo en unidad de bombeo Presión, Densidad, Caudal, Volumen</v>
          </cell>
          <cell r="D951" t="str">
            <v>día</v>
          </cell>
          <cell r="E951">
            <v>373.74</v>
          </cell>
          <cell r="F951" t="str">
            <v>Servicio</v>
          </cell>
        </row>
        <row r="952">
          <cell r="B952" t="str">
            <v>SB35006</v>
          </cell>
          <cell r="C952" t="str">
            <v>Centrifuga, Proporcionadores Blender primeras 8 hrs de 6 BPM cada una para Bombeo de pruebas de Ratas Múltiples</v>
          </cell>
          <cell r="D952" t="str">
            <v>unidad</v>
          </cell>
          <cell r="E952">
            <v>557.04</v>
          </cell>
          <cell r="F952" t="str">
            <v>Servicio</v>
          </cell>
        </row>
        <row r="953">
          <cell r="B953" t="str">
            <v>SB35007</v>
          </cell>
          <cell r="C953" t="str">
            <v>Centrifuga, Proporcionadores Blender primeras 8 hrs de 12 BPM cada una para Bombeo de pruebas de Ratas Múltiples</v>
          </cell>
          <cell r="D953" t="str">
            <v>unidad</v>
          </cell>
          <cell r="E953">
            <v>856.97</v>
          </cell>
          <cell r="F953" t="str">
            <v>Servicio</v>
          </cell>
        </row>
        <row r="954">
          <cell r="B954" t="str">
            <v>SB35008</v>
          </cell>
          <cell r="C954" t="str">
            <v>Cada hora adicional  de la Centrifuga después de las 8 horas cada una para Bombeo de pruebas de Ratas Múltiples</v>
          </cell>
          <cell r="D954" t="str">
            <v>hr</v>
          </cell>
          <cell r="E954">
            <v>77.14</v>
          </cell>
          <cell r="F954" t="str">
            <v>Servicio</v>
          </cell>
        </row>
        <row r="955">
          <cell r="B955" t="str">
            <v>SB35009</v>
          </cell>
          <cell r="C955" t="str">
            <v>Líneas de acero de descarga de 2 - 3" 15000PSI WP, por pie y por dia para Bombeo de pruebas de Ratas Múltiples</v>
          </cell>
          <cell r="D955" t="str">
            <v>unidad</v>
          </cell>
          <cell r="E955">
            <v>17.149999999999999</v>
          </cell>
          <cell r="F955" t="str">
            <v>Servicio</v>
          </cell>
        </row>
        <row r="956">
          <cell r="B956" t="str">
            <v>SB35010</v>
          </cell>
          <cell r="C956" t="str">
            <v>Codos o chiksan de 2 - 3" 15000PSI WP por dia cada uno para Bombeo de pruebas de Ratas Múltiples</v>
          </cell>
          <cell r="D956" t="str">
            <v>unidad</v>
          </cell>
          <cell r="E956">
            <v>25.72</v>
          </cell>
          <cell r="F956" t="str">
            <v>Servicio</v>
          </cell>
        </row>
        <row r="957">
          <cell r="B957" t="str">
            <v>SB35011</v>
          </cell>
          <cell r="C957" t="str">
            <v>Válvulas de 2 - 3" x 2 - 3" 15000 PSI WP, por dia, cada uno para Bombeo de pruebas de Ratas Múltiples</v>
          </cell>
          <cell r="D957" t="str">
            <v>unidad</v>
          </cell>
          <cell r="E957">
            <v>34.29</v>
          </cell>
          <cell r="F957" t="str">
            <v>Servicio</v>
          </cell>
        </row>
        <row r="958">
          <cell r="B958" t="str">
            <v>SB35012</v>
          </cell>
          <cell r="C958" t="str">
            <v>Manifold  2 -3" de alta presión primeras 8 horas para Bombeo de pruebas de Ratas Múltiples</v>
          </cell>
          <cell r="D958" t="str">
            <v>unidad</v>
          </cell>
          <cell r="E958">
            <v>184.24</v>
          </cell>
          <cell r="F958" t="str">
            <v>Servicio</v>
          </cell>
        </row>
        <row r="959">
          <cell r="B959" t="str">
            <v>SB35013</v>
          </cell>
          <cell r="C959" t="str">
            <v>Supervisor bombeo alta presión dia o fraccion</v>
          </cell>
          <cell r="D959" t="str">
            <v>día</v>
          </cell>
          <cell r="E959">
            <v>437.23</v>
          </cell>
          <cell r="F959" t="str">
            <v>Servicio</v>
          </cell>
        </row>
        <row r="960">
          <cell r="B960" t="str">
            <v>SB35014</v>
          </cell>
          <cell r="C960" t="str">
            <v>Operador bombeo alta presión dia o fraccion</v>
          </cell>
          <cell r="D960" t="str">
            <v>día</v>
          </cell>
          <cell r="E960">
            <v>349.78</v>
          </cell>
          <cell r="F960" t="str">
            <v>Servicio</v>
          </cell>
        </row>
        <row r="961">
          <cell r="B961" t="str">
            <v>SB35015</v>
          </cell>
          <cell r="C961" t="str">
            <v>Asistente de Operaciones bombeo alta presión dia o fraccion</v>
          </cell>
          <cell r="D961" t="str">
            <v>día</v>
          </cell>
          <cell r="E961">
            <v>109.31</v>
          </cell>
          <cell r="F961" t="str">
            <v>Servicio</v>
          </cell>
        </row>
        <row r="962">
          <cell r="B962" t="str">
            <v>SB35016</v>
          </cell>
          <cell r="C962" t="str">
            <v>Tanque de fractura de 500 barriles, por primeros 3 días o fracción</v>
          </cell>
          <cell r="D962" t="str">
            <v>unidad</v>
          </cell>
          <cell r="E962">
            <v>678.36</v>
          </cell>
          <cell r="F962" t="str">
            <v>Servicio</v>
          </cell>
        </row>
        <row r="963">
          <cell r="B963" t="str">
            <v>SB35017</v>
          </cell>
          <cell r="C963" t="str">
            <v>Tanque de fractura de 500 bbls,cada dia adicional después del 3er día</v>
          </cell>
          <cell r="D963" t="str">
            <v>día</v>
          </cell>
          <cell r="E963">
            <v>93.28</v>
          </cell>
          <cell r="F963" t="str">
            <v>Servicio</v>
          </cell>
        </row>
        <row r="964">
          <cell r="B964" t="str">
            <v>SB35018</v>
          </cell>
          <cell r="C964" t="str">
            <v>Servicio de Winche para bajar tanques y silos</v>
          </cell>
          <cell r="D964" t="str">
            <v>día</v>
          </cell>
          <cell r="E964">
            <v>1539.2099999999998</v>
          </cell>
          <cell r="F964" t="str">
            <v>Servicio</v>
          </cell>
        </row>
        <row r="965">
          <cell r="B965" t="str">
            <v>SB35019</v>
          </cell>
          <cell r="C965" t="str">
            <v>Movilización  Tanque de 500 bbls</v>
          </cell>
          <cell r="D965" t="str">
            <v>km</v>
          </cell>
          <cell r="E965">
            <v>3.15</v>
          </cell>
          <cell r="F965" t="str">
            <v>Servicio</v>
          </cell>
        </row>
        <row r="966">
          <cell r="B966" t="str">
            <v>SB35020</v>
          </cell>
          <cell r="C966" t="str">
            <v>Ingeniero de Operaciones bombeo alta presión</v>
          </cell>
          <cell r="D966" t="str">
            <v>día</v>
          </cell>
          <cell r="E966">
            <v>721.64</v>
          </cell>
          <cell r="F966" t="str">
            <v>Servicio</v>
          </cell>
        </row>
        <row r="967">
          <cell r="B967" t="str">
            <v>SB35021</v>
          </cell>
          <cell r="C967" t="str">
            <v>Cargo básico primeras 4 horas o fracción unidad de bombeo, hasta 5000 psi</v>
          </cell>
          <cell r="D967" t="str">
            <v>HHP*hr</v>
          </cell>
          <cell r="E967">
            <v>2.81</v>
          </cell>
          <cell r="F967" t="str">
            <v>Servicio</v>
          </cell>
        </row>
        <row r="968">
          <cell r="B968" t="str">
            <v>SB35022</v>
          </cell>
          <cell r="C968" t="str">
            <v>Cada hora adicional o fracción unidad de fracción, hasta 5000 psi.</v>
          </cell>
          <cell r="D968" t="str">
            <v>HHP*hr</v>
          </cell>
          <cell r="E968">
            <v>0.55000000000000004</v>
          </cell>
          <cell r="F968" t="str">
            <v>Servicio</v>
          </cell>
        </row>
        <row r="969">
          <cell r="B969" t="str">
            <v>SB35023</v>
          </cell>
          <cell r="C969" t="str">
            <v>Supervisor Senior para bombeo de nitrógeno dia o fraccion</v>
          </cell>
          <cell r="D969" t="str">
            <v>día</v>
          </cell>
          <cell r="E969">
            <v>766.73</v>
          </cell>
          <cell r="F969" t="str">
            <v>Servicio</v>
          </cell>
        </row>
        <row r="970">
          <cell r="B970" t="str">
            <v>SB35024</v>
          </cell>
          <cell r="C970" t="str">
            <v>Ingeniero de Bombeo Alta Presión</v>
          </cell>
          <cell r="D970" t="str">
            <v>día</v>
          </cell>
          <cell r="E970">
            <v>1081.81</v>
          </cell>
          <cell r="F970" t="str">
            <v>Servicio</v>
          </cell>
        </row>
        <row r="971">
          <cell r="B971" t="str">
            <v>BOMBEO DE SUPERFICIE</v>
          </cell>
          <cell r="C971"/>
          <cell r="D971"/>
          <cell r="E971"/>
          <cell r="F971"/>
        </row>
        <row r="972">
          <cell r="B972" t="str">
            <v>SB3101</v>
          </cell>
          <cell r="C972" t="str">
            <v>Viaje de unidad de Bombeo en superficie</v>
          </cell>
          <cell r="D972" t="str">
            <v>km</v>
          </cell>
          <cell r="E972">
            <v>3.15</v>
          </cell>
          <cell r="F972" t="str">
            <v>Servicio</v>
          </cell>
        </row>
        <row r="973">
          <cell r="B973" t="str">
            <v>SB3105</v>
          </cell>
          <cell r="C973" t="str">
            <v>Cada hora adicional o fracción de trabajo, por unidad de bombeo en superficie</v>
          </cell>
          <cell r="D973" t="str">
            <v>hr</v>
          </cell>
          <cell r="E973">
            <v>107.13</v>
          </cell>
          <cell r="F973" t="str">
            <v>Servicio</v>
          </cell>
        </row>
        <row r="974">
          <cell r="B974" t="str">
            <v>SB3111</v>
          </cell>
          <cell r="C974" t="str">
            <v>Tanque de almacenamiento de 100 barriles</v>
          </cell>
          <cell r="D974" t="str">
            <v>unidad</v>
          </cell>
          <cell r="E974">
            <v>229.19000000000003</v>
          </cell>
          <cell r="F974" t="str">
            <v>Servicio</v>
          </cell>
        </row>
        <row r="975">
          <cell r="B975" t="str">
            <v>SB3113</v>
          </cell>
          <cell r="C975" t="str">
            <v>Adaptador Conector hasta 9 5/8 " por trabajo</v>
          </cell>
          <cell r="D975" t="str">
            <v>unidad</v>
          </cell>
          <cell r="E975">
            <v>61.04</v>
          </cell>
          <cell r="F975" t="str">
            <v>Servicio</v>
          </cell>
        </row>
        <row r="976">
          <cell r="B976" t="str">
            <v>SB3114</v>
          </cell>
          <cell r="C976" t="str">
            <v>Cargo por monitoreo standard  de presión, caudal y densidad para bombeo en superficie</v>
          </cell>
          <cell r="D976" t="str">
            <v>unidad</v>
          </cell>
          <cell r="E976">
            <v>373.74</v>
          </cell>
          <cell r="F976" t="str">
            <v>Servicio</v>
          </cell>
        </row>
        <row r="977">
          <cell r="B977" t="str">
            <v>SB3115</v>
          </cell>
          <cell r="C977" t="str">
            <v>Registrador de presión tipo Martín Decker por trabajo</v>
          </cell>
          <cell r="D977" t="str">
            <v>unidad</v>
          </cell>
          <cell r="E977">
            <v>91.67</v>
          </cell>
          <cell r="F977" t="str">
            <v>Servicio</v>
          </cell>
        </row>
        <row r="978">
          <cell r="B978" t="str">
            <v>SB3116</v>
          </cell>
          <cell r="C978" t="str">
            <v>Medidor de flujo para trabajo de bombeo en superficie, por trabajo</v>
          </cell>
          <cell r="D978" t="str">
            <v>unidad</v>
          </cell>
          <cell r="E978">
            <v>111.41000000000001</v>
          </cell>
          <cell r="F978" t="str">
            <v>Servicio</v>
          </cell>
        </row>
        <row r="979">
          <cell r="B979" t="str">
            <v>SB3118</v>
          </cell>
          <cell r="C979" t="str">
            <v>Tarifa de monitoreo en unidad de bombeo Presión, Densidad, Caudal, Volumen</v>
          </cell>
          <cell r="D979" t="str">
            <v>día</v>
          </cell>
          <cell r="E979">
            <v>373.74</v>
          </cell>
          <cell r="F979" t="str">
            <v>Servicio</v>
          </cell>
        </row>
        <row r="980">
          <cell r="B980" t="str">
            <v>SB3119</v>
          </cell>
          <cell r="C980" t="str">
            <v>Supervisor bombeo superficie dia o fraccion</v>
          </cell>
          <cell r="D980" t="str">
            <v>día</v>
          </cell>
          <cell r="E980">
            <v>437.23</v>
          </cell>
          <cell r="F980" t="str">
            <v>Servicio</v>
          </cell>
        </row>
        <row r="981">
          <cell r="B981" t="str">
            <v>SB3120</v>
          </cell>
          <cell r="C981" t="str">
            <v>Operador bombeo superficie dia o fraccion</v>
          </cell>
          <cell r="D981" t="str">
            <v>día</v>
          </cell>
          <cell r="E981">
            <v>349.78</v>
          </cell>
          <cell r="F981" t="str">
            <v>Servicio</v>
          </cell>
        </row>
        <row r="982">
          <cell r="B982" t="str">
            <v>SB3121</v>
          </cell>
          <cell r="C982" t="str">
            <v>Movilización unidades livianas para personal</v>
          </cell>
          <cell r="D982" t="str">
            <v>km</v>
          </cell>
          <cell r="E982">
            <v>2.66</v>
          </cell>
          <cell r="F982" t="str">
            <v>Servicio</v>
          </cell>
        </row>
        <row r="983">
          <cell r="B983" t="str">
            <v>SB3122</v>
          </cell>
          <cell r="C983" t="str">
            <v>Asistente de Operaciones bombeo superficie dia o fraccion</v>
          </cell>
          <cell r="D983" t="str">
            <v>día</v>
          </cell>
          <cell r="E983">
            <v>109.31</v>
          </cell>
          <cell r="F983" t="str">
            <v>Servicio</v>
          </cell>
        </row>
        <row r="984">
          <cell r="B984" t="str">
            <v>SB3123</v>
          </cell>
          <cell r="C984" t="str">
            <v>Primeras 4 horas o fracción, cargo básico por unidad de bombeo en superficie (350 HP)</v>
          </cell>
          <cell r="D984" t="str">
            <v>unidad</v>
          </cell>
          <cell r="E984">
            <v>2193.02</v>
          </cell>
          <cell r="F984" t="str">
            <v>Servicio</v>
          </cell>
        </row>
        <row r="985">
          <cell r="B985" t="str">
            <v>SB3124</v>
          </cell>
          <cell r="C985" t="str">
            <v>Cada hora adicional o fracción de trabajo, por unidad de bombeo en superficie (350 HP)</v>
          </cell>
          <cell r="D985" t="str">
            <v>hr</v>
          </cell>
          <cell r="E985">
            <v>116.71000000000001</v>
          </cell>
          <cell r="F985" t="str">
            <v>Servicio</v>
          </cell>
        </row>
        <row r="986">
          <cell r="B986" t="str">
            <v>SB3706</v>
          </cell>
          <cell r="C986" t="str">
            <v>Viaje por unidad de bombeo para tratamientos en linea de superficie</v>
          </cell>
          <cell r="D986" t="str">
            <v>km</v>
          </cell>
          <cell r="E986">
            <v>3.15</v>
          </cell>
          <cell r="F986" t="str">
            <v>Servicio</v>
          </cell>
        </row>
        <row r="987">
          <cell r="B987" t="str">
            <v>SB3702</v>
          </cell>
          <cell r="C987" t="str">
            <v>Cargo básico, primeras 4 horas o fracción de unidad de bombeo para tratamientos en superficie</v>
          </cell>
          <cell r="D987" t="str">
            <v>unidad</v>
          </cell>
          <cell r="E987">
            <v>2703.75</v>
          </cell>
          <cell r="F987" t="str">
            <v>Servicio</v>
          </cell>
        </row>
        <row r="988">
          <cell r="B988" t="str">
            <v>SB3703</v>
          </cell>
          <cell r="C988" t="str">
            <v>Supervisor bombeo tratamiento en lineas de superficie</v>
          </cell>
          <cell r="D988" t="str">
            <v>día</v>
          </cell>
          <cell r="E988">
            <v>708.46</v>
          </cell>
          <cell r="F988" t="str">
            <v>Servicio</v>
          </cell>
        </row>
        <row r="989">
          <cell r="B989" t="str">
            <v>SB3704</v>
          </cell>
          <cell r="C989" t="str">
            <v>Operador bombeo tratamiento en lineas de superficie</v>
          </cell>
          <cell r="D989" t="str">
            <v>día</v>
          </cell>
          <cell r="E989">
            <v>297.33</v>
          </cell>
          <cell r="F989" t="str">
            <v>Servicio</v>
          </cell>
        </row>
        <row r="990">
          <cell r="B990" t="str">
            <v>SB3705</v>
          </cell>
          <cell r="C990" t="str">
            <v>Asistente de Operaciones bombeo tratamiento en lineas de superficie</v>
          </cell>
          <cell r="D990" t="str">
            <v>día</v>
          </cell>
          <cell r="E990">
            <v>92.92</v>
          </cell>
          <cell r="F990" t="str">
            <v>Servicio</v>
          </cell>
        </row>
        <row r="991">
          <cell r="B991" t="str">
            <v>BOMBEO DE PARA PRUEBAS DE LINEA</v>
          </cell>
          <cell r="C991"/>
          <cell r="D991"/>
          <cell r="E991"/>
          <cell r="F991"/>
        </row>
        <row r="992">
          <cell r="B992" t="str">
            <v>SBPI35</v>
          </cell>
          <cell r="C992" t="str">
            <v>Viaje de unidad de Bombeo en superficie para pruebas</v>
          </cell>
          <cell r="D992" t="str">
            <v>km</v>
          </cell>
          <cell r="E992">
            <v>3.15</v>
          </cell>
          <cell r="F992" t="str">
            <v>Servicio</v>
          </cell>
        </row>
        <row r="993">
          <cell r="B993" t="str">
            <v>SBPI38</v>
          </cell>
          <cell r="C993" t="str">
            <v>Cada hora adicional o fracción de trabajo, por unidad de bombeo en superficie para pruebas</v>
          </cell>
          <cell r="D993" t="str">
            <v>hr</v>
          </cell>
          <cell r="E993">
            <v>107.13</v>
          </cell>
          <cell r="F993" t="str">
            <v>Servicio</v>
          </cell>
        </row>
        <row r="994">
          <cell r="B994" t="str">
            <v>SBPI39</v>
          </cell>
          <cell r="C994" t="str">
            <v>Cargo por monitoreo standard  de presión, caudal y densidad para bombeo en superficie para pruebas</v>
          </cell>
          <cell r="D994" t="str">
            <v>unidad</v>
          </cell>
          <cell r="E994">
            <v>373.74</v>
          </cell>
          <cell r="F994" t="str">
            <v>Servicio</v>
          </cell>
        </row>
        <row r="995">
          <cell r="B995" t="str">
            <v>SBPI40</v>
          </cell>
          <cell r="C995" t="str">
            <v>Registrador de presión tipo Martín Decker por trabajo para pruebas</v>
          </cell>
          <cell r="D995" t="str">
            <v>unidad</v>
          </cell>
          <cell r="E995">
            <v>91.67</v>
          </cell>
          <cell r="F995" t="str">
            <v>Servicio</v>
          </cell>
        </row>
        <row r="996">
          <cell r="B996" t="str">
            <v>SBPI41</v>
          </cell>
          <cell r="C996" t="str">
            <v>Medidor de flujo para trabajo de bombeo en superficie para pruebas, por trabajo</v>
          </cell>
          <cell r="D996" t="str">
            <v>unidad</v>
          </cell>
          <cell r="E996">
            <v>111.41000000000001</v>
          </cell>
          <cell r="F996" t="str">
            <v>Servicio</v>
          </cell>
        </row>
        <row r="997">
          <cell r="B997" t="str">
            <v>SBPI42</v>
          </cell>
          <cell r="C997" t="str">
            <v>Supervisor bombeo superficie para pruebas dia o fraccion</v>
          </cell>
          <cell r="D997" t="str">
            <v>día</v>
          </cell>
          <cell r="E997">
            <v>437.23</v>
          </cell>
          <cell r="F997" t="str">
            <v>Servicio</v>
          </cell>
        </row>
        <row r="998">
          <cell r="B998" t="str">
            <v>SBPI43</v>
          </cell>
          <cell r="C998" t="str">
            <v>Operador bombeo superficie para pruebas dia o fraccion</v>
          </cell>
          <cell r="D998" t="str">
            <v>día</v>
          </cell>
          <cell r="E998">
            <v>349.78</v>
          </cell>
          <cell r="F998" t="str">
            <v>Servicio</v>
          </cell>
        </row>
        <row r="999">
          <cell r="B999" t="str">
            <v>SBPI44</v>
          </cell>
          <cell r="C999" t="str">
            <v>Movilización unidades livianas para personal</v>
          </cell>
          <cell r="D999" t="str">
            <v>km</v>
          </cell>
          <cell r="E999">
            <v>2.66</v>
          </cell>
          <cell r="F999" t="str">
            <v>Servicio</v>
          </cell>
        </row>
        <row r="1000">
          <cell r="B1000" t="str">
            <v>SBPI45</v>
          </cell>
          <cell r="C1000" t="str">
            <v>Asistente de Operaciones bombeo superficie para pruebas dia o fraccion</v>
          </cell>
          <cell r="D1000" t="str">
            <v>día</v>
          </cell>
          <cell r="E1000">
            <v>109.31</v>
          </cell>
          <cell r="F1000" t="str">
            <v>Servicio</v>
          </cell>
        </row>
        <row r="1001">
          <cell r="B1001" t="str">
            <v>SBPI46</v>
          </cell>
          <cell r="C1001" t="str">
            <v>Supervisor Senior para bombeo en superficie dia o fraccion</v>
          </cell>
          <cell r="D1001" t="str">
            <v>día</v>
          </cell>
          <cell r="E1001">
            <v>766.73</v>
          </cell>
          <cell r="F1001" t="str">
            <v>Servicio</v>
          </cell>
        </row>
        <row r="1002">
          <cell r="B1002" t="str">
            <v>SBPI47</v>
          </cell>
          <cell r="C1002" t="str">
            <v>Primeras 4 horas o fracción, cargo básico por unidad de bombeo en superficie para pruebas (350 HP)</v>
          </cell>
          <cell r="D1002" t="str">
            <v>unidad</v>
          </cell>
          <cell r="E1002">
            <v>2193.02</v>
          </cell>
          <cell r="F1002" t="str">
            <v>Servicio</v>
          </cell>
        </row>
        <row r="1003">
          <cell r="B1003" t="str">
            <v>SBPI48</v>
          </cell>
          <cell r="C1003" t="str">
            <v>Cada hora adicional o fracción de trabajo, por unidad de bombeo en superficie para pruebas (350 HP)</v>
          </cell>
          <cell r="D1003" t="str">
            <v>hr</v>
          </cell>
          <cell r="E1003">
            <v>116.71000000000001</v>
          </cell>
          <cell r="F1003" t="str">
            <v>Servicio</v>
          </cell>
        </row>
        <row r="1004">
          <cell r="B1004" t="str">
            <v>2.2.57. Servicios de Gestión de Desechos</v>
          </cell>
          <cell r="C1004"/>
          <cell r="D1004"/>
          <cell r="E1004"/>
          <cell r="F1004"/>
        </row>
        <row r="1005">
          <cell r="B1005" t="str">
            <v>SCS7001</v>
          </cell>
          <cell r="C1005" t="str">
            <v>Cuttings Boxes</v>
          </cell>
          <cell r="D1005" t="str">
            <v>día</v>
          </cell>
          <cell r="E1005">
            <v>37.75</v>
          </cell>
          <cell r="F1005" t="str">
            <v>Servicio</v>
          </cell>
        </row>
        <row r="1006">
          <cell r="B1006" t="str">
            <v>SCS7002</v>
          </cell>
          <cell r="C1006" t="str">
            <v>Servicios de Tratamiento de fluidos de control de pozo hasta 1000 bbls</v>
          </cell>
          <cell r="D1006" t="str">
            <v>bbl</v>
          </cell>
          <cell r="E1006">
            <v>0.67</v>
          </cell>
          <cell r="F1006" t="str">
            <v>Servicio</v>
          </cell>
        </row>
        <row r="1007">
          <cell r="B1007" t="str">
            <v>SCS7003</v>
          </cell>
          <cell r="C1007" t="str">
            <v>Servicio de Filtración  (unidad de filtración y tanque de 500 bls por tres días)</v>
          </cell>
          <cell r="D1007" t="str">
            <v>trabajo</v>
          </cell>
          <cell r="E1007">
            <v>1710.4399999999998</v>
          </cell>
          <cell r="F1007" t="str">
            <v>Servicio</v>
          </cell>
        </row>
        <row r="1008">
          <cell r="B1008" t="str">
            <v>SCS7004</v>
          </cell>
          <cell r="C1008" t="str">
            <v>unidad de Filtración para fluidos de completación especial (3 días)</v>
          </cell>
          <cell r="D1008" t="str">
            <v>trabajo</v>
          </cell>
          <cell r="E1008">
            <v>1710.4399999999998</v>
          </cell>
          <cell r="F1008" t="str">
            <v>Servicio</v>
          </cell>
        </row>
        <row r="1009">
          <cell r="B1009" t="str">
            <v>SCS7005</v>
          </cell>
          <cell r="C1009" t="str">
            <v>Tanque de sólidos para residuos de Workover, 200-240 bbl</v>
          </cell>
          <cell r="D1009" t="str">
            <v>día</v>
          </cell>
          <cell r="E1009">
            <v>58.730000000000004</v>
          </cell>
          <cell r="F1009" t="str">
            <v>Servicio</v>
          </cell>
        </row>
        <row r="1010">
          <cell r="B1010" t="str">
            <v>SCS7006</v>
          </cell>
          <cell r="C1010" t="str">
            <v>Tanque de sólidos para residuos de Workover, 100 - 120 bbl</v>
          </cell>
          <cell r="D1010" t="str">
            <v>día</v>
          </cell>
          <cell r="E1010">
            <v>38.6</v>
          </cell>
          <cell r="F1010" t="str">
            <v>Servicio</v>
          </cell>
        </row>
        <row r="1011">
          <cell r="B1011" t="str">
            <v>SCS7007</v>
          </cell>
          <cell r="C1011" t="str">
            <v>Retroexcavadora Tipo 1</v>
          </cell>
          <cell r="D1011" t="str">
            <v>día</v>
          </cell>
          <cell r="E1011">
            <v>394.29999999999995</v>
          </cell>
          <cell r="F1011" t="str">
            <v>Servicio</v>
          </cell>
        </row>
        <row r="1012">
          <cell r="B1012" t="str">
            <v>SCS7008</v>
          </cell>
          <cell r="C1012" t="str">
            <v>Volqueta 8 mt3</v>
          </cell>
          <cell r="D1012" t="str">
            <v>día</v>
          </cell>
          <cell r="E1012">
            <v>249.16</v>
          </cell>
          <cell r="F1012" t="str">
            <v>Servicio</v>
          </cell>
        </row>
        <row r="1013">
          <cell r="B1013" t="str">
            <v>SCS7009</v>
          </cell>
          <cell r="C1013" t="str">
            <v>Carro Tanque 200 bbls</v>
          </cell>
          <cell r="D1013" t="str">
            <v>día</v>
          </cell>
          <cell r="E1013">
            <v>412.75</v>
          </cell>
          <cell r="F1013" t="str">
            <v>Servicio</v>
          </cell>
        </row>
        <row r="1014">
          <cell r="B1014" t="str">
            <v>SCS7010</v>
          </cell>
          <cell r="C1014" t="str">
            <v>Contenedor  Laboratorio</v>
          </cell>
          <cell r="D1014" t="str">
            <v>día</v>
          </cell>
          <cell r="E1014">
            <v>79.699999999999989</v>
          </cell>
          <cell r="F1014" t="str">
            <v>Servicio</v>
          </cell>
        </row>
        <row r="1015">
          <cell r="B1015" t="str">
            <v>SCS7011</v>
          </cell>
          <cell r="C1015" t="str">
            <v>Contenedor Bodega</v>
          </cell>
          <cell r="D1015" t="str">
            <v>día</v>
          </cell>
          <cell r="E1015">
            <v>75.509999999999991</v>
          </cell>
          <cell r="F1015" t="str">
            <v>Servicio</v>
          </cell>
        </row>
        <row r="1016">
          <cell r="B1016" t="str">
            <v>SCS7012</v>
          </cell>
          <cell r="C1016" t="str">
            <v>Tabla parámetros del fluido tratado, Completa</v>
          </cell>
          <cell r="D1016" t="str">
            <v>unidad</v>
          </cell>
          <cell r="E1016">
            <v>352.34</v>
          </cell>
          <cell r="F1016" t="str">
            <v>Servicio</v>
          </cell>
        </row>
        <row r="1017">
          <cell r="B1017" t="str">
            <v>SCS7013</v>
          </cell>
          <cell r="C1017" t="str">
            <v>Tabla 4b. RO 265, Completa</v>
          </cell>
          <cell r="D1017" t="str">
            <v>unidad</v>
          </cell>
          <cell r="E1017">
            <v>402.69</v>
          </cell>
          <cell r="F1017" t="str">
            <v>Servicio</v>
          </cell>
        </row>
        <row r="1018">
          <cell r="B1018" t="str">
            <v>SCS7014</v>
          </cell>
          <cell r="C1018" t="str">
            <v>Tabla 7b. RO 265, Completa</v>
          </cell>
          <cell r="D1018" t="str">
            <v>unidad</v>
          </cell>
          <cell r="E1018">
            <v>482.38000000000005</v>
          </cell>
          <cell r="F1018" t="str">
            <v>Servicio</v>
          </cell>
        </row>
        <row r="1019">
          <cell r="B1019" t="str">
            <v>SCS7015</v>
          </cell>
          <cell r="C1019" t="str">
            <v>Supervisor Control de Solidos dia o fraccion</v>
          </cell>
          <cell r="D1019" t="str">
            <v>día</v>
          </cell>
          <cell r="E1019">
            <v>806.54</v>
          </cell>
          <cell r="F1019" t="str">
            <v>Servicio</v>
          </cell>
        </row>
        <row r="1020">
          <cell r="B1020" t="str">
            <v>SCS7016</v>
          </cell>
          <cell r="C1020" t="str">
            <v>Tratamiento de líquidos contaminados</v>
          </cell>
          <cell r="D1020" t="str">
            <v>bbl</v>
          </cell>
          <cell r="E1020">
            <v>26.86</v>
          </cell>
          <cell r="F1020" t="str">
            <v>Servicio</v>
          </cell>
        </row>
        <row r="1021">
          <cell r="B1021" t="str">
            <v>SCS7017</v>
          </cell>
          <cell r="C1021" t="str">
            <v>Supervisor Senior para gestión de desechos dia o fraccion</v>
          </cell>
          <cell r="D1021" t="str">
            <v>día</v>
          </cell>
          <cell r="E1021">
            <v>616.72</v>
          </cell>
          <cell r="F1021" t="str">
            <v>Servicio</v>
          </cell>
        </row>
        <row r="1022">
          <cell r="B1022" t="str">
            <v>SCS7018</v>
          </cell>
          <cell r="C1022" t="str">
            <v>Ingeniero de Gestión de Desechos</v>
          </cell>
          <cell r="D1022" t="str">
            <v>día</v>
          </cell>
          <cell r="E1022">
            <v>764.32</v>
          </cell>
          <cell r="F1022" t="str">
            <v>Servicio</v>
          </cell>
        </row>
        <row r="1023">
          <cell r="B1023" t="str">
            <v>SCS7101</v>
          </cell>
          <cell r="C1023" t="str">
            <v>Tratamiento de desechos solidos de cementación</v>
          </cell>
          <cell r="D1023" t="str">
            <v>bbl</v>
          </cell>
          <cell r="E1023">
            <v>31.880000000000003</v>
          </cell>
          <cell r="F1023" t="str">
            <v>Servicio</v>
          </cell>
        </row>
        <row r="1024">
          <cell r="B1024" t="str">
            <v>SCS7103</v>
          </cell>
          <cell r="C1024" t="str">
            <v>Volteador</v>
          </cell>
          <cell r="D1024" t="str">
            <v>día</v>
          </cell>
          <cell r="E1024">
            <v>151</v>
          </cell>
          <cell r="F1024" t="str">
            <v>Servicio</v>
          </cell>
        </row>
        <row r="1025">
          <cell r="B1025" t="str">
            <v>SCS7104</v>
          </cell>
          <cell r="C1025" t="str">
            <v xml:space="preserve">Tratamiento de solidos completación  base agua </v>
          </cell>
          <cell r="D1025" t="str">
            <v>bbl</v>
          </cell>
          <cell r="E1025">
            <v>26.86</v>
          </cell>
          <cell r="F1025" t="str">
            <v>Servicio</v>
          </cell>
        </row>
        <row r="1026">
          <cell r="B1026" t="str">
            <v>SCS7105</v>
          </cell>
          <cell r="C1026" t="str">
            <v>Servicio de movilización de líquidos contaminados</v>
          </cell>
          <cell r="D1026" t="str">
            <v>bbl</v>
          </cell>
          <cell r="E1026">
            <v>27.08</v>
          </cell>
          <cell r="F1026" t="str">
            <v>Servicio</v>
          </cell>
        </row>
        <row r="1027">
          <cell r="B1027" t="str">
            <v>SCS7106</v>
          </cell>
          <cell r="C1027" t="str">
            <v>Servicio de movilización de sólidos contaminados con aceite</v>
          </cell>
          <cell r="D1027" t="str">
            <v>tonelada</v>
          </cell>
          <cell r="E1027">
            <v>315.73</v>
          </cell>
          <cell r="F1027" t="str">
            <v>Servicio</v>
          </cell>
        </row>
        <row r="1028">
          <cell r="B1028" t="str">
            <v>SCS7107</v>
          </cell>
          <cell r="C1028" t="str">
            <v>Tratamiento de desechos sólidos contaminados con aceite</v>
          </cell>
          <cell r="D1028" t="str">
            <v>tonelada</v>
          </cell>
          <cell r="E1028">
            <v>566.28000000000009</v>
          </cell>
          <cell r="F1028" t="str">
            <v>Servicio</v>
          </cell>
        </row>
        <row r="1029">
          <cell r="B1029" t="str">
            <v>SCS7108</v>
          </cell>
          <cell r="C1029" t="str">
            <v>Centrifuga  Tipo 1</v>
          </cell>
          <cell r="D1029" t="str">
            <v>día</v>
          </cell>
          <cell r="E1029">
            <v>377.53000000000003</v>
          </cell>
          <cell r="F1029" t="str">
            <v>Servicio</v>
          </cell>
        </row>
        <row r="1030">
          <cell r="B1030" t="str">
            <v>SCS7110</v>
          </cell>
          <cell r="C1030" t="str">
            <v xml:space="preserve">Linear Motion Shaker Series 500 B4X-18 </v>
          </cell>
          <cell r="D1030" t="str">
            <v>día</v>
          </cell>
          <cell r="E1030">
            <v>166.95</v>
          </cell>
          <cell r="F1030" t="str">
            <v>Servicio</v>
          </cell>
        </row>
        <row r="1031">
          <cell r="B1031" t="str">
            <v>SCS7111</v>
          </cell>
          <cell r="C1031" t="str">
            <v>Zaranda  High Dryer</v>
          </cell>
          <cell r="D1031" t="str">
            <v>día</v>
          </cell>
          <cell r="E1031">
            <v>192.97</v>
          </cell>
          <cell r="F1031" t="str">
            <v>Servicio</v>
          </cell>
        </row>
        <row r="1032">
          <cell r="B1032" t="str">
            <v>SCS7112</v>
          </cell>
          <cell r="C1032" t="str">
            <v xml:space="preserve">Limpiador de residuos de Workover  3x1 (2-12 &amp; 16-4) </v>
          </cell>
          <cell r="D1032" t="str">
            <v>día</v>
          </cell>
          <cell r="E1032">
            <v>242.62</v>
          </cell>
          <cell r="F1032" t="str">
            <v>Servicio</v>
          </cell>
        </row>
        <row r="1033">
          <cell r="B1033" t="str">
            <v>SCS7113</v>
          </cell>
          <cell r="C1033" t="str">
            <v>Removedor de residuos de Workover</v>
          </cell>
          <cell r="D1033" t="str">
            <v>día</v>
          </cell>
          <cell r="E1033">
            <v>345.9</v>
          </cell>
          <cell r="F1033" t="str">
            <v>Servicio</v>
          </cell>
        </row>
        <row r="1034">
          <cell r="B1034" t="str">
            <v>SCS7114</v>
          </cell>
          <cell r="C1034" t="str">
            <v>unidad de Dewatering</v>
          </cell>
          <cell r="D1034" t="str">
            <v>día</v>
          </cell>
          <cell r="E1034">
            <v>281.04999999999995</v>
          </cell>
          <cell r="F1034" t="str">
            <v>Servicio</v>
          </cell>
        </row>
        <row r="1035">
          <cell r="B1035" t="str">
            <v>SCS7115</v>
          </cell>
          <cell r="C1035" t="str">
            <v>unidad de Tratamiento de Agua</v>
          </cell>
          <cell r="D1035" t="str">
            <v>día</v>
          </cell>
          <cell r="E1035">
            <v>58.730000000000004</v>
          </cell>
          <cell r="F1035" t="str">
            <v>Servicio</v>
          </cell>
        </row>
        <row r="1036">
          <cell r="B1036" t="str">
            <v>SCS7116</v>
          </cell>
          <cell r="C1036" t="str">
            <v>Tanque de residuos de Workover de 10 bbl</v>
          </cell>
          <cell r="D1036" t="str">
            <v>día</v>
          </cell>
          <cell r="E1036">
            <v>25.18</v>
          </cell>
          <cell r="F1036" t="str">
            <v>Servicio</v>
          </cell>
        </row>
        <row r="1037">
          <cell r="B1037" t="str">
            <v>SCS7117</v>
          </cell>
          <cell r="C1037" t="str">
            <v>Bomba de díafragma de 1"</v>
          </cell>
          <cell r="D1037" t="str">
            <v>día</v>
          </cell>
          <cell r="E1037">
            <v>20.979999999999997</v>
          </cell>
          <cell r="F1037" t="str">
            <v>Servicio</v>
          </cell>
        </row>
        <row r="1038">
          <cell r="B1038" t="str">
            <v>SCS7118</v>
          </cell>
          <cell r="C1038" t="str">
            <v>Bomba de díafragma de 2"</v>
          </cell>
          <cell r="D1038" t="str">
            <v>día</v>
          </cell>
          <cell r="E1038">
            <v>29.38</v>
          </cell>
          <cell r="F1038" t="str">
            <v>Servicio</v>
          </cell>
        </row>
        <row r="1039">
          <cell r="B1039" t="str">
            <v>SCS7119</v>
          </cell>
          <cell r="C1039" t="str">
            <v>Bomba de díafragma de 3"</v>
          </cell>
          <cell r="D1039" t="str">
            <v>día</v>
          </cell>
          <cell r="E1039">
            <v>33.56</v>
          </cell>
          <cell r="F1039" t="str">
            <v>Servicio</v>
          </cell>
        </row>
        <row r="1040">
          <cell r="B1040" t="str">
            <v>SCS7120</v>
          </cell>
          <cell r="C1040" t="str">
            <v xml:space="preserve">Bomba Centrifuga 6 x 8 </v>
          </cell>
          <cell r="D1040" t="str">
            <v>día</v>
          </cell>
          <cell r="E1040">
            <v>125.85999999999999</v>
          </cell>
          <cell r="F1040" t="str">
            <v>Servicio</v>
          </cell>
        </row>
        <row r="1041">
          <cell r="B1041" t="str">
            <v>SCS7122</v>
          </cell>
          <cell r="C1041" t="str">
            <v>Bomba Centrifuga 6 x 5  - Shear Pump</v>
          </cell>
          <cell r="D1041" t="str">
            <v>día</v>
          </cell>
          <cell r="E1041">
            <v>73.84</v>
          </cell>
          <cell r="F1041" t="str">
            <v>Servicio</v>
          </cell>
        </row>
        <row r="1042">
          <cell r="B1042" t="str">
            <v>SCS7124</v>
          </cell>
          <cell r="C1042" t="str">
            <v xml:space="preserve">Bomba Centrifuga 4 x 3 </v>
          </cell>
          <cell r="D1042" t="str">
            <v>día</v>
          </cell>
          <cell r="E1042">
            <v>54.53</v>
          </cell>
          <cell r="F1042" t="str">
            <v>Servicio</v>
          </cell>
        </row>
        <row r="1043">
          <cell r="B1043" t="str">
            <v>SCS7125</v>
          </cell>
          <cell r="C1043" t="str">
            <v xml:space="preserve">Bomba Centrifuga 3 x 2 </v>
          </cell>
          <cell r="D1043" t="str">
            <v>día</v>
          </cell>
          <cell r="E1043">
            <v>33.56</v>
          </cell>
          <cell r="F1043" t="str">
            <v>Servicio</v>
          </cell>
        </row>
        <row r="1044">
          <cell r="B1044" t="str">
            <v>SCS7126</v>
          </cell>
          <cell r="C1044" t="str">
            <v>Bomba MOYNO NE-60</v>
          </cell>
          <cell r="D1044" t="str">
            <v>día</v>
          </cell>
          <cell r="E1044">
            <v>75.509999999999991</v>
          </cell>
          <cell r="F1044" t="str">
            <v>Servicio</v>
          </cell>
        </row>
        <row r="1045">
          <cell r="B1045" t="str">
            <v>SCS7127</v>
          </cell>
          <cell r="C1045" t="str">
            <v>Bomba MOYNO NE-30 - polímero</v>
          </cell>
          <cell r="D1045" t="str">
            <v>día</v>
          </cell>
          <cell r="E1045">
            <v>50.339999999999996</v>
          </cell>
          <cell r="F1045" t="str">
            <v>Servicio</v>
          </cell>
        </row>
        <row r="1046">
          <cell r="B1046" t="str">
            <v>SCS7128</v>
          </cell>
          <cell r="C1046" t="str">
            <v>Bomba a diésel de 3"</v>
          </cell>
          <cell r="D1046" t="str">
            <v>día</v>
          </cell>
          <cell r="E1046">
            <v>33.56</v>
          </cell>
          <cell r="F1046" t="str">
            <v>Servicio</v>
          </cell>
        </row>
        <row r="1047">
          <cell r="B1047" t="str">
            <v>SCS7129</v>
          </cell>
          <cell r="C1047" t="str">
            <v>Compresor de aire 50 CFM</v>
          </cell>
          <cell r="D1047" t="str">
            <v>día</v>
          </cell>
          <cell r="E1047">
            <v>67.12</v>
          </cell>
          <cell r="F1047" t="str">
            <v>Servicio</v>
          </cell>
        </row>
        <row r="1048">
          <cell r="B1048" t="str">
            <v>SCS7130</v>
          </cell>
          <cell r="C1048" t="str">
            <v>Compresor de aire 75 CFM</v>
          </cell>
          <cell r="D1048" t="str">
            <v>día</v>
          </cell>
          <cell r="E1048">
            <v>81.37</v>
          </cell>
          <cell r="F1048" t="str">
            <v>Servicio</v>
          </cell>
        </row>
        <row r="1049">
          <cell r="B1049" t="str">
            <v>SCS7131</v>
          </cell>
          <cell r="C1049" t="str">
            <v>Compresor de aire 110 CFM</v>
          </cell>
          <cell r="D1049" t="str">
            <v>día</v>
          </cell>
          <cell r="E1049">
            <v>104.87</v>
          </cell>
          <cell r="F1049" t="str">
            <v>Servicio</v>
          </cell>
        </row>
        <row r="1050">
          <cell r="B1050" t="str">
            <v>SCS7132</v>
          </cell>
          <cell r="C1050" t="str">
            <v>Generador 600 kW</v>
          </cell>
          <cell r="D1050" t="str">
            <v>día</v>
          </cell>
          <cell r="E1050">
            <v>503.36</v>
          </cell>
          <cell r="F1050" t="str">
            <v>Servicio</v>
          </cell>
        </row>
        <row r="1051">
          <cell r="B1051" t="str">
            <v>SCS7133</v>
          </cell>
          <cell r="C1051" t="str">
            <v>Generador 400-450kW</v>
          </cell>
          <cell r="D1051" t="str">
            <v>día</v>
          </cell>
          <cell r="E1051">
            <v>390.1</v>
          </cell>
          <cell r="F1051" t="str">
            <v>Servicio</v>
          </cell>
        </row>
        <row r="1052">
          <cell r="B1052" t="str">
            <v>SCS7135</v>
          </cell>
          <cell r="C1052" t="str">
            <v>Generador de 350 kW</v>
          </cell>
          <cell r="D1052" t="str">
            <v>día</v>
          </cell>
          <cell r="E1052">
            <v>322.99</v>
          </cell>
          <cell r="F1052" t="str">
            <v>Servicio</v>
          </cell>
        </row>
        <row r="1053">
          <cell r="B1053" t="str">
            <v>SCS7136</v>
          </cell>
          <cell r="C1053" t="str">
            <v>Generador de 100-150 kW</v>
          </cell>
          <cell r="D1053" t="str">
            <v>día</v>
          </cell>
          <cell r="E1053">
            <v>197.14999999999998</v>
          </cell>
          <cell r="F1053" t="str">
            <v>Servicio</v>
          </cell>
        </row>
        <row r="1054">
          <cell r="B1054" t="str">
            <v>SCS7137</v>
          </cell>
          <cell r="C1054" t="str">
            <v xml:space="preserve">Secador de cortes vertical </v>
          </cell>
          <cell r="D1054" t="str">
            <v>día</v>
          </cell>
          <cell r="E1054">
            <v>824.83999999999992</v>
          </cell>
          <cell r="F1054" t="str">
            <v>Servicio</v>
          </cell>
        </row>
        <row r="1055">
          <cell r="B1055" t="str">
            <v>SCS7138</v>
          </cell>
          <cell r="C1055" t="str">
            <v>Sección de 12 pies de Tornillo inclinado de 14" con motor</v>
          </cell>
          <cell r="D1055" t="str">
            <v>día</v>
          </cell>
          <cell r="E1055">
            <v>146.82999999999998</v>
          </cell>
          <cell r="F1055" t="str">
            <v>Servicio</v>
          </cell>
        </row>
        <row r="1056">
          <cell r="B1056" t="str">
            <v>SCS7139</v>
          </cell>
          <cell r="C1056" t="str">
            <v>Sección de 12 pies de tornillo de 14" con motor</v>
          </cell>
          <cell r="D1056" t="str">
            <v>día</v>
          </cell>
          <cell r="E1056">
            <v>83.9</v>
          </cell>
          <cell r="F1056" t="str">
            <v>Servicio</v>
          </cell>
        </row>
        <row r="1057">
          <cell r="B1057" t="str">
            <v>SCS7142</v>
          </cell>
          <cell r="C1057" t="str">
            <v>Panel de Distribución Eléctrico 520 Amp</v>
          </cell>
          <cell r="D1057" t="str">
            <v>día</v>
          </cell>
          <cell r="E1057">
            <v>41.96</v>
          </cell>
          <cell r="F1057" t="str">
            <v>Servicio</v>
          </cell>
        </row>
        <row r="1058">
          <cell r="B1058" t="str">
            <v>SCS7143</v>
          </cell>
          <cell r="C1058" t="str">
            <v>Tanque de Tornillo</v>
          </cell>
          <cell r="D1058" t="str">
            <v>día</v>
          </cell>
          <cell r="E1058">
            <v>151</v>
          </cell>
          <cell r="F1058" t="str">
            <v>Servicio</v>
          </cell>
        </row>
        <row r="1059">
          <cell r="B1059" t="str">
            <v>SCS7144</v>
          </cell>
          <cell r="C1059" t="str">
            <v>Tanque de sólidos, 200-240 bbl</v>
          </cell>
          <cell r="D1059" t="str">
            <v>día</v>
          </cell>
          <cell r="E1059">
            <v>58.730000000000004</v>
          </cell>
          <cell r="F1059" t="str">
            <v>Servicio</v>
          </cell>
        </row>
        <row r="1060">
          <cell r="B1060" t="str">
            <v>SCS7145</v>
          </cell>
          <cell r="C1060" t="str">
            <v>Tanque de sólidos, 100 - 120 bbl</v>
          </cell>
          <cell r="D1060" t="str">
            <v>día</v>
          </cell>
          <cell r="E1060">
            <v>38.6</v>
          </cell>
          <cell r="F1060" t="str">
            <v>Servicio</v>
          </cell>
        </row>
        <row r="1061">
          <cell r="B1061" t="str">
            <v>SCS7151</v>
          </cell>
          <cell r="C1061" t="str">
            <v>Tanque Skimmer 100 bbl</v>
          </cell>
          <cell r="D1061" t="str">
            <v>día</v>
          </cell>
          <cell r="E1061">
            <v>50.339999999999996</v>
          </cell>
          <cell r="F1061" t="str">
            <v>Servicio</v>
          </cell>
        </row>
        <row r="1062">
          <cell r="B1062" t="str">
            <v>SCS7152</v>
          </cell>
          <cell r="C1062" t="str">
            <v xml:space="preserve">Retroexcavadora 320 (Excavator - oruga)  </v>
          </cell>
          <cell r="D1062" t="str">
            <v>día</v>
          </cell>
          <cell r="E1062">
            <v>394.29999999999995</v>
          </cell>
          <cell r="F1062" t="str">
            <v>Servicio</v>
          </cell>
        </row>
        <row r="1063">
          <cell r="B1063" t="str">
            <v>SCS7155</v>
          </cell>
          <cell r="C1063" t="str">
            <v>Excavadora de llantas</v>
          </cell>
          <cell r="D1063" t="str">
            <v>día</v>
          </cell>
          <cell r="E1063">
            <v>364.94</v>
          </cell>
          <cell r="F1063" t="str">
            <v>Servicio</v>
          </cell>
        </row>
        <row r="1064">
          <cell r="B1064" t="str">
            <v>SCS7157</v>
          </cell>
          <cell r="C1064" t="str">
            <v>Volqueta 12 mt3</v>
          </cell>
          <cell r="D1064" t="str">
            <v>día</v>
          </cell>
          <cell r="E1064">
            <v>334.38</v>
          </cell>
          <cell r="F1064" t="str">
            <v>Servicio</v>
          </cell>
        </row>
        <row r="1065">
          <cell r="B1065" t="str">
            <v>SCS7160</v>
          </cell>
          <cell r="C1065" t="str">
            <v>Volqueta 8 mt3</v>
          </cell>
          <cell r="D1065" t="str">
            <v>día</v>
          </cell>
          <cell r="E1065">
            <v>249.16</v>
          </cell>
          <cell r="F1065" t="str">
            <v>Servicio</v>
          </cell>
        </row>
        <row r="1066">
          <cell r="B1066" t="str">
            <v>SCS7167</v>
          </cell>
          <cell r="C1066" t="str">
            <v>Laboratorio Portátil</v>
          </cell>
          <cell r="D1066" t="str">
            <v>día</v>
          </cell>
          <cell r="E1066">
            <v>81.37</v>
          </cell>
          <cell r="F1066" t="str">
            <v>Servicio</v>
          </cell>
        </row>
        <row r="1067">
          <cell r="B1067" t="str">
            <v>SCS7168</v>
          </cell>
          <cell r="C1067" t="str">
            <v>Contenedor - Bodega - Laboratorio</v>
          </cell>
          <cell r="D1067" t="str">
            <v>día</v>
          </cell>
          <cell r="E1067">
            <v>79.699999999999989</v>
          </cell>
          <cell r="F1067" t="str">
            <v>Servicio</v>
          </cell>
        </row>
        <row r="1068">
          <cell r="B1068" t="str">
            <v>SCS7169</v>
          </cell>
          <cell r="C1068" t="str">
            <v>Camper - Dormitorio</v>
          </cell>
          <cell r="D1068" t="str">
            <v>día</v>
          </cell>
          <cell r="E1068">
            <v>83.9</v>
          </cell>
          <cell r="F1068" t="str">
            <v>Servicio</v>
          </cell>
        </row>
        <row r="1069">
          <cell r="B1069" t="str">
            <v>SCS7170</v>
          </cell>
          <cell r="C1069" t="str">
            <v>Hidrolavadora o Vaporela</v>
          </cell>
          <cell r="D1069" t="str">
            <v>día</v>
          </cell>
          <cell r="E1069">
            <v>62.92</v>
          </cell>
          <cell r="F1069" t="str">
            <v>Servicio</v>
          </cell>
        </row>
        <row r="1070">
          <cell r="B1070" t="str">
            <v>SCS7171</v>
          </cell>
          <cell r="C1070" t="str">
            <v>Tablero de Distribución Eléctrica</v>
          </cell>
          <cell r="D1070" t="str">
            <v>día</v>
          </cell>
          <cell r="E1070">
            <v>43.62</v>
          </cell>
          <cell r="F1070" t="str">
            <v>Servicio</v>
          </cell>
        </row>
        <row r="1071">
          <cell r="B1071" t="str">
            <v>SCS7173</v>
          </cell>
          <cell r="C1071" t="str">
            <v>Caja de distribución de flujo para las zarandas</v>
          </cell>
          <cell r="D1071" t="str">
            <v>día</v>
          </cell>
          <cell r="E1071">
            <v>83.9</v>
          </cell>
          <cell r="F1071" t="str">
            <v>Servicio</v>
          </cell>
        </row>
        <row r="1072">
          <cell r="B1072" t="str">
            <v>SCS7174</v>
          </cell>
          <cell r="C1072" t="str">
            <v>100 Hp Vacuum Unit</v>
          </cell>
          <cell r="D1072" t="str">
            <v>día</v>
          </cell>
          <cell r="E1072">
            <v>239.10999999999999</v>
          </cell>
          <cell r="F1072" t="str">
            <v>Servicio</v>
          </cell>
        </row>
        <row r="1073">
          <cell r="B1073" t="str">
            <v>SCS7175</v>
          </cell>
          <cell r="C1073" t="str">
            <v>VD Pod with internal conveyor</v>
          </cell>
          <cell r="D1073" t="str">
            <v>día</v>
          </cell>
          <cell r="E1073">
            <v>474</v>
          </cell>
          <cell r="F1073" t="str">
            <v>Servicio</v>
          </cell>
        </row>
        <row r="1074">
          <cell r="B1074" t="str">
            <v>SCS7176</v>
          </cell>
          <cell r="C1074" t="str">
            <v>15 bbl air tank + hoses</v>
          </cell>
          <cell r="D1074" t="str">
            <v>día</v>
          </cell>
          <cell r="E1074">
            <v>125.85999999999999</v>
          </cell>
          <cell r="F1074" t="str">
            <v>Servicio</v>
          </cell>
        </row>
        <row r="1075">
          <cell r="B1075" t="str">
            <v>SCS7177</v>
          </cell>
          <cell r="C1075" t="str">
            <v>Tanque de Mezcla "Shear Tank" de 160 bbl</v>
          </cell>
          <cell r="D1075" t="str">
            <v>día</v>
          </cell>
          <cell r="E1075">
            <v>268.46999999999997</v>
          </cell>
          <cell r="F1075" t="str">
            <v>Servicio</v>
          </cell>
        </row>
        <row r="1076">
          <cell r="B1076" t="str">
            <v>SCS7178</v>
          </cell>
          <cell r="C1076" t="str">
            <v>Volteador de Cutting Boxes</v>
          </cell>
          <cell r="D1076" t="str">
            <v>día</v>
          </cell>
          <cell r="E1076">
            <v>352.34</v>
          </cell>
          <cell r="F1076" t="str">
            <v>Servicio</v>
          </cell>
        </row>
        <row r="1077">
          <cell r="B1077" t="str">
            <v>SCS7179</v>
          </cell>
          <cell r="C1077" t="str">
            <v>Grua 30 Tons</v>
          </cell>
          <cell r="D1077" t="str">
            <v>día</v>
          </cell>
          <cell r="E1077">
            <v>1006.72</v>
          </cell>
          <cell r="F1077" t="str">
            <v>Servicio</v>
          </cell>
        </row>
        <row r="1078">
          <cell r="B1078" t="str">
            <v>SCS7180</v>
          </cell>
          <cell r="C1078" t="str">
            <v xml:space="preserve"> Screens API 200</v>
          </cell>
          <cell r="D1078" t="str">
            <v>día</v>
          </cell>
          <cell r="E1078">
            <v>440.45</v>
          </cell>
          <cell r="F1078" t="str">
            <v>Servicio</v>
          </cell>
        </row>
        <row r="1079">
          <cell r="B1079" t="str">
            <v>SCS7181</v>
          </cell>
          <cell r="C1079" t="str">
            <v xml:space="preserve"> Screens API 170</v>
          </cell>
          <cell r="D1079" t="str">
            <v>día</v>
          </cell>
          <cell r="E1079">
            <v>377.53000000000003</v>
          </cell>
          <cell r="F1079" t="str">
            <v>Servicio</v>
          </cell>
        </row>
        <row r="1080">
          <cell r="B1080" t="str">
            <v>SCS7182</v>
          </cell>
          <cell r="C1080" t="str">
            <v xml:space="preserve"> Screens API 140</v>
          </cell>
          <cell r="D1080" t="str">
            <v>día</v>
          </cell>
          <cell r="E1080">
            <v>377.53000000000003</v>
          </cell>
          <cell r="F1080" t="str">
            <v>Servicio</v>
          </cell>
        </row>
        <row r="1081">
          <cell r="B1081" t="str">
            <v>SCS7183</v>
          </cell>
          <cell r="C1081" t="str">
            <v xml:space="preserve"> Screens API 120</v>
          </cell>
          <cell r="D1081" t="str">
            <v>día</v>
          </cell>
          <cell r="E1081">
            <v>356.55</v>
          </cell>
          <cell r="F1081" t="str">
            <v>Servicio</v>
          </cell>
        </row>
        <row r="1082">
          <cell r="B1082" t="str">
            <v>SCS7184</v>
          </cell>
          <cell r="C1082" t="str">
            <v xml:space="preserve"> Screens API 100</v>
          </cell>
          <cell r="D1082" t="str">
            <v>día</v>
          </cell>
          <cell r="E1082">
            <v>356.55</v>
          </cell>
          <cell r="F1082" t="str">
            <v>Servicio</v>
          </cell>
        </row>
        <row r="1083">
          <cell r="B1083" t="str">
            <v>SCS7197</v>
          </cell>
          <cell r="C1083" t="str">
            <v>Tratamiento de desechos solidos contaminados con aceite</v>
          </cell>
          <cell r="D1083" t="str">
            <v>bbl</v>
          </cell>
          <cell r="E1083">
            <v>22.65</v>
          </cell>
          <cell r="F1083" t="str">
            <v>Servicio</v>
          </cell>
        </row>
        <row r="1084">
          <cell r="B1084" t="str">
            <v>SCS7198</v>
          </cell>
          <cell r="C1084" t="str">
            <v>Tratamiento de desechos solidos No contaminados con aceite</v>
          </cell>
          <cell r="D1084" t="str">
            <v>bbl</v>
          </cell>
          <cell r="E1084">
            <v>20.13</v>
          </cell>
          <cell r="F1084" t="str">
            <v>Servicio</v>
          </cell>
        </row>
        <row r="1085">
          <cell r="B1085" t="str">
            <v>SCS7199</v>
          </cell>
          <cell r="C1085" t="str">
            <v>Servicio de movilización de desechos solidos</v>
          </cell>
          <cell r="D1085" t="str">
            <v>bbl</v>
          </cell>
          <cell r="E1085">
            <v>12.64</v>
          </cell>
          <cell r="F1085" t="str">
            <v>Servicio</v>
          </cell>
        </row>
        <row r="1086">
          <cell r="B1086" t="str">
            <v>SCS7200</v>
          </cell>
          <cell r="C1086" t="str">
            <v>Servicio de movilización de desechos líquidos contaminados</v>
          </cell>
          <cell r="D1086" t="str">
            <v>bbl</v>
          </cell>
          <cell r="E1086">
            <v>22.55</v>
          </cell>
          <cell r="F1086" t="str">
            <v>Servicio</v>
          </cell>
        </row>
        <row r="1087">
          <cell r="B1087" t="str">
            <v>SCS7201</v>
          </cell>
          <cell r="C1087" t="str">
            <v>Ingeniero de proyecto</v>
          </cell>
          <cell r="D1087" t="str">
            <v>día</v>
          </cell>
          <cell r="E1087">
            <v>725.8</v>
          </cell>
          <cell r="F1087" t="str">
            <v>Servicio</v>
          </cell>
        </row>
        <row r="1088">
          <cell r="B1088" t="str">
            <v>SCS7202</v>
          </cell>
          <cell r="C1088" t="str">
            <v>Supervisor Nacional en Control de Solidos  dia o fraccion</v>
          </cell>
          <cell r="D1088" t="str">
            <v>día</v>
          </cell>
          <cell r="E1088">
            <v>437.23</v>
          </cell>
          <cell r="F1088" t="str">
            <v>Servicio</v>
          </cell>
        </row>
        <row r="1089">
          <cell r="B1089" t="str">
            <v>SCS7203</v>
          </cell>
          <cell r="C1089" t="str">
            <v xml:space="preserve">Técnico de tratamiento de aguas </v>
          </cell>
          <cell r="D1089" t="str">
            <v>día</v>
          </cell>
          <cell r="E1089">
            <v>321.02</v>
          </cell>
          <cell r="F1089" t="str">
            <v>Servicio</v>
          </cell>
        </row>
        <row r="1090">
          <cell r="B1090" t="str">
            <v>SCS7204</v>
          </cell>
          <cell r="C1090" t="str">
            <v>Técnico en Control de solidos</v>
          </cell>
          <cell r="D1090" t="str">
            <v>día</v>
          </cell>
          <cell r="E1090">
            <v>231.14</v>
          </cell>
          <cell r="F1090" t="str">
            <v>Servicio</v>
          </cell>
        </row>
        <row r="1091">
          <cell r="B1091" t="str">
            <v>SCS7205</v>
          </cell>
          <cell r="C1091" t="str">
            <v>Asistente Control de Solidos dia o fraccion</v>
          </cell>
          <cell r="D1091" t="str">
            <v>día</v>
          </cell>
          <cell r="E1091">
            <v>109.31</v>
          </cell>
          <cell r="F1091" t="str">
            <v>Servicio</v>
          </cell>
        </row>
        <row r="1092">
          <cell r="B1092" t="str">
            <v>SCS7214</v>
          </cell>
          <cell r="C1092" t="str">
            <v>Tratamiento y disposición de aceite usado</v>
          </cell>
          <cell r="D1092" t="str">
            <v>bbl</v>
          </cell>
          <cell r="E1092">
            <v>134.66</v>
          </cell>
          <cell r="F1092" t="str">
            <v>Servicio</v>
          </cell>
        </row>
        <row r="1093">
          <cell r="B1093" t="str">
            <v>SCS7217</v>
          </cell>
          <cell r="C1093" t="str">
            <v>Tratamiento y disposición de chatarra contaminada con hidrocarburo</v>
          </cell>
          <cell r="D1093" t="str">
            <v>kg</v>
          </cell>
          <cell r="E1093">
            <v>0.28999999999999998</v>
          </cell>
          <cell r="F1093" t="str">
            <v>Servicio</v>
          </cell>
        </row>
        <row r="1094">
          <cell r="B1094" t="str">
            <v>SCS7218</v>
          </cell>
          <cell r="C1094" t="str">
            <v>movilización de aceite usado</v>
          </cell>
          <cell r="D1094" t="str">
            <v>bbl</v>
          </cell>
          <cell r="E1094">
            <v>22.55</v>
          </cell>
          <cell r="F1094" t="str">
            <v>Servicio</v>
          </cell>
        </row>
        <row r="1095">
          <cell r="B1095" t="str">
            <v>SCS7219</v>
          </cell>
          <cell r="C1095" t="str">
            <v>Sistema Limpieza de residuos de Workover</v>
          </cell>
          <cell r="D1095" t="str">
            <v>gls</v>
          </cell>
          <cell r="E1095">
            <v>10.180000000000001</v>
          </cell>
          <cell r="F1095" t="str">
            <v>Material</v>
          </cell>
        </row>
        <row r="1096">
          <cell r="B1096" t="str">
            <v>SCS7221</v>
          </cell>
          <cell r="C1096" t="str">
            <v>Volqueta de 12 m3 carga efectiva máximo 8m3 o en referencia a la consistencia de los ripios.
(Ruta hasta 80Km)</v>
          </cell>
          <cell r="D1096" t="str">
            <v>día</v>
          </cell>
          <cell r="E1096">
            <v>432.15</v>
          </cell>
          <cell r="F1096" t="str">
            <v>Servicio</v>
          </cell>
        </row>
        <row r="1097">
          <cell r="B1097" t="str">
            <v>SCS7223</v>
          </cell>
          <cell r="C1097" t="str">
            <v>Volqueta de 12 m3 carga efectiva máximo 8m3 o en referencia a la consistencia de los ripios.
(Ruta 80 - 140Km)</v>
          </cell>
          <cell r="D1097" t="str">
            <v>día</v>
          </cell>
          <cell r="E1097">
            <v>484</v>
          </cell>
          <cell r="F1097" t="str">
            <v>Servicio</v>
          </cell>
        </row>
        <row r="1098">
          <cell r="B1098" t="str">
            <v>SCS7225</v>
          </cell>
          <cell r="C1098" t="str">
            <v>Volqueta de 12 m3 carga efectiva máximo 8m3 o en referencia a la consistencia de los ripios.
(Ruta 140 - 250km)</v>
          </cell>
          <cell r="D1098" t="str">
            <v>día</v>
          </cell>
          <cell r="E1098">
            <v>474.49</v>
          </cell>
          <cell r="F1098" t="str">
            <v>Servicio</v>
          </cell>
        </row>
        <row r="1099">
          <cell r="B1099" t="str">
            <v>SCS7226</v>
          </cell>
          <cell r="C1099" t="str">
            <v>Vacuum de 90 a 160Bbl.</v>
          </cell>
          <cell r="D1099" t="str">
            <v>hr</v>
          </cell>
          <cell r="E1099">
            <v>74.910000000000011</v>
          </cell>
          <cell r="F1099" t="str">
            <v>Servicio</v>
          </cell>
        </row>
        <row r="1100">
          <cell r="B1100" t="str">
            <v>SCS7227</v>
          </cell>
          <cell r="C1100" t="str">
            <v>Camiones cerrados de 7.5 a 13Ton.
(Ruta entre 20Km)</v>
          </cell>
          <cell r="D1100" t="str">
            <v>km</v>
          </cell>
          <cell r="E1100">
            <v>3.15</v>
          </cell>
          <cell r="F1100" t="str">
            <v>Servicio</v>
          </cell>
        </row>
        <row r="1101">
          <cell r="B1101" t="str">
            <v>SCS7228</v>
          </cell>
          <cell r="C1101" t="str">
            <v>Camiones cerrados de 7.5 a 13Ton.
(Ruta entre 20 y 40Km)</v>
          </cell>
          <cell r="D1101" t="str">
            <v>km</v>
          </cell>
          <cell r="E1101">
            <v>3.15</v>
          </cell>
          <cell r="F1101" t="str">
            <v>Servicio</v>
          </cell>
        </row>
        <row r="1102">
          <cell r="B1102" t="str">
            <v>SCS7229</v>
          </cell>
          <cell r="C1102" t="str">
            <v>Camiones cerrados de 7.5 a 13Ton.
(Ruta entre 40 y 80Km)</v>
          </cell>
          <cell r="D1102" t="str">
            <v>km</v>
          </cell>
          <cell r="E1102">
            <v>3.15</v>
          </cell>
          <cell r="F1102" t="str">
            <v>Servicio</v>
          </cell>
        </row>
        <row r="1103">
          <cell r="B1103" t="str">
            <v>SCS7230</v>
          </cell>
          <cell r="C1103" t="str">
            <v>Camiones cerrados de 7.5 a 13Ton.
(Ruta entre 80 y 120Km)</v>
          </cell>
          <cell r="D1103" t="str">
            <v>km</v>
          </cell>
          <cell r="E1103">
            <v>3.15</v>
          </cell>
          <cell r="F1103" t="str">
            <v>Servicio</v>
          </cell>
        </row>
        <row r="1104">
          <cell r="B1104" t="str">
            <v>SCS7231</v>
          </cell>
          <cell r="C1104" t="str">
            <v>Camiones cerrados de 7.5 a 13Ton.
(Ruta entre 120 y 160Km)</v>
          </cell>
          <cell r="D1104" t="str">
            <v>km</v>
          </cell>
          <cell r="E1104">
            <v>3.15</v>
          </cell>
          <cell r="F1104" t="str">
            <v>Servicio</v>
          </cell>
        </row>
        <row r="1105">
          <cell r="B1105" t="str">
            <v>SCS7235</v>
          </cell>
          <cell r="C1105" t="str">
            <v>Excavadora 320 o similar</v>
          </cell>
          <cell r="D1105" t="str">
            <v>día</v>
          </cell>
          <cell r="E1105">
            <v>579.79</v>
          </cell>
          <cell r="F1105" t="str">
            <v>Servicio</v>
          </cell>
        </row>
        <row r="1106">
          <cell r="B1106" t="str">
            <v>SCS7236</v>
          </cell>
          <cell r="C1106" t="str">
            <v>Movilización en cama baja (Hasta 30Km.)</v>
          </cell>
          <cell r="D1106" t="str">
            <v>km</v>
          </cell>
          <cell r="E1106">
            <v>3.15</v>
          </cell>
          <cell r="F1106" t="str">
            <v>Servicio</v>
          </cell>
        </row>
        <row r="1107">
          <cell r="B1107" t="str">
            <v>SCS7237</v>
          </cell>
          <cell r="C1107" t="str">
            <v>Desmovilización en cama baja (Hasta 30Km.)</v>
          </cell>
          <cell r="D1107" t="str">
            <v>km</v>
          </cell>
          <cell r="E1107">
            <v>3.15</v>
          </cell>
          <cell r="F1107" t="str">
            <v>Servicio</v>
          </cell>
        </row>
        <row r="1108">
          <cell r="B1108" t="str">
            <v>SCS7238</v>
          </cell>
          <cell r="C1108" t="str">
            <v>Desmovilización en cama baja (De acuerdo a Distancia)</v>
          </cell>
          <cell r="D1108" t="str">
            <v>km</v>
          </cell>
          <cell r="E1108">
            <v>3.15</v>
          </cell>
          <cell r="F1108" t="str">
            <v>Servicio</v>
          </cell>
        </row>
        <row r="1109">
          <cell r="B1109" t="str">
            <v>SCS7239</v>
          </cell>
          <cell r="C1109" t="str">
            <v>Movilización en cama baja (De acuerdo a Distancia)</v>
          </cell>
          <cell r="D1109" t="str">
            <v>km</v>
          </cell>
          <cell r="E1109">
            <v>3.15</v>
          </cell>
          <cell r="F1109" t="str">
            <v>Servicio</v>
          </cell>
        </row>
        <row r="1110">
          <cell r="B1110" t="str">
            <v>SCS7240</v>
          </cell>
          <cell r="C1110" t="str">
            <v>Disposición final de lodos y ripios que cumplan los parámetros de la tabla 7a del RAOHE 1215</v>
          </cell>
          <cell r="D1110" t="str">
            <v>m3</v>
          </cell>
          <cell r="E1110">
            <v>35.78</v>
          </cell>
          <cell r="F1110" t="str">
            <v>Servicio</v>
          </cell>
        </row>
        <row r="1111">
          <cell r="B1111" t="str">
            <v>SCS7241</v>
          </cell>
          <cell r="C1111" t="str">
            <v>Tratamiento  y disposición final de lodos y ripios que no contengan hidrocarburos y no cumplan con los parámetros de la tabla 7a del RAOHE 1215</v>
          </cell>
          <cell r="D1111" t="str">
            <v>m3</v>
          </cell>
          <cell r="E1111">
            <v>42.690000000000005</v>
          </cell>
          <cell r="F1111" t="str">
            <v>Servicio</v>
          </cell>
        </row>
        <row r="1112">
          <cell r="B1112" t="str">
            <v>SCS7242</v>
          </cell>
          <cell r="C1112" t="str">
            <v>Tratamiento  y disposición final de lodos y ripios contaminados con cemento</v>
          </cell>
          <cell r="D1112" t="str">
            <v>m3</v>
          </cell>
          <cell r="E1112">
            <v>49.08</v>
          </cell>
          <cell r="F1112" t="str">
            <v>Servicio</v>
          </cell>
        </row>
        <row r="1113">
          <cell r="B1113" t="str">
            <v>SCS7243</v>
          </cell>
          <cell r="C1113" t="str">
            <v>Tratamiento  y disposición final de lodos y ripios que  contengan hidrocarburos hasta 30000 TPH</v>
          </cell>
          <cell r="D1113" t="str">
            <v>m3</v>
          </cell>
          <cell r="E1113">
            <v>71.970000000000013</v>
          </cell>
          <cell r="F1113" t="str">
            <v>Servicio</v>
          </cell>
        </row>
        <row r="1114">
          <cell r="B1114" t="str">
            <v>SCS7244</v>
          </cell>
          <cell r="C1114" t="str">
            <v>Tratamiento  y disposición final de lodos y ripios que  contengan hidrocarburos desde 30000 hasta 60000 TPH</v>
          </cell>
          <cell r="D1114" t="str">
            <v>m3</v>
          </cell>
          <cell r="E1114">
            <v>87.19</v>
          </cell>
          <cell r="F1114" t="str">
            <v>Servicio</v>
          </cell>
        </row>
        <row r="1115">
          <cell r="B1115" t="str">
            <v>SCS7245</v>
          </cell>
          <cell r="C1115" t="str">
            <v>Tratamiento  y disposición final de lodos y ripios que  contengan hidrocarburos desde 60000 hasta 90000 TPH</v>
          </cell>
          <cell r="D1115" t="str">
            <v>m3</v>
          </cell>
          <cell r="E1115">
            <v>112.06</v>
          </cell>
          <cell r="F1115" t="str">
            <v>Servicio</v>
          </cell>
        </row>
        <row r="1116">
          <cell r="B1116" t="str">
            <v>SCS7246</v>
          </cell>
          <cell r="C1116" t="str">
            <v>Tratamiento  y disposición final de lodos y ripios que  contengan hidrocarburos sobre los 90000 TPH</v>
          </cell>
          <cell r="D1116" t="str">
            <v>m3</v>
          </cell>
          <cell r="E1116">
            <v>122.12</v>
          </cell>
          <cell r="F1116" t="str">
            <v>Servicio</v>
          </cell>
        </row>
        <row r="1117">
          <cell r="B1117" t="str">
            <v>SCS7247</v>
          </cell>
          <cell r="C1117" t="str">
            <v>Papel / Cartón</v>
          </cell>
          <cell r="D1117" t="str">
            <v>Kg</v>
          </cell>
          <cell r="E1117">
            <v>0.13</v>
          </cell>
          <cell r="F1117" t="str">
            <v>Servicio</v>
          </cell>
        </row>
        <row r="1118">
          <cell r="B1118" t="str">
            <v>SCS7248</v>
          </cell>
          <cell r="C1118" t="str">
            <v>Plástico No Contaminado</v>
          </cell>
          <cell r="D1118" t="str">
            <v>Kg</v>
          </cell>
          <cell r="E1118">
            <v>0.13</v>
          </cell>
          <cell r="F1118" t="str">
            <v>Servicio</v>
          </cell>
        </row>
        <row r="1119">
          <cell r="B1119" t="str">
            <v>SCS7249</v>
          </cell>
          <cell r="C1119" t="str">
            <v>Madera no contaminada</v>
          </cell>
          <cell r="D1119" t="str">
            <v>Kg</v>
          </cell>
          <cell r="E1119">
            <v>0.13</v>
          </cell>
          <cell r="F1119" t="str">
            <v>Servicio</v>
          </cell>
        </row>
        <row r="1120">
          <cell r="B1120" t="str">
            <v>SCS7250</v>
          </cell>
          <cell r="C1120" t="str">
            <v>Chatarra</v>
          </cell>
          <cell r="D1120" t="str">
            <v>Kg</v>
          </cell>
          <cell r="E1120">
            <v>0.13</v>
          </cell>
          <cell r="F1120" t="str">
            <v>Servicio</v>
          </cell>
        </row>
        <row r="1121">
          <cell r="B1121" t="str">
            <v>SCS7251</v>
          </cell>
          <cell r="C1121" t="str">
            <v>Material contaminado con hidrocarburos</v>
          </cell>
          <cell r="D1121" t="str">
            <v>Kg</v>
          </cell>
          <cell r="E1121">
            <v>0.80999999999999994</v>
          </cell>
          <cell r="F1121" t="str">
            <v>Servicio</v>
          </cell>
        </row>
        <row r="1122">
          <cell r="B1122" t="str">
            <v>SCS7252</v>
          </cell>
          <cell r="C1122" t="str">
            <v>Filtros</v>
          </cell>
          <cell r="D1122" t="str">
            <v>Kg</v>
          </cell>
          <cell r="E1122">
            <v>1.05</v>
          </cell>
          <cell r="F1122" t="str">
            <v>Servicio</v>
          </cell>
        </row>
        <row r="1123">
          <cell r="B1123" t="str">
            <v>SCS7253</v>
          </cell>
          <cell r="C1123" t="str">
            <v>Suelo Contaminado con Hidrocarburos*</v>
          </cell>
          <cell r="D1123" t="str">
            <v>Kg</v>
          </cell>
          <cell r="E1123">
            <v>0.80999999999999994</v>
          </cell>
          <cell r="F1123" t="str">
            <v>Servicio</v>
          </cell>
        </row>
        <row r="1124">
          <cell r="B1124" t="str">
            <v>SCS7254</v>
          </cell>
          <cell r="C1124" t="str">
            <v>Residuos de Trampa de Grasa</v>
          </cell>
          <cell r="D1124" t="str">
            <v>Kg</v>
          </cell>
          <cell r="E1124">
            <v>0.80999999999999994</v>
          </cell>
          <cell r="F1124" t="str">
            <v>Servicio</v>
          </cell>
        </row>
        <row r="1125">
          <cell r="B1125" t="str">
            <v>SCS7255</v>
          </cell>
          <cell r="C1125" t="str">
            <v>EPP usado</v>
          </cell>
          <cell r="D1125" t="str">
            <v>Kg</v>
          </cell>
          <cell r="E1125">
            <v>0.80999999999999994</v>
          </cell>
          <cell r="F1125" t="str">
            <v>Servicio</v>
          </cell>
        </row>
        <row r="1126">
          <cell r="B1126" t="str">
            <v>SCS7256</v>
          </cell>
          <cell r="C1126" t="str">
            <v>Papel / Cartón contaminado</v>
          </cell>
          <cell r="D1126" t="str">
            <v>Kg</v>
          </cell>
          <cell r="E1126">
            <v>0.80999999999999994</v>
          </cell>
          <cell r="F1126" t="str">
            <v>Servicio</v>
          </cell>
        </row>
        <row r="1127">
          <cell r="B1127" t="str">
            <v>SCS7257</v>
          </cell>
          <cell r="C1127" t="str">
            <v>Plástico contaminado</v>
          </cell>
          <cell r="D1127" t="str">
            <v>Kg</v>
          </cell>
          <cell r="E1127">
            <v>0.80999999999999994</v>
          </cell>
          <cell r="F1127" t="str">
            <v>Servicio</v>
          </cell>
        </row>
        <row r="1128">
          <cell r="B1128" t="str">
            <v>SCS7258</v>
          </cell>
          <cell r="C1128" t="str">
            <v>Madera contaminada</v>
          </cell>
          <cell r="D1128" t="str">
            <v>Kg</v>
          </cell>
          <cell r="E1128">
            <v>0.80999999999999994</v>
          </cell>
          <cell r="F1128" t="str">
            <v>Servicio</v>
          </cell>
        </row>
        <row r="1129">
          <cell r="B1129" t="str">
            <v>SCS7259</v>
          </cell>
          <cell r="C1129" t="str">
            <v>Productos químicos caducados</v>
          </cell>
          <cell r="D1129" t="str">
            <v>Kg</v>
          </cell>
          <cell r="E1129">
            <v>0.80999999999999994</v>
          </cell>
          <cell r="F1129" t="str">
            <v>Servicio</v>
          </cell>
        </row>
        <row r="1130">
          <cell r="B1130" t="str">
            <v>SCS7260</v>
          </cell>
          <cell r="C1130" t="str">
            <v>Hospitalarios</v>
          </cell>
          <cell r="D1130" t="str">
            <v>Kg</v>
          </cell>
          <cell r="E1130">
            <v>0.80999999999999994</v>
          </cell>
          <cell r="F1130" t="str">
            <v>Servicio</v>
          </cell>
        </row>
        <row r="1131">
          <cell r="B1131" t="str">
            <v>SCS7261</v>
          </cell>
          <cell r="C1131" t="str">
            <v>Baterías de autos, pilas</v>
          </cell>
          <cell r="D1131" t="str">
            <v>Kg</v>
          </cell>
          <cell r="E1131">
            <v>1.57</v>
          </cell>
          <cell r="F1131" t="str">
            <v>Servicio</v>
          </cell>
        </row>
        <row r="1132">
          <cell r="B1132" t="str">
            <v>SCS7262</v>
          </cell>
          <cell r="C1132" t="str">
            <v>Tintas de impresora, cartuchos, tonners</v>
          </cell>
          <cell r="D1132" t="str">
            <v>Kg</v>
          </cell>
          <cell r="E1132">
            <v>0.80999999999999994</v>
          </cell>
          <cell r="F1132" t="str">
            <v>Servicio</v>
          </cell>
        </row>
        <row r="1133">
          <cell r="B1133" t="str">
            <v>SCS7263</v>
          </cell>
          <cell r="C1133" t="str">
            <v>Lámpara fluorescentes y focos</v>
          </cell>
          <cell r="D1133" t="str">
            <v>Kg</v>
          </cell>
          <cell r="E1133">
            <v>1.57</v>
          </cell>
          <cell r="F1133" t="str">
            <v>Servicio</v>
          </cell>
        </row>
        <row r="1134">
          <cell r="B1134" t="str">
            <v>SCS7264</v>
          </cell>
          <cell r="C1134" t="str">
            <v>Aceite Quemado</v>
          </cell>
          <cell r="D1134" t="str">
            <v>Kg</v>
          </cell>
          <cell r="E1134">
            <v>0.13999999999999999</v>
          </cell>
          <cell r="F1134" t="str">
            <v>Servicio</v>
          </cell>
        </row>
        <row r="1135">
          <cell r="B1135" t="str">
            <v>SCS7265</v>
          </cell>
          <cell r="C1135" t="str">
            <v>Combustibles contaminados</v>
          </cell>
          <cell r="D1135" t="str">
            <v>Kg</v>
          </cell>
          <cell r="E1135">
            <v>0.13999999999999999</v>
          </cell>
          <cell r="F1135" t="str">
            <v>Servicio</v>
          </cell>
        </row>
        <row r="1136">
          <cell r="B1136" t="str">
            <v>SCS7266</v>
          </cell>
          <cell r="C1136" t="str">
            <v>Desechos orgánicos</v>
          </cell>
          <cell r="D1136" t="str">
            <v>Kg</v>
          </cell>
          <cell r="E1136">
            <v>0.31</v>
          </cell>
          <cell r="F1136" t="str">
            <v>Servicio</v>
          </cell>
        </row>
        <row r="1137">
          <cell r="B1137" t="str">
            <v>SCS7267</v>
          </cell>
          <cell r="C1137" t="str">
            <v>Efluentes industriales</v>
          </cell>
          <cell r="D1137" t="str">
            <v>bbl</v>
          </cell>
          <cell r="E1137">
            <v>13.92</v>
          </cell>
          <cell r="F1137" t="str">
            <v>Servicio</v>
          </cell>
        </row>
        <row r="1138">
          <cell r="B1138" t="str">
            <v>SCS7268</v>
          </cell>
          <cell r="C1138" t="str">
            <v>Lodos  de la planta de tratamiento de aguas grises y negras</v>
          </cell>
          <cell r="D1138" t="str">
            <v>bbl</v>
          </cell>
          <cell r="E1138">
            <v>10.08</v>
          </cell>
          <cell r="F1138" t="str">
            <v>Servicio</v>
          </cell>
        </row>
        <row r="1139">
          <cell r="B1139" t="str">
            <v>SCS7269</v>
          </cell>
          <cell r="C1139" t="str">
            <v>Aguas Negras y Grises</v>
          </cell>
          <cell r="D1139" t="str">
            <v>bbl</v>
          </cell>
          <cell r="E1139">
            <v>7.56</v>
          </cell>
          <cell r="F1139" t="str">
            <v>Servicio</v>
          </cell>
        </row>
        <row r="1140">
          <cell r="B1140" t="str">
            <v>SCS7270</v>
          </cell>
          <cell r="C1140" t="str">
            <v>Movilización de  Grua 30 Tons,  incluye plataforma</v>
          </cell>
          <cell r="D1140" t="str">
            <v>unidad</v>
          </cell>
          <cell r="E1140">
            <v>3017.31</v>
          </cell>
          <cell r="F1140" t="str">
            <v>Servicio</v>
          </cell>
        </row>
        <row r="1141">
          <cell r="B1141" t="str">
            <v>DY-20</v>
          </cell>
          <cell r="C1141" t="str">
            <v>Acelerador solido para lechadas</v>
          </cell>
          <cell r="D1141" t="str">
            <v>lbs</v>
          </cell>
          <cell r="E1141">
            <v>0.55000000000000004</v>
          </cell>
          <cell r="F1141" t="str">
            <v>Material</v>
          </cell>
        </row>
        <row r="1142">
          <cell r="B1142" t="str">
            <v>DY-30L</v>
          </cell>
          <cell r="C1142" t="str">
            <v>Soda Caustica</v>
          </cell>
          <cell r="D1142" t="str">
            <v>gls</v>
          </cell>
          <cell r="E1142">
            <v>4.8500000000000005</v>
          </cell>
          <cell r="F1142" t="str">
            <v>Material</v>
          </cell>
        </row>
        <row r="1143">
          <cell r="B1143" t="str">
            <v>DY-70L</v>
          </cell>
          <cell r="C1143" t="str">
            <v>Acelerador   liquido para lechadas</v>
          </cell>
          <cell r="D1143" t="str">
            <v>gls</v>
          </cell>
          <cell r="E1143">
            <v>10.120000000000001</v>
          </cell>
          <cell r="F1143" t="str">
            <v>Material</v>
          </cell>
        </row>
        <row r="1144">
          <cell r="B1144" t="str">
            <v>DY-90</v>
          </cell>
          <cell r="C1144" t="str">
            <v>Acelerador  tipo HP</v>
          </cell>
          <cell r="D1144" t="str">
            <v>gls</v>
          </cell>
          <cell r="E1144">
            <v>7.7799999999999994</v>
          </cell>
          <cell r="F1144" t="str">
            <v>Material</v>
          </cell>
        </row>
        <row r="1145">
          <cell r="B1145" t="str">
            <v>2.2.21. Servicios de Tubería Continua</v>
          </cell>
          <cell r="C1145"/>
          <cell r="D1145"/>
          <cell r="E1145"/>
          <cell r="F1145"/>
        </row>
        <row r="1146">
          <cell r="B1146" t="str">
            <v>CT5101</v>
          </cell>
          <cell r="C1146" t="str">
            <v>Viaje de unidad de coiled tubing</v>
          </cell>
          <cell r="D1146" t="str">
            <v>km</v>
          </cell>
          <cell r="E1146">
            <v>3.15</v>
          </cell>
          <cell r="F1146" t="str">
            <v>Servicio</v>
          </cell>
        </row>
        <row r="1147">
          <cell r="B1147" t="str">
            <v>CT5104</v>
          </cell>
          <cell r="C1147" t="str">
            <v>Cargo básico primeras 8 horas unidad de tubería continua o fracción</v>
          </cell>
          <cell r="D1147" t="str">
            <v>unidad</v>
          </cell>
          <cell r="E1147">
            <v>2845.05</v>
          </cell>
          <cell r="F1147" t="str">
            <v>Servicio</v>
          </cell>
        </row>
        <row r="1148">
          <cell r="B1148" t="str">
            <v>CT5105</v>
          </cell>
          <cell r="C1148" t="str">
            <v>Cada hora adicional de unidad de tubería continua o fracción</v>
          </cell>
          <cell r="D1148" t="str">
            <v>hr</v>
          </cell>
          <cell r="E1148">
            <v>101.31</v>
          </cell>
          <cell r="F1148" t="str">
            <v>Servicio</v>
          </cell>
        </row>
        <row r="1149">
          <cell r="B1149" t="str">
            <v>CT5106</v>
          </cell>
          <cell r="C1149" t="str">
            <v>Cargo por profundidad de la punta del coiled tubing</v>
          </cell>
          <cell r="D1149" t="str">
            <v>Pie</v>
          </cell>
          <cell r="E1149">
            <v>0.38</v>
          </cell>
          <cell r="F1149" t="str">
            <v>Servicio</v>
          </cell>
        </row>
        <row r="1150">
          <cell r="B1150" t="str">
            <v>CT5107</v>
          </cell>
          <cell r="C1150" t="str">
            <v>Cargo por pie de corrida adicional</v>
          </cell>
          <cell r="D1150" t="str">
            <v>Pie</v>
          </cell>
          <cell r="E1150">
            <v>0.18</v>
          </cell>
          <cell r="F1150" t="str">
            <v>Servicio</v>
          </cell>
        </row>
        <row r="1151">
          <cell r="B1151" t="str">
            <v>CT5108</v>
          </cell>
          <cell r="C1151" t="str">
            <v>Enjuagador de caucho (stripper rubber)</v>
          </cell>
          <cell r="D1151" t="str">
            <v>unidad</v>
          </cell>
          <cell r="E1151">
            <v>63.32</v>
          </cell>
          <cell r="F1151" t="str">
            <v>Servicio</v>
          </cell>
        </row>
        <row r="1152">
          <cell r="B1152" t="str">
            <v>CT5109</v>
          </cell>
          <cell r="C1152" t="str">
            <v>Empacadura Inflable, primeras 24 horas o fracción</v>
          </cell>
          <cell r="D1152" t="str">
            <v>unidad</v>
          </cell>
          <cell r="E1152">
            <v>3442.56</v>
          </cell>
          <cell r="F1152" t="str">
            <v>Servicio</v>
          </cell>
        </row>
        <row r="1153">
          <cell r="B1153" t="str">
            <v>CT5110</v>
          </cell>
          <cell r="C1153" t="str">
            <v>Por hora adicional de empacadura inflable</v>
          </cell>
          <cell r="D1153" t="str">
            <v>hr</v>
          </cell>
          <cell r="E1153">
            <v>42.22</v>
          </cell>
          <cell r="F1153" t="str">
            <v>Servicio</v>
          </cell>
        </row>
        <row r="1154">
          <cell r="B1154" t="str">
            <v>CT5111</v>
          </cell>
          <cell r="C1154" t="str">
            <v>Tapón puente para tubería inflable, primeras 24 horas</v>
          </cell>
          <cell r="D1154" t="str">
            <v>unidad</v>
          </cell>
          <cell r="E1154">
            <v>3442.56</v>
          </cell>
          <cell r="F1154" t="str">
            <v>Servicio</v>
          </cell>
        </row>
        <row r="1155">
          <cell r="B1155" t="str">
            <v>CT5112</v>
          </cell>
          <cell r="C1155" t="str">
            <v>Por hora adicional tapón puente</v>
          </cell>
          <cell r="D1155" t="str">
            <v>hr</v>
          </cell>
          <cell r="E1155">
            <v>42.22</v>
          </cell>
          <cell r="F1155" t="str">
            <v>Servicio</v>
          </cell>
        </row>
        <row r="1156">
          <cell r="B1156" t="str">
            <v>CT5113</v>
          </cell>
          <cell r="C1156" t="str">
            <v>Conector para BHA de trabajo</v>
          </cell>
          <cell r="D1156" t="str">
            <v>unidad</v>
          </cell>
          <cell r="E1156">
            <v>83.100000000000009</v>
          </cell>
          <cell r="F1156" t="str">
            <v>Servicio</v>
          </cell>
        </row>
        <row r="1157">
          <cell r="B1157" t="str">
            <v>CT5114</v>
          </cell>
          <cell r="C1157" t="str">
            <v>Cabeza de control de flujo por trabajo</v>
          </cell>
          <cell r="D1157" t="str">
            <v>unidad</v>
          </cell>
          <cell r="E1157">
            <v>105.93</v>
          </cell>
          <cell r="F1157" t="str">
            <v>Servicio</v>
          </cell>
        </row>
        <row r="1158">
          <cell r="B1158" t="str">
            <v>CT5115</v>
          </cell>
          <cell r="C1158" t="str">
            <v>Herramienta Jet estático, diferentes medidas</v>
          </cell>
          <cell r="D1158" t="str">
            <v>unidad</v>
          </cell>
          <cell r="E1158">
            <v>91.02000000000001</v>
          </cell>
          <cell r="F1158" t="str">
            <v>Servicio</v>
          </cell>
        </row>
        <row r="1159">
          <cell r="B1159" t="str">
            <v>CT5116</v>
          </cell>
          <cell r="C1159" t="str">
            <v>Rotowash Tool por trabajo</v>
          </cell>
          <cell r="D1159" t="str">
            <v>unidad</v>
          </cell>
          <cell r="E1159">
            <v>485.44</v>
          </cell>
          <cell r="F1159" t="str">
            <v>Servicio</v>
          </cell>
        </row>
        <row r="1160">
          <cell r="B1160" t="str">
            <v>CT5117</v>
          </cell>
          <cell r="C1160" t="str">
            <v>Centralizador, por trabajo</v>
          </cell>
          <cell r="D1160" t="str">
            <v>unidad</v>
          </cell>
          <cell r="E1160">
            <v>63.32</v>
          </cell>
          <cell r="F1160" t="str">
            <v>Servicio</v>
          </cell>
        </row>
        <row r="1161">
          <cell r="B1161" t="str">
            <v>CT5118</v>
          </cell>
          <cell r="C1161" t="str">
            <v xml:space="preserve">Tubing disconect  </v>
          </cell>
          <cell r="D1161" t="str">
            <v>unidad</v>
          </cell>
          <cell r="E1161">
            <v>120.69000000000001</v>
          </cell>
          <cell r="F1161" t="str">
            <v>Servicio</v>
          </cell>
        </row>
        <row r="1162">
          <cell r="B1162" t="str">
            <v>CT5119</v>
          </cell>
          <cell r="C1162" t="str">
            <v>Zapato de diseño especial para utilizar con Dynadrill</v>
          </cell>
          <cell r="D1162" t="str">
            <v>unidad</v>
          </cell>
          <cell r="E1162">
            <v>84.42</v>
          </cell>
          <cell r="F1162" t="str">
            <v>Servicio</v>
          </cell>
        </row>
        <row r="1163">
          <cell r="B1163" t="str">
            <v>CT5120</v>
          </cell>
          <cell r="C1163" t="str">
            <v>Servicio de reparación in situ de herramientas Dynadrill por hora o fracción</v>
          </cell>
          <cell r="D1163" t="str">
            <v>hr</v>
          </cell>
          <cell r="E1163">
            <v>65.430000000000007</v>
          </cell>
          <cell r="F1163" t="str">
            <v>Servicio</v>
          </cell>
        </row>
        <row r="1164">
          <cell r="B1164" t="str">
            <v>CT5122</v>
          </cell>
          <cell r="C1164" t="str">
            <v>Por bombeo de fluidos corrosivos inyectados por galón</v>
          </cell>
          <cell r="D1164" t="str">
            <v>gls</v>
          </cell>
          <cell r="E1164">
            <v>0.13999999999999999</v>
          </cell>
          <cell r="F1164" t="str">
            <v>Servicio</v>
          </cell>
        </row>
        <row r="1165">
          <cell r="B1165" t="str">
            <v>CT5123</v>
          </cell>
          <cell r="C1165" t="str">
            <v>Por bombeo de solventes aromáticos con o sin empacaduras inflables</v>
          </cell>
          <cell r="D1165" t="str">
            <v>gls</v>
          </cell>
          <cell r="E1165">
            <v>0.13999999999999999</v>
          </cell>
          <cell r="F1165" t="str">
            <v>Servicio</v>
          </cell>
        </row>
        <row r="1166">
          <cell r="B1166" t="str">
            <v>CT5124</v>
          </cell>
          <cell r="C1166" t="str">
            <v>Herramienta a chorro (Jet Tool), diferentes medidas</v>
          </cell>
          <cell r="D1166" t="str">
            <v>unidad</v>
          </cell>
          <cell r="E1166">
            <v>4456.2400000000007</v>
          </cell>
          <cell r="F1166" t="str">
            <v>Servicio</v>
          </cell>
        </row>
        <row r="1167">
          <cell r="B1167" t="str">
            <v>CT5125</v>
          </cell>
          <cell r="C1167" t="str">
            <v>unidad COMPU-VAN o equivalente, por trabajo</v>
          </cell>
          <cell r="D1167" t="str">
            <v>unidad</v>
          </cell>
          <cell r="E1167">
            <v>998.42</v>
          </cell>
          <cell r="F1167" t="str">
            <v>Servicio</v>
          </cell>
        </row>
        <row r="1168">
          <cell r="B1168" t="str">
            <v>CT5126</v>
          </cell>
          <cell r="C1168" t="str">
            <v>Cargo por profundidad de la punta del coiled tubing con cable interno para registro</v>
          </cell>
          <cell r="D1168" t="str">
            <v>Pie</v>
          </cell>
          <cell r="E1168">
            <v>0.59</v>
          </cell>
          <cell r="F1168" t="str">
            <v>Servicio</v>
          </cell>
        </row>
        <row r="1169">
          <cell r="B1169" t="str">
            <v>CT5127</v>
          </cell>
          <cell r="C1169" t="str">
            <v>Cargo por pie de corrida adicional con cable interno para registro</v>
          </cell>
          <cell r="D1169" t="str">
            <v>Pie</v>
          </cell>
          <cell r="E1169">
            <v>0.39999999999999997</v>
          </cell>
          <cell r="F1169" t="str">
            <v>Servicio</v>
          </cell>
        </row>
        <row r="1170">
          <cell r="B1170" t="str">
            <v>CT5128</v>
          </cell>
          <cell r="C1170" t="str">
            <v xml:space="preserve">Packer inflable  1 11/16 - 3 1/2  </v>
          </cell>
          <cell r="D1170" t="str">
            <v>día</v>
          </cell>
          <cell r="E1170">
            <v>5318.35</v>
          </cell>
          <cell r="F1170" t="str">
            <v>Servicio</v>
          </cell>
        </row>
        <row r="1171">
          <cell r="B1171" t="str">
            <v>CT5129</v>
          </cell>
          <cell r="C1171" t="str">
            <v>Herramienta de impacto hidráulico 1 11/16 - 4 3/4 inch</v>
          </cell>
          <cell r="D1171" t="str">
            <v>día</v>
          </cell>
          <cell r="E1171">
            <v>3942.0600000000004</v>
          </cell>
          <cell r="F1171" t="str">
            <v>Servicio</v>
          </cell>
        </row>
        <row r="1172">
          <cell r="B1172" t="str">
            <v>CT5130</v>
          </cell>
          <cell r="C1172" t="str">
            <v>Herramienta de punzado por arena 1 11/16 - 4 3/4 inch</v>
          </cell>
          <cell r="D1172" t="str">
            <v>día</v>
          </cell>
          <cell r="E1172">
            <v>5408.06</v>
          </cell>
          <cell r="F1172" t="str">
            <v>Servicio</v>
          </cell>
        </row>
        <row r="1173">
          <cell r="B1173" t="str">
            <v>CT5131</v>
          </cell>
          <cell r="C1173" t="str">
            <v>Molienda dentro de tubería de 2 3/8" a 4 1/2" o equivalente por pie perforado</v>
          </cell>
          <cell r="D1173" t="str">
            <v>Pie</v>
          </cell>
          <cell r="E1173">
            <v>44.940000000000005</v>
          </cell>
          <cell r="F1173" t="str">
            <v>Servicio</v>
          </cell>
        </row>
        <row r="1174">
          <cell r="B1174" t="str">
            <v>CT5132</v>
          </cell>
          <cell r="C1174" t="str">
            <v>Crossover para herramientas de coiled tubing  1 11/16 - 4 3/4 inch por trabajo</v>
          </cell>
          <cell r="D1174" t="str">
            <v>día</v>
          </cell>
          <cell r="E1174">
            <v>291.20999999999998</v>
          </cell>
          <cell r="F1174" t="str">
            <v>Servicio</v>
          </cell>
        </row>
        <row r="1175">
          <cell r="B1175" t="str">
            <v>CT5133</v>
          </cell>
          <cell r="C1175" t="str">
            <v>Zapato de diseño especial para utilizar con Motor de fondo</v>
          </cell>
          <cell r="D1175" t="str">
            <v>día</v>
          </cell>
          <cell r="E1175">
            <v>815.37</v>
          </cell>
          <cell r="F1175" t="str">
            <v>Servicio</v>
          </cell>
        </row>
        <row r="1176">
          <cell r="B1176" t="str">
            <v>CT5134</v>
          </cell>
          <cell r="C1176" t="str">
            <v>Supervisor Coiled Tubing dia o fraccion</v>
          </cell>
          <cell r="D1176" t="str">
            <v>día</v>
          </cell>
          <cell r="E1176">
            <v>806.54</v>
          </cell>
          <cell r="F1176" t="str">
            <v>Servicio</v>
          </cell>
        </row>
        <row r="1177">
          <cell r="B1177" t="str">
            <v>CT5135</v>
          </cell>
          <cell r="C1177" t="str">
            <v>Operador Coiled Tubing dia o fraccion</v>
          </cell>
          <cell r="D1177" t="str">
            <v>día</v>
          </cell>
          <cell r="E1177">
            <v>349.78</v>
          </cell>
          <cell r="F1177" t="str">
            <v>Servicio</v>
          </cell>
        </row>
        <row r="1178">
          <cell r="B1178" t="str">
            <v>CT5136</v>
          </cell>
          <cell r="C1178" t="str">
            <v>Asistente de Operaciones Coiled Tubing dia o fraccion</v>
          </cell>
          <cell r="D1178" t="str">
            <v>día</v>
          </cell>
          <cell r="E1178">
            <v>109.31</v>
          </cell>
          <cell r="F1178" t="str">
            <v>Servicio</v>
          </cell>
        </row>
        <row r="1179">
          <cell r="B1179" t="str">
            <v>CT5137</v>
          </cell>
          <cell r="C1179" t="str">
            <v>Cargo por corte de carrete de Coiled Tubing de 1.5 pulg (perdida)</v>
          </cell>
          <cell r="D1179" t="str">
            <v>unidad</v>
          </cell>
          <cell r="E1179">
            <v>72384.639999999999</v>
          </cell>
          <cell r="F1179" t="str">
            <v>Servicio</v>
          </cell>
        </row>
        <row r="1180">
          <cell r="B1180" t="str">
            <v>CT5138</v>
          </cell>
          <cell r="C1180" t="str">
            <v>Servicio de Dohnhole video Tool Real time</v>
          </cell>
          <cell r="D1180" t="str">
            <v>Corrida</v>
          </cell>
          <cell r="E1180">
            <v>31528.7</v>
          </cell>
          <cell r="F1180" t="str">
            <v>Servicio</v>
          </cell>
        </row>
        <row r="1181">
          <cell r="B1181" t="str">
            <v>CT5139</v>
          </cell>
          <cell r="C1181" t="str">
            <v>Servicio de registros con memorias</v>
          </cell>
          <cell r="D1181" t="str">
            <v>Corrida</v>
          </cell>
          <cell r="E1181">
            <v>33192.71</v>
          </cell>
          <cell r="F1181" t="str">
            <v>Servicio</v>
          </cell>
        </row>
        <row r="1182">
          <cell r="B1182" t="str">
            <v>CT5140</v>
          </cell>
          <cell r="C1182" t="str">
            <v>Tarifa de monitoreo en unidad de bombeo Presión, Densidad, Caudal, Volumen</v>
          </cell>
          <cell r="D1182" t="str">
            <v>día</v>
          </cell>
          <cell r="E1182">
            <v>373.74</v>
          </cell>
          <cell r="F1182" t="str">
            <v>Servicio</v>
          </cell>
        </row>
        <row r="1183">
          <cell r="B1183" t="str">
            <v>CT5141</v>
          </cell>
          <cell r="C1183" t="str">
            <v>Movilización unidades livianas para personal</v>
          </cell>
          <cell r="D1183" t="str">
            <v>km</v>
          </cell>
          <cell r="E1183">
            <v>2.66</v>
          </cell>
          <cell r="F1183" t="str">
            <v>Servicio</v>
          </cell>
        </row>
        <row r="1184">
          <cell r="B1184" t="str">
            <v>CT5143</v>
          </cell>
          <cell r="C1184" t="str">
            <v>Separador Gas de baja presión, renta día para offshore</v>
          </cell>
          <cell r="D1184" t="str">
            <v>día</v>
          </cell>
          <cell r="E1184">
            <v>1248.02</v>
          </cell>
          <cell r="F1184" t="str">
            <v>Servicio</v>
          </cell>
        </row>
        <row r="1185">
          <cell r="B1185" t="str">
            <v>CT5144</v>
          </cell>
          <cell r="C1185" t="str">
            <v>Tanque bota 500 bbls para evaluación pozo / offshore</v>
          </cell>
          <cell r="D1185" t="str">
            <v>día</v>
          </cell>
          <cell r="E1185">
            <v>389.97</v>
          </cell>
          <cell r="F1185" t="str">
            <v>Servicio</v>
          </cell>
        </row>
        <row r="1186">
          <cell r="B1186" t="str">
            <v>CT5145</v>
          </cell>
          <cell r="C1186" t="str">
            <v>Movilización y desmovilización unidad de tubería continua trabajos offshore</v>
          </cell>
          <cell r="D1186" t="str">
            <v>unidad</v>
          </cell>
          <cell r="E1186">
            <v>43789.86</v>
          </cell>
          <cell r="F1186" t="str">
            <v>Servicio</v>
          </cell>
        </row>
        <row r="1187">
          <cell r="B1187" t="str">
            <v>CT5146</v>
          </cell>
          <cell r="C1187" t="str">
            <v>Ingeniero de Operaciones Coiled tubing</v>
          </cell>
          <cell r="D1187" t="str">
            <v>día</v>
          </cell>
          <cell r="E1187">
            <v>721.64</v>
          </cell>
          <cell r="F1187" t="str">
            <v>Servicio</v>
          </cell>
        </row>
        <row r="1188">
          <cell r="B1188" t="str">
            <v>CT5147</v>
          </cell>
          <cell r="C1188" t="str">
            <v>Grúa 30 Tons</v>
          </cell>
          <cell r="D1188" t="str">
            <v>día</v>
          </cell>
          <cell r="E1188">
            <v>1640.6399999999999</v>
          </cell>
          <cell r="F1188" t="str">
            <v>Servicio</v>
          </cell>
        </row>
        <row r="1189">
          <cell r="B1189" t="str">
            <v>CT5148</v>
          </cell>
          <cell r="C1189" t="str">
            <v>Grúa 60 Tons o mas</v>
          </cell>
          <cell r="D1189" t="str">
            <v>día</v>
          </cell>
          <cell r="E1189">
            <v>2207.4499999999998</v>
          </cell>
          <cell r="F1189" t="str">
            <v>Servicio</v>
          </cell>
        </row>
        <row r="1190">
          <cell r="B1190" t="str">
            <v>CT5149</v>
          </cell>
          <cell r="C1190" t="str">
            <v>Servicio de  Grúa 30 - 60 Tons o mas,  incluye plataforma</v>
          </cell>
          <cell r="D1190" t="str">
            <v>trabajo</v>
          </cell>
          <cell r="E1190">
            <v>2951.72</v>
          </cell>
          <cell r="F1190" t="str">
            <v>Servicio</v>
          </cell>
        </row>
        <row r="1191">
          <cell r="B1191" t="str">
            <v>CT5161</v>
          </cell>
          <cell r="C1191" t="str">
            <v>Supervisor Senior para CTU dia o fraccion</v>
          </cell>
          <cell r="D1191" t="str">
            <v>día</v>
          </cell>
          <cell r="E1191">
            <v>766.73</v>
          </cell>
          <cell r="F1191" t="str">
            <v>Servicio</v>
          </cell>
        </row>
        <row r="1192">
          <cell r="B1192" t="str">
            <v>CT5162</v>
          </cell>
          <cell r="C1192" t="str">
            <v>Ingeniero de Coiled Tubing</v>
          </cell>
          <cell r="D1192" t="str">
            <v>día</v>
          </cell>
          <cell r="E1192">
            <v>764.32</v>
          </cell>
          <cell r="F1192" t="str">
            <v>Servicio</v>
          </cell>
        </row>
        <row r="1193">
          <cell r="B1193" t="str">
            <v>SB3601</v>
          </cell>
          <cell r="C1193" t="str">
            <v>Viaje de unidad con tanque convertidor, por Km.</v>
          </cell>
          <cell r="D1193" t="str">
            <v>km</v>
          </cell>
          <cell r="E1193">
            <v>3.15</v>
          </cell>
          <cell r="F1193" t="str">
            <v>Servicio</v>
          </cell>
        </row>
        <row r="1194">
          <cell r="B1194" t="str">
            <v>SB3602</v>
          </cell>
          <cell r="C1194" t="str">
            <v>Líneas de acero de descarga de 2" 15000PSI WP, por dia para Bombeo de nitrógeno 80 ft min</v>
          </cell>
          <cell r="D1194" t="str">
            <v>día</v>
          </cell>
          <cell r="E1194">
            <v>1242.6200000000001</v>
          </cell>
          <cell r="F1194" t="str">
            <v>Servicio</v>
          </cell>
        </row>
        <row r="1195">
          <cell r="B1195" t="str">
            <v>SB3604</v>
          </cell>
          <cell r="C1195" t="str">
            <v>Cargo básico primeras 4 horas o fracción unidad de nitrógeno, hasta 5000 psi</v>
          </cell>
          <cell r="D1195" t="str">
            <v>unidad</v>
          </cell>
          <cell r="E1195">
            <v>1650.52</v>
          </cell>
          <cell r="F1195" t="str">
            <v>Servicio</v>
          </cell>
        </row>
        <row r="1196">
          <cell r="B1196" t="str">
            <v>SB3605</v>
          </cell>
          <cell r="C1196" t="str">
            <v>Cada hora adicional o fracción unidad de nitrógeno,  hasta 5000 psi</v>
          </cell>
          <cell r="D1196" t="str">
            <v>hr</v>
          </cell>
          <cell r="E1196">
            <v>148.26</v>
          </cell>
          <cell r="F1196" t="str">
            <v>Servicio</v>
          </cell>
        </row>
        <row r="1197">
          <cell r="B1197" t="str">
            <v>SB3607</v>
          </cell>
          <cell r="C1197" t="str">
            <v>Cada hora adicional o fracción unidad de fracción, de 5001 a 10000 psi.</v>
          </cell>
          <cell r="D1197" t="str">
            <v>hr</v>
          </cell>
          <cell r="E1197">
            <v>55.73</v>
          </cell>
          <cell r="F1197" t="str">
            <v>Servicio</v>
          </cell>
        </row>
        <row r="1198">
          <cell r="B1198" t="str">
            <v>SB3608</v>
          </cell>
          <cell r="C1198" t="str">
            <v>Tanque especial de 3000 galones o equivalente por trabajo</v>
          </cell>
          <cell r="D1198" t="str">
            <v>unidad</v>
          </cell>
          <cell r="E1198">
            <v>897.42000000000007</v>
          </cell>
          <cell r="F1198" t="str">
            <v>Servicio</v>
          </cell>
        </row>
        <row r="1199">
          <cell r="B1199" t="str">
            <v>SB3609</v>
          </cell>
          <cell r="C1199" t="str">
            <v>Tanque especial de 2000 galones o equivalente por trabajo</v>
          </cell>
          <cell r="D1199" t="str">
            <v>unidad</v>
          </cell>
          <cell r="E1199">
            <v>897.42000000000007</v>
          </cell>
          <cell r="F1199" t="str">
            <v>Servicio</v>
          </cell>
        </row>
        <row r="1200">
          <cell r="B1200" t="str">
            <v>SB3610</v>
          </cell>
          <cell r="C1200" t="str">
            <v>Generador de espuma por trabajo</v>
          </cell>
          <cell r="D1200" t="str">
            <v>unidad</v>
          </cell>
          <cell r="E1200">
            <v>65.100000000000009</v>
          </cell>
          <cell r="F1200" t="str">
            <v>Servicio</v>
          </cell>
        </row>
        <row r="1201">
          <cell r="B1201" t="str">
            <v>SB3611</v>
          </cell>
          <cell r="C1201" t="str">
            <v>Tanque criogénico de 6200 gal por trabajo</v>
          </cell>
          <cell r="D1201" t="str">
            <v>día</v>
          </cell>
          <cell r="E1201">
            <v>545.30999999999995</v>
          </cell>
          <cell r="F1201" t="str">
            <v>Servicio</v>
          </cell>
        </row>
        <row r="1202">
          <cell r="B1202" t="str">
            <v>SB3612</v>
          </cell>
          <cell r="C1202" t="str">
            <v>Movilización de nitrógeno líquido</v>
          </cell>
          <cell r="D1202" t="str">
            <v>km</v>
          </cell>
          <cell r="E1202">
            <v>3.15</v>
          </cell>
          <cell r="F1202" t="str">
            <v>Servicio</v>
          </cell>
        </row>
        <row r="1203">
          <cell r="B1203" t="str">
            <v>SB3613</v>
          </cell>
          <cell r="C1203" t="str">
            <v>Servicio de unidad Auto generadora de Nitrógeno, POR DIA o fracción</v>
          </cell>
          <cell r="D1203" t="str">
            <v>unidad</v>
          </cell>
          <cell r="E1203">
            <v>5784.53</v>
          </cell>
          <cell r="F1203" t="str">
            <v>Servicio</v>
          </cell>
        </row>
        <row r="1204">
          <cell r="B1204" t="str">
            <v>SB3614</v>
          </cell>
          <cell r="C1204" t="str">
            <v xml:space="preserve">Cada día o fracción por espera en locación de unidad auto generadora </v>
          </cell>
          <cell r="D1204" t="str">
            <v>unidad</v>
          </cell>
          <cell r="E1204">
            <v>5784.53</v>
          </cell>
          <cell r="F1204" t="str">
            <v>Servicio</v>
          </cell>
        </row>
        <row r="1205">
          <cell r="B1205" t="str">
            <v>SB3615</v>
          </cell>
          <cell r="C1205" t="str">
            <v>Movilización de unidad auto generadora de nitrógeno</v>
          </cell>
          <cell r="D1205" t="str">
            <v>km</v>
          </cell>
          <cell r="E1205">
            <v>3.15</v>
          </cell>
          <cell r="F1205" t="str">
            <v>Servicio</v>
          </cell>
        </row>
        <row r="1206">
          <cell r="B1206" t="str">
            <v>SB3616</v>
          </cell>
          <cell r="C1206" t="str">
            <v>Supervisor operaciones Nitrógeno dia o fraccion</v>
          </cell>
          <cell r="D1206" t="str">
            <v>día</v>
          </cell>
          <cell r="E1206">
            <v>806.54</v>
          </cell>
          <cell r="F1206" t="str">
            <v>Servicio</v>
          </cell>
        </row>
        <row r="1207">
          <cell r="B1207" t="str">
            <v>SB3617</v>
          </cell>
          <cell r="C1207" t="str">
            <v>Operador operaciones Nitrógeno dia o fraccion</v>
          </cell>
          <cell r="D1207" t="str">
            <v>día</v>
          </cell>
          <cell r="E1207">
            <v>349.78</v>
          </cell>
          <cell r="F1207" t="str">
            <v>Servicio</v>
          </cell>
        </row>
        <row r="1208">
          <cell r="B1208" t="str">
            <v>SB3618</v>
          </cell>
          <cell r="C1208" t="str">
            <v>Asistente de Operaciones Nitrógeno dia o fraccion</v>
          </cell>
          <cell r="D1208" t="str">
            <v>día</v>
          </cell>
          <cell r="E1208">
            <v>109.31</v>
          </cell>
          <cell r="F1208" t="str">
            <v>Servicio</v>
          </cell>
        </row>
        <row r="1209">
          <cell r="B1209" t="str">
            <v>SB3619</v>
          </cell>
          <cell r="C1209" t="str">
            <v>Movilización unidades livianas para personal</v>
          </cell>
          <cell r="D1209" t="str">
            <v>km</v>
          </cell>
          <cell r="E1209">
            <v>2.66</v>
          </cell>
          <cell r="F1209" t="str">
            <v>Servicio</v>
          </cell>
        </row>
        <row r="1210">
          <cell r="B1210" t="str">
            <v>SB3620</v>
          </cell>
          <cell r="C1210" t="str">
            <v>Movilización y desmovilización unidad criogénica  trabajos offshore</v>
          </cell>
          <cell r="D1210" t="str">
            <v>unidad</v>
          </cell>
          <cell r="E1210">
            <v>17515.95</v>
          </cell>
          <cell r="F1210" t="str">
            <v>Servicio</v>
          </cell>
        </row>
        <row r="1211">
          <cell r="B1211" t="str">
            <v>CTE5198</v>
          </cell>
          <cell r="C1211" t="str">
            <v>MIT (Multifinger Imaging Tool).CARGO POR REGISTRO.POR PIE</v>
          </cell>
          <cell r="D1211" t="str">
            <v>Pie</v>
          </cell>
          <cell r="E1211">
            <v>1.03</v>
          </cell>
          <cell r="F1211" t="str">
            <v>Servicio</v>
          </cell>
        </row>
        <row r="1212">
          <cell r="B1212" t="str">
            <v>CTE5199</v>
          </cell>
          <cell r="C1212" t="str">
            <v>MIT, Multifinger Imaging Tool.CARGO POR PROFUNDIDAD.POR PIE</v>
          </cell>
          <cell r="D1212" t="str">
            <v>Pie</v>
          </cell>
          <cell r="E1212">
            <v>1.03</v>
          </cell>
          <cell r="F1212" t="str">
            <v>Servicio</v>
          </cell>
        </row>
        <row r="1213">
          <cell r="B1213" t="str">
            <v>CTE5293</v>
          </cell>
          <cell r="C1213" t="str">
            <v>Asentamiento de retenedor de cemento. POR PIE./corrida.Cargo fijo.</v>
          </cell>
          <cell r="D1213" t="str">
            <v>unidad</v>
          </cell>
          <cell r="E1213">
            <v>173.72</v>
          </cell>
          <cell r="F1213" t="str">
            <v>Servicio</v>
          </cell>
        </row>
        <row r="1214">
          <cell r="B1214" t="str">
            <v>CTE5294</v>
          </cell>
          <cell r="C1214" t="str">
            <v>Asentamiento de retenedor de cemento .CARGO POR PROFUNDIDAD.POR PIE .</v>
          </cell>
          <cell r="D1214" t="str">
            <v>Pie</v>
          </cell>
          <cell r="E1214">
            <v>0.36</v>
          </cell>
          <cell r="F1214" t="str">
            <v>Servicio</v>
          </cell>
        </row>
        <row r="1215">
          <cell r="B1215" t="str">
            <v>CTE5295</v>
          </cell>
          <cell r="C1215" t="str">
            <v xml:space="preserve">Asentamiento de tapón.CARGO POR PROFUNDIDAD.POR PIE </v>
          </cell>
          <cell r="D1215" t="str">
            <v>Pie</v>
          </cell>
          <cell r="E1215">
            <v>0.36</v>
          </cell>
          <cell r="F1215" t="str">
            <v>Servicio</v>
          </cell>
        </row>
        <row r="1216">
          <cell r="B1216" t="str">
            <v>CTE5296</v>
          </cell>
          <cell r="C1216" t="str">
            <v>Asentamiento de tapón.POR PIE./corrida.Cargo fijo.</v>
          </cell>
          <cell r="D1216" t="str">
            <v>unidad</v>
          </cell>
          <cell r="E1216">
            <v>177.57999999999998</v>
          </cell>
          <cell r="F1216" t="str">
            <v>Servicio</v>
          </cell>
        </row>
        <row r="1217">
          <cell r="B1217" t="str">
            <v>CTE5387</v>
          </cell>
          <cell r="C1217" t="str">
            <v>Interpretacion de Memorias</v>
          </cell>
          <cell r="D1217" t="str">
            <v>unidad</v>
          </cell>
          <cell r="E1217">
            <v>1590.27</v>
          </cell>
          <cell r="F1217" t="str">
            <v>Servicio</v>
          </cell>
        </row>
        <row r="1218">
          <cell r="B1218" t="str">
            <v>CTE5417</v>
          </cell>
          <cell r="C1218" t="str">
            <v>Jet Cutter. 1" -4 1/2" Tubing. CARGO POR REGISTRO POR PIE / cada uno</v>
          </cell>
          <cell r="D1218" t="str">
            <v>unidad</v>
          </cell>
          <cell r="E1218">
            <v>1481.8</v>
          </cell>
          <cell r="F1218" t="str">
            <v>Servicio</v>
          </cell>
        </row>
        <row r="1219">
          <cell r="B1219" t="str">
            <v>CTE5421</v>
          </cell>
          <cell r="C1219" t="str">
            <v>Jet Cutter. CARGO POR PROFUNDIDAD POR PIE</v>
          </cell>
          <cell r="D1219" t="str">
            <v>Pie</v>
          </cell>
          <cell r="E1219">
            <v>0.52</v>
          </cell>
          <cell r="F1219" t="str">
            <v>Servicio</v>
          </cell>
        </row>
        <row r="1220">
          <cell r="B1220" t="str">
            <v>CTE5422</v>
          </cell>
          <cell r="C1220" t="str">
            <v>Jet Cutter. Drill Pipe. CARGO POR REGISTRO POR PIE / cada uno</v>
          </cell>
          <cell r="D1220" t="str">
            <v>unidad</v>
          </cell>
          <cell r="E1220">
            <v>1703.35</v>
          </cell>
          <cell r="F1220" t="str">
            <v>Servicio</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17344.060000000001</v>
          </cell>
          <cell r="F1221" t="str">
            <v>Servicio</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34010.850000000006</v>
          </cell>
          <cell r="F1222" t="str">
            <v>Servicio</v>
          </cell>
        </row>
        <row r="1223">
          <cell r="B1223" t="str">
            <v>DYCT10077</v>
          </cell>
          <cell r="C1223" t="str">
            <v>Tubería Continua 1" Sarta de velocidad</v>
          </cell>
          <cell r="D1223" t="str">
            <v>Pie</v>
          </cell>
          <cell r="E1223">
            <v>4.41</v>
          </cell>
          <cell r="F1223" t="str">
            <v>Servicio</v>
          </cell>
        </row>
        <row r="1224">
          <cell r="B1224" t="str">
            <v>DYCT10078</v>
          </cell>
          <cell r="C1224" t="str">
            <v>Tubería Continua 1 1/2" Sarta de velocidad</v>
          </cell>
          <cell r="D1224" t="str">
            <v>Pie</v>
          </cell>
          <cell r="E1224">
            <v>6.73</v>
          </cell>
          <cell r="F1224" t="str">
            <v>Servicio</v>
          </cell>
        </row>
        <row r="1225">
          <cell r="B1225" t="str">
            <v>DYCT10079</v>
          </cell>
          <cell r="C1225" t="str">
            <v>Tubería Continua 1 3/4"  o 2"  Sarta de velocidad</v>
          </cell>
          <cell r="D1225" t="str">
            <v>Pie</v>
          </cell>
          <cell r="E1225">
            <v>7.59</v>
          </cell>
          <cell r="F1225" t="str">
            <v>Servicio</v>
          </cell>
        </row>
        <row r="1226">
          <cell r="B1226" t="str">
            <v>DYCT10080</v>
          </cell>
          <cell r="C1226" t="str">
            <v>Colgador para sarta de velocidad para Coiled Tubing 1,5 - 2 inch</v>
          </cell>
          <cell r="D1226" t="str">
            <v>unidad</v>
          </cell>
          <cell r="E1226">
            <v>38272.340000000004</v>
          </cell>
          <cell r="F1226" t="str">
            <v>Material</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24573.5</v>
          </cell>
          <cell r="F1227" t="str">
            <v>Servicio</v>
          </cell>
        </row>
        <row r="1228">
          <cell r="B1228" t="str">
            <v>CTRE713</v>
          </cell>
          <cell r="C1228" t="str">
            <v>Running Plug para Y Tool para tuberia flexible desde 1 1 /4" - 2 "</v>
          </cell>
          <cell r="D1228" t="str">
            <v>Corrida</v>
          </cell>
          <cell r="E1228">
            <v>7163.8</v>
          </cell>
          <cell r="F1228" t="str">
            <v>Servicio</v>
          </cell>
        </row>
        <row r="1229">
          <cell r="B1229" t="str">
            <v>2.2.38. Servicios de Tratamiento Químico de Crudo y Agua de Producción</v>
          </cell>
          <cell r="C1229"/>
          <cell r="D1229"/>
          <cell r="E1229"/>
          <cell r="F1229"/>
        </row>
        <row r="1230">
          <cell r="B1230" t="str">
            <v>DYSCS7095</v>
          </cell>
          <cell r="C1230" t="str">
            <v>Sulfato de Aluminio, 25 kg / sx</v>
          </cell>
          <cell r="D1230" t="str">
            <v>sx</v>
          </cell>
          <cell r="E1230">
            <v>17.11</v>
          </cell>
          <cell r="F1230" t="str">
            <v>Material</v>
          </cell>
        </row>
        <row r="1231">
          <cell r="B1231" t="str">
            <v>DYSCS7096</v>
          </cell>
          <cell r="C1231" t="str">
            <v>Hipoclorito de Calcio, 45kg/can</v>
          </cell>
          <cell r="D1231" t="str">
            <v>tambor</v>
          </cell>
          <cell r="E1231">
            <v>205.54</v>
          </cell>
          <cell r="F1231" t="str">
            <v>Material</v>
          </cell>
        </row>
        <row r="1232">
          <cell r="B1232" t="str">
            <v>DYSCS7097</v>
          </cell>
          <cell r="C1232" t="str">
            <v>Cal Hidratada, 25kg/sx</v>
          </cell>
          <cell r="D1232" t="str">
            <v>sx</v>
          </cell>
          <cell r="E1232">
            <v>9.7800000000000011</v>
          </cell>
          <cell r="F1232" t="str">
            <v>Material</v>
          </cell>
        </row>
        <row r="1233">
          <cell r="B1233" t="str">
            <v>DYSCS7098</v>
          </cell>
          <cell r="C1233" t="str">
            <v>Polímero para MQC o Dewatering  OFXC 1143</v>
          </cell>
          <cell r="D1233" t="str">
            <v>sx</v>
          </cell>
          <cell r="E1233">
            <v>254.12</v>
          </cell>
          <cell r="F1233" t="str">
            <v>Material</v>
          </cell>
        </row>
        <row r="1234">
          <cell r="B1234" t="str">
            <v>DYSCS7099</v>
          </cell>
          <cell r="C1234" t="str">
            <v>Polímero para Dewatering / OFXC 1146 y 1148</v>
          </cell>
          <cell r="D1234" t="str">
            <v>sx</v>
          </cell>
          <cell r="E1234">
            <v>254.53000000000003</v>
          </cell>
          <cell r="F1234" t="str">
            <v>Material</v>
          </cell>
        </row>
        <row r="1235">
          <cell r="B1235" t="str">
            <v>DYSCS7100</v>
          </cell>
          <cell r="C1235" t="str">
            <v>Re-Agente Fijador Orgánico Natural, 50 kg/sx</v>
          </cell>
          <cell r="D1235" t="str">
            <v>sx</v>
          </cell>
          <cell r="E1235">
            <v>15.4</v>
          </cell>
          <cell r="F1235" t="str">
            <v>Material</v>
          </cell>
        </row>
        <row r="1236">
          <cell r="B1236" t="str">
            <v>DYSCS7101</v>
          </cell>
          <cell r="C1236" t="str">
            <v>Acido Fosfórico, 35kg/can</v>
          </cell>
          <cell r="D1236" t="str">
            <v>tambor</v>
          </cell>
          <cell r="E1236">
            <v>199.55</v>
          </cell>
          <cell r="F1236" t="str">
            <v>Material</v>
          </cell>
        </row>
        <row r="1237">
          <cell r="B1237" t="str">
            <v>DYSCS7102</v>
          </cell>
          <cell r="C1237" t="str">
            <v>Bisulfito de Sodio, 25 kg/sx</v>
          </cell>
          <cell r="D1237" t="str">
            <v>sx</v>
          </cell>
          <cell r="E1237">
            <v>39.11</v>
          </cell>
          <cell r="F1237" t="str">
            <v>Material</v>
          </cell>
        </row>
        <row r="1238">
          <cell r="B1238" t="str">
            <v>QP21301</v>
          </cell>
          <cell r="C1238" t="str">
            <v>Dispersante de parafinas crudos livianos</v>
          </cell>
          <cell r="D1238" t="str">
            <v>gls</v>
          </cell>
          <cell r="E1238">
            <v>33.29</v>
          </cell>
          <cell r="F1238" t="str">
            <v>Material</v>
          </cell>
        </row>
        <row r="1239">
          <cell r="B1239" t="str">
            <v>QP21302</v>
          </cell>
          <cell r="C1239" t="str">
            <v>Dispersante de parafinas crudos pesados</v>
          </cell>
          <cell r="D1239" t="str">
            <v>gls</v>
          </cell>
          <cell r="E1239">
            <v>31.630000000000003</v>
          </cell>
          <cell r="F1239" t="str">
            <v>Material</v>
          </cell>
        </row>
        <row r="1240">
          <cell r="B1240" t="str">
            <v>QP21303</v>
          </cell>
          <cell r="C1240" t="str">
            <v>Dispersante de asfaltenos crudos livianos</v>
          </cell>
          <cell r="D1240" t="str">
            <v>gls</v>
          </cell>
          <cell r="E1240">
            <v>34.949999999999996</v>
          </cell>
          <cell r="F1240" t="str">
            <v>Material</v>
          </cell>
        </row>
        <row r="1241">
          <cell r="B1241" t="str">
            <v>QP21304</v>
          </cell>
          <cell r="C1241" t="str">
            <v>Dispersante de asfaltenos crudos pesados</v>
          </cell>
          <cell r="D1241" t="str">
            <v>gls</v>
          </cell>
          <cell r="E1241">
            <v>76.539999999999992</v>
          </cell>
          <cell r="F1241" t="str">
            <v>Material</v>
          </cell>
        </row>
        <row r="1242">
          <cell r="B1242" t="str">
            <v>QP21305</v>
          </cell>
          <cell r="C1242" t="str">
            <v>Bactericida base gluther aldéhido</v>
          </cell>
          <cell r="D1242" t="str">
            <v>gls</v>
          </cell>
          <cell r="E1242">
            <v>128.97</v>
          </cell>
          <cell r="F1242" t="str">
            <v>Material</v>
          </cell>
        </row>
        <row r="1243">
          <cell r="B1243" t="str">
            <v>QP21306</v>
          </cell>
          <cell r="C1243" t="str">
            <v>Bactericida base aldehído</v>
          </cell>
          <cell r="D1243" t="str">
            <v>gls</v>
          </cell>
          <cell r="E1243">
            <v>70.72</v>
          </cell>
          <cell r="F1243" t="str">
            <v>Material</v>
          </cell>
        </row>
        <row r="1244">
          <cell r="B1244" t="str">
            <v>QP21307</v>
          </cell>
          <cell r="C1244" t="str">
            <v>Bactericida alta concentración</v>
          </cell>
          <cell r="D1244" t="str">
            <v>gls</v>
          </cell>
          <cell r="E1244">
            <v>93.179999999999993</v>
          </cell>
          <cell r="F1244" t="str">
            <v>Material</v>
          </cell>
        </row>
        <row r="1245">
          <cell r="B1245" t="str">
            <v>QP21308</v>
          </cell>
          <cell r="C1245" t="str">
            <v>Bactericida concentrado de amplio espectro</v>
          </cell>
          <cell r="D1245" t="str">
            <v>gls</v>
          </cell>
          <cell r="E1245">
            <v>54.08</v>
          </cell>
          <cell r="F1245" t="str">
            <v>Material</v>
          </cell>
        </row>
        <row r="1246">
          <cell r="B1246" t="str">
            <v>QP21309</v>
          </cell>
          <cell r="C1246" t="str">
            <v>Surfactante des emulsionante no iónico base agua</v>
          </cell>
          <cell r="D1246" t="str">
            <v>gls</v>
          </cell>
          <cell r="E1246">
            <v>37.450000000000003</v>
          </cell>
          <cell r="F1246" t="str">
            <v>Material</v>
          </cell>
        </row>
        <row r="1247">
          <cell r="B1247" t="str">
            <v>QP21310</v>
          </cell>
          <cell r="C1247" t="str">
            <v>Surfactante des emulsionante no iónico base oil</v>
          </cell>
          <cell r="D1247" t="str">
            <v>gls</v>
          </cell>
          <cell r="E1247">
            <v>41.61</v>
          </cell>
          <cell r="F1247" t="str">
            <v>Material</v>
          </cell>
        </row>
        <row r="1248">
          <cell r="B1248" t="str">
            <v>QP21311</v>
          </cell>
          <cell r="C1248" t="str">
            <v>Surfactante des emulsionante aniónico base agua</v>
          </cell>
          <cell r="D1248" t="str">
            <v>gls</v>
          </cell>
          <cell r="E1248">
            <v>43.269999999999996</v>
          </cell>
          <cell r="F1248" t="str">
            <v>Material</v>
          </cell>
        </row>
        <row r="1249">
          <cell r="B1249" t="str">
            <v>QP21312</v>
          </cell>
          <cell r="C1249" t="str">
            <v>Surfactante des emulsionante no iónico base agua</v>
          </cell>
          <cell r="D1249" t="str">
            <v>gls</v>
          </cell>
          <cell r="E1249">
            <v>20.81</v>
          </cell>
          <cell r="F1249" t="str">
            <v>Material</v>
          </cell>
        </row>
        <row r="1250">
          <cell r="B1250" t="str">
            <v>QP21313</v>
          </cell>
          <cell r="C1250" t="str">
            <v>Floculante des emulsionante tipo 1</v>
          </cell>
          <cell r="D1250" t="str">
            <v>gls</v>
          </cell>
          <cell r="E1250">
            <v>44.940000000000005</v>
          </cell>
          <cell r="F1250" t="str">
            <v>Material</v>
          </cell>
        </row>
        <row r="1251">
          <cell r="B1251" t="str">
            <v>QP21314</v>
          </cell>
          <cell r="C1251" t="str">
            <v>Floculante des emulsionante tipo 2</v>
          </cell>
          <cell r="D1251" t="str">
            <v>gls</v>
          </cell>
          <cell r="E1251">
            <v>49.09</v>
          </cell>
          <cell r="F1251" t="str">
            <v>Material</v>
          </cell>
        </row>
        <row r="1252">
          <cell r="B1252" t="str">
            <v>QP21315</v>
          </cell>
          <cell r="C1252" t="str">
            <v>Inhibidor de hidratos</v>
          </cell>
          <cell r="D1252" t="str">
            <v>gls</v>
          </cell>
          <cell r="E1252">
            <v>37.450000000000003</v>
          </cell>
          <cell r="F1252" t="str">
            <v>Material</v>
          </cell>
        </row>
        <row r="1253">
          <cell r="B1253" t="str">
            <v>QP21316</v>
          </cell>
          <cell r="C1253" t="str">
            <v>Inhibidor de incrustaciones para completaciones</v>
          </cell>
          <cell r="D1253" t="str">
            <v>gls</v>
          </cell>
          <cell r="E1253">
            <v>34.949999999999996</v>
          </cell>
          <cell r="F1253" t="str">
            <v>Material</v>
          </cell>
        </row>
        <row r="1254">
          <cell r="B1254" t="str">
            <v>QP21317</v>
          </cell>
          <cell r="C1254" t="str">
            <v>Inhibidor de incrustaciones para formación</v>
          </cell>
          <cell r="D1254" t="str">
            <v>gls</v>
          </cell>
          <cell r="E1254">
            <v>11.149999999999999</v>
          </cell>
          <cell r="F1254" t="str">
            <v>Material</v>
          </cell>
        </row>
        <row r="1255">
          <cell r="B1255" t="str">
            <v>QP21318</v>
          </cell>
          <cell r="C1255" t="str">
            <v>Inhibidor de incrustaciones acción rápida</v>
          </cell>
          <cell r="D1255" t="str">
            <v>gls</v>
          </cell>
          <cell r="E1255">
            <v>9.43</v>
          </cell>
          <cell r="F1255" t="str">
            <v>Material</v>
          </cell>
        </row>
        <row r="1256">
          <cell r="B1256" t="str">
            <v>QP21319</v>
          </cell>
          <cell r="C1256" t="str">
            <v>Secuestrante de sulfhídrico</v>
          </cell>
          <cell r="D1256" t="str">
            <v>gls</v>
          </cell>
          <cell r="E1256">
            <v>70.72</v>
          </cell>
          <cell r="F1256" t="str">
            <v>Material</v>
          </cell>
        </row>
        <row r="1257">
          <cell r="B1257" t="str">
            <v>QP21320</v>
          </cell>
          <cell r="C1257" t="str">
            <v>Secuestrante de hierro</v>
          </cell>
          <cell r="D1257" t="str">
            <v>gls</v>
          </cell>
          <cell r="E1257">
            <v>101.5</v>
          </cell>
          <cell r="F1257" t="str">
            <v>Material</v>
          </cell>
        </row>
        <row r="1258">
          <cell r="B1258" t="str">
            <v>QP21321</v>
          </cell>
          <cell r="C1258" t="str">
            <v>Modificador de  Permeabilidad relativa</v>
          </cell>
          <cell r="D1258" t="str">
            <v>gls</v>
          </cell>
          <cell r="E1258">
            <v>149.76</v>
          </cell>
          <cell r="F1258" t="str">
            <v>Material</v>
          </cell>
        </row>
        <row r="1259">
          <cell r="B1259" t="str">
            <v>QP21322</v>
          </cell>
          <cell r="C1259" t="str">
            <v>Promotor de espuma</v>
          </cell>
          <cell r="D1259" t="str">
            <v>gls</v>
          </cell>
          <cell r="E1259">
            <v>46.599999999999994</v>
          </cell>
          <cell r="F1259" t="str">
            <v>Material</v>
          </cell>
        </row>
        <row r="1260">
          <cell r="B1260" t="str">
            <v>QP21323</v>
          </cell>
          <cell r="C1260" t="str">
            <v>Antiespumante acción rápida</v>
          </cell>
          <cell r="D1260" t="str">
            <v>gls</v>
          </cell>
          <cell r="E1260">
            <v>24.97</v>
          </cell>
          <cell r="F1260" t="str">
            <v>Material</v>
          </cell>
        </row>
        <row r="1261">
          <cell r="B1261" t="str">
            <v>SCSA7095</v>
          </cell>
          <cell r="C1261" t="str">
            <v>DEMULSIFICANTE DE ACCIÓN CONTÍNUA. CRUDOS PESADOS</v>
          </cell>
          <cell r="D1261" t="str">
            <v>gls</v>
          </cell>
          <cell r="E1261">
            <v>11.27</v>
          </cell>
          <cell r="F1261" t="str">
            <v>Material</v>
          </cell>
        </row>
        <row r="1262">
          <cell r="B1262" t="str">
            <v>SCSA7096</v>
          </cell>
          <cell r="C1262" t="str">
            <v>DEMULSIFICANTE DE ACCIÓN CONTÍNUA. CRUDOS LIVIANOS</v>
          </cell>
          <cell r="D1262" t="str">
            <v>gls</v>
          </cell>
          <cell r="E1262">
            <v>10.819999999999999</v>
          </cell>
          <cell r="F1262" t="str">
            <v>Material</v>
          </cell>
        </row>
        <row r="1263">
          <cell r="B1263" t="str">
            <v>SCSA7097</v>
          </cell>
          <cell r="C1263" t="str">
            <v>DEMULSIFICANTE DE ACCIÓN RÁPIDA. CRUDOS PESADOS</v>
          </cell>
          <cell r="D1263" t="str">
            <v>gls</v>
          </cell>
          <cell r="E1263">
            <v>14.87</v>
          </cell>
          <cell r="F1263" t="str">
            <v>Material</v>
          </cell>
        </row>
        <row r="1264">
          <cell r="B1264" t="str">
            <v>SCSA7098</v>
          </cell>
          <cell r="C1264" t="str">
            <v>DEMULSIFICANTE DE ACCIÓN RAPIDA  CRUDOS LIVIANOS</v>
          </cell>
          <cell r="D1264" t="str">
            <v>gls</v>
          </cell>
          <cell r="E1264">
            <v>13.51</v>
          </cell>
          <cell r="F1264" t="str">
            <v>Material</v>
          </cell>
        </row>
        <row r="1265">
          <cell r="B1265" t="str">
            <v>SCSA7099</v>
          </cell>
          <cell r="C1265" t="str">
            <v>DEMULSIFICANTE DE ACCIÓN CONTINUA MULTIPROPOSITO</v>
          </cell>
          <cell r="D1265" t="str">
            <v>gls</v>
          </cell>
          <cell r="E1265">
            <v>11.48</v>
          </cell>
          <cell r="F1265" t="str">
            <v>Material</v>
          </cell>
        </row>
        <row r="1266">
          <cell r="B1266" t="str">
            <v>SCSA7100</v>
          </cell>
          <cell r="C1266" t="str">
            <v>Bactericida  Alta concentración</v>
          </cell>
          <cell r="D1266" t="str">
            <v>gls</v>
          </cell>
          <cell r="E1266">
            <v>15.690000000000001</v>
          </cell>
          <cell r="F1266" t="str">
            <v>Material</v>
          </cell>
        </row>
        <row r="1267">
          <cell r="B1267" t="str">
            <v>SCSA7101</v>
          </cell>
          <cell r="C1267" t="str">
            <v>Bactericida 50 % concentración</v>
          </cell>
          <cell r="D1267" t="str">
            <v>gls</v>
          </cell>
          <cell r="E1267">
            <v>12.73</v>
          </cell>
          <cell r="F1267" t="str">
            <v>Material</v>
          </cell>
        </row>
        <row r="1268">
          <cell r="B1268" t="str">
            <v>SCSA7102</v>
          </cell>
          <cell r="C1268" t="str">
            <v>Bactericida   40 % concentración</v>
          </cell>
          <cell r="D1268" t="str">
            <v>gls</v>
          </cell>
          <cell r="E1268">
            <v>11.03</v>
          </cell>
          <cell r="F1268" t="str">
            <v>Material</v>
          </cell>
        </row>
        <row r="1269">
          <cell r="B1269" t="str">
            <v>SCSB7095</v>
          </cell>
          <cell r="C1269" t="str">
            <v>Inhibidor de Arcillas concentrado</v>
          </cell>
          <cell r="D1269" t="str">
            <v>tambor</v>
          </cell>
          <cell r="E1269">
            <v>1151.77</v>
          </cell>
          <cell r="F1269" t="str">
            <v>Material</v>
          </cell>
        </row>
        <row r="1270">
          <cell r="B1270" t="str">
            <v>SCSB7096</v>
          </cell>
          <cell r="C1270" t="str">
            <v>DEFOAMER ( 10 % SILICONE )</v>
          </cell>
          <cell r="D1270" t="str">
            <v>gls</v>
          </cell>
          <cell r="E1270">
            <v>6.36</v>
          </cell>
          <cell r="F1270" t="str">
            <v>Material</v>
          </cell>
        </row>
        <row r="1271">
          <cell r="B1271" t="str">
            <v>SCSB7098</v>
          </cell>
          <cell r="C1271" t="str">
            <v>Agente Floculante acción rápida</v>
          </cell>
          <cell r="D1271" t="str">
            <v>gls</v>
          </cell>
          <cell r="E1271">
            <v>18.34</v>
          </cell>
          <cell r="F1271" t="str">
            <v>Material</v>
          </cell>
        </row>
        <row r="1272">
          <cell r="B1272" t="str">
            <v>SCSB7099</v>
          </cell>
          <cell r="C1272" t="str">
            <v>CLEANER EMULSIFIER, PACKAGE SIZE: 55gal, PACKAGE TYPE: CAN</v>
          </cell>
          <cell r="D1272" t="str">
            <v>tambor</v>
          </cell>
          <cell r="E1272">
            <v>1091.6100000000001</v>
          </cell>
          <cell r="F1272" t="str">
            <v>Material</v>
          </cell>
        </row>
        <row r="1273">
          <cell r="B1273" t="str">
            <v>SCSB7100</v>
          </cell>
          <cell r="C1273" t="str">
            <v>CLEANER EMULSIFIER 245</v>
          </cell>
          <cell r="D1273" t="str">
            <v>gls</v>
          </cell>
          <cell r="E1273">
            <v>10.36</v>
          </cell>
          <cell r="F1273" t="str">
            <v>Material</v>
          </cell>
        </row>
        <row r="1274">
          <cell r="B1274" t="str">
            <v>SCSB7101</v>
          </cell>
          <cell r="C1274" t="str">
            <v>ASPHALTENE INHIBITOR HP</v>
          </cell>
          <cell r="D1274" t="str">
            <v>gls</v>
          </cell>
          <cell r="E1274">
            <v>9.8600000000000012</v>
          </cell>
          <cell r="F1274" t="str">
            <v>Material</v>
          </cell>
        </row>
        <row r="1275">
          <cell r="B1275" t="str">
            <v>SCSC7095</v>
          </cell>
          <cell r="C1275" t="str">
            <v>INHIBITOR CORROSION HP</v>
          </cell>
          <cell r="D1275" t="str">
            <v>gls</v>
          </cell>
          <cell r="E1275">
            <v>9.31</v>
          </cell>
          <cell r="F1275" t="str">
            <v>Material</v>
          </cell>
        </row>
        <row r="1276">
          <cell r="B1276" t="str">
            <v>SCSC7096</v>
          </cell>
          <cell r="C1276" t="str">
            <v>DEFOAMER ( 10 % SILICONE )</v>
          </cell>
          <cell r="D1276" t="str">
            <v>gls</v>
          </cell>
          <cell r="E1276">
            <v>8.9500000000000011</v>
          </cell>
          <cell r="F1276" t="str">
            <v>Material</v>
          </cell>
        </row>
        <row r="1277">
          <cell r="B1277" t="str">
            <v>SCSC7097</v>
          </cell>
          <cell r="C1277" t="str">
            <v>MEJORADOR DE FLUJO</v>
          </cell>
          <cell r="D1277" t="str">
            <v>gls</v>
          </cell>
          <cell r="E1277">
            <v>33.92</v>
          </cell>
          <cell r="F1277" t="str">
            <v>Material</v>
          </cell>
        </row>
        <row r="1278">
          <cell r="B1278" t="str">
            <v>SCSC7098</v>
          </cell>
          <cell r="C1278" t="str">
            <v>INHIBIDOR DE PARAFINAS ACCION CONTINUA</v>
          </cell>
          <cell r="D1278" t="str">
            <v>gls</v>
          </cell>
          <cell r="E1278">
            <v>9.76</v>
          </cell>
          <cell r="F1278" t="str">
            <v>Material</v>
          </cell>
        </row>
        <row r="1279">
          <cell r="B1279" t="str">
            <v>SCSC7099</v>
          </cell>
          <cell r="C1279" t="str">
            <v>ANTIPARAFÍNICO ACCION CONTINUA</v>
          </cell>
          <cell r="D1279" t="str">
            <v>gls</v>
          </cell>
          <cell r="E1279">
            <v>7.2200000000000006</v>
          </cell>
          <cell r="F1279" t="str">
            <v>Material</v>
          </cell>
        </row>
        <row r="1280">
          <cell r="B1280" t="str">
            <v>SCSC7100</v>
          </cell>
          <cell r="C1280" t="str">
            <v xml:space="preserve">ANTIESPUMANTE ACCION CONTINUA </v>
          </cell>
          <cell r="D1280" t="str">
            <v>gls</v>
          </cell>
          <cell r="E1280">
            <v>7.64</v>
          </cell>
          <cell r="F1280" t="str">
            <v>Material</v>
          </cell>
        </row>
        <row r="1281">
          <cell r="B1281" t="str">
            <v>SCSD7097</v>
          </cell>
          <cell r="C1281" t="str">
            <v xml:space="preserve">POLIMERO CATIONICO LIQUIDO (COAGULANTE) </v>
          </cell>
          <cell r="D1281" t="str">
            <v>gls</v>
          </cell>
          <cell r="E1281">
            <v>17.189999999999998</v>
          </cell>
          <cell r="F1281" t="str">
            <v>Material</v>
          </cell>
        </row>
        <row r="1282">
          <cell r="B1282" t="str">
            <v>SCSD7098</v>
          </cell>
          <cell r="C1282" t="str">
            <v>SURFACTANTE NO IONICO DY252</v>
          </cell>
          <cell r="D1282" t="str">
            <v>gls</v>
          </cell>
          <cell r="E1282">
            <v>11.03</v>
          </cell>
          <cell r="F1282" t="str">
            <v>Material</v>
          </cell>
        </row>
        <row r="1283">
          <cell r="B1283" t="str">
            <v>SCSD7099</v>
          </cell>
          <cell r="C1283" t="str">
            <v>REDUCTOR DE FRICCION FLO XL WR, LIQUIDO, GRADO INDUSTRIAL</v>
          </cell>
          <cell r="D1283" t="str">
            <v>gls</v>
          </cell>
          <cell r="E1283">
            <v>33.92</v>
          </cell>
          <cell r="F1283" t="str">
            <v>Material</v>
          </cell>
        </row>
        <row r="1284">
          <cell r="B1284" t="str">
            <v>SCSD7100</v>
          </cell>
          <cell r="C1284" t="str">
            <v>DEMULSIFICANTE DE ACCIÓN CONTINUA 2594</v>
          </cell>
          <cell r="D1284" t="str">
            <v>gls</v>
          </cell>
          <cell r="E1284">
            <v>11.25</v>
          </cell>
          <cell r="F1284" t="str">
            <v>Material</v>
          </cell>
        </row>
        <row r="1285">
          <cell r="B1285" t="str">
            <v>SCSD7101</v>
          </cell>
          <cell r="C1285" t="str">
            <v>INHIBIDOR DE CORROSION DY 4127</v>
          </cell>
          <cell r="D1285" t="str">
            <v>gls</v>
          </cell>
          <cell r="E1285">
            <v>9.33</v>
          </cell>
          <cell r="F1285" t="str">
            <v>Material</v>
          </cell>
        </row>
        <row r="1286">
          <cell r="B1286" t="str">
            <v>SCSD7102</v>
          </cell>
          <cell r="C1286" t="str">
            <v>INHIBIDOR DE ASFALTENOS DY 345</v>
          </cell>
          <cell r="D1286" t="str">
            <v>gls</v>
          </cell>
          <cell r="E1286">
            <v>10.719999999999999</v>
          </cell>
          <cell r="F1286" t="str">
            <v>Material</v>
          </cell>
        </row>
        <row r="1287">
          <cell r="B1287" t="str">
            <v>SCSD7103</v>
          </cell>
          <cell r="C1287" t="str">
            <v xml:space="preserve">POLIELECTROLITO </v>
          </cell>
          <cell r="D1287" t="str">
            <v>gls</v>
          </cell>
          <cell r="E1287">
            <v>22.9</v>
          </cell>
          <cell r="F1287" t="str">
            <v>Material</v>
          </cell>
        </row>
        <row r="1288">
          <cell r="B1288" t="str">
            <v>SCSD7104</v>
          </cell>
          <cell r="C1288" t="str">
            <v>Anticorrosivo tipo 1</v>
          </cell>
          <cell r="D1288" t="str">
            <v>gls</v>
          </cell>
          <cell r="E1288">
            <v>37.869999999999997</v>
          </cell>
          <cell r="F1288" t="str">
            <v>Material</v>
          </cell>
        </row>
        <row r="1289">
          <cell r="B1289" t="str">
            <v>SCSD7105</v>
          </cell>
          <cell r="C1289" t="str">
            <v>Anticorrosivo tipo 2</v>
          </cell>
          <cell r="D1289" t="str">
            <v>gls</v>
          </cell>
          <cell r="E1289">
            <v>18.95</v>
          </cell>
          <cell r="F1289" t="str">
            <v>Material</v>
          </cell>
        </row>
        <row r="1290">
          <cell r="B1290" t="str">
            <v>SCSD7106</v>
          </cell>
          <cell r="C1290" t="str">
            <v>Secuestrante de hierro</v>
          </cell>
          <cell r="D1290" t="str">
            <v>gls</v>
          </cell>
          <cell r="E1290">
            <v>37.06</v>
          </cell>
          <cell r="F1290" t="str">
            <v>Material</v>
          </cell>
        </row>
        <row r="1291">
          <cell r="B1291" t="str">
            <v>QA21401</v>
          </cell>
          <cell r="C1291" t="str">
            <v>Contenido de fibras orgánicas recicladas, procesadas y deshidratadas presentación 4 kg</v>
          </cell>
          <cell r="D1291" t="str">
            <v>unidad</v>
          </cell>
          <cell r="E1291">
            <v>28.32</v>
          </cell>
          <cell r="F1291" t="str">
            <v>Material</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26.09</v>
          </cell>
          <cell r="F1292" t="str">
            <v>Material</v>
          </cell>
        </row>
        <row r="1293">
          <cell r="B1293" t="str">
            <v>QA21403</v>
          </cell>
          <cell r="C1293" t="str">
            <v>Paño absorbente orgánico en paquete de 50 unidades. Tipo 1</v>
          </cell>
          <cell r="D1293" t="str">
            <v>unidad</v>
          </cell>
          <cell r="E1293">
            <v>66.73</v>
          </cell>
          <cell r="F1293" t="str">
            <v>Material</v>
          </cell>
        </row>
        <row r="1294">
          <cell r="B1294" t="str">
            <v>QA21404</v>
          </cell>
          <cell r="C1294" t="str">
            <v xml:space="preserve">Tela Absorbente para hidrocarburos, SHT, un rollo 38 pulg x 144 pies </v>
          </cell>
          <cell r="D1294" t="str">
            <v>unidad</v>
          </cell>
          <cell r="E1294">
            <v>134.64999999999998</v>
          </cell>
          <cell r="F1294" t="str">
            <v>Material</v>
          </cell>
        </row>
        <row r="1295">
          <cell r="B1295" t="str">
            <v>QA21405</v>
          </cell>
          <cell r="C1295" t="str">
            <v>Tela Absorbente para hidrocarburos, Pad de 100 hojas</v>
          </cell>
          <cell r="D1295" t="str">
            <v>unidad</v>
          </cell>
          <cell r="E1295">
            <v>3.08</v>
          </cell>
          <cell r="F1295" t="str">
            <v>Material</v>
          </cell>
        </row>
        <row r="1296">
          <cell r="B1296" t="str">
            <v>QA21406</v>
          </cell>
          <cell r="C1296" t="str">
            <v>Polvo Absorbente de Hidrocarburos (sxs)</v>
          </cell>
          <cell r="D1296" t="str">
            <v>unidad</v>
          </cell>
          <cell r="E1296">
            <v>13.690000000000001</v>
          </cell>
          <cell r="F1296" t="str">
            <v>Material</v>
          </cell>
        </row>
        <row r="1297">
          <cell r="B1297" t="str">
            <v>QA21407</v>
          </cell>
          <cell r="C1297" t="str">
            <v>Absorbente húmedo para hidrocarburo (4pulg x 8 pies para 4 Gal) Tipo medía</v>
          </cell>
          <cell r="D1297" t="str">
            <v>unidad</v>
          </cell>
          <cell r="E1297">
            <v>23.79</v>
          </cell>
          <cell r="F1297" t="str">
            <v>Material</v>
          </cell>
        </row>
        <row r="1298">
          <cell r="B1298" t="str">
            <v>QA21408</v>
          </cell>
          <cell r="C1298" t="str">
            <v>Absorbente húmedo para hidrocarburo (8pulg x 10 pies para 10 Gal) tipo chorizo</v>
          </cell>
          <cell r="D1298" t="str">
            <v>unidad</v>
          </cell>
          <cell r="E1298">
            <v>18.740000000000002</v>
          </cell>
          <cell r="F1298" t="str">
            <v>Material</v>
          </cell>
        </row>
        <row r="1299">
          <cell r="B1299" t="str">
            <v>QA21409</v>
          </cell>
          <cell r="C1299" t="str">
            <v>Contenido de fibras orgánicas recicladas, procesadas y deshidratadas Kit barrera absorbentes (2 mt longitud, 15 cm de diámetro)</v>
          </cell>
          <cell r="D1299" t="str">
            <v>unidad</v>
          </cell>
          <cell r="E1299">
            <v>47.339999999999996</v>
          </cell>
          <cell r="F1299" t="str">
            <v>Material</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17.11</v>
          </cell>
          <cell r="F1300" t="str">
            <v>Material</v>
          </cell>
        </row>
        <row r="1301">
          <cell r="B1301" t="str">
            <v>QA21411</v>
          </cell>
          <cell r="C1301" t="str">
            <v>Paño absorbente orgánico en paquete de 50 unidades. Tipo 2</v>
          </cell>
          <cell r="D1301" t="str">
            <v>unidad</v>
          </cell>
          <cell r="E1301">
            <v>42.79</v>
          </cell>
          <cell r="F1301" t="str">
            <v>Material</v>
          </cell>
        </row>
        <row r="1302">
          <cell r="B1302" t="str">
            <v>F10077</v>
          </cell>
          <cell r="C1302" t="str">
            <v>GRASA TUBING/CASING- COMPOUND JOINT;THREAD LOCK,  44 lbs</v>
          </cell>
          <cell r="D1302" t="str">
            <v>unidad</v>
          </cell>
          <cell r="E1302">
            <v>208.01</v>
          </cell>
          <cell r="F1302" t="str">
            <v>Material</v>
          </cell>
        </row>
        <row r="1303">
          <cell r="B1303" t="str">
            <v>F10078</v>
          </cell>
          <cell r="C1303" t="str">
            <v>GRASA TUBING/CASING- COMPOUND JOINT;THREAD LOCK,  18 lbs</v>
          </cell>
          <cell r="D1303" t="str">
            <v>unidad</v>
          </cell>
          <cell r="E1303">
            <v>149.76</v>
          </cell>
          <cell r="F1303" t="str">
            <v>Material</v>
          </cell>
        </row>
        <row r="1304">
          <cell r="B1304" t="str">
            <v>F10079</v>
          </cell>
          <cell r="C1304" t="str">
            <v>PEGAMENTO, PARA MATERIAL DE PVC, 1GAL/unidad</v>
          </cell>
          <cell r="D1304" t="str">
            <v>unidad</v>
          </cell>
          <cell r="E1304">
            <v>20.37</v>
          </cell>
          <cell r="F1304" t="str">
            <v>Material</v>
          </cell>
        </row>
        <row r="1305">
          <cell r="B1305" t="str">
            <v>F10080</v>
          </cell>
          <cell r="C1305" t="str">
            <v>GEOMEMBRANA PVC NEGRA 750 MICRAS ROLLOS DE 1.4 m x 50 m, 70 m2  O SEGUN NECESIDAD DEL CLIENTE</v>
          </cell>
          <cell r="D1305" t="str">
            <v>M2</v>
          </cell>
          <cell r="E1305">
            <v>4.9400000000000004</v>
          </cell>
          <cell r="F1305" t="str">
            <v>Material</v>
          </cell>
        </row>
        <row r="1306">
          <cell r="B1306" t="str">
            <v>F10081</v>
          </cell>
          <cell r="C1306" t="str">
            <v>GEOMEMBRANA PVC NEGRA 500 MICRAS ROLLOS DE 1.4 m x 50 m 70 m2 O SEGUN NECESIDAD DEL CLIENTE</v>
          </cell>
          <cell r="D1306" t="str">
            <v>M2</v>
          </cell>
          <cell r="E1306">
            <v>3.5700000000000003</v>
          </cell>
          <cell r="F1306" t="str">
            <v>Material</v>
          </cell>
        </row>
        <row r="1307">
          <cell r="B1307" t="str">
            <v>F10082</v>
          </cell>
          <cell r="C1307" t="str">
            <v>GEOMEMBRANA PVC NEGRA 1000 MICRAS ROLLOS DE 1.4 m x 50 m 70 m2 O SEGUN NECESIDAD DEL CLIENTE</v>
          </cell>
          <cell r="D1307" t="str">
            <v>M2</v>
          </cell>
          <cell r="E1307">
            <v>5.83</v>
          </cell>
          <cell r="F1307" t="str">
            <v>Material</v>
          </cell>
        </row>
        <row r="1308">
          <cell r="B1308" t="str">
            <v>F10083</v>
          </cell>
          <cell r="C1308" t="str">
            <v>TERMOSELLADO</v>
          </cell>
          <cell r="D1308" t="str">
            <v>M2</v>
          </cell>
          <cell r="E1308">
            <v>0.39999999999999997</v>
          </cell>
          <cell r="F1308" t="str">
            <v>Material</v>
          </cell>
        </row>
        <row r="1309">
          <cell r="B1309" t="str">
            <v>F10084</v>
          </cell>
          <cell r="C1309" t="str">
            <v>AF SUPERIOR AQUASATIN</v>
          </cell>
          <cell r="D1309" t="str">
            <v>gls</v>
          </cell>
          <cell r="E1309">
            <v>26.48</v>
          </cell>
          <cell r="F1309" t="str">
            <v>Material</v>
          </cell>
        </row>
        <row r="1310">
          <cell r="B1310" t="str">
            <v>F10085</v>
          </cell>
          <cell r="C1310" t="str">
            <v>ANTI DUST 15-40 AQUASATIN</v>
          </cell>
          <cell r="D1310" t="str">
            <v>gls</v>
          </cell>
          <cell r="E1310">
            <v>26.96</v>
          </cell>
          <cell r="F1310" t="str">
            <v>Material</v>
          </cell>
        </row>
        <row r="1311">
          <cell r="B1311" t="str">
            <v>F10086</v>
          </cell>
          <cell r="C1311" t="str">
            <v>Tech 90 Desengrasante</v>
          </cell>
          <cell r="D1311" t="str">
            <v>gls</v>
          </cell>
          <cell r="E1311">
            <v>36.14</v>
          </cell>
          <cell r="F1311" t="str">
            <v>Material</v>
          </cell>
        </row>
        <row r="1312">
          <cell r="B1312" t="str">
            <v>F10087</v>
          </cell>
          <cell r="C1312" t="str">
            <v>GEOMEMBRANA DE ALTA RESISTENICA NEGRA 750 MICRAS X M2</v>
          </cell>
          <cell r="D1312" t="str">
            <v>m2</v>
          </cell>
          <cell r="E1312">
            <v>8.2799999999999994</v>
          </cell>
          <cell r="F1312" t="str">
            <v>Material</v>
          </cell>
        </row>
        <row r="1313">
          <cell r="B1313" t="str">
            <v>F10088</v>
          </cell>
          <cell r="C1313" t="str">
            <v>GEOMEMBRANA DE ALTA RESISTENICA NEGRA 1000 MICRAS X M2</v>
          </cell>
          <cell r="D1313" t="str">
            <v>m2</v>
          </cell>
          <cell r="E1313">
            <v>13.48</v>
          </cell>
          <cell r="F1313" t="str">
            <v>Material</v>
          </cell>
        </row>
        <row r="1314">
          <cell r="B1314" t="str">
            <v>F10089</v>
          </cell>
          <cell r="C1314" t="str">
            <v>PEGAMENTO, PARA MATERIAL DE PVC, 1GAL/unidad - GEOMEMBRANA</v>
          </cell>
          <cell r="D1314" t="str">
            <v>unidad</v>
          </cell>
          <cell r="E1314">
            <v>44.18</v>
          </cell>
          <cell r="F1314" t="str">
            <v>Material</v>
          </cell>
        </row>
        <row r="1315">
          <cell r="B1315" t="str">
            <v>STQ223801</v>
          </cell>
          <cell r="C1315" t="str">
            <v>Supervisor  para tratamientos químicos dia o fraccion</v>
          </cell>
          <cell r="D1315" t="str">
            <v>día</v>
          </cell>
          <cell r="E1315">
            <v>423.42</v>
          </cell>
          <cell r="F1315" t="str">
            <v>Servicio</v>
          </cell>
        </row>
        <row r="1316">
          <cell r="B1316" t="str">
            <v>STQ223802</v>
          </cell>
          <cell r="C1316" t="str">
            <v>Operador para tratamientos químicos dia o fraccion</v>
          </cell>
          <cell r="D1316" t="str">
            <v>día</v>
          </cell>
          <cell r="E1316">
            <v>352.85</v>
          </cell>
          <cell r="F1316" t="str">
            <v>Servicio</v>
          </cell>
        </row>
        <row r="1317">
          <cell r="B1317" t="str">
            <v>STQ223803</v>
          </cell>
          <cell r="C1317" t="str">
            <v>Asistente de Operaciones para tratamientos químicos dia o fraccion</v>
          </cell>
          <cell r="D1317" t="str">
            <v>día</v>
          </cell>
          <cell r="E1317">
            <v>110.26</v>
          </cell>
          <cell r="F1317" t="str">
            <v>Servicio</v>
          </cell>
        </row>
        <row r="1318">
          <cell r="B1318" t="str">
            <v>STQ223804</v>
          </cell>
          <cell r="C1318" t="str">
            <v>Movilización unidades livianas para personal</v>
          </cell>
          <cell r="D1318" t="str">
            <v>km</v>
          </cell>
          <cell r="E1318">
            <v>2.66</v>
          </cell>
          <cell r="F1318" t="str">
            <v>Servicio</v>
          </cell>
        </row>
        <row r="1319">
          <cell r="B1319" t="str">
            <v>STQ223805</v>
          </cell>
          <cell r="C1319" t="str">
            <v>Movilización de equipo adicional, unidades pesadas.</v>
          </cell>
          <cell r="D1319" t="str">
            <v>km</v>
          </cell>
          <cell r="E1319">
            <v>3.15</v>
          </cell>
          <cell r="F1319" t="str">
            <v>Servicio</v>
          </cell>
        </row>
        <row r="1320">
          <cell r="B1320" t="str">
            <v>DYRV-100</v>
          </cell>
          <cell r="C1320" t="str">
            <v>Modificador de Viscosidad ultra - crudos pesados 6 - 10 API</v>
          </cell>
          <cell r="D1320" t="str">
            <v>gls</v>
          </cell>
          <cell r="E1320">
            <v>62.48</v>
          </cell>
          <cell r="F1320" t="str">
            <v>Material</v>
          </cell>
        </row>
        <row r="1321">
          <cell r="B1321" t="str">
            <v>DYRV-101</v>
          </cell>
          <cell r="C1321" t="str">
            <v>Modificador de Viscosidad ultra - crudos pesados 11 - 14 API</v>
          </cell>
          <cell r="D1321" t="str">
            <v>gls</v>
          </cell>
          <cell r="E1321">
            <v>58.02</v>
          </cell>
          <cell r="F1321" t="str">
            <v>Material</v>
          </cell>
        </row>
        <row r="1322">
          <cell r="B1322" t="str">
            <v>DYRV-102</v>
          </cell>
          <cell r="C1322" t="str">
            <v>Modificador de Viscosidad ultra - crudos pesados 15 - 20 API</v>
          </cell>
          <cell r="D1322" t="str">
            <v>gls</v>
          </cell>
          <cell r="E1322">
            <v>45.78</v>
          </cell>
          <cell r="F1322" t="str">
            <v>Material</v>
          </cell>
        </row>
        <row r="1323">
          <cell r="B1323" t="str">
            <v>Nota: La validez de la oferta, es de noventa (90) días contados desde la fecha de presentación de la oferta.</v>
          </cell>
          <cell r="C1323"/>
          <cell r="D1323"/>
          <cell r="E1323"/>
          <cell r="F1323"/>
        </row>
        <row r="1324">
          <cell r="B1324"/>
          <cell r="C1324"/>
          <cell r="D1324"/>
          <cell r="E1324"/>
          <cell r="F1324"/>
        </row>
        <row r="1325">
          <cell r="B1325"/>
          <cell r="C1325"/>
          <cell r="D1325"/>
          <cell r="E1325"/>
        </row>
        <row r="1326">
          <cell r="B1326"/>
          <cell r="C1326"/>
          <cell r="D1326"/>
          <cell r="E1326"/>
        </row>
        <row r="1327">
          <cell r="B1327"/>
          <cell r="C1327"/>
          <cell r="D1327"/>
          <cell r="E1327"/>
        </row>
        <row r="1328">
          <cell r="B1328"/>
          <cell r="C1328"/>
          <cell r="D1328"/>
          <cell r="E1328"/>
        </row>
        <row r="1329">
          <cell r="B1329"/>
          <cell r="C1329"/>
          <cell r="D1329"/>
          <cell r="E1329"/>
        </row>
        <row r="1330">
          <cell r="B1330"/>
          <cell r="C1330"/>
          <cell r="D1330"/>
          <cell r="E1330"/>
        </row>
        <row r="1331">
          <cell r="B1331"/>
          <cell r="C1331"/>
          <cell r="D1331"/>
          <cell r="E1331"/>
        </row>
        <row r="1332">
          <cell r="B1332"/>
          <cell r="C1332"/>
          <cell r="D1332"/>
          <cell r="E1332"/>
        </row>
        <row r="1333">
          <cell r="B1333"/>
          <cell r="C1333"/>
          <cell r="D1333"/>
          <cell r="E1333"/>
        </row>
        <row r="1334">
          <cell r="B1334"/>
          <cell r="C1334"/>
          <cell r="D1334"/>
          <cell r="E1334"/>
        </row>
        <row r="1335">
          <cell r="B1335"/>
          <cell r="C1335"/>
          <cell r="D1335"/>
          <cell r="E1335"/>
        </row>
        <row r="1336">
          <cell r="B1336"/>
          <cell r="C1336"/>
          <cell r="D1336"/>
          <cell r="E1336"/>
        </row>
        <row r="1337">
          <cell r="B1337"/>
          <cell r="C1337"/>
          <cell r="D1337"/>
          <cell r="E1337"/>
        </row>
        <row r="1338">
          <cell r="B1338"/>
          <cell r="C1338"/>
          <cell r="D1338"/>
          <cell r="E1338"/>
        </row>
        <row r="1339">
          <cell r="B1339"/>
          <cell r="C1339"/>
          <cell r="D1339"/>
          <cell r="E1339"/>
        </row>
        <row r="1340">
          <cell r="B1340"/>
          <cell r="C1340"/>
          <cell r="D1340"/>
          <cell r="E1340"/>
        </row>
        <row r="1341">
          <cell r="B1341"/>
          <cell r="C1341"/>
          <cell r="D1341"/>
          <cell r="E1341"/>
        </row>
        <row r="1342">
          <cell r="B1342"/>
          <cell r="C1342"/>
          <cell r="D1342"/>
          <cell r="E1342"/>
        </row>
        <row r="1343">
          <cell r="B1343"/>
          <cell r="C1343"/>
          <cell r="D1343"/>
          <cell r="E1343"/>
        </row>
        <row r="1344">
          <cell r="B1344"/>
          <cell r="C1344"/>
          <cell r="D1344"/>
          <cell r="E1344"/>
        </row>
        <row r="1345">
          <cell r="B1345"/>
          <cell r="C1345"/>
          <cell r="D1345"/>
          <cell r="E1345"/>
        </row>
        <row r="1346">
          <cell r="B1346"/>
          <cell r="C1346"/>
          <cell r="D1346"/>
          <cell r="E1346"/>
        </row>
        <row r="1347">
          <cell r="B1347"/>
          <cell r="C1347"/>
          <cell r="D1347"/>
          <cell r="E1347"/>
        </row>
        <row r="1348">
          <cell r="B1348"/>
          <cell r="C1348"/>
          <cell r="D1348"/>
          <cell r="E1348"/>
        </row>
        <row r="1349">
          <cell r="B1349"/>
          <cell r="C1349"/>
          <cell r="D1349"/>
          <cell r="E1349"/>
        </row>
        <row r="1350">
          <cell r="B1350"/>
          <cell r="C1350"/>
          <cell r="D1350"/>
          <cell r="E1350"/>
        </row>
        <row r="1351">
          <cell r="B1351"/>
          <cell r="C1351"/>
          <cell r="D1351"/>
          <cell r="E1351"/>
        </row>
        <row r="1352">
          <cell r="B1352"/>
          <cell r="C1352"/>
          <cell r="D1352"/>
          <cell r="E1352"/>
        </row>
        <row r="1353">
          <cell r="B1353"/>
          <cell r="C1353"/>
          <cell r="D1353"/>
          <cell r="E1353"/>
        </row>
        <row r="1354">
          <cell r="B1354"/>
          <cell r="C1354"/>
          <cell r="D1354"/>
          <cell r="E1354"/>
        </row>
        <row r="1355">
          <cell r="B1355"/>
          <cell r="C1355"/>
          <cell r="D1355"/>
          <cell r="E1355"/>
        </row>
        <row r="1356">
          <cell r="B1356"/>
          <cell r="C1356"/>
          <cell r="D1356"/>
          <cell r="E1356"/>
        </row>
        <row r="1357">
          <cell r="B1357"/>
          <cell r="C1357"/>
          <cell r="D1357"/>
          <cell r="E1357"/>
        </row>
        <row r="1358">
          <cell r="B1358"/>
          <cell r="C1358"/>
          <cell r="D1358"/>
          <cell r="E1358"/>
        </row>
        <row r="1359">
          <cell r="B1359"/>
          <cell r="C1359"/>
          <cell r="D1359"/>
          <cell r="E1359"/>
        </row>
        <row r="1360">
          <cell r="B1360"/>
          <cell r="C1360"/>
          <cell r="D1360"/>
          <cell r="E1360"/>
        </row>
        <row r="1361">
          <cell r="B1361"/>
          <cell r="C1361"/>
          <cell r="D1361"/>
          <cell r="E1361"/>
        </row>
        <row r="1362">
          <cell r="B1362"/>
          <cell r="C1362"/>
          <cell r="D1362"/>
          <cell r="E1362"/>
        </row>
        <row r="1363">
          <cell r="B1363"/>
          <cell r="C1363"/>
          <cell r="D1363"/>
          <cell r="E1363"/>
        </row>
        <row r="1364">
          <cell r="B1364"/>
          <cell r="C1364"/>
          <cell r="D1364"/>
          <cell r="E1364"/>
        </row>
        <row r="1365">
          <cell r="B1365"/>
          <cell r="C1365"/>
          <cell r="D1365"/>
          <cell r="E1365"/>
        </row>
        <row r="1366">
          <cell r="B1366"/>
          <cell r="C1366"/>
          <cell r="D1366"/>
          <cell r="E1366"/>
        </row>
        <row r="1367">
          <cell r="B1367"/>
          <cell r="C1367"/>
          <cell r="D1367"/>
          <cell r="E1367"/>
        </row>
        <row r="1368">
          <cell r="B1368"/>
          <cell r="C1368"/>
          <cell r="D1368"/>
          <cell r="E1368"/>
        </row>
        <row r="1369">
          <cell r="B1369"/>
          <cell r="C1369"/>
          <cell r="D1369"/>
          <cell r="E1369"/>
        </row>
        <row r="1370">
          <cell r="B1370"/>
          <cell r="C1370"/>
          <cell r="D1370"/>
          <cell r="E1370"/>
        </row>
        <row r="1371">
          <cell r="B1371"/>
          <cell r="C1371"/>
          <cell r="D1371"/>
          <cell r="E1371"/>
        </row>
        <row r="1372">
          <cell r="B1372"/>
          <cell r="C1372"/>
          <cell r="D1372"/>
          <cell r="E1372"/>
        </row>
        <row r="1373">
          <cell r="B1373"/>
          <cell r="C1373"/>
          <cell r="D1373"/>
          <cell r="E1373"/>
        </row>
        <row r="1374">
          <cell r="B1374"/>
          <cell r="C1374"/>
          <cell r="D1374"/>
          <cell r="E1374"/>
        </row>
        <row r="1375">
          <cell r="B1375"/>
          <cell r="C1375"/>
          <cell r="D1375"/>
          <cell r="E1375"/>
        </row>
        <row r="1376">
          <cell r="B1376"/>
          <cell r="C1376"/>
          <cell r="D1376"/>
          <cell r="E1376"/>
        </row>
        <row r="1377">
          <cell r="B1377"/>
          <cell r="C1377"/>
          <cell r="D1377"/>
          <cell r="E1377"/>
        </row>
        <row r="1378">
          <cell r="B1378"/>
          <cell r="C1378"/>
          <cell r="D1378"/>
          <cell r="E1378"/>
        </row>
        <row r="1379">
          <cell r="B1379"/>
          <cell r="C1379"/>
          <cell r="D1379"/>
          <cell r="E1379"/>
        </row>
        <row r="1380">
          <cell r="B1380"/>
          <cell r="C1380"/>
          <cell r="D1380"/>
          <cell r="E1380"/>
        </row>
        <row r="1381">
          <cell r="B1381"/>
          <cell r="C1381"/>
          <cell r="D1381"/>
          <cell r="E1381"/>
        </row>
        <row r="1382">
          <cell r="B1382"/>
          <cell r="C1382"/>
          <cell r="D1382"/>
          <cell r="E1382"/>
        </row>
        <row r="1383">
          <cell r="B1383"/>
          <cell r="C1383"/>
          <cell r="D1383"/>
          <cell r="E1383"/>
        </row>
        <row r="1384">
          <cell r="B1384"/>
          <cell r="C1384"/>
          <cell r="D1384"/>
          <cell r="E1384"/>
        </row>
        <row r="1385">
          <cell r="B1385"/>
          <cell r="C1385"/>
          <cell r="D1385"/>
          <cell r="E1385"/>
        </row>
        <row r="1386">
          <cell r="B1386"/>
          <cell r="C1386"/>
          <cell r="D1386"/>
          <cell r="E1386"/>
        </row>
        <row r="1387">
          <cell r="B1387"/>
          <cell r="C1387"/>
          <cell r="D1387"/>
          <cell r="E1387"/>
        </row>
        <row r="1388">
          <cell r="B1388"/>
          <cell r="C1388"/>
          <cell r="D1388"/>
          <cell r="E1388"/>
        </row>
        <row r="1389">
          <cell r="B1389"/>
          <cell r="C1389"/>
          <cell r="D1389"/>
          <cell r="E1389"/>
        </row>
        <row r="1390">
          <cell r="B1390"/>
          <cell r="C1390"/>
          <cell r="D1390"/>
          <cell r="E1390"/>
        </row>
        <row r="1391">
          <cell r="B1391"/>
          <cell r="C1391"/>
          <cell r="D1391"/>
          <cell r="E1391"/>
        </row>
        <row r="1392">
          <cell r="B1392"/>
          <cell r="C1392"/>
          <cell r="D1392"/>
          <cell r="E1392"/>
        </row>
        <row r="1393">
          <cell r="B1393"/>
          <cell r="C1393"/>
          <cell r="D1393"/>
          <cell r="E1393"/>
        </row>
        <row r="1394">
          <cell r="B1394"/>
          <cell r="C1394"/>
          <cell r="D1394"/>
          <cell r="E1394"/>
        </row>
        <row r="1395">
          <cell r="B1395"/>
          <cell r="C1395"/>
          <cell r="D1395"/>
          <cell r="E1395"/>
        </row>
        <row r="1396">
          <cell r="B1396"/>
          <cell r="C1396"/>
          <cell r="D1396"/>
          <cell r="E1396"/>
        </row>
        <row r="1397">
          <cell r="B1397"/>
          <cell r="C1397"/>
          <cell r="D1397"/>
          <cell r="E1397"/>
        </row>
        <row r="1398">
          <cell r="B1398"/>
          <cell r="C1398"/>
          <cell r="D1398"/>
          <cell r="E1398"/>
        </row>
        <row r="1399">
          <cell r="B1399"/>
          <cell r="C1399"/>
          <cell r="D1399"/>
          <cell r="E1399"/>
        </row>
        <row r="1400">
          <cell r="B1400"/>
          <cell r="C1400"/>
          <cell r="D1400"/>
          <cell r="E1400"/>
        </row>
        <row r="1401">
          <cell r="B1401"/>
          <cell r="C1401"/>
          <cell r="D1401"/>
          <cell r="E1401"/>
        </row>
        <row r="1402">
          <cell r="B1402"/>
          <cell r="C1402"/>
          <cell r="D1402"/>
          <cell r="E1402"/>
        </row>
        <row r="1403">
          <cell r="B1403"/>
          <cell r="C1403"/>
          <cell r="D1403"/>
          <cell r="E1403"/>
        </row>
        <row r="1404">
          <cell r="B1404"/>
          <cell r="C1404"/>
          <cell r="D1404"/>
          <cell r="E1404"/>
        </row>
        <row r="1405">
          <cell r="B1405"/>
          <cell r="C1405"/>
          <cell r="D1405"/>
          <cell r="E1405"/>
        </row>
        <row r="1406">
          <cell r="B1406"/>
          <cell r="C1406"/>
          <cell r="D1406"/>
          <cell r="E1406"/>
        </row>
        <row r="1407">
          <cell r="B1407"/>
          <cell r="C1407"/>
          <cell r="D1407"/>
          <cell r="E1407"/>
        </row>
        <row r="1408">
          <cell r="B1408"/>
          <cell r="C1408"/>
          <cell r="D1408"/>
          <cell r="E1408"/>
        </row>
        <row r="1409">
          <cell r="B1409"/>
          <cell r="C1409"/>
          <cell r="D1409"/>
          <cell r="E1409"/>
        </row>
        <row r="1410">
          <cell r="B1410"/>
          <cell r="C1410"/>
          <cell r="D1410"/>
          <cell r="E1410"/>
        </row>
        <row r="1411">
          <cell r="B1411"/>
          <cell r="C1411"/>
          <cell r="D1411"/>
          <cell r="E1411"/>
        </row>
        <row r="1412">
          <cell r="B1412"/>
          <cell r="C1412"/>
          <cell r="D1412"/>
          <cell r="E1412"/>
        </row>
        <row r="1413">
          <cell r="B1413"/>
          <cell r="C1413"/>
          <cell r="D1413"/>
          <cell r="E1413"/>
        </row>
        <row r="1414">
          <cell r="B1414"/>
          <cell r="C1414"/>
          <cell r="D1414"/>
          <cell r="E1414"/>
        </row>
        <row r="1415">
          <cell r="B1415"/>
          <cell r="C1415"/>
          <cell r="D1415"/>
          <cell r="E1415"/>
        </row>
        <row r="1416">
          <cell r="B1416"/>
          <cell r="C1416"/>
          <cell r="D1416"/>
          <cell r="E1416"/>
        </row>
        <row r="1417">
          <cell r="B1417"/>
          <cell r="C1417"/>
          <cell r="D1417"/>
          <cell r="E1417"/>
        </row>
        <row r="1418">
          <cell r="B1418"/>
          <cell r="C1418"/>
          <cell r="D1418"/>
          <cell r="E1418"/>
        </row>
        <row r="1419">
          <cell r="B1419"/>
          <cell r="C1419"/>
          <cell r="D1419"/>
          <cell r="E1419"/>
        </row>
        <row r="1420">
          <cell r="B1420"/>
          <cell r="C1420"/>
          <cell r="D1420"/>
          <cell r="E1420"/>
        </row>
        <row r="1421">
          <cell r="B1421"/>
          <cell r="C1421"/>
          <cell r="D1421"/>
          <cell r="E1421"/>
        </row>
        <row r="1422">
          <cell r="B1422"/>
          <cell r="C1422"/>
          <cell r="D1422"/>
          <cell r="E1422"/>
        </row>
        <row r="1423">
          <cell r="B1423"/>
          <cell r="C1423"/>
          <cell r="D1423"/>
          <cell r="E1423"/>
        </row>
        <row r="1424">
          <cell r="B1424"/>
          <cell r="C1424"/>
          <cell r="D1424"/>
          <cell r="E1424"/>
        </row>
        <row r="1425">
          <cell r="B1425"/>
          <cell r="C1425"/>
          <cell r="D1425"/>
          <cell r="E1425"/>
        </row>
        <row r="1426">
          <cell r="B1426"/>
          <cell r="C1426"/>
          <cell r="D1426"/>
          <cell r="E1426"/>
        </row>
        <row r="1427">
          <cell r="B1427"/>
          <cell r="C1427"/>
          <cell r="D1427"/>
          <cell r="E1427"/>
        </row>
        <row r="1428">
          <cell r="B1428"/>
          <cell r="C1428"/>
          <cell r="D1428"/>
          <cell r="E1428"/>
        </row>
        <row r="1429">
          <cell r="B1429"/>
          <cell r="C1429"/>
          <cell r="D1429"/>
          <cell r="E1429"/>
        </row>
        <row r="1430">
          <cell r="B1430"/>
          <cell r="C1430"/>
          <cell r="D1430"/>
          <cell r="E1430"/>
        </row>
        <row r="1431">
          <cell r="B1431"/>
          <cell r="C1431"/>
          <cell r="D1431"/>
          <cell r="E1431"/>
        </row>
        <row r="1432">
          <cell r="B1432"/>
          <cell r="C1432"/>
          <cell r="D1432"/>
          <cell r="E1432"/>
        </row>
        <row r="1433">
          <cell r="B1433"/>
          <cell r="C1433"/>
          <cell r="D1433"/>
          <cell r="E1433"/>
        </row>
        <row r="1434">
          <cell r="B1434"/>
          <cell r="C1434"/>
          <cell r="D1434"/>
          <cell r="E1434"/>
        </row>
        <row r="1435">
          <cell r="B1435"/>
          <cell r="C1435"/>
          <cell r="D1435"/>
          <cell r="E1435"/>
        </row>
        <row r="1436">
          <cell r="B1436"/>
          <cell r="C1436"/>
          <cell r="D1436"/>
          <cell r="E1436"/>
        </row>
        <row r="1437">
          <cell r="B1437"/>
          <cell r="C1437"/>
          <cell r="D1437"/>
          <cell r="E1437"/>
        </row>
        <row r="1438">
          <cell r="B1438"/>
          <cell r="C1438"/>
          <cell r="D1438"/>
          <cell r="E1438"/>
        </row>
        <row r="1439">
          <cell r="B1439"/>
          <cell r="C1439"/>
          <cell r="D1439"/>
          <cell r="E1439"/>
        </row>
        <row r="1440">
          <cell r="B1440"/>
          <cell r="C1440"/>
          <cell r="D1440"/>
          <cell r="E1440"/>
        </row>
        <row r="1441">
          <cell r="B1441"/>
          <cell r="C1441"/>
          <cell r="D1441"/>
          <cell r="E1441"/>
        </row>
        <row r="1442">
          <cell r="B1442"/>
          <cell r="C1442"/>
          <cell r="D1442"/>
          <cell r="E1442"/>
        </row>
        <row r="1443">
          <cell r="B1443"/>
          <cell r="C1443"/>
          <cell r="D1443"/>
          <cell r="E1443"/>
        </row>
        <row r="1444">
          <cell r="B1444"/>
          <cell r="C1444"/>
          <cell r="D1444"/>
          <cell r="E1444"/>
        </row>
        <row r="1445">
          <cell r="B1445"/>
          <cell r="C1445"/>
          <cell r="D1445"/>
          <cell r="E1445"/>
        </row>
        <row r="1446">
          <cell r="B1446"/>
          <cell r="C1446"/>
          <cell r="D1446"/>
          <cell r="E1446"/>
        </row>
        <row r="1447">
          <cell r="B1447"/>
          <cell r="C1447"/>
          <cell r="D1447"/>
          <cell r="E1447"/>
        </row>
        <row r="1448">
          <cell r="B1448"/>
          <cell r="C1448"/>
          <cell r="D1448"/>
          <cell r="E1448"/>
        </row>
        <row r="1449">
          <cell r="B1449"/>
          <cell r="C1449"/>
          <cell r="D1449"/>
          <cell r="E1449"/>
        </row>
        <row r="1450">
          <cell r="B1450"/>
          <cell r="C1450"/>
          <cell r="D1450"/>
          <cell r="E1450"/>
        </row>
        <row r="1451">
          <cell r="B1451"/>
          <cell r="C1451"/>
          <cell r="D1451"/>
          <cell r="E1451"/>
        </row>
        <row r="1452">
          <cell r="B1452"/>
          <cell r="C1452"/>
          <cell r="D1452"/>
          <cell r="E1452"/>
        </row>
        <row r="1453">
          <cell r="B1453"/>
          <cell r="C1453"/>
          <cell r="D1453"/>
          <cell r="E1453"/>
        </row>
        <row r="1454">
          <cell r="B1454"/>
          <cell r="C1454"/>
          <cell r="D1454"/>
          <cell r="E1454"/>
        </row>
        <row r="1455">
          <cell r="B1455"/>
          <cell r="C1455"/>
          <cell r="D1455"/>
          <cell r="E1455"/>
        </row>
        <row r="1456">
          <cell r="B1456"/>
          <cell r="C1456"/>
          <cell r="D1456"/>
          <cell r="E1456"/>
        </row>
        <row r="1457">
          <cell r="B1457"/>
          <cell r="C1457"/>
          <cell r="D1457"/>
          <cell r="E1457"/>
        </row>
        <row r="1458">
          <cell r="B1458"/>
          <cell r="C1458"/>
          <cell r="D1458"/>
          <cell r="E1458"/>
        </row>
        <row r="1459">
          <cell r="B1459"/>
          <cell r="C1459"/>
          <cell r="D1459"/>
          <cell r="E1459"/>
        </row>
        <row r="1460">
          <cell r="B1460"/>
          <cell r="C1460"/>
          <cell r="D1460"/>
          <cell r="E1460"/>
        </row>
        <row r="1461">
          <cell r="B1461"/>
          <cell r="C1461"/>
          <cell r="D1461"/>
          <cell r="E1461"/>
        </row>
        <row r="1462">
          <cell r="B1462"/>
          <cell r="C1462"/>
          <cell r="D1462"/>
          <cell r="E1462"/>
        </row>
        <row r="1463">
          <cell r="B1463"/>
          <cell r="C1463"/>
          <cell r="D1463"/>
          <cell r="E1463"/>
        </row>
        <row r="1464">
          <cell r="B1464"/>
          <cell r="C1464"/>
          <cell r="D1464"/>
          <cell r="E1464"/>
        </row>
        <row r="1465">
          <cell r="B1465"/>
          <cell r="C1465"/>
          <cell r="D1465"/>
          <cell r="E1465"/>
        </row>
        <row r="1466">
          <cell r="B1466"/>
          <cell r="C1466"/>
          <cell r="D1466"/>
          <cell r="E1466"/>
        </row>
        <row r="1467">
          <cell r="B1467"/>
          <cell r="C1467"/>
          <cell r="D1467"/>
          <cell r="E1467"/>
        </row>
        <row r="1468">
          <cell r="B1468"/>
          <cell r="C1468"/>
          <cell r="D1468"/>
          <cell r="E1468"/>
        </row>
        <row r="1469">
          <cell r="B1469"/>
          <cell r="C1469"/>
          <cell r="D1469"/>
          <cell r="E1469"/>
        </row>
        <row r="1470">
          <cell r="B1470"/>
          <cell r="C1470"/>
          <cell r="D1470"/>
          <cell r="E1470"/>
        </row>
        <row r="1471">
          <cell r="B1471"/>
          <cell r="C1471"/>
          <cell r="D1471"/>
          <cell r="E1471"/>
        </row>
        <row r="1472">
          <cell r="B1472"/>
          <cell r="C1472"/>
          <cell r="D1472"/>
          <cell r="E1472"/>
        </row>
        <row r="1473">
          <cell r="B1473"/>
          <cell r="C1473"/>
          <cell r="D1473"/>
          <cell r="E1473"/>
        </row>
        <row r="1474">
          <cell r="B1474"/>
          <cell r="C1474"/>
          <cell r="D1474"/>
          <cell r="E1474"/>
        </row>
        <row r="1475">
          <cell r="B1475"/>
          <cell r="C1475"/>
          <cell r="D1475"/>
          <cell r="E1475"/>
        </row>
        <row r="1476">
          <cell r="B1476"/>
          <cell r="C1476"/>
          <cell r="D1476"/>
          <cell r="E1476"/>
        </row>
        <row r="1477">
          <cell r="B1477"/>
          <cell r="C1477"/>
          <cell r="D1477"/>
          <cell r="E1477"/>
        </row>
        <row r="1478">
          <cell r="B1478"/>
          <cell r="C1478"/>
          <cell r="D1478"/>
          <cell r="E1478"/>
        </row>
        <row r="1479">
          <cell r="B1479"/>
          <cell r="C1479"/>
          <cell r="D1479"/>
          <cell r="E1479"/>
        </row>
        <row r="1480">
          <cell r="B1480"/>
          <cell r="C1480"/>
          <cell r="D1480"/>
          <cell r="E1480"/>
        </row>
        <row r="1481">
          <cell r="B1481"/>
          <cell r="C1481"/>
          <cell r="D1481"/>
          <cell r="E1481"/>
        </row>
        <row r="1482">
          <cell r="B1482"/>
          <cell r="C1482"/>
          <cell r="D1482"/>
          <cell r="E1482"/>
        </row>
        <row r="1483">
          <cell r="B1483"/>
          <cell r="C1483"/>
          <cell r="D1483"/>
          <cell r="E1483"/>
        </row>
        <row r="1484">
          <cell r="B1484"/>
          <cell r="C1484"/>
          <cell r="D1484"/>
          <cell r="E1484"/>
        </row>
        <row r="1485">
          <cell r="B1485"/>
          <cell r="C1485"/>
          <cell r="D1485"/>
          <cell r="E1485"/>
        </row>
        <row r="1486">
          <cell r="B1486"/>
          <cell r="C1486"/>
          <cell r="D1486"/>
          <cell r="E1486"/>
        </row>
        <row r="1487">
          <cell r="B1487"/>
          <cell r="C1487"/>
          <cell r="D1487"/>
          <cell r="E1487"/>
        </row>
        <row r="1488">
          <cell r="B1488"/>
          <cell r="C1488"/>
          <cell r="D1488"/>
          <cell r="E1488"/>
        </row>
        <row r="1489">
          <cell r="B1489"/>
          <cell r="C1489"/>
          <cell r="D1489"/>
          <cell r="E1489"/>
        </row>
        <row r="1490">
          <cell r="B1490"/>
          <cell r="C1490"/>
          <cell r="D1490"/>
          <cell r="E1490"/>
        </row>
        <row r="1491">
          <cell r="B1491"/>
          <cell r="C1491"/>
          <cell r="D1491"/>
          <cell r="E1491"/>
        </row>
        <row r="1492">
          <cell r="B1492"/>
          <cell r="C1492"/>
          <cell r="D1492"/>
          <cell r="E1492"/>
        </row>
        <row r="1493">
          <cell r="B1493"/>
          <cell r="C1493"/>
          <cell r="D1493"/>
          <cell r="E1493"/>
        </row>
        <row r="1494">
          <cell r="B1494"/>
          <cell r="C1494"/>
          <cell r="D1494"/>
          <cell r="E1494"/>
        </row>
        <row r="1495">
          <cell r="B1495"/>
          <cell r="C1495"/>
          <cell r="D1495"/>
          <cell r="E1495"/>
        </row>
        <row r="1496">
          <cell r="B1496"/>
          <cell r="C1496"/>
          <cell r="D1496"/>
          <cell r="E1496"/>
        </row>
        <row r="1497">
          <cell r="B1497"/>
          <cell r="C1497"/>
          <cell r="D1497"/>
          <cell r="E1497"/>
        </row>
        <row r="1498">
          <cell r="B1498"/>
          <cell r="C1498"/>
          <cell r="D1498"/>
          <cell r="E1498"/>
        </row>
        <row r="1499">
          <cell r="B1499"/>
          <cell r="C1499"/>
          <cell r="D1499"/>
          <cell r="E1499"/>
        </row>
        <row r="1500">
          <cell r="B1500"/>
          <cell r="C1500"/>
          <cell r="D1500"/>
          <cell r="E1500"/>
        </row>
      </sheetData>
      <sheetData sheetId="1" refreshError="1"/>
      <sheetData sheetId="2" refreshError="1"/>
      <sheetData sheetId="3" refreshError="1"/>
      <sheetData sheetId="4">
        <row r="9">
          <cell r="E9" t="str">
            <v>Mónica Quisnancela</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P"/>
      <sheetName val="BD"/>
      <sheetName val="Clientes"/>
      <sheetName val="TICKET"/>
      <sheetName val="GUIA"/>
      <sheetName val="BD Pozos"/>
    </sheetNames>
    <sheetDataSet>
      <sheetData sheetId="0">
        <row r="6">
          <cell r="B6" t="str">
            <v>SB3201</v>
          </cell>
          <cell r="C6" t="str">
            <v>Viaje por unidad de bombeo para estimulación</v>
          </cell>
          <cell r="D6" t="str">
            <v>km</v>
          </cell>
          <cell r="E6">
            <v>3.15</v>
          </cell>
          <cell r="F6" t="str">
            <v>Servicio</v>
          </cell>
        </row>
        <row r="7">
          <cell r="B7" t="str">
            <v>SB3205</v>
          </cell>
          <cell r="C7" t="str">
            <v>Unidad de bombeo para estimulación por hora adicional o fracción</v>
          </cell>
          <cell r="D7" t="str">
            <v>hr</v>
          </cell>
          <cell r="E7">
            <v>26.78</v>
          </cell>
          <cell r="F7" t="str">
            <v>Servicio</v>
          </cell>
        </row>
        <row r="8">
          <cell r="B8" t="str">
            <v>SB3206</v>
          </cell>
          <cell r="C8" t="str">
            <v>Mezcla de materiales suministrados por la contratista.</v>
          </cell>
          <cell r="D8" t="str">
            <v>gls</v>
          </cell>
          <cell r="E8">
            <v>9.0000000000000011E-2</v>
          </cell>
          <cell r="F8" t="str">
            <v>Servicio</v>
          </cell>
        </row>
        <row r="9">
          <cell r="B9" t="str">
            <v>SB3207</v>
          </cell>
          <cell r="C9" t="str">
            <v>Mezcla de materiales no suministrados por la contratista.</v>
          </cell>
          <cell r="D9" t="str">
            <v>gls</v>
          </cell>
          <cell r="E9">
            <v>0.25</v>
          </cell>
          <cell r="F9" t="str">
            <v>Servicio</v>
          </cell>
        </row>
        <row r="10">
          <cell r="B10" t="str">
            <v>SB3208</v>
          </cell>
          <cell r="C10" t="str">
            <v>Bombeo de ácido primeros 2.000 galones</v>
          </cell>
          <cell r="D10" t="str">
            <v>gls</v>
          </cell>
          <cell r="E10">
            <v>0.33</v>
          </cell>
          <cell r="F10" t="str">
            <v>Servicio</v>
          </cell>
        </row>
        <row r="11">
          <cell r="B11" t="str">
            <v>SB3209</v>
          </cell>
          <cell r="C11" t="str">
            <v>Bombeo de ácido de 2.001 a 4.000 galones</v>
          </cell>
          <cell r="D11" t="str">
            <v>gls</v>
          </cell>
          <cell r="E11">
            <v>0.33</v>
          </cell>
          <cell r="F11" t="str">
            <v>Servicio</v>
          </cell>
        </row>
        <row r="12">
          <cell r="B12" t="str">
            <v>SB3210</v>
          </cell>
          <cell r="C12" t="str">
            <v>Bombeo de ácido de 4001 galones en adelante</v>
          </cell>
          <cell r="D12" t="str">
            <v>gls</v>
          </cell>
          <cell r="E12">
            <v>0.33</v>
          </cell>
          <cell r="F12" t="str">
            <v>Servicio</v>
          </cell>
        </row>
        <row r="13">
          <cell r="B13" t="str">
            <v>SB3211</v>
          </cell>
          <cell r="C13" t="str">
            <v>Bombeo de fluidos no corrosivos primeros 2.000 galones</v>
          </cell>
          <cell r="D13" t="str">
            <v>gls</v>
          </cell>
          <cell r="E13">
            <v>0.25</v>
          </cell>
          <cell r="F13" t="str">
            <v>Servicio</v>
          </cell>
        </row>
        <row r="14">
          <cell r="B14" t="str">
            <v>SB3212</v>
          </cell>
          <cell r="C14" t="str">
            <v>Bombeo de fluidos no corrosivos de 2.001 a 4.000 galones</v>
          </cell>
          <cell r="D14" t="str">
            <v>gls</v>
          </cell>
          <cell r="E14">
            <v>0.25</v>
          </cell>
          <cell r="F14" t="str">
            <v>Servicio</v>
          </cell>
        </row>
        <row r="15">
          <cell r="B15" t="str">
            <v>SB3213</v>
          </cell>
          <cell r="C15" t="str">
            <v>Bombeo de Fluidos no corrosivos de 4001 galones en adelante</v>
          </cell>
          <cell r="D15" t="str">
            <v>gls</v>
          </cell>
          <cell r="E15">
            <v>0.25</v>
          </cell>
          <cell r="F15" t="str">
            <v>Servicio</v>
          </cell>
        </row>
        <row r="16">
          <cell r="B16" t="str">
            <v>SB3214</v>
          </cell>
          <cell r="C16" t="str">
            <v>Tanque para tratamiento de 100 barriles</v>
          </cell>
          <cell r="D16" t="str">
            <v>unidad</v>
          </cell>
          <cell r="E16">
            <v>257.09999999999997</v>
          </cell>
          <cell r="F16" t="str">
            <v>Servicio</v>
          </cell>
        </row>
        <row r="17">
          <cell r="B17" t="str">
            <v>SB3215</v>
          </cell>
          <cell r="C17" t="str">
            <v>Tanques para ácido o solventes de 1.000 a 1500 galones</v>
          </cell>
          <cell r="D17" t="str">
            <v>unidad</v>
          </cell>
          <cell r="E17">
            <v>398.49</v>
          </cell>
          <cell r="F17" t="str">
            <v>Servicio</v>
          </cell>
        </row>
        <row r="18">
          <cell r="B18" t="str">
            <v>SB3216</v>
          </cell>
          <cell r="C18" t="str">
            <v>Cargo por monitoreo standard  de presión, caudal y densidad</v>
          </cell>
          <cell r="D18" t="str">
            <v>unidad</v>
          </cell>
          <cell r="E18">
            <v>373.8</v>
          </cell>
          <cell r="F18" t="str">
            <v>Servicio</v>
          </cell>
        </row>
        <row r="19">
          <cell r="B19" t="str">
            <v>SB3217</v>
          </cell>
          <cell r="C19" t="str">
            <v>Substitutos de 2 7/8" hasta 7" acoples por trabajo</v>
          </cell>
          <cell r="D19" t="str">
            <v>unidad</v>
          </cell>
          <cell r="E19">
            <v>45.93</v>
          </cell>
          <cell r="F19" t="str">
            <v>Servicio</v>
          </cell>
        </row>
        <row r="20">
          <cell r="B20" t="str">
            <v>SB3218</v>
          </cell>
          <cell r="C20" t="str">
            <v>Medidor de flujo adicional por trabajo de servicio de  estimulación</v>
          </cell>
          <cell r="D20" t="str">
            <v>unidad</v>
          </cell>
          <cell r="E20">
            <v>111.41000000000001</v>
          </cell>
          <cell r="F20" t="str">
            <v>Servicio</v>
          </cell>
        </row>
        <row r="21">
          <cell r="B21" t="str">
            <v>SB3219</v>
          </cell>
          <cell r="C21" t="str">
            <v>Registrador de presión tipo Martín Decker por trabajo</v>
          </cell>
          <cell r="D21" t="str">
            <v>unidad</v>
          </cell>
          <cell r="E21">
            <v>91.67</v>
          </cell>
          <cell r="F21" t="str">
            <v>Servicio</v>
          </cell>
        </row>
        <row r="22">
          <cell r="B22" t="str">
            <v>SB3220</v>
          </cell>
          <cell r="C22" t="str">
            <v>Movilización de tanques para estimulación</v>
          </cell>
          <cell r="D22" t="str">
            <v>km</v>
          </cell>
          <cell r="E22">
            <v>3.15</v>
          </cell>
          <cell r="F22" t="str">
            <v>Servicio</v>
          </cell>
        </row>
        <row r="23">
          <cell r="B23" t="str">
            <v>SB3225</v>
          </cell>
          <cell r="C23" t="str">
            <v>Movilización de equipo adicional, unidad de filtración</v>
          </cell>
          <cell r="D23" t="str">
            <v>km</v>
          </cell>
          <cell r="E23">
            <v>3.15</v>
          </cell>
          <cell r="F23" t="str">
            <v>Servicio</v>
          </cell>
        </row>
        <row r="24">
          <cell r="B24" t="str">
            <v>SB3226</v>
          </cell>
          <cell r="C24" t="str">
            <v>Supervisor para estimulación dia o fraccion</v>
          </cell>
          <cell r="D24" t="str">
            <v>día</v>
          </cell>
          <cell r="E24">
            <v>437.23</v>
          </cell>
          <cell r="F24" t="str">
            <v>Servicio</v>
          </cell>
        </row>
        <row r="25">
          <cell r="B25" t="str">
            <v>SB3227</v>
          </cell>
          <cell r="C25" t="str">
            <v>Operador para estimulación dia o fraccion</v>
          </cell>
          <cell r="D25" t="str">
            <v>día</v>
          </cell>
          <cell r="E25">
            <v>349.78</v>
          </cell>
          <cell r="F25" t="str">
            <v>Servicio</v>
          </cell>
        </row>
        <row r="26">
          <cell r="B26" t="str">
            <v>SB3228</v>
          </cell>
          <cell r="C26" t="str">
            <v>Asistente de Operaciones para estimulación dia o fraccion</v>
          </cell>
          <cell r="D26" t="str">
            <v>día</v>
          </cell>
          <cell r="E26">
            <v>109.31</v>
          </cell>
          <cell r="F26" t="str">
            <v>Servicio</v>
          </cell>
        </row>
        <row r="27">
          <cell r="B27" t="str">
            <v>SB3229</v>
          </cell>
          <cell r="C27" t="str">
            <v>Tanque para fluidos de estimulación 500 bbls</v>
          </cell>
          <cell r="D27" t="str">
            <v>unidad</v>
          </cell>
          <cell r="E27">
            <v>678.36</v>
          </cell>
          <cell r="F27" t="str">
            <v>Servicio</v>
          </cell>
        </row>
        <row r="28">
          <cell r="B28" t="str">
            <v>SB3230</v>
          </cell>
          <cell r="C28" t="str">
            <v>Servicio de Winche para bajar o subir tanques y silos</v>
          </cell>
          <cell r="D28" t="str">
            <v>día</v>
          </cell>
          <cell r="E28">
            <v>1539.2099999999998</v>
          </cell>
          <cell r="F28" t="str">
            <v>Servicio</v>
          </cell>
        </row>
        <row r="29">
          <cell r="B29" t="str">
            <v>SB3231</v>
          </cell>
          <cell r="C29" t="str">
            <v>Servicio de Filtración (unidad de filtración y tanque de 500 bls por tres días)</v>
          </cell>
          <cell r="D29" t="str">
            <v>trabajo</v>
          </cell>
          <cell r="E29">
            <v>1710.4399999999998</v>
          </cell>
          <cell r="F29" t="str">
            <v>Servicio</v>
          </cell>
        </row>
        <row r="30">
          <cell r="B30" t="str">
            <v>SB3232</v>
          </cell>
          <cell r="C30" t="str">
            <v>Unidad de Monitoreo parámetros de Operación en camper</v>
          </cell>
          <cell r="D30" t="str">
            <v>unidad</v>
          </cell>
          <cell r="E30">
            <v>2121.62</v>
          </cell>
          <cell r="F30" t="str">
            <v>Servicio</v>
          </cell>
        </row>
        <row r="31">
          <cell r="B31" t="str">
            <v>SB3233</v>
          </cell>
          <cell r="C31" t="str">
            <v>Movilización unidades livianas para personal</v>
          </cell>
          <cell r="D31" t="str">
            <v>km</v>
          </cell>
          <cell r="E31">
            <v>2.66</v>
          </cell>
          <cell r="F31" t="str">
            <v>Servicio</v>
          </cell>
        </row>
        <row r="32">
          <cell r="B32" t="str">
            <v>SB3234</v>
          </cell>
          <cell r="C32" t="str">
            <v>Movilización de equipo adicional, unidades pesadas.</v>
          </cell>
          <cell r="D32" t="str">
            <v>km</v>
          </cell>
          <cell r="E32">
            <v>3.15</v>
          </cell>
          <cell r="F32" t="str">
            <v>Servicio</v>
          </cell>
        </row>
        <row r="33">
          <cell r="B33" t="str">
            <v>SB3235</v>
          </cell>
          <cell r="C33" t="str">
            <v>Cargo Básico Vacuum para transporte agua limpia 4 hr, capacidad 180 bbls</v>
          </cell>
          <cell r="D33" t="str">
            <v>unidad</v>
          </cell>
          <cell r="E33">
            <v>350.32</v>
          </cell>
          <cell r="F33" t="str">
            <v>Servicio</v>
          </cell>
        </row>
        <row r="34">
          <cell r="B34" t="str">
            <v>SB3236</v>
          </cell>
          <cell r="C34" t="str">
            <v>Cargo Hora adicional Vaccum 180 bbls</v>
          </cell>
          <cell r="D34" t="str">
            <v>hr</v>
          </cell>
          <cell r="E34">
            <v>54.08</v>
          </cell>
          <cell r="F34" t="str">
            <v>Servicio</v>
          </cell>
        </row>
        <row r="35">
          <cell r="B35" t="str">
            <v>SB3237</v>
          </cell>
          <cell r="C35" t="str">
            <v>Cargo  Básico unidad de slick line 4 hr</v>
          </cell>
          <cell r="D35" t="str">
            <v>unidad</v>
          </cell>
          <cell r="E35">
            <v>350.32</v>
          </cell>
          <cell r="F35" t="str">
            <v>Servicio</v>
          </cell>
        </row>
        <row r="36">
          <cell r="B36" t="str">
            <v>SB3238</v>
          </cell>
          <cell r="C36" t="str">
            <v>Cargo hora  adicional slick line después de primeras 4 hr.</v>
          </cell>
          <cell r="D36" t="str">
            <v>hr</v>
          </cell>
          <cell r="E36">
            <v>67.39</v>
          </cell>
          <cell r="F36" t="str">
            <v>Servicio</v>
          </cell>
        </row>
        <row r="37">
          <cell r="B37" t="str">
            <v>SB3239</v>
          </cell>
          <cell r="C37" t="str">
            <v>Ingeniero de Operaciones de estimulación</v>
          </cell>
          <cell r="D37" t="str">
            <v>día</v>
          </cell>
          <cell r="E37">
            <v>721.64</v>
          </cell>
          <cell r="F37" t="str">
            <v>Servicio</v>
          </cell>
        </row>
        <row r="38">
          <cell r="B38" t="str">
            <v>SB3240</v>
          </cell>
          <cell r="C38" t="str">
            <v>Cargo básico, primeras 4 horas o fracción de bombeo unidad de estimulación (700 HP)</v>
          </cell>
          <cell r="D38" t="str">
            <v>unidad</v>
          </cell>
          <cell r="E38">
            <v>3180.54</v>
          </cell>
          <cell r="F38" t="str">
            <v>Servicio</v>
          </cell>
        </row>
        <row r="39">
          <cell r="B39" t="str">
            <v>SB3241</v>
          </cell>
          <cell r="C39" t="str">
            <v>Unidad de bombeo para estimulación por hora adicional o fracción (700 HP)</v>
          </cell>
          <cell r="D39" t="str">
            <v>hr</v>
          </cell>
          <cell r="E39">
            <v>166.18</v>
          </cell>
          <cell r="F39" t="str">
            <v>Servicio</v>
          </cell>
        </row>
        <row r="40">
          <cell r="B40" t="str">
            <v>SB3242</v>
          </cell>
          <cell r="C40" t="str">
            <v>Supervisor Senior para estimulación dia o fraccion</v>
          </cell>
          <cell r="D40" t="str">
            <v>día</v>
          </cell>
          <cell r="E40">
            <v>749.46</v>
          </cell>
          <cell r="F40" t="str">
            <v>Servicio</v>
          </cell>
        </row>
        <row r="41">
          <cell r="B41" t="str">
            <v>SB3243</v>
          </cell>
          <cell r="C41" t="str">
            <v>Ingeniero de estimulación</v>
          </cell>
          <cell r="D41" t="str">
            <v>día</v>
          </cell>
          <cell r="E41">
            <v>940.71</v>
          </cell>
          <cell r="F41" t="str">
            <v>Servicio</v>
          </cell>
        </row>
        <row r="42">
          <cell r="B42" t="str">
            <v>SB3701</v>
          </cell>
          <cell r="C42" t="str">
            <v>Viaje por unidad de bombeo para tratamientos en superficie</v>
          </cell>
          <cell r="D42" t="str">
            <v>km</v>
          </cell>
          <cell r="E42">
            <v>3.15</v>
          </cell>
          <cell r="F42" t="str">
            <v>Servicio</v>
          </cell>
        </row>
        <row r="43">
          <cell r="B43" t="str">
            <v>LAB8006</v>
          </cell>
          <cell r="C43" t="str">
            <v>Reología de lechadas de cemento</v>
          </cell>
          <cell r="D43" t="str">
            <v>unidad</v>
          </cell>
          <cell r="E43">
            <v>96.45</v>
          </cell>
          <cell r="F43" t="str">
            <v>Servicio</v>
          </cell>
        </row>
        <row r="44">
          <cell r="B44" t="str">
            <v>LAB8007</v>
          </cell>
          <cell r="C44" t="str">
            <v>Filtrado de lechadas de cemento</v>
          </cell>
          <cell r="D44" t="str">
            <v>unidad</v>
          </cell>
          <cell r="E44">
            <v>176.1</v>
          </cell>
          <cell r="F44" t="str">
            <v>Servicio</v>
          </cell>
        </row>
        <row r="45">
          <cell r="B45" t="str">
            <v>LAB8008</v>
          </cell>
          <cell r="C45" t="str">
            <v>Bombeabilidad de lechadas de cemento I, hasta 360 minutos.</v>
          </cell>
          <cell r="D45" t="str">
            <v>unidad</v>
          </cell>
          <cell r="E45">
            <v>245.49</v>
          </cell>
          <cell r="F45" t="str">
            <v>Servicio</v>
          </cell>
        </row>
        <row r="46">
          <cell r="B46" t="str">
            <v>LAB8009</v>
          </cell>
          <cell r="C46" t="str">
            <v>Ensayo de UCA con SGSA I, hasta 360 minutos.</v>
          </cell>
          <cell r="D46" t="str">
            <v>unidad</v>
          </cell>
          <cell r="E46">
            <v>343.81</v>
          </cell>
          <cell r="F46" t="str">
            <v>Servicio</v>
          </cell>
        </row>
        <row r="47">
          <cell r="B47" t="str">
            <v>LAB8010</v>
          </cell>
          <cell r="C47" t="str">
            <v>Ensayo de crush sobre probetas de cemento, en prensa (3 roturas)</v>
          </cell>
          <cell r="D47" t="str">
            <v>unidad</v>
          </cell>
          <cell r="E47">
            <v>183.19</v>
          </cell>
          <cell r="F47" t="str">
            <v>Servicio</v>
          </cell>
        </row>
        <row r="48">
          <cell r="B48" t="str">
            <v>LAB8011</v>
          </cell>
          <cell r="C48" t="str">
            <v>Determinación de densidad en alivian antes utilizando picnómetro de helio.</v>
          </cell>
          <cell r="D48" t="str">
            <v>unidad</v>
          </cell>
          <cell r="E48">
            <v>97.7</v>
          </cell>
          <cell r="F48" t="str">
            <v>Servicio</v>
          </cell>
        </row>
        <row r="49">
          <cell r="B49" t="str">
            <v>LAB8012</v>
          </cell>
          <cell r="C49" t="str">
            <v>Determinación de densidad en lechadas de cemento.</v>
          </cell>
          <cell r="D49" t="str">
            <v>unidad</v>
          </cell>
          <cell r="E49">
            <v>61.059999999999995</v>
          </cell>
          <cell r="F49" t="str">
            <v>Servicio</v>
          </cell>
        </row>
        <row r="50">
          <cell r="B50" t="str">
            <v>LAB8013</v>
          </cell>
          <cell r="C50" t="str">
            <v>Determinación de settling y agua libre.</v>
          </cell>
          <cell r="D50" t="str">
            <v>unidad</v>
          </cell>
          <cell r="E50">
            <v>61.059999999999995</v>
          </cell>
          <cell r="F50" t="str">
            <v>Servicio</v>
          </cell>
        </row>
        <row r="51">
          <cell r="B51" t="str">
            <v>LAB8014</v>
          </cell>
          <cell r="C51" t="str">
            <v>Ensayos de expansión.</v>
          </cell>
          <cell r="D51" t="str">
            <v>unidad</v>
          </cell>
          <cell r="E51">
            <v>73.27000000000001</v>
          </cell>
          <cell r="F51" t="str">
            <v>Servicio</v>
          </cell>
        </row>
        <row r="52">
          <cell r="B52" t="str">
            <v>LAB8015</v>
          </cell>
          <cell r="C52" t="str">
            <v>Ensayos de remoción de residuos de Workovers de fractura, selección del mejor colchón lavador.</v>
          </cell>
          <cell r="D52" t="str">
            <v>unidad</v>
          </cell>
          <cell r="E52">
            <v>183.19</v>
          </cell>
          <cell r="F52" t="str">
            <v>Servicio</v>
          </cell>
        </row>
        <row r="53">
          <cell r="B53" t="str">
            <v>LAB8101</v>
          </cell>
          <cell r="C53" t="str">
            <v>Ensayo estático de hinchamiento de arcillas, utilizando método centrífugo.</v>
          </cell>
          <cell r="D53" t="str">
            <v>unidad</v>
          </cell>
          <cell r="E53">
            <v>97.7</v>
          </cell>
          <cell r="F53" t="str">
            <v>Servicio</v>
          </cell>
        </row>
        <row r="54">
          <cell r="B54" t="str">
            <v>LAB8102</v>
          </cell>
          <cell r="C54" t="str">
            <v xml:space="preserve">Evaluación de inhibidores de corrosión, ensayo gravimétrico con cupones N80 y J55. </v>
          </cell>
          <cell r="D54" t="str">
            <v>unidad</v>
          </cell>
          <cell r="E54">
            <v>244.25</v>
          </cell>
          <cell r="F54" t="str">
            <v>Servicio</v>
          </cell>
        </row>
        <row r="55">
          <cell r="B55" t="str">
            <v>LAB8103</v>
          </cell>
          <cell r="C55" t="str">
            <v>Ensayo de emulsión agua-petróleo en probeta selección del surfactante adecuado y concentración óptima.</v>
          </cell>
          <cell r="D55" t="str">
            <v>unidad</v>
          </cell>
          <cell r="E55">
            <v>122.12</v>
          </cell>
          <cell r="F55" t="str">
            <v>Servicio</v>
          </cell>
        </row>
        <row r="56">
          <cell r="B56" t="str">
            <v>LAB8104</v>
          </cell>
          <cell r="C56" t="str">
            <v>Ensayos de análisis de agua en HACH-200, determinación de Hierro, Calcio, Bario, estroncio, turbidez.</v>
          </cell>
          <cell r="D56" t="str">
            <v>unidad</v>
          </cell>
          <cell r="E56">
            <v>305.29999999999995</v>
          </cell>
          <cell r="F56" t="str">
            <v>Servicio</v>
          </cell>
        </row>
        <row r="57">
          <cell r="B57" t="str">
            <v>LAB8105</v>
          </cell>
          <cell r="C57" t="str">
            <v>Determinación de tensión superficial y ángulo de contacto en surfactantes medíante método Pendant Drop.</v>
          </cell>
          <cell r="D57" t="str">
            <v>unidad</v>
          </cell>
          <cell r="E57">
            <v>427.41999999999996</v>
          </cell>
          <cell r="F57" t="str">
            <v>Servicio</v>
          </cell>
        </row>
        <row r="58">
          <cell r="B58" t="str">
            <v>LAB8106</v>
          </cell>
          <cell r="C58" t="str">
            <v>Análisis de distribución granulométrico en agentes de sosten, determinación de esfericidad, solubilidad en HCL</v>
          </cell>
          <cell r="D58" t="str">
            <v>unidad</v>
          </cell>
          <cell r="E58">
            <v>146.54999999999998</v>
          </cell>
          <cell r="F58" t="str">
            <v>Servicio</v>
          </cell>
        </row>
        <row r="59">
          <cell r="B59" t="str">
            <v>LAB8107</v>
          </cell>
          <cell r="C59" t="str">
            <v>Ensayos de retornos de permeabilidad a fluidos de completación</v>
          </cell>
          <cell r="D59" t="str">
            <v>unidad</v>
          </cell>
          <cell r="E59">
            <v>2849.45</v>
          </cell>
          <cell r="F59" t="str">
            <v>Servicio</v>
          </cell>
        </row>
        <row r="60">
          <cell r="B60" t="str">
            <v>LAB8108</v>
          </cell>
          <cell r="C60" t="str">
            <v>Ensayos de retornos de permeabilidad a sistemas ácidos</v>
          </cell>
          <cell r="D60" t="str">
            <v>unidad</v>
          </cell>
          <cell r="E60">
            <v>3093.68</v>
          </cell>
          <cell r="F60" t="str">
            <v>Servicio</v>
          </cell>
        </row>
        <row r="61">
          <cell r="B61" t="str">
            <v>LAB8109</v>
          </cell>
          <cell r="C61" t="str">
            <v>Ensayos de Reductores de fricción, en distintos fluidos.</v>
          </cell>
          <cell r="D61" t="str">
            <v>unidad</v>
          </cell>
          <cell r="E61">
            <v>97.7</v>
          </cell>
          <cell r="F61" t="str">
            <v>Servicio</v>
          </cell>
        </row>
        <row r="62">
          <cell r="B62" t="str">
            <v>LAB8110</v>
          </cell>
          <cell r="C62" t="str">
            <v>TEST DE CO2 (% EN GAS)</v>
          </cell>
          <cell r="D62" t="str">
            <v>unidad</v>
          </cell>
          <cell r="E62">
            <v>48.86</v>
          </cell>
          <cell r="F62" t="str">
            <v>Servicio</v>
          </cell>
        </row>
        <row r="63">
          <cell r="B63" t="str">
            <v>LAB8111</v>
          </cell>
          <cell r="C63" t="str">
            <v>TEST DE H2S (% EN GAS)</v>
          </cell>
          <cell r="D63" t="str">
            <v>unidad</v>
          </cell>
          <cell r="E63">
            <v>48.86</v>
          </cell>
          <cell r="F63" t="str">
            <v>Servicio</v>
          </cell>
        </row>
        <row r="64">
          <cell r="B64" t="str">
            <v>LAB8112</v>
          </cell>
          <cell r="C64" t="str">
            <v>TEST DE BSW CENTRIFUGACION</v>
          </cell>
          <cell r="D64" t="str">
            <v>unidad</v>
          </cell>
          <cell r="E64">
            <v>48.86</v>
          </cell>
          <cell r="F64" t="str">
            <v>Servicio</v>
          </cell>
        </row>
        <row r="65">
          <cell r="B65" t="str">
            <v>LAB8113</v>
          </cell>
          <cell r="C65" t="str">
            <v>TEST DE API 60</v>
          </cell>
          <cell r="D65" t="str">
            <v>unidad</v>
          </cell>
          <cell r="E65">
            <v>40.71</v>
          </cell>
          <cell r="F65" t="str">
            <v>Servicio</v>
          </cell>
        </row>
        <row r="66">
          <cell r="B66" t="str">
            <v>LAB8114</v>
          </cell>
          <cell r="C66" t="str">
            <v>TEST DE API SECO</v>
          </cell>
          <cell r="D66" t="str">
            <v>unidad</v>
          </cell>
          <cell r="E66">
            <v>24.430000000000003</v>
          </cell>
          <cell r="F66" t="str">
            <v>Servicio</v>
          </cell>
        </row>
        <row r="67">
          <cell r="B67" t="str">
            <v>LAB8115</v>
          </cell>
          <cell r="C67" t="str">
            <v>TEST DE ALCALINIDAD TOTAL COMO ppm de CaCO3</v>
          </cell>
          <cell r="D67" t="str">
            <v>unidad</v>
          </cell>
          <cell r="E67">
            <v>24.430000000000003</v>
          </cell>
          <cell r="F67" t="str">
            <v>Servicio</v>
          </cell>
        </row>
        <row r="68">
          <cell r="B68" t="str">
            <v>LAB8116</v>
          </cell>
          <cell r="C68" t="str">
            <v>TEST DE DUREZA TOTAL COMO ppm de CaCO3</v>
          </cell>
          <cell r="D68" t="str">
            <v>unidad</v>
          </cell>
          <cell r="E68">
            <v>24.430000000000003</v>
          </cell>
          <cell r="F68" t="str">
            <v>Servicio</v>
          </cell>
        </row>
        <row r="69">
          <cell r="B69" t="str">
            <v>LAB8117</v>
          </cell>
          <cell r="C69" t="str">
            <v>TEST DE DUREZA CALCICA TOTAL COMO ppm de CaCO3</v>
          </cell>
          <cell r="D69" t="str">
            <v>unidad</v>
          </cell>
          <cell r="E69">
            <v>24.430000000000003</v>
          </cell>
          <cell r="F69" t="str">
            <v>Servicio</v>
          </cell>
        </row>
        <row r="70">
          <cell r="B70" t="str">
            <v>LAB8118</v>
          </cell>
          <cell r="C70" t="str">
            <v>TEST DE CLORURO COMO ppm DE CL. SALINIDAD</v>
          </cell>
          <cell r="D70" t="str">
            <v>unidad</v>
          </cell>
          <cell r="E70">
            <v>24.430000000000003</v>
          </cell>
          <cell r="F70" t="str">
            <v>Servicio</v>
          </cell>
        </row>
        <row r="71">
          <cell r="B71" t="str">
            <v>LAB8119</v>
          </cell>
          <cell r="C71" t="str">
            <v>TEST DE SULFATO COMO ppm DE SO4</v>
          </cell>
          <cell r="D71" t="str">
            <v>unidad</v>
          </cell>
          <cell r="E71">
            <v>40.71</v>
          </cell>
          <cell r="F71" t="str">
            <v>Servicio</v>
          </cell>
        </row>
        <row r="72">
          <cell r="B72" t="str">
            <v>LAB8120</v>
          </cell>
          <cell r="C72" t="str">
            <v>TEST DE SODIO CALCULADO COMO ppm Na++</v>
          </cell>
          <cell r="D72" t="str">
            <v>unidad</v>
          </cell>
          <cell r="E72">
            <v>32.57</v>
          </cell>
          <cell r="F72" t="str">
            <v>Servicio</v>
          </cell>
        </row>
        <row r="73">
          <cell r="B73" t="str">
            <v>LAB8121</v>
          </cell>
          <cell r="C73" t="str">
            <v>TEST DE HIERRO EN CABEZA COMO ppm Fe2+</v>
          </cell>
          <cell r="D73" t="str">
            <v>unidad</v>
          </cell>
          <cell r="E73">
            <v>24.430000000000003</v>
          </cell>
          <cell r="F73" t="str">
            <v>Servicio</v>
          </cell>
        </row>
        <row r="74">
          <cell r="B74" t="str">
            <v>LAB8122</v>
          </cell>
          <cell r="C74" t="str">
            <v>TEST DE HIERRO EN MANIFOLD COMO ppm Fe2+</v>
          </cell>
          <cell r="D74" t="str">
            <v>unidad</v>
          </cell>
          <cell r="E74">
            <v>24.430000000000003</v>
          </cell>
          <cell r="F74" t="str">
            <v>Servicio</v>
          </cell>
        </row>
        <row r="75">
          <cell r="B75" t="str">
            <v>LAB8123</v>
          </cell>
          <cell r="C75" t="str">
            <v>TEST DE PH</v>
          </cell>
          <cell r="D75" t="str">
            <v>unidad</v>
          </cell>
          <cell r="E75">
            <v>13.03</v>
          </cell>
          <cell r="F75" t="str">
            <v>Servicio</v>
          </cell>
        </row>
        <row r="76">
          <cell r="B76" t="str">
            <v>DYFS-100</v>
          </cell>
          <cell r="C76" t="str">
            <v>Estabilizador de Finos</v>
          </cell>
          <cell r="D76" t="str">
            <v>gls</v>
          </cell>
          <cell r="E76">
            <v>423.39</v>
          </cell>
          <cell r="F76" t="str">
            <v>Material</v>
          </cell>
        </row>
        <row r="77">
          <cell r="B77" t="str">
            <v>DYCLAY PLUS-50</v>
          </cell>
          <cell r="C77" t="str">
            <v>Inhibidor de Arcillas</v>
          </cell>
          <cell r="D77" t="str">
            <v>gls</v>
          </cell>
          <cell r="E77">
            <v>41.04</v>
          </cell>
          <cell r="F77" t="str">
            <v>Material</v>
          </cell>
        </row>
        <row r="78">
          <cell r="B78" t="str">
            <v>DYCLAYM-500</v>
          </cell>
          <cell r="C78" t="str">
            <v>Inhibidor de Arcillas HP</v>
          </cell>
          <cell r="D78" t="str">
            <v>gls</v>
          </cell>
          <cell r="E78">
            <v>49.52</v>
          </cell>
          <cell r="F78" t="str">
            <v>Material</v>
          </cell>
        </row>
        <row r="79">
          <cell r="B79" t="str">
            <v>DYCLAY NORM-30</v>
          </cell>
          <cell r="C79" t="str">
            <v>Estabilizador de Arcillas</v>
          </cell>
          <cell r="D79" t="str">
            <v>gls</v>
          </cell>
          <cell r="E79">
            <v>23.99</v>
          </cell>
          <cell r="F79" t="str">
            <v>Material</v>
          </cell>
        </row>
        <row r="80">
          <cell r="B80" t="str">
            <v>DYIC-100</v>
          </cell>
          <cell r="C80" t="str">
            <v>Inhibidor de Corrosión Inorgánico</v>
          </cell>
          <cell r="D80" t="str">
            <v>gls</v>
          </cell>
          <cell r="E80">
            <v>39.869999999999997</v>
          </cell>
          <cell r="F80" t="str">
            <v>Material</v>
          </cell>
        </row>
        <row r="81">
          <cell r="B81" t="str">
            <v>DYIC-150</v>
          </cell>
          <cell r="C81" t="str">
            <v>Inhibidor de Corrosión orgánico</v>
          </cell>
          <cell r="D81" t="str">
            <v>gls</v>
          </cell>
          <cell r="E81">
            <v>39.17</v>
          </cell>
          <cell r="F81" t="str">
            <v>Material</v>
          </cell>
        </row>
        <row r="82">
          <cell r="B82" t="str">
            <v>DYIC-200</v>
          </cell>
          <cell r="C82" t="str">
            <v>Inhibidor de Corrosión Inorgánico HT</v>
          </cell>
          <cell r="D82" t="str">
            <v>gls</v>
          </cell>
          <cell r="E82">
            <v>44.4</v>
          </cell>
          <cell r="F82" t="str">
            <v>Material</v>
          </cell>
        </row>
        <row r="83">
          <cell r="B83" t="str">
            <v>DYIC-250</v>
          </cell>
          <cell r="C83" t="str">
            <v>Inhibidor de Corrosión Biodegradable</v>
          </cell>
          <cell r="D83" t="str">
            <v>gls</v>
          </cell>
          <cell r="E83">
            <v>144.04</v>
          </cell>
          <cell r="F83" t="str">
            <v>Material</v>
          </cell>
        </row>
        <row r="84">
          <cell r="B84" t="str">
            <v>DY-200</v>
          </cell>
          <cell r="C84" t="str">
            <v>Antiemulsificante  Base agua crudos livianos</v>
          </cell>
          <cell r="D84" t="str">
            <v>gls</v>
          </cell>
          <cell r="E84">
            <v>20.5</v>
          </cell>
          <cell r="F84" t="str">
            <v>Material</v>
          </cell>
        </row>
        <row r="85">
          <cell r="B85" t="str">
            <v>DY-1000</v>
          </cell>
          <cell r="C85" t="str">
            <v>Antiemulsificante  Base agua crudos pesados</v>
          </cell>
          <cell r="D85" t="str">
            <v>gls</v>
          </cell>
          <cell r="E85">
            <v>58.56</v>
          </cell>
          <cell r="F85" t="str">
            <v>Material</v>
          </cell>
        </row>
        <row r="86">
          <cell r="B86" t="str">
            <v>DY-1100</v>
          </cell>
          <cell r="C86" t="str">
            <v>Antiemulsificante  Base aceite</v>
          </cell>
          <cell r="D86" t="str">
            <v>gls</v>
          </cell>
          <cell r="E86">
            <v>33.68</v>
          </cell>
          <cell r="F86" t="str">
            <v>Material</v>
          </cell>
        </row>
        <row r="87">
          <cell r="B87" t="str">
            <v>DYAS-30</v>
          </cell>
          <cell r="C87" t="str">
            <v>Surfactante Catiónico</v>
          </cell>
          <cell r="D87" t="str">
            <v>gls</v>
          </cell>
          <cell r="E87">
            <v>24.009999999999998</v>
          </cell>
          <cell r="F87" t="str">
            <v>Material</v>
          </cell>
        </row>
        <row r="88">
          <cell r="B88" t="str">
            <v>DYAS-60</v>
          </cell>
          <cell r="C88" t="str">
            <v>Surfactante No-iónico estimulación</v>
          </cell>
          <cell r="D88" t="str">
            <v>gls</v>
          </cell>
          <cell r="E88">
            <v>52.68</v>
          </cell>
          <cell r="F88" t="str">
            <v>Material</v>
          </cell>
        </row>
        <row r="89">
          <cell r="B89" t="str">
            <v>DYSURF-100</v>
          </cell>
          <cell r="C89" t="str">
            <v>Surfactante No-iónico limpieza</v>
          </cell>
          <cell r="D89" t="str">
            <v>gls</v>
          </cell>
          <cell r="E89">
            <v>22.26</v>
          </cell>
          <cell r="F89" t="str">
            <v>Material</v>
          </cell>
        </row>
        <row r="90">
          <cell r="B90" t="str">
            <v>DYSURF-180</v>
          </cell>
          <cell r="C90" t="str">
            <v>Surfactante No-iónico base oil</v>
          </cell>
          <cell r="D90" t="str">
            <v>gls</v>
          </cell>
          <cell r="E90">
            <v>35.28</v>
          </cell>
          <cell r="F90" t="str">
            <v>Material</v>
          </cell>
        </row>
        <row r="91">
          <cell r="B91" t="str">
            <v>DYSURF-200</v>
          </cell>
          <cell r="C91" t="str">
            <v>Surfactante Demulsificante No-iónico base agua</v>
          </cell>
          <cell r="D91" t="str">
            <v>gls</v>
          </cell>
          <cell r="E91">
            <v>27.46</v>
          </cell>
          <cell r="F91" t="str">
            <v>Material</v>
          </cell>
        </row>
        <row r="92">
          <cell r="B92" t="str">
            <v>DYSURF-250</v>
          </cell>
          <cell r="C92" t="str">
            <v>Surfactante No-iónico base agua HT</v>
          </cell>
          <cell r="D92" t="str">
            <v>gls</v>
          </cell>
          <cell r="E92">
            <v>32.680000000000007</v>
          </cell>
          <cell r="F92" t="str">
            <v>Material</v>
          </cell>
        </row>
        <row r="93">
          <cell r="B93" t="str">
            <v>DYS-301</v>
          </cell>
          <cell r="C93" t="str">
            <v>Surfactante Aniónico Antisludge</v>
          </cell>
          <cell r="D93" t="str">
            <v>gls</v>
          </cell>
          <cell r="E93">
            <v>32.49</v>
          </cell>
          <cell r="F93" t="str">
            <v>Material</v>
          </cell>
        </row>
        <row r="94">
          <cell r="B94" t="str">
            <v>DYS-302</v>
          </cell>
          <cell r="C94" t="str">
            <v>Surfactante Aniónico base agua</v>
          </cell>
          <cell r="D94" t="str">
            <v>gls</v>
          </cell>
          <cell r="E94">
            <v>34.22</v>
          </cell>
          <cell r="F94" t="str">
            <v>Material</v>
          </cell>
        </row>
        <row r="95">
          <cell r="B95" t="str">
            <v>DYS-400</v>
          </cell>
          <cell r="C95" t="str">
            <v>Surfactante limpiador</v>
          </cell>
          <cell r="D95" t="str">
            <v>gls</v>
          </cell>
          <cell r="E95">
            <v>101.5</v>
          </cell>
          <cell r="F95" t="str">
            <v>Material</v>
          </cell>
        </row>
        <row r="96">
          <cell r="B96" t="str">
            <v>DYZL-100</v>
          </cell>
          <cell r="C96" t="str">
            <v>Reductor de Tensión Superficial HP</v>
          </cell>
          <cell r="D96" t="str">
            <v>gls</v>
          </cell>
          <cell r="E96">
            <v>36.619999999999997</v>
          </cell>
          <cell r="F96" t="str">
            <v>Material</v>
          </cell>
        </row>
        <row r="97">
          <cell r="B97" t="str">
            <v>DYRE-76</v>
          </cell>
          <cell r="C97" t="str">
            <v>Reductor de Tensión Superficial HT</v>
          </cell>
          <cell r="D97" t="str">
            <v>gls</v>
          </cell>
          <cell r="E97">
            <v>15.33</v>
          </cell>
          <cell r="F97" t="str">
            <v>Material</v>
          </cell>
        </row>
        <row r="98">
          <cell r="B98" t="str">
            <v>DYFE - 100</v>
          </cell>
          <cell r="C98" t="str">
            <v>CONTROLADOR DE HIERRO  DYFE - 100</v>
          </cell>
          <cell r="D98" t="str">
            <v>lbs</v>
          </cell>
          <cell r="E98">
            <v>19.91</v>
          </cell>
          <cell r="F98" t="str">
            <v>Material</v>
          </cell>
        </row>
        <row r="99">
          <cell r="B99" t="str">
            <v>DYFE - 200</v>
          </cell>
          <cell r="C99" t="str">
            <v>CONTROLADOR DE HIERRO  DYFE - 200</v>
          </cell>
          <cell r="D99" t="str">
            <v>lbs</v>
          </cell>
          <cell r="E99">
            <v>2.4900000000000002</v>
          </cell>
          <cell r="F99" t="str">
            <v>Material</v>
          </cell>
        </row>
        <row r="100">
          <cell r="B100" t="str">
            <v>DYFE-  300</v>
          </cell>
          <cell r="C100" t="str">
            <v>SECUESTRANTE DE HIERRO  DYFE - 300</v>
          </cell>
          <cell r="D100" t="str">
            <v>gls</v>
          </cell>
          <cell r="E100">
            <v>21.47</v>
          </cell>
          <cell r="F100" t="str">
            <v>Material</v>
          </cell>
        </row>
        <row r="101">
          <cell r="B101" t="str">
            <v>DYFE -400HT</v>
          </cell>
          <cell r="C101" t="str">
            <v>CONTROLADOR DE HIERRO  DYFE - 400</v>
          </cell>
          <cell r="D101" t="str">
            <v>gls</v>
          </cell>
          <cell r="E101">
            <v>94.57</v>
          </cell>
          <cell r="F101" t="str">
            <v>Material</v>
          </cell>
        </row>
        <row r="102">
          <cell r="B102" t="str">
            <v>DYLMY- 250</v>
          </cell>
          <cell r="C102" t="str">
            <v>INHIBIDOR DE PARAFINA CRUDOS PESADOS</v>
          </cell>
          <cell r="D102" t="str">
            <v>gls</v>
          </cell>
          <cell r="E102">
            <v>39.580000000000005</v>
          </cell>
          <cell r="F102" t="str">
            <v>Material</v>
          </cell>
        </row>
        <row r="103">
          <cell r="B103" t="str">
            <v>DYLMY- 150 HT</v>
          </cell>
          <cell r="C103" t="str">
            <v>INHIBIDOR DE PARAFINA CRUDOS LIVIANOS</v>
          </cell>
          <cell r="D103" t="str">
            <v>gls</v>
          </cell>
          <cell r="E103">
            <v>49.760000000000005</v>
          </cell>
          <cell r="F103" t="str">
            <v>Material</v>
          </cell>
        </row>
        <row r="104">
          <cell r="B104" t="str">
            <v>DYSCALY- 90C</v>
          </cell>
          <cell r="C104" t="str">
            <v>Anti - escala base fosfonatos</v>
          </cell>
          <cell r="D104" t="str">
            <v>gls</v>
          </cell>
          <cell r="E104">
            <v>62.29</v>
          </cell>
          <cell r="F104" t="str">
            <v>Material</v>
          </cell>
        </row>
        <row r="105">
          <cell r="B105" t="str">
            <v>DYTHY 757</v>
          </cell>
          <cell r="C105" t="str">
            <v>Anti - escala tratamientos</v>
          </cell>
          <cell r="D105" t="str">
            <v>gls</v>
          </cell>
          <cell r="E105">
            <v>32.82</v>
          </cell>
          <cell r="F105" t="str">
            <v>Material</v>
          </cell>
        </row>
        <row r="106">
          <cell r="B106" t="str">
            <v>DYACET-100</v>
          </cell>
          <cell r="C106" t="str">
            <v>ACIDO ACETICO</v>
          </cell>
          <cell r="D106" t="str">
            <v>gls</v>
          </cell>
          <cell r="E106">
            <v>17.830000000000002</v>
          </cell>
          <cell r="F106" t="str">
            <v>Material</v>
          </cell>
        </row>
        <row r="107">
          <cell r="B107" t="str">
            <v>DYAF-500</v>
          </cell>
          <cell r="C107" t="str">
            <v>ACIDO FORMICO</v>
          </cell>
          <cell r="D107" t="str">
            <v>gls</v>
          </cell>
          <cell r="E107">
            <v>20.86</v>
          </cell>
          <cell r="F107" t="str">
            <v>Material</v>
          </cell>
        </row>
        <row r="108">
          <cell r="B108" t="str">
            <v>DYAG-400</v>
          </cell>
          <cell r="C108" t="str">
            <v>ACIDO GLIICOLICO</v>
          </cell>
          <cell r="D108" t="str">
            <v>gls</v>
          </cell>
          <cell r="E108">
            <v>18.309999999999999</v>
          </cell>
          <cell r="F108" t="str">
            <v>Material</v>
          </cell>
        </row>
        <row r="109">
          <cell r="B109" t="str">
            <v>DYAG-450</v>
          </cell>
          <cell r="C109" t="str">
            <v>ACIDO GLIICOLICO 50%</v>
          </cell>
          <cell r="D109" t="str">
            <v>gls</v>
          </cell>
          <cell r="E109">
            <v>9.99</v>
          </cell>
          <cell r="F109" t="str">
            <v>Material</v>
          </cell>
        </row>
        <row r="110">
          <cell r="B110" t="str">
            <v>DYSC-345</v>
          </cell>
          <cell r="C110" t="str">
            <v>SODA CAUSTICA 50%</v>
          </cell>
          <cell r="D110" t="str">
            <v>gls</v>
          </cell>
          <cell r="E110">
            <v>14.989999999999998</v>
          </cell>
          <cell r="F110" t="str">
            <v>Material</v>
          </cell>
        </row>
        <row r="111">
          <cell r="B111" t="str">
            <v>DYXYL-100</v>
          </cell>
          <cell r="C111" t="str">
            <v>Xileno</v>
          </cell>
          <cell r="D111" t="str">
            <v>gls</v>
          </cell>
          <cell r="E111">
            <v>12</v>
          </cell>
          <cell r="F111" t="str">
            <v>Material</v>
          </cell>
        </row>
        <row r="112">
          <cell r="B112" t="str">
            <v>DYTERP-100</v>
          </cell>
          <cell r="C112" t="str">
            <v>Solvente Mutual Acuohumectante</v>
          </cell>
          <cell r="D112" t="str">
            <v>gls</v>
          </cell>
          <cell r="E112">
            <v>35.15</v>
          </cell>
          <cell r="F112" t="str">
            <v>Material</v>
          </cell>
        </row>
        <row r="113">
          <cell r="B113" t="str">
            <v>DYTERP-150</v>
          </cell>
          <cell r="C113" t="str">
            <v>Solvente Base Terpenos biodegradable</v>
          </cell>
          <cell r="D113" t="str">
            <v>gls</v>
          </cell>
          <cell r="E113">
            <v>35.730000000000004</v>
          </cell>
          <cell r="F113" t="str">
            <v>Material</v>
          </cell>
        </row>
        <row r="114">
          <cell r="B114" t="str">
            <v>DYORGSOLV-376</v>
          </cell>
          <cell r="C114" t="str">
            <v>Solvente Bio Orgánico Tipo 2</v>
          </cell>
          <cell r="D114" t="str">
            <v>gls</v>
          </cell>
          <cell r="E114">
            <v>15.77</v>
          </cell>
          <cell r="F114" t="str">
            <v>Material</v>
          </cell>
        </row>
        <row r="115">
          <cell r="B115" t="str">
            <v>DYORGSOLV-576</v>
          </cell>
          <cell r="C115" t="str">
            <v>Solvente Mutual HP</v>
          </cell>
          <cell r="D115" t="str">
            <v>gls</v>
          </cell>
          <cell r="E115">
            <v>15.77</v>
          </cell>
          <cell r="F115" t="str">
            <v>Material</v>
          </cell>
        </row>
        <row r="116">
          <cell r="B116" t="str">
            <v>DY ACIDHT</v>
          </cell>
          <cell r="C116" t="str">
            <v>ACIDO FOSFONICO</v>
          </cell>
          <cell r="D116" t="str">
            <v>gls</v>
          </cell>
          <cell r="E116">
            <v>64.900000000000006</v>
          </cell>
          <cell r="F116" t="str">
            <v>Material</v>
          </cell>
        </row>
        <row r="117">
          <cell r="B117" t="str">
            <v>DYHOT-400</v>
          </cell>
          <cell r="C117" t="str">
            <v>REMOVEDOR DE PARAFINA</v>
          </cell>
          <cell r="D117" t="str">
            <v>gls</v>
          </cell>
          <cell r="E117">
            <v>5.58</v>
          </cell>
          <cell r="F117" t="str">
            <v>Material</v>
          </cell>
        </row>
        <row r="118">
          <cell r="B118" t="str">
            <v>DYBF-300</v>
          </cell>
          <cell r="C118" t="str">
            <v>BICARBONATO DE SODIO</v>
          </cell>
          <cell r="D118" t="str">
            <v>lbs</v>
          </cell>
          <cell r="E118">
            <v>0.51</v>
          </cell>
          <cell r="F118" t="str">
            <v>Material</v>
          </cell>
        </row>
        <row r="119">
          <cell r="B119" t="str">
            <v>DYAM-675</v>
          </cell>
          <cell r="C119" t="str">
            <v>BIFLORURO DE AM ONIO ( PARA RMA)</v>
          </cell>
          <cell r="D119" t="str">
            <v>lbs</v>
          </cell>
          <cell r="E119">
            <v>4.41</v>
          </cell>
          <cell r="F119" t="str">
            <v>Material</v>
          </cell>
        </row>
        <row r="120">
          <cell r="B120" t="str">
            <v>DYGY-120</v>
          </cell>
          <cell r="C120" t="str">
            <v>GELIFICANTE DE ACIDO</v>
          </cell>
          <cell r="D120" t="str">
            <v>gls</v>
          </cell>
          <cell r="E120">
            <v>40.700000000000003</v>
          </cell>
          <cell r="F120" t="str">
            <v>Material</v>
          </cell>
        </row>
        <row r="121">
          <cell r="B121" t="str">
            <v>DYHS-654</v>
          </cell>
          <cell r="C121" t="str">
            <v>HIPOCLORITO DE SODIO</v>
          </cell>
          <cell r="D121" t="str">
            <v>gls</v>
          </cell>
          <cell r="E121">
            <v>2.21</v>
          </cell>
          <cell r="F121" t="str">
            <v>Material</v>
          </cell>
        </row>
        <row r="122">
          <cell r="B122" t="str">
            <v>DYSASH-100</v>
          </cell>
          <cell r="C122" t="str">
            <v>SODA ASH NEUTRALIZANTE</v>
          </cell>
          <cell r="D122" t="str">
            <v>lbs</v>
          </cell>
          <cell r="E122">
            <v>8.09</v>
          </cell>
          <cell r="F122" t="str">
            <v>Material</v>
          </cell>
        </row>
        <row r="123">
          <cell r="B123" t="str">
            <v>DYNITRO-200</v>
          </cell>
          <cell r="C123" t="str">
            <v>NITROGENO CRIOGENICO</v>
          </cell>
          <cell r="D123" t="str">
            <v>gls</v>
          </cell>
          <cell r="E123">
            <v>6.86</v>
          </cell>
          <cell r="F123" t="str">
            <v>Material</v>
          </cell>
        </row>
        <row r="124">
          <cell r="B124" t="str">
            <v>DYCA-100</v>
          </cell>
          <cell r="C124" t="str">
            <v>Control de arena Flow back (fibras)</v>
          </cell>
          <cell r="D124" t="str">
            <v>gls</v>
          </cell>
          <cell r="E124">
            <v>6.29</v>
          </cell>
          <cell r="F124" t="str">
            <v>Material</v>
          </cell>
        </row>
        <row r="125">
          <cell r="B125" t="str">
            <v>DYSFE-100</v>
          </cell>
          <cell r="C125" t="str">
            <v>RETARDADOR DE SISTEMA DYH2V ACIDO</v>
          </cell>
          <cell r="D125" t="str">
            <v>gls</v>
          </cell>
          <cell r="E125">
            <v>73.27000000000001</v>
          </cell>
          <cell r="F125" t="str">
            <v>Material</v>
          </cell>
        </row>
        <row r="126">
          <cell r="B126" t="str">
            <v>DYPLUG</v>
          </cell>
          <cell r="C126" t="str">
            <v>TAPON TEMPORAL</v>
          </cell>
          <cell r="D126" t="str">
            <v>gls</v>
          </cell>
          <cell r="E126">
            <v>1.52</v>
          </cell>
          <cell r="F126" t="str">
            <v>Material</v>
          </cell>
        </row>
        <row r="127">
          <cell r="B127" t="str">
            <v>DYSOR-1</v>
          </cell>
          <cell r="C127" t="str">
            <v>SISTEMA REMOCION OXIDO TUBERIA</v>
          </cell>
          <cell r="D127" t="str">
            <v>gls</v>
          </cell>
          <cell r="E127">
            <v>12.09</v>
          </cell>
          <cell r="F127" t="str">
            <v>Material</v>
          </cell>
        </row>
        <row r="128">
          <cell r="B128" t="str">
            <v>DYSRC-2</v>
          </cell>
          <cell r="C128" t="str">
            <v>SISTEMA REMOCION DANO FORMACION</v>
          </cell>
          <cell r="D128" t="str">
            <v>gls</v>
          </cell>
          <cell r="E128">
            <v>5</v>
          </cell>
          <cell r="F128" t="str">
            <v>Material</v>
          </cell>
        </row>
        <row r="129">
          <cell r="B129" t="str">
            <v>DYSTIM-76</v>
          </cell>
          <cell r="C129" t="str">
            <v>SISTEMA ESTIMULACION ACIDA ORGANICA</v>
          </cell>
          <cell r="D129" t="str">
            <v>gls</v>
          </cell>
          <cell r="E129">
            <v>7.0600000000000005</v>
          </cell>
          <cell r="F129" t="str">
            <v>Material</v>
          </cell>
        </row>
        <row r="130">
          <cell r="B130" t="str">
            <v>DYSTIM-80</v>
          </cell>
          <cell r="C130" t="str">
            <v>SISTEMA ESTIMULACION ACIDA INORGÁNICA</v>
          </cell>
          <cell r="D130" t="str">
            <v>gls</v>
          </cell>
          <cell r="E130">
            <v>13.48</v>
          </cell>
          <cell r="F130" t="str">
            <v>Material</v>
          </cell>
        </row>
        <row r="131">
          <cell r="B131" t="str">
            <v>DYSTIM-87</v>
          </cell>
          <cell r="C131" t="str">
            <v>SISTEMA ESTIMULACION ACIDA BASE HF</v>
          </cell>
          <cell r="D131" t="str">
            <v>gls</v>
          </cell>
          <cell r="E131">
            <v>15.61</v>
          </cell>
          <cell r="F131" t="str">
            <v>Material</v>
          </cell>
        </row>
        <row r="132">
          <cell r="B132" t="str">
            <v>DYSOLVE II</v>
          </cell>
          <cell r="C132" t="str">
            <v>SISTEMA LIMPIEZA SOLVENTE</v>
          </cell>
          <cell r="D132" t="str">
            <v>gls</v>
          </cell>
          <cell r="E132">
            <v>14.5</v>
          </cell>
          <cell r="F132" t="str">
            <v>Material</v>
          </cell>
        </row>
        <row r="133">
          <cell r="B133" t="str">
            <v>DYNACLEAN-PLUS</v>
          </cell>
          <cell r="C133" t="str">
            <v>SISTEMA REMOVEDOR DE CARBONATOS</v>
          </cell>
          <cell r="D133" t="str">
            <v>gls</v>
          </cell>
          <cell r="E133">
            <v>13.46</v>
          </cell>
          <cell r="F133" t="str">
            <v>Material</v>
          </cell>
        </row>
        <row r="134">
          <cell r="B134" t="str">
            <v>DYMBA-100</v>
          </cell>
          <cell r="C134" t="str">
            <v>SISTEMA REMOVEDOR DE CARBONATOS ORGÁNICO</v>
          </cell>
          <cell r="D134" t="str">
            <v>gls</v>
          </cell>
          <cell r="E134">
            <v>12.77</v>
          </cell>
          <cell r="F134" t="str">
            <v>Material</v>
          </cell>
        </row>
        <row r="135">
          <cell r="B135" t="str">
            <v>DYSRP-1</v>
          </cell>
          <cell r="C135" t="str">
            <v>SISTEMA REMOVEDOR DE HERRUMBRE</v>
          </cell>
          <cell r="D135" t="str">
            <v>gls</v>
          </cell>
          <cell r="E135">
            <v>15.11</v>
          </cell>
          <cell r="F135" t="str">
            <v>Material</v>
          </cell>
        </row>
        <row r="136">
          <cell r="B136" t="str">
            <v>DYISOP</v>
          </cell>
          <cell r="C136" t="str">
            <v>ISOPROPANOL</v>
          </cell>
          <cell r="D136" t="str">
            <v>gls</v>
          </cell>
          <cell r="E136">
            <v>8.89</v>
          </cell>
          <cell r="F136" t="str">
            <v>Material</v>
          </cell>
        </row>
        <row r="137">
          <cell r="B137" t="str">
            <v>DYGUAR-100</v>
          </cell>
          <cell r="C137" t="str">
            <v>Agente Gelificante Para Fluido Base Agua pureza tipo 1</v>
          </cell>
          <cell r="D137" t="str">
            <v>lbs</v>
          </cell>
          <cell r="E137">
            <v>5.2600000000000007</v>
          </cell>
          <cell r="F137" t="str">
            <v>Material</v>
          </cell>
        </row>
        <row r="138">
          <cell r="B138" t="str">
            <v>DYGUAR-200</v>
          </cell>
          <cell r="C138" t="str">
            <v>Agente Gelificante Para Fluido Base Agua pureza tipo 2</v>
          </cell>
          <cell r="D138" t="str">
            <v>lbs</v>
          </cell>
          <cell r="E138">
            <v>22.21</v>
          </cell>
          <cell r="F138" t="str">
            <v>Material</v>
          </cell>
        </row>
        <row r="139">
          <cell r="B139" t="str">
            <v>DYGUAR-300</v>
          </cell>
          <cell r="C139" t="str">
            <v>Agente Gelificante Para Fluido Base Agua pureza tipo 3</v>
          </cell>
          <cell r="D139" t="str">
            <v>lbs</v>
          </cell>
          <cell r="E139">
            <v>10.77</v>
          </cell>
          <cell r="F139" t="str">
            <v>Material</v>
          </cell>
        </row>
        <row r="140">
          <cell r="B140" t="str">
            <v>DYHPG-500</v>
          </cell>
          <cell r="C140" t="str">
            <v>Agente Gelificante Para Fluido Base Agua HT LP</v>
          </cell>
          <cell r="D140" t="str">
            <v>lbs</v>
          </cell>
          <cell r="E140">
            <v>5.6899999999999995</v>
          </cell>
          <cell r="F140" t="str">
            <v>Material</v>
          </cell>
        </row>
        <row r="141">
          <cell r="B141" t="str">
            <v>DYHEC-600</v>
          </cell>
          <cell r="C141" t="str">
            <v>Agente Gelificante Para Fluido Base Agua HP HT</v>
          </cell>
          <cell r="D141" t="str">
            <v>lbs</v>
          </cell>
          <cell r="E141">
            <v>15.17</v>
          </cell>
          <cell r="F141" t="str">
            <v>Material</v>
          </cell>
        </row>
        <row r="142">
          <cell r="B142" t="str">
            <v>DYGUAR-400</v>
          </cell>
          <cell r="C142" t="str">
            <v>Agente Gelificante Para Fluido Base Aceite</v>
          </cell>
          <cell r="D142" t="str">
            <v>gls</v>
          </cell>
          <cell r="E142">
            <v>81.78</v>
          </cell>
          <cell r="F142" t="str">
            <v>Material</v>
          </cell>
        </row>
        <row r="143">
          <cell r="B143" t="str">
            <v>DYGH-100</v>
          </cell>
          <cell r="C143" t="str">
            <v>Agente Gelificante Para Hidrocarburos</v>
          </cell>
          <cell r="D143" t="str">
            <v>gls</v>
          </cell>
          <cell r="E143">
            <v>76.64</v>
          </cell>
          <cell r="F143" t="str">
            <v>Material</v>
          </cell>
        </row>
        <row r="144">
          <cell r="B144" t="str">
            <v>DYAC-100</v>
          </cell>
          <cell r="C144" t="str">
            <v>Agente Gelificante Para Acido</v>
          </cell>
          <cell r="D144" t="str">
            <v>gls</v>
          </cell>
          <cell r="E144">
            <v>54.67</v>
          </cell>
          <cell r="F144" t="str">
            <v>Material</v>
          </cell>
        </row>
        <row r="145">
          <cell r="B145" t="str">
            <v>DYRBH-100L</v>
          </cell>
          <cell r="C145" t="str">
            <v>Rompedor de Gel para cisternas base hidrocar pureza tipo 1</v>
          </cell>
          <cell r="D145" t="str">
            <v>lbs</v>
          </cell>
          <cell r="E145">
            <v>13.9</v>
          </cell>
          <cell r="F145" t="str">
            <v>Material</v>
          </cell>
        </row>
        <row r="146">
          <cell r="B146" t="str">
            <v>DYRBH-200</v>
          </cell>
          <cell r="C146" t="str">
            <v>Rompedor de Gel para cisternas base hidrocar pureza tipo 2</v>
          </cell>
          <cell r="D146" t="str">
            <v>lbs</v>
          </cell>
          <cell r="E146">
            <v>3.7800000000000002</v>
          </cell>
          <cell r="F146" t="str">
            <v>Material</v>
          </cell>
        </row>
        <row r="147">
          <cell r="B147" t="str">
            <v>DYencap-CA</v>
          </cell>
          <cell r="C147" t="str">
            <v>Rompedor de Gel encapsulado base acido cítrico</v>
          </cell>
          <cell r="D147" t="str">
            <v>gls</v>
          </cell>
          <cell r="E147">
            <v>46.47</v>
          </cell>
          <cell r="F147" t="str">
            <v>Material</v>
          </cell>
        </row>
        <row r="148">
          <cell r="B148" t="str">
            <v>DYencap-LE</v>
          </cell>
          <cell r="C148" t="str">
            <v>Rompedor de Gel encapsulado enzimático</v>
          </cell>
          <cell r="D148" t="str">
            <v>gls</v>
          </cell>
          <cell r="E148">
            <v>89.52000000000001</v>
          </cell>
          <cell r="F148" t="str">
            <v>Material</v>
          </cell>
        </row>
        <row r="149">
          <cell r="B149" t="str">
            <v>DYencap-PP</v>
          </cell>
          <cell r="C149" t="str">
            <v>Rompedor de Gel base persulfato de potasio</v>
          </cell>
          <cell r="D149" t="str">
            <v>lbs</v>
          </cell>
          <cell r="E149">
            <v>3.87</v>
          </cell>
          <cell r="F149" t="str">
            <v>Material</v>
          </cell>
        </row>
        <row r="150">
          <cell r="B150" t="str">
            <v>DYRG-300</v>
          </cell>
          <cell r="C150" t="str">
            <v>Rompedor de Gel tipo oxidante base persurfato</v>
          </cell>
          <cell r="D150" t="str">
            <v>gls</v>
          </cell>
          <cell r="E150">
            <v>160.87</v>
          </cell>
          <cell r="F150" t="str">
            <v>Material</v>
          </cell>
        </row>
        <row r="151">
          <cell r="B151" t="str">
            <v>DYRGE-400</v>
          </cell>
          <cell r="C151" t="str">
            <v>Rompedor de Gel enzimático granulado</v>
          </cell>
          <cell r="D151" t="str">
            <v>gls</v>
          </cell>
          <cell r="E151">
            <v>215.19000000000003</v>
          </cell>
          <cell r="F151" t="str">
            <v>Material</v>
          </cell>
        </row>
        <row r="152">
          <cell r="B152" t="str">
            <v>DYRGE-500L</v>
          </cell>
          <cell r="C152" t="str">
            <v>Rompedor de Gel enzimático liquido</v>
          </cell>
          <cell r="D152" t="str">
            <v>gls</v>
          </cell>
          <cell r="E152">
            <v>160.87</v>
          </cell>
          <cell r="F152" t="str">
            <v>Material</v>
          </cell>
        </row>
        <row r="153">
          <cell r="B153" t="str">
            <v>DYROC-100</v>
          </cell>
          <cell r="C153" t="str">
            <v>Catalizador para ruptor oxidante</v>
          </cell>
          <cell r="D153" t="str">
            <v>gls</v>
          </cell>
          <cell r="E153">
            <v>188.07999999999998</v>
          </cell>
          <cell r="F153" t="str">
            <v>Material</v>
          </cell>
        </row>
        <row r="154">
          <cell r="B154" t="str">
            <v>DYBC-100</v>
          </cell>
          <cell r="C154" t="str">
            <v>Agente Reticulador base boro</v>
          </cell>
          <cell r="D154" t="str">
            <v>gls</v>
          </cell>
          <cell r="E154">
            <v>13.19</v>
          </cell>
          <cell r="F154" t="str">
            <v>Material</v>
          </cell>
        </row>
        <row r="155">
          <cell r="B155" t="str">
            <v>DYBC-200</v>
          </cell>
          <cell r="C155" t="str">
            <v>Agente Reticulador base boro en hidrocarburo</v>
          </cell>
          <cell r="D155" t="str">
            <v>gls</v>
          </cell>
          <cell r="E155">
            <v>52.16</v>
          </cell>
          <cell r="F155" t="str">
            <v>Material</v>
          </cell>
        </row>
        <row r="156">
          <cell r="B156" t="str">
            <v>DYBC-400</v>
          </cell>
          <cell r="C156" t="str">
            <v>Agente Reticulador base boro pH alcalino</v>
          </cell>
          <cell r="D156" t="str">
            <v>gls</v>
          </cell>
          <cell r="E156">
            <v>69.3</v>
          </cell>
          <cell r="F156" t="str">
            <v>Material</v>
          </cell>
        </row>
        <row r="157">
          <cell r="B157" t="str">
            <v>DYBC-500</v>
          </cell>
          <cell r="C157" t="str">
            <v>Agente Reticulador base boro retardado HT</v>
          </cell>
          <cell r="D157" t="str">
            <v>gls</v>
          </cell>
          <cell r="E157">
            <v>87.160000000000011</v>
          </cell>
          <cell r="F157" t="str">
            <v>Material</v>
          </cell>
        </row>
        <row r="158">
          <cell r="B158" t="str">
            <v>DYBC-600</v>
          </cell>
          <cell r="C158" t="str">
            <v>Agente Reticulador base boro retardado HP</v>
          </cell>
          <cell r="D158" t="str">
            <v>gls</v>
          </cell>
          <cell r="E158">
            <v>40.770000000000003</v>
          </cell>
          <cell r="F158" t="str">
            <v>Material</v>
          </cell>
        </row>
        <row r="159">
          <cell r="B159" t="str">
            <v>DYBC-700</v>
          </cell>
          <cell r="C159" t="str">
            <v>Agente Reticulador base  boro retardado HT</v>
          </cell>
          <cell r="D159" t="str">
            <v>gls</v>
          </cell>
          <cell r="E159">
            <v>40.9</v>
          </cell>
          <cell r="F159" t="str">
            <v>Material</v>
          </cell>
        </row>
        <row r="160">
          <cell r="B160" t="str">
            <v>DYCC-800</v>
          </cell>
          <cell r="C160" t="str">
            <v>Agente Reticulador base cromo</v>
          </cell>
          <cell r="D160" t="str">
            <v>gls</v>
          </cell>
          <cell r="E160">
            <v>40.46</v>
          </cell>
          <cell r="F160" t="str">
            <v>Material</v>
          </cell>
        </row>
        <row r="161">
          <cell r="B161" t="str">
            <v>DYZC-900</v>
          </cell>
          <cell r="C161" t="str">
            <v>Agente Reticulador base Zirconio</v>
          </cell>
          <cell r="D161" t="str">
            <v>gls</v>
          </cell>
          <cell r="E161">
            <v>17.740000000000002</v>
          </cell>
          <cell r="F161" t="str">
            <v>Material</v>
          </cell>
        </row>
        <row r="162">
          <cell r="B162" t="str">
            <v>DYEG-100L</v>
          </cell>
          <cell r="C162" t="str">
            <v>Estabilizador de Geles</v>
          </cell>
          <cell r="D162" t="str">
            <v>gls</v>
          </cell>
          <cell r="E162">
            <v>69.33</v>
          </cell>
          <cell r="F162" t="str">
            <v>Material</v>
          </cell>
        </row>
        <row r="163">
          <cell r="B163" t="str">
            <v>DYFR-100</v>
          </cell>
          <cell r="C163" t="str">
            <v>Reductor de fricción Anionic liquid polymer, viscosifier</v>
          </cell>
          <cell r="D163" t="str">
            <v>gls</v>
          </cell>
          <cell r="E163">
            <v>44.88</v>
          </cell>
          <cell r="F163" t="str">
            <v>Material</v>
          </cell>
        </row>
        <row r="164">
          <cell r="B164" t="str">
            <v>DYFR-200</v>
          </cell>
          <cell r="C164" t="str">
            <v>Reductor de fricción Oil dispersible, water-Soluble</v>
          </cell>
          <cell r="D164" t="str">
            <v>gls</v>
          </cell>
          <cell r="E164">
            <v>40.4</v>
          </cell>
          <cell r="F164" t="str">
            <v>Material</v>
          </cell>
        </row>
        <row r="165">
          <cell r="B165" t="str">
            <v>DYFRY-180</v>
          </cell>
          <cell r="C165" t="str">
            <v>Reductor de Fricción Anionic powder for acid, brines and fresh water</v>
          </cell>
          <cell r="D165" t="str">
            <v>gls</v>
          </cell>
          <cell r="E165">
            <v>50.769999999999996</v>
          </cell>
          <cell r="F165" t="str">
            <v>Material</v>
          </cell>
        </row>
        <row r="166">
          <cell r="B166" t="str">
            <v>DYFY-170</v>
          </cell>
          <cell r="C166" t="str">
            <v>Controlador de Filtrado tipo 1 HP HT</v>
          </cell>
          <cell r="D166" t="str">
            <v>gls</v>
          </cell>
          <cell r="E166">
            <v>10.579999999999998</v>
          </cell>
          <cell r="F166" t="str">
            <v>Material</v>
          </cell>
        </row>
        <row r="167">
          <cell r="B167" t="str">
            <v>DYFY-420</v>
          </cell>
          <cell r="C167" t="str">
            <v>Controlador de Filtrado tipo 2 HT LP</v>
          </cell>
          <cell r="D167" t="str">
            <v>gls</v>
          </cell>
          <cell r="E167">
            <v>2.83</v>
          </cell>
          <cell r="F167" t="str">
            <v>Material</v>
          </cell>
        </row>
        <row r="168">
          <cell r="B168" t="str">
            <v>DYFLY-410</v>
          </cell>
          <cell r="C168" t="str">
            <v>Controlador de Filtrado tipo 3 LT LP</v>
          </cell>
          <cell r="D168" t="str">
            <v>gls</v>
          </cell>
          <cell r="E168">
            <v>3.5900000000000003</v>
          </cell>
          <cell r="F168" t="str">
            <v>Material</v>
          </cell>
        </row>
        <row r="169">
          <cell r="B169" t="str">
            <v>DYD-100</v>
          </cell>
          <cell r="C169" t="str">
            <v>Agente Divergente Orgánico</v>
          </cell>
          <cell r="D169" t="str">
            <v>lbs</v>
          </cell>
          <cell r="E169">
            <v>0.33</v>
          </cell>
          <cell r="F169" t="str">
            <v>Material</v>
          </cell>
        </row>
        <row r="170">
          <cell r="B170" t="str">
            <v>DYD-200</v>
          </cell>
          <cell r="C170" t="str">
            <v>Agente Divergente Polímero</v>
          </cell>
          <cell r="D170" t="str">
            <v>lbs</v>
          </cell>
          <cell r="E170">
            <v>33.85</v>
          </cell>
          <cell r="F170" t="str">
            <v>Material</v>
          </cell>
        </row>
        <row r="171">
          <cell r="B171" t="str">
            <v>DYF-200</v>
          </cell>
          <cell r="C171" t="str">
            <v>Agente Espumante base hidrocarburo</v>
          </cell>
          <cell r="D171" t="str">
            <v>gls</v>
          </cell>
          <cell r="E171">
            <v>26.13</v>
          </cell>
          <cell r="F171" t="str">
            <v>Material</v>
          </cell>
        </row>
        <row r="172">
          <cell r="B172" t="str">
            <v>DYF-210</v>
          </cell>
          <cell r="C172" t="str">
            <v>Agente Espumante base agua para tratamientos ácidos</v>
          </cell>
          <cell r="D172" t="str">
            <v>gls</v>
          </cell>
          <cell r="E172">
            <v>23.220000000000002</v>
          </cell>
          <cell r="F172" t="str">
            <v>Material</v>
          </cell>
        </row>
        <row r="173">
          <cell r="B173" t="str">
            <v>DYF-250</v>
          </cell>
          <cell r="C173" t="str">
            <v>Agente Espumante base agua</v>
          </cell>
          <cell r="D173" t="str">
            <v>gls</v>
          </cell>
          <cell r="E173">
            <v>147.97</v>
          </cell>
          <cell r="F173" t="str">
            <v>Material</v>
          </cell>
        </row>
        <row r="174">
          <cell r="B174" t="str">
            <v>Q21147</v>
          </cell>
          <cell r="C174" t="str">
            <v>Arena Carbolite 20/40 LP</v>
          </cell>
          <cell r="D174" t="str">
            <v>lbs</v>
          </cell>
          <cell r="E174">
            <v>1.21</v>
          </cell>
          <cell r="F174" t="str">
            <v>Material</v>
          </cell>
        </row>
        <row r="175">
          <cell r="B175" t="str">
            <v>Q21148</v>
          </cell>
          <cell r="C175" t="str">
            <v>Arena Carbolite 16/20 HP</v>
          </cell>
          <cell r="D175" t="str">
            <v>lbs</v>
          </cell>
          <cell r="E175">
            <v>1.03</v>
          </cell>
          <cell r="F175" t="str">
            <v>Material</v>
          </cell>
        </row>
        <row r="176">
          <cell r="B176" t="str">
            <v>Q21149</v>
          </cell>
          <cell r="C176" t="str">
            <v>Arena Bauxita 20/40 LP</v>
          </cell>
          <cell r="D176" t="str">
            <v>lbs</v>
          </cell>
          <cell r="E176">
            <v>1.03</v>
          </cell>
          <cell r="F176" t="str">
            <v>Material</v>
          </cell>
        </row>
        <row r="177">
          <cell r="B177" t="str">
            <v>Q21150</v>
          </cell>
          <cell r="C177" t="str">
            <v>Arena Bauxita 12/20 HP</v>
          </cell>
          <cell r="D177" t="str">
            <v>lbs</v>
          </cell>
          <cell r="E177">
            <v>2.29</v>
          </cell>
          <cell r="F177" t="str">
            <v>Material</v>
          </cell>
        </row>
        <row r="178">
          <cell r="B178" t="str">
            <v>Q21151</v>
          </cell>
          <cell r="C178" t="str">
            <v>Arena Sand Jet Perforación Micro arena</v>
          </cell>
          <cell r="D178" t="str">
            <v>lbs</v>
          </cell>
          <cell r="E178">
            <v>1.32</v>
          </cell>
          <cell r="F178" t="str">
            <v>Material</v>
          </cell>
        </row>
        <row r="179">
          <cell r="B179" t="str">
            <v>2.2.14 Servicios de Completacion de Pozos</v>
          </cell>
        </row>
        <row r="180">
          <cell r="B180" t="str">
            <v>PCK 50001</v>
          </cell>
          <cell r="C180" t="str">
            <v xml:space="preserve"> HYDRAULIC SET RETRIEVABLE PACKER 5" x 2 3/8'' EUE Box-Pin CASING 5'' WEIGHT 18-21 lbs/FT</v>
          </cell>
          <cell r="D180" t="str">
            <v>unidad</v>
          </cell>
          <cell r="E180">
            <v>9544.5</v>
          </cell>
          <cell r="F180" t="str">
            <v>Material</v>
          </cell>
        </row>
        <row r="181">
          <cell r="B181" t="str">
            <v>PCK 50002</v>
          </cell>
          <cell r="C181" t="str">
            <v xml:space="preserve"> HYDRAULIC SET RETRIEVABLE PACKER 7" x 2 7/8'' EUE Box-Pin CASING 7'' WEIGHT 26-29 lbs/FT</v>
          </cell>
          <cell r="D181" t="str">
            <v>unidad</v>
          </cell>
          <cell r="E181">
            <v>10092.950000000001</v>
          </cell>
          <cell r="F181" t="str">
            <v>Material</v>
          </cell>
        </row>
        <row r="182">
          <cell r="B182" t="str">
            <v>PCK 50003</v>
          </cell>
          <cell r="C182" t="str">
            <v xml:space="preserve"> HYDRAULIC SET RETRIEVABLE PACKER 7" x 3 1/2'' EUE Box-Pin CASING 7'' WEIGHT 26-29 lbs/FT</v>
          </cell>
          <cell r="D182" t="str">
            <v>unidad</v>
          </cell>
          <cell r="E182">
            <v>11570.33</v>
          </cell>
          <cell r="F182" t="str">
            <v>Material</v>
          </cell>
        </row>
        <row r="183">
          <cell r="B183" t="str">
            <v>PCK 50004</v>
          </cell>
          <cell r="C183" t="str">
            <v xml:space="preserve"> HYDRAULIC SET RETRIEVABLE PACKER 9 5/8" x 3 1/2'' EUE Box-Pin CASING 9 5/8'' WEIGHT 43.5-53.5 lbs/FT</v>
          </cell>
          <cell r="D183" t="str">
            <v>unidad</v>
          </cell>
          <cell r="E183">
            <v>20084.990000000002</v>
          </cell>
          <cell r="F183" t="str">
            <v>Material</v>
          </cell>
        </row>
        <row r="184">
          <cell r="B184" t="str">
            <v>PCK 50005</v>
          </cell>
          <cell r="C184" t="str">
            <v xml:space="preserve"> RETRIEVABLE HYDRAULIC PACKER  STRING 7" x 2 7/8'' EUE Box-Pin CASING 7'' WEIGHT 26-29 lbs/FT</v>
          </cell>
          <cell r="D184" t="str">
            <v>unidad</v>
          </cell>
          <cell r="E184">
            <v>9729.69</v>
          </cell>
          <cell r="F184" t="str">
            <v>Material</v>
          </cell>
        </row>
        <row r="185">
          <cell r="B185" t="str">
            <v>PCK 50006</v>
          </cell>
          <cell r="C185" t="str">
            <v xml:space="preserve"> RETRIEVABLE HYDRAULIC PACKER STRING 7" x 3 1/2'' EUE Box-Pin CASING 7'' WEIGHT 26-29 lbs/FT</v>
          </cell>
          <cell r="D185" t="str">
            <v>unidad</v>
          </cell>
          <cell r="E185">
            <v>11570.33</v>
          </cell>
          <cell r="F185" t="str">
            <v>Material</v>
          </cell>
        </row>
        <row r="186">
          <cell r="B186" t="str">
            <v>PCK 50007</v>
          </cell>
          <cell r="C186" t="str">
            <v xml:space="preserve"> RETRIEVABLE HYDRAULIC PACKER STRING 9 5/8" x 3 1/2'' EUE Box-Pin CASING 9 5/8'' WEIGHT 47-53.5 lbs/FT</v>
          </cell>
          <cell r="D186" t="str">
            <v>unidad</v>
          </cell>
          <cell r="E186">
            <v>19358.45</v>
          </cell>
          <cell r="F186" t="str">
            <v>Material</v>
          </cell>
        </row>
        <row r="187">
          <cell r="B187" t="str">
            <v>PCK 50008</v>
          </cell>
          <cell r="C187" t="str">
            <v>DOUBLE GRIP RETRIEVABLE PACKER MODEL R 5" x 2 3/8'' EUE Box-Pin CASING 5'' WEIGHT 15-18 lbs/FT</v>
          </cell>
          <cell r="D187" t="str">
            <v>unidad</v>
          </cell>
          <cell r="E187">
            <v>7726.7699999999995</v>
          </cell>
          <cell r="F187" t="str">
            <v>Material</v>
          </cell>
        </row>
        <row r="188">
          <cell r="B188" t="str">
            <v>PCK 50009</v>
          </cell>
          <cell r="C188" t="str">
            <v>DOUBLE GRIP RETRIEVABLE PACKER MODEL R  7" x 2 7/8'' EUE Box-Pin CASING 7'' WEIGHT 26-29 lbs/FT</v>
          </cell>
          <cell r="D188" t="str">
            <v>unidad</v>
          </cell>
          <cell r="E188">
            <v>10599.34</v>
          </cell>
          <cell r="F188" t="str">
            <v>Material</v>
          </cell>
        </row>
        <row r="189">
          <cell r="B189" t="str">
            <v>PCK 50010</v>
          </cell>
          <cell r="C189" t="str">
            <v>DOUBLE GRIP RETRIEVABLE PACKER MODEL R  7" x 3 1/2'' EUE Box-Pin CASING 7'' WEIGHT 26-29 lbs/FT</v>
          </cell>
          <cell r="D189" t="str">
            <v>unidad</v>
          </cell>
          <cell r="E189">
            <v>11570.33</v>
          </cell>
          <cell r="F189" t="str">
            <v>Material</v>
          </cell>
        </row>
        <row r="190">
          <cell r="B190" t="str">
            <v>PCK 50011</v>
          </cell>
          <cell r="C190" t="str">
            <v>DOUBLE GRIP RETRIEVABLE PACKER MODEL R 9 5/8" x 3 1/2'' EUE Box-Pin CASING 9 5/8'' WEIGHT 47''-53.5 lbs/FT</v>
          </cell>
          <cell r="D190" t="str">
            <v>unidad</v>
          </cell>
          <cell r="E190">
            <v>16831.75</v>
          </cell>
          <cell r="F190" t="str">
            <v>Material</v>
          </cell>
        </row>
        <row r="191">
          <cell r="B191" t="str">
            <v>PCK 50012</v>
          </cell>
          <cell r="C191" t="str">
            <v>MODEL TST-1 MECHANICAL SET PACKER 5" x 2 3/8'' EUE Box-Pin CASING 5'' WEIGHT 18-21 lbs/FT</v>
          </cell>
          <cell r="D191" t="str">
            <v>unidad</v>
          </cell>
          <cell r="E191">
            <v>7381.5599999999995</v>
          </cell>
          <cell r="F191" t="str">
            <v>Material</v>
          </cell>
        </row>
        <row r="192">
          <cell r="B192" t="str">
            <v>PCK 50013</v>
          </cell>
          <cell r="C192" t="str">
            <v>MODEL TST-1 MECHANICAL SET PACKER 7" x 2 7/8'' EUE Box-Pin CASING 7'' WEIGHT 26-32 lbs/FT</v>
          </cell>
          <cell r="D192" t="str">
            <v>unidad</v>
          </cell>
          <cell r="E192">
            <v>10583.23</v>
          </cell>
          <cell r="F192" t="str">
            <v>Material</v>
          </cell>
        </row>
        <row r="193">
          <cell r="B193" t="str">
            <v>PCK 50014</v>
          </cell>
          <cell r="C193" t="str">
            <v>MODEL TST-1 MECHANICAL SET PACKER 7" x 3 1/2'' EUE Box-Pin CASING 7'' WEIGHT 26-32lbs/FT</v>
          </cell>
          <cell r="D193" t="str">
            <v>unidad</v>
          </cell>
          <cell r="E193">
            <v>10690.66</v>
          </cell>
          <cell r="F193" t="str">
            <v>Material</v>
          </cell>
        </row>
        <row r="194">
          <cell r="B194" t="str">
            <v>PCK 50015</v>
          </cell>
          <cell r="C194" t="str">
            <v>MODEL TST-1 MECHANICAL SET PACKER 9 5/8" x 3 1/2'' EUE Box-Pin CASING 9 5/8'' WEIGHT 43.5-53.5 lbs/FT</v>
          </cell>
          <cell r="D194" t="str">
            <v>unidad</v>
          </cell>
          <cell r="E194">
            <v>16831.75</v>
          </cell>
          <cell r="F194" t="str">
            <v>Material</v>
          </cell>
        </row>
        <row r="195">
          <cell r="B195" t="str">
            <v>PCK 50016</v>
          </cell>
          <cell r="C195" t="str">
            <v>MECHANICAL PACKER  5" x 2 3/8'' EUE Box-Pin CASING 5'' WEIGHT 18-20.8 lbs/FT</v>
          </cell>
          <cell r="D195" t="str">
            <v>unidad</v>
          </cell>
          <cell r="E195">
            <v>7726.7699999999995</v>
          </cell>
          <cell r="F195" t="str">
            <v>Material</v>
          </cell>
        </row>
        <row r="196">
          <cell r="B196" t="str">
            <v>PCK 50017</v>
          </cell>
          <cell r="C196" t="str">
            <v>MECHANICAL PACKER  7" x 2 7/8'' EUE Box-Pin CASING 7'' WEIGHT 26-32 lbs/FT</v>
          </cell>
          <cell r="D196" t="str">
            <v>unidad</v>
          </cell>
          <cell r="E196">
            <v>10599.34</v>
          </cell>
          <cell r="F196" t="str">
            <v>Material</v>
          </cell>
        </row>
        <row r="197">
          <cell r="B197" t="str">
            <v>PCK 50018</v>
          </cell>
          <cell r="C197" t="str">
            <v>MECHANICAL PACKER  7" x 3 1/2'' EUE Box-Pin CASING 7'' WEIGHT 26-32 lbs/FT</v>
          </cell>
          <cell r="D197" t="str">
            <v>unidad</v>
          </cell>
          <cell r="E197">
            <v>11570.33</v>
          </cell>
          <cell r="F197" t="str">
            <v>Material</v>
          </cell>
        </row>
        <row r="198">
          <cell r="B198" t="str">
            <v>PCK 50019</v>
          </cell>
          <cell r="C198" t="str">
            <v>MECHANICAL PACKER   9 5/8" x 3 1/2'' EUE Box-Pin CASING 9 5/8'' WEIGHT 43.5-53.5 lbs/FT</v>
          </cell>
          <cell r="D198" t="str">
            <v>unidad</v>
          </cell>
          <cell r="E198">
            <v>16831.75</v>
          </cell>
          <cell r="F198" t="str">
            <v>Material</v>
          </cell>
        </row>
        <row r="199">
          <cell r="B199" t="str">
            <v>PCK 50020</v>
          </cell>
          <cell r="C199" t="str">
            <v>ERD RETRIEVABLE SEAL BORE PACKER 7'' CASING 7'' WEIGHT 26-29 lbs/FT</v>
          </cell>
          <cell r="D199" t="str">
            <v>unidad</v>
          </cell>
          <cell r="E199">
            <v>18082.89</v>
          </cell>
          <cell r="F199" t="str">
            <v>Material</v>
          </cell>
        </row>
        <row r="200">
          <cell r="B200" t="str">
            <v>PCK 50021</v>
          </cell>
          <cell r="C200" t="str">
            <v>ERD RETRIEVABLE SEAL BORE PACKER 9 5/8'' CASING 9 5/8'' WEIGHT 40 -53.5 lbs/FT</v>
          </cell>
          <cell r="D200" t="str">
            <v>unidad</v>
          </cell>
          <cell r="E200">
            <v>31042.739999999998</v>
          </cell>
          <cell r="F200" t="str">
            <v>Material</v>
          </cell>
        </row>
        <row r="201">
          <cell r="B201" t="str">
            <v>PCK 50022</v>
          </cell>
          <cell r="C201" t="str">
            <v>T2 ON/OFF TOOL R/L  3.75'' OD x  2 3/8'' EUE Box- Pin CASING 5''</v>
          </cell>
          <cell r="D201" t="str">
            <v>unidad</v>
          </cell>
          <cell r="E201">
            <v>3344.73</v>
          </cell>
          <cell r="F201" t="str">
            <v>Material</v>
          </cell>
        </row>
        <row r="202">
          <cell r="B202" t="str">
            <v>PCK 50023</v>
          </cell>
          <cell r="C202" t="str">
            <v>T2 ON/OFF TOOL R/L 5.5'' OD x  2 7/8'' EUE Box- Pin CASING SIZE 7''</v>
          </cell>
          <cell r="D202" t="str">
            <v>unidad</v>
          </cell>
          <cell r="E202">
            <v>3448.02</v>
          </cell>
          <cell r="F202" t="str">
            <v>Material</v>
          </cell>
        </row>
        <row r="203">
          <cell r="B203" t="str">
            <v>PCK 50024</v>
          </cell>
          <cell r="C203" t="str">
            <v>T2 ON/OFF TOOL R/L 5.5'' OD x  3 1/2'' EUE Box- Pin CASING SIZE 7''</v>
          </cell>
          <cell r="D203" t="str">
            <v>unidad</v>
          </cell>
          <cell r="E203">
            <v>5764.09</v>
          </cell>
          <cell r="F203" t="str">
            <v>Material</v>
          </cell>
        </row>
        <row r="204">
          <cell r="B204" t="str">
            <v>PCK 50025</v>
          </cell>
          <cell r="C204" t="str">
            <v>T2 ON/OFF TOOL R/L  8'' OD x  3 1/2'' EUE Box - Pin CASING SIZE  9 5/8''</v>
          </cell>
          <cell r="D204" t="str">
            <v>unidad</v>
          </cell>
          <cell r="E204">
            <v>6649.6900000000005</v>
          </cell>
          <cell r="F204" t="str">
            <v>Material</v>
          </cell>
        </row>
        <row r="205">
          <cell r="B205" t="str">
            <v>GPK55001</v>
          </cell>
          <cell r="C205" t="str">
            <v>DeltaWeld-Slip-On ALL WELDED 316L S.S. GPS SIZE 2-3/8" WEIGHT lbs./FT. 4.6 JACKET MAT - 316L JACKET L 33 FT. BASE PIPE L 37 FT</v>
          </cell>
          <cell r="D205" t="str">
            <v>unidad</v>
          </cell>
          <cell r="E205">
            <v>3979.2000000000003</v>
          </cell>
          <cell r="F205" t="str">
            <v>Material</v>
          </cell>
        </row>
        <row r="206">
          <cell r="B206" t="str">
            <v>GPK55002</v>
          </cell>
          <cell r="C206" t="str">
            <v>DeltaWeld-Slip-On  ALL WELDED 316L S.S. GPS SIZE 2-7/8" WEIGHT lbs./FT. 6.4 JACKET MAT - 316L JACKET L 33 FT. BASE PIPE L 37 FT</v>
          </cell>
          <cell r="D206" t="str">
            <v>unidad</v>
          </cell>
          <cell r="E206">
            <v>4193.83</v>
          </cell>
          <cell r="F206" t="str">
            <v>Material</v>
          </cell>
        </row>
        <row r="207">
          <cell r="B207" t="str">
            <v>GPK55003</v>
          </cell>
          <cell r="C207" t="str">
            <v>DeltaWeld-Slip-On ALL WELDED 316L S.S. GPS SIZE 3-1/2" WEIGHT lbs./FT. 9.2 JACKET MAT - 316L JACKET L 33 FT. BASE PIPE L 37 FT</v>
          </cell>
          <cell r="D207" t="str">
            <v>unidad</v>
          </cell>
          <cell r="E207">
            <v>4849.4399999999996</v>
          </cell>
          <cell r="F207" t="str">
            <v>Material</v>
          </cell>
        </row>
        <row r="208">
          <cell r="B208" t="str">
            <v>GPK55004</v>
          </cell>
          <cell r="C208" t="str">
            <v>DeltaWeld-Slip-On ALL WELDED 316L S.S. GPS SIZE 4" WEIGHT lbs./FT. 9.5 JACKET MAT - 316L JACKET L 33 FT. BASE PIPE L 37 FT</v>
          </cell>
          <cell r="D208" t="str">
            <v>unidad</v>
          </cell>
          <cell r="E208">
            <v>5459.6</v>
          </cell>
          <cell r="F208" t="str">
            <v>Material</v>
          </cell>
        </row>
        <row r="209">
          <cell r="B209" t="str">
            <v>GPK55005</v>
          </cell>
          <cell r="C209" t="str">
            <v>DeltaWeld-Slip-On ALL WELDED 316L S.S. GPS SIZE 4-1/2" WEIGHT lbs./FT. 11.6 JACKET MAT - 316L JACKET L 33 FT. BASE PIPE L 37 FT</v>
          </cell>
          <cell r="D209" t="str">
            <v>unidad</v>
          </cell>
          <cell r="E209">
            <v>5939.1100000000006</v>
          </cell>
          <cell r="F209" t="str">
            <v>Material</v>
          </cell>
        </row>
        <row r="210">
          <cell r="B210" t="str">
            <v>GPK55006</v>
          </cell>
          <cell r="C210" t="str">
            <v>DeltaWeld-Slip-On ALL WELDED 316L S.S. GPS SIZE 5" WEIGHT lbs./FT. 15 JACKET MAT - 316L JACKET L 33 FT. BASE PIPE L 37 FT</v>
          </cell>
          <cell r="D210" t="str">
            <v>unidad</v>
          </cell>
          <cell r="E210">
            <v>6550.4</v>
          </cell>
          <cell r="F210" t="str">
            <v>Material</v>
          </cell>
        </row>
        <row r="211">
          <cell r="B211" t="str">
            <v>GPK55007</v>
          </cell>
          <cell r="C211" t="str">
            <v>DeltaWeld-Slip-On ALL WELDED 316L S.S. GPS SIZE 5-1/2" WEIGHT lbs./FT. 17 JACKET MAT - 316L JACKET L 33 FT. BASE PIPE L 37 FT</v>
          </cell>
          <cell r="D211" t="str">
            <v>unidad</v>
          </cell>
          <cell r="E211">
            <v>6859.06</v>
          </cell>
          <cell r="F211" t="str">
            <v>Material</v>
          </cell>
        </row>
        <row r="212">
          <cell r="B212" t="str">
            <v>GPK55008</v>
          </cell>
          <cell r="C212" t="str">
            <v>DeltaWeld-Slip-On ALL WELDED 316L S.S. GPS SIZE 2-3/8" WEIGHT lbs./FT. 4.6 JACKET MAT - 316L JACKET L 7.2 FT. BASE PIPE L 9.25 FT</v>
          </cell>
          <cell r="D212" t="str">
            <v>unidad</v>
          </cell>
          <cell r="E212">
            <v>1396.49</v>
          </cell>
          <cell r="F212" t="str">
            <v>Material</v>
          </cell>
        </row>
        <row r="213">
          <cell r="B213" t="str">
            <v>GPK55009</v>
          </cell>
          <cell r="C213" t="str">
            <v>DeltaWeld-Slip-On ALL WELDED 316L S.S. GPS SIZE 2-7/8" WEIGHT lbs./FT. 6.4 JACKET MAT - 316L JACKET L 7.2 FT. BASE PIPE L 9.25 FT</v>
          </cell>
          <cell r="D213" t="str">
            <v>unidad</v>
          </cell>
          <cell r="E213">
            <v>1488.0900000000001</v>
          </cell>
          <cell r="F213" t="str">
            <v>Material</v>
          </cell>
        </row>
        <row r="214">
          <cell r="B214" t="str">
            <v>GPK55010</v>
          </cell>
          <cell r="C214" t="str">
            <v>DeltaWeld-Slip-On ALL WELDED 316L S.S. GPS SIZE 3-1/2" WEIGHT lbs./FT. 9.2 JACKET MAT - 316L JACKET L 7.2 FT. BASE PIPE L 9.25 FT</v>
          </cell>
          <cell r="D214" t="str">
            <v>unidad</v>
          </cell>
          <cell r="E214">
            <v>1762.33</v>
          </cell>
          <cell r="F214" t="str">
            <v>Material</v>
          </cell>
        </row>
        <row r="215">
          <cell r="B215" t="str">
            <v>GPK55011</v>
          </cell>
          <cell r="C215" t="str">
            <v>DeltaWeld-Slip-On ALL WELDED 316L S.S. GPS SIZE 4" WEIGHT lbs./FT. 9.5 JACKET MAT - 316L JACKET L 7.2 FT. BASE PIPE L 9.25 FT</v>
          </cell>
          <cell r="D215" t="str">
            <v>unidad</v>
          </cell>
          <cell r="E215">
            <v>1956.1299999999999</v>
          </cell>
          <cell r="F215" t="str">
            <v>Material</v>
          </cell>
        </row>
        <row r="216">
          <cell r="B216" t="str">
            <v>GPK55012</v>
          </cell>
          <cell r="C216" t="str">
            <v>DeltaWeld-Slip-On ALL WELDED 316L S.S. GPS SIZE 4-1/2" WEIGHT lbs./FT. 11.6 JACKET MAT - 316L JACKET L 7.2 FT. BASE PIPE L 9.25 FT</v>
          </cell>
          <cell r="D216" t="str">
            <v>unidad</v>
          </cell>
          <cell r="E216">
            <v>2118.21</v>
          </cell>
          <cell r="F216" t="str">
            <v>Material</v>
          </cell>
        </row>
        <row r="217">
          <cell r="B217" t="str">
            <v>GPK55013</v>
          </cell>
          <cell r="C217" t="str">
            <v>DeltaWeld-Slip-On ALL WELDED 316L S.S. GPS SIZE 5" WEIGHT lbs./FT. 15 JACKET MAT - 316L JACKET L 7.2 FT. BASE PIPE L 9.25 FT</v>
          </cell>
          <cell r="D217" t="str">
            <v>unidad</v>
          </cell>
          <cell r="E217">
            <v>2277.36</v>
          </cell>
          <cell r="F217" t="str">
            <v>Material</v>
          </cell>
        </row>
        <row r="218">
          <cell r="B218" t="str">
            <v>GPK55014</v>
          </cell>
          <cell r="C218" t="str">
            <v>DeltaWeld-Slip-On ALL WELDED 316L S.S. GPS SIZE 5-1/2" WEIGHT lbs./FT. 17 JACKET MAT - 316L JACKET L 7.2 FT. BASE PIPE L 9.25 FT</v>
          </cell>
          <cell r="D218" t="str">
            <v>unidad</v>
          </cell>
          <cell r="E218">
            <v>2403.6099999999997</v>
          </cell>
          <cell r="F218" t="str">
            <v>Material</v>
          </cell>
        </row>
        <row r="219">
          <cell r="B219" t="str">
            <v>GPK55015</v>
          </cell>
          <cell r="C219" t="str">
            <v>DeltaWeld-Slip-On ALL WELDED 316L S.S. GPS SIZE 2-3/8" WEIGHT lbs./FT. 4.6 JACKET MAT - 316L JACKET L 16.5 FT. BASE PIPE L 18.5 FT</v>
          </cell>
          <cell r="D219" t="str">
            <v>unidad</v>
          </cell>
          <cell r="E219">
            <v>2311.9900000000002</v>
          </cell>
          <cell r="F219" t="str">
            <v>Material</v>
          </cell>
        </row>
        <row r="220">
          <cell r="B220" t="str">
            <v>GPK55016</v>
          </cell>
          <cell r="C220" t="str">
            <v>DeltaWeld-Slip-On ALL WELDED 316L S.S. GPS SIZE 2-7/8" WEIGHT lbs./FT. 6.4 JACKET MAT - 316L JACKET L 16.5 FT. BASE PIPE L 18.5 FT</v>
          </cell>
          <cell r="D220" t="str">
            <v>unidad</v>
          </cell>
          <cell r="E220">
            <v>2425.9299999999998</v>
          </cell>
          <cell r="F220" t="str">
            <v>Material</v>
          </cell>
        </row>
        <row r="221">
          <cell r="B221" t="str">
            <v>GPK55017</v>
          </cell>
          <cell r="C221" t="str">
            <v>DeltaWeld-Slip-On ALL WELDED 316L S.S. GPS SIZE 3-1/2" WEIGHT lbs./FT. 9.2 JACKET MAT - 316L JACKET L 16.5 FT. BASE PIPE L 18.5 FT</v>
          </cell>
          <cell r="D221" t="str">
            <v>unidad</v>
          </cell>
          <cell r="E221">
            <v>2837</v>
          </cell>
          <cell r="F221" t="str">
            <v>Material</v>
          </cell>
        </row>
        <row r="222">
          <cell r="B222" t="str">
            <v>GPK55018</v>
          </cell>
          <cell r="C222" t="str">
            <v>DeltaWeld-Slip-On  ALL WELDED 316L S.S. GPS SIZE 4" WEIGHT lbs./FT. 9.5 JACKET MAT - 316L JACKET L 16.5 FT. BASE PIPE L 18.5 FT</v>
          </cell>
          <cell r="D222" t="str">
            <v>unidad</v>
          </cell>
          <cell r="E222">
            <v>3202.85</v>
          </cell>
          <cell r="F222" t="str">
            <v>Material</v>
          </cell>
        </row>
        <row r="223">
          <cell r="B223" t="str">
            <v>GPK55019</v>
          </cell>
          <cell r="C223" t="str">
            <v>DeltaWeld-Slip-On ALL WELDED 316L S.S. GPS SIZE 4-1/2" WEIGHT lbs./FT. 11.6 JACKET MAT - 316L JACKET L 16.5 FT. BASE PIPE L 18.5 FT</v>
          </cell>
          <cell r="D223" t="str">
            <v>unidad</v>
          </cell>
          <cell r="E223">
            <v>3454.2000000000003</v>
          </cell>
          <cell r="F223" t="str">
            <v>Material</v>
          </cell>
        </row>
        <row r="224">
          <cell r="B224" t="str">
            <v>GPK55020</v>
          </cell>
          <cell r="C224" t="str">
            <v>DeltaWeld-Slip-On ALL WELDED 316L S.S. GPS SIZE 5" WEIGHT lbs./FT. 15 JACKET MAT - 316L JACKET L 16.5 FT. BASE PIPE L 18.5 FT</v>
          </cell>
          <cell r="D224" t="str">
            <v>unidad</v>
          </cell>
          <cell r="E224">
            <v>3796.56</v>
          </cell>
          <cell r="F224" t="str">
            <v>Material</v>
          </cell>
        </row>
        <row r="225">
          <cell r="B225" t="str">
            <v>GPK55021</v>
          </cell>
          <cell r="C225" t="str">
            <v>DeltaElite- 316L FILTER CARTRIDGE MOUNTED ON L-80 OR 13CR BASE PIPE SIZE 2-3/8" WEIGHT lbs./FT. 4.60 L-80 BASE PIPE LENGTH 9.25 FT</v>
          </cell>
          <cell r="D225" t="str">
            <v>unidad</v>
          </cell>
          <cell r="E225">
            <v>2472.3200000000002</v>
          </cell>
          <cell r="F225" t="str">
            <v>Material</v>
          </cell>
        </row>
        <row r="226">
          <cell r="B226" t="str">
            <v>GPK55022</v>
          </cell>
          <cell r="C226" t="str">
            <v>DeltaElite- 316L FILTER CARTRIDGE MOUNTED ON L-80 BASE PIPE SIZE 2-7/8" WEIGHT lbs./FT. 6.40 L-80 BASE PIPE LENGTH 9.25 FT</v>
          </cell>
          <cell r="D226" t="str">
            <v>unidad</v>
          </cell>
          <cell r="E226">
            <v>2622.06</v>
          </cell>
          <cell r="F226" t="str">
            <v>Material</v>
          </cell>
        </row>
        <row r="227">
          <cell r="B227" t="str">
            <v>GPK55023</v>
          </cell>
          <cell r="C227" t="str">
            <v>DeltaElite- 316L FILTER CARTRIDGE MOUNTED ON L-80BASE PIPE SIZE 3-1/2" WEIGHT lbs./FT. 9.20 L-80 BASE PIPE LENGTH 9.25 FT</v>
          </cell>
          <cell r="D227" t="str">
            <v>unidad</v>
          </cell>
          <cell r="E227">
            <v>2908.06</v>
          </cell>
          <cell r="F227" t="str">
            <v>Material</v>
          </cell>
        </row>
        <row r="228">
          <cell r="B228" t="str">
            <v>GPK55024</v>
          </cell>
          <cell r="C228" t="str">
            <v>DeltaElite- 316L FILTER CARTRIDGE MOUNTED ON L-80  BASE PIPE SIZE 4" WEIGHT lbs./FT. 9.50 L-80 BASE PIPE LENGTH 9.25 FT</v>
          </cell>
          <cell r="D228" t="str">
            <v>unidad</v>
          </cell>
          <cell r="E228">
            <v>3218.13</v>
          </cell>
          <cell r="F228" t="str">
            <v>Material</v>
          </cell>
        </row>
        <row r="229">
          <cell r="B229" t="str">
            <v>GPK55025</v>
          </cell>
          <cell r="C229" t="str">
            <v>DeltaElite- 316L FILTER CARTRIDGE MOUNTED ON L-80  BASE PIPE SIZE 4-1/2" WEIGHT lbs./FT. 11.60 L-80 BASE PIPE LENGTH 9.25 FT</v>
          </cell>
          <cell r="D229" t="str">
            <v>unidad</v>
          </cell>
          <cell r="E229">
            <v>3589.25</v>
          </cell>
          <cell r="F229" t="str">
            <v>Material</v>
          </cell>
        </row>
        <row r="230">
          <cell r="B230" t="str">
            <v>GPK55026</v>
          </cell>
          <cell r="C230" t="str">
            <v>DeltaElite- 316L FILTER CARTRIDGE MOUNTED ON L-80 BASE PIPE SIZE 5-1/2" WEIGHT lbs./FT. 17.00 L-80 BASE PIPE LENGTH 9.25 FT</v>
          </cell>
          <cell r="D230" t="str">
            <v>unidad</v>
          </cell>
          <cell r="E230">
            <v>3206.38</v>
          </cell>
          <cell r="F230" t="str">
            <v>Material</v>
          </cell>
        </row>
        <row r="231">
          <cell r="B231" t="str">
            <v>GPK55027</v>
          </cell>
          <cell r="C231" t="str">
            <v>DeltaElite- 316L FILTER CARTRIDGE MOUNTED ON L-80  BASE PIPE SIZE 6-5/8" WEIGHT lbs./FT. 24.00 L-80 BASE PIPE LENGTH 9.25 FT</v>
          </cell>
          <cell r="D231" t="str">
            <v>unidad</v>
          </cell>
          <cell r="E231">
            <v>3238.09</v>
          </cell>
          <cell r="F231" t="str">
            <v>Material</v>
          </cell>
        </row>
        <row r="232">
          <cell r="B232" t="str">
            <v>GPK55028</v>
          </cell>
          <cell r="C232" t="str">
            <v>DeltaElite- 316L FILTER CARTRIDGE MOUNTED ON L-80  BASE PIPE SIZE 2-3/8" WEIGHT lbs./FT. 4.60 L-80 BASE PIPE LENGTH 18.5 FT</v>
          </cell>
          <cell r="D232" t="str">
            <v>unidad</v>
          </cell>
          <cell r="E232">
            <v>3716.12</v>
          </cell>
          <cell r="F232" t="str">
            <v>Material</v>
          </cell>
        </row>
        <row r="233">
          <cell r="B233" t="str">
            <v>GPK55029</v>
          </cell>
          <cell r="C233" t="str">
            <v>DeltaElite- 316L FILTER CARTRIDGE MOUNTED ON L-80 BASE PIPE SIZE 2-7/8" WEIGHT lbs./FT. 6.40 L-80 BASE PIPE LENGTH 18.5 FT</v>
          </cell>
          <cell r="D233" t="str">
            <v>unidad</v>
          </cell>
          <cell r="E233">
            <v>4431.38</v>
          </cell>
          <cell r="F233" t="str">
            <v>Material</v>
          </cell>
        </row>
        <row r="234">
          <cell r="B234" t="str">
            <v>GPK55030</v>
          </cell>
          <cell r="C234" t="str">
            <v>DeltaElite - 316L FILTER CARTRIDGE MOUNTED ON L-80  BASE PIPE SIZE 3-1/2" WEIGHT lbs./FT. 9.20 L-80 BASE PIPE LENGTH 18.5 FT</v>
          </cell>
          <cell r="D234" t="str">
            <v>unidad</v>
          </cell>
          <cell r="E234">
            <v>4577.6000000000004</v>
          </cell>
          <cell r="F234" t="str">
            <v>Material</v>
          </cell>
        </row>
        <row r="235">
          <cell r="B235" t="str">
            <v>GPK55031</v>
          </cell>
          <cell r="C235" t="str">
            <v>DeltaElite- 316L FILTER CARTRIDGE MOUNTED ON L-80  BASE PIPE SIZE 4" WEIGHT lbs./FT. 9.50 L-80 BASE PIPE LENGTH 18.5 FT</v>
          </cell>
          <cell r="D235" t="str">
            <v>unidad</v>
          </cell>
          <cell r="E235">
            <v>4836.59</v>
          </cell>
          <cell r="F235" t="str">
            <v>Material</v>
          </cell>
        </row>
        <row r="236">
          <cell r="B236" t="str">
            <v>GPK55032</v>
          </cell>
          <cell r="C236" t="str">
            <v>DeltaElite- 316L FILTER CARTRIDGE MOUNTED ON L-80  BASE PIPE SIZE 4-1/2" WEIGHT lbs./FT. 11.60 L-80 BASE PIPE LENGTH 18.5 FT</v>
          </cell>
          <cell r="D236" t="str">
            <v>unidad</v>
          </cell>
          <cell r="E236">
            <v>5147.24</v>
          </cell>
          <cell r="F236" t="str">
            <v>Material</v>
          </cell>
        </row>
        <row r="237">
          <cell r="B237" t="str">
            <v>GPK55033</v>
          </cell>
          <cell r="C237" t="str">
            <v>DeltaElite- 316L FILTER CARTRIDGE MOUNTED ON L-80 BASE PIPE SIZE 5-1/2" WEIGHT lbs./FT. 17.00 L-80 BASE PIPE LENGTH 18.5 FT</v>
          </cell>
          <cell r="D237" t="str">
            <v>unidad</v>
          </cell>
          <cell r="E237">
            <v>5343.38</v>
          </cell>
          <cell r="F237" t="str">
            <v>Material</v>
          </cell>
        </row>
        <row r="238">
          <cell r="B238" t="str">
            <v>GPK55034</v>
          </cell>
          <cell r="C238" t="str">
            <v>DeltaElite - 316L FILTER CARTRIDGE MOUNTED ON L-80  BASE PIPE SIZE 6-5/8" WEIGHT lbs./FT. 24.00 L-80 BASE PIPE LENGTH 18.5 FT</v>
          </cell>
          <cell r="D238" t="str">
            <v>unidad</v>
          </cell>
          <cell r="E238">
            <v>5662.26</v>
          </cell>
          <cell r="F238" t="str">
            <v>Material</v>
          </cell>
        </row>
        <row r="239">
          <cell r="B239" t="str">
            <v>GPK55035</v>
          </cell>
          <cell r="C239" t="str">
            <v>DeltaElite- 316L FILTER CARTRIDGE MOUNTED ON L-80  BASE PIPE SIZE 2-3/8" WEIGHT lbs./FT. 4.60 L-80 BASE PIPE LENGTH 37 FT</v>
          </cell>
          <cell r="D239" t="str">
            <v>unidad</v>
          </cell>
          <cell r="E239">
            <v>6889.5999999999995</v>
          </cell>
          <cell r="F239" t="str">
            <v>Material</v>
          </cell>
        </row>
        <row r="240">
          <cell r="B240" t="str">
            <v>GPK55036</v>
          </cell>
          <cell r="C240" t="str">
            <v>DeltaElite- 316L FILTER CARTRIDGE MOUNTED ON L-80  BASE PIPE SIZE 2-7/8" WEIGHT lbs./FT. 6.40 L-80 BASE PIPE LENGTH 37 FT</v>
          </cell>
          <cell r="D240" t="str">
            <v>unidad</v>
          </cell>
          <cell r="E240">
            <v>8315.4299999999985</v>
          </cell>
          <cell r="F240" t="str">
            <v>Material</v>
          </cell>
        </row>
        <row r="241">
          <cell r="B241" t="str">
            <v>GPK55037</v>
          </cell>
          <cell r="C241" t="str">
            <v>DeltaElite- 316L FILTER CARTRIDGE MOUNTED ON L-80 BASE PIPE SIZE 3-1/2" WEIGHT lbs./FT. 9.20 L-80 BASE PIPE LENGTH 37 FT</v>
          </cell>
          <cell r="D241" t="str">
            <v>unidad</v>
          </cell>
          <cell r="E241">
            <v>8590.85</v>
          </cell>
          <cell r="F241" t="str">
            <v>Material</v>
          </cell>
        </row>
        <row r="242">
          <cell r="B242" t="str">
            <v>GPK55038</v>
          </cell>
          <cell r="C242" t="str">
            <v>DeltaElite- 316L FILTER CARTRIDGE MOUNTED ON L-80 BASE PIPE SIZE 4" WEIGHT lbs./FT. 9.50 L-80 BASE PIPE LENGTH 37 FT</v>
          </cell>
          <cell r="D242" t="str">
            <v>unidad</v>
          </cell>
          <cell r="E242">
            <v>9078.8599999999988</v>
          </cell>
          <cell r="F242" t="str">
            <v>Material</v>
          </cell>
        </row>
        <row r="243">
          <cell r="B243" t="str">
            <v>GPK55039</v>
          </cell>
          <cell r="C243" t="str">
            <v>DeltaElite- 316L FILTER CARTRIDGE MOUNTED ON L-80  BASE PIPE SIZE 4-1/2" WEIGHT lbs./FT. 11.60 L-80 BASE PIPE LENGTH 37 FT</v>
          </cell>
          <cell r="D243" t="str">
            <v>unidad</v>
          </cell>
          <cell r="E243">
            <v>10213.43</v>
          </cell>
          <cell r="F243" t="str">
            <v>Material</v>
          </cell>
        </row>
        <row r="244">
          <cell r="B244" t="str">
            <v>GPK55040</v>
          </cell>
          <cell r="C244" t="str">
            <v>DeltaElite- 316L FILTER CARTRIDGE MOUNTED ON L-80  BASE PIPE SIZE 5-1/2" WEIGHT lbs./FT. 17.00 L-80 BASE PIPE LENGTH 37 FT</v>
          </cell>
          <cell r="D244" t="str">
            <v>unidad</v>
          </cell>
          <cell r="E244">
            <v>10029.039999999999</v>
          </cell>
          <cell r="F244" t="str">
            <v>Material</v>
          </cell>
        </row>
        <row r="245">
          <cell r="B245" t="str">
            <v>GPK55041</v>
          </cell>
          <cell r="C245" t="str">
            <v>DeltaElite- 316L FILTER CARTRIDGE MOUNTED ON L-80  BASE PIPE SIZE 6-5/8" WEIGHT lbs./FT. 24.00 L-80 BASE PIPE LENGTH 37 FT</v>
          </cell>
          <cell r="D245" t="str">
            <v>unidad</v>
          </cell>
          <cell r="E245">
            <v>10585.15</v>
          </cell>
          <cell r="F245" t="str">
            <v>Material</v>
          </cell>
        </row>
        <row r="246">
          <cell r="B246" t="str">
            <v>GPK55042</v>
          </cell>
          <cell r="C246" t="str">
            <v>BULL PLUG SIZE 2-3/8"</v>
          </cell>
          <cell r="D246" t="str">
            <v>unidad</v>
          </cell>
          <cell r="E246">
            <v>499.79</v>
          </cell>
          <cell r="F246" t="str">
            <v>Material</v>
          </cell>
        </row>
        <row r="247">
          <cell r="B247" t="str">
            <v>GPK55043</v>
          </cell>
          <cell r="C247" t="str">
            <v>BULL PLUG SIZE 2.615</v>
          </cell>
          <cell r="D247" t="str">
            <v>unidad</v>
          </cell>
          <cell r="E247">
            <v>933.08</v>
          </cell>
          <cell r="F247" t="str">
            <v>Material</v>
          </cell>
        </row>
        <row r="248">
          <cell r="B248" t="str">
            <v>GPK55044</v>
          </cell>
          <cell r="C248" t="str">
            <v>BULL PLUG SIZE 2-7/8"</v>
          </cell>
          <cell r="D248" t="str">
            <v>unidad</v>
          </cell>
          <cell r="E248">
            <v>621.46</v>
          </cell>
          <cell r="F248" t="str">
            <v>Material</v>
          </cell>
        </row>
        <row r="249">
          <cell r="B249" t="str">
            <v>GPK55045</v>
          </cell>
          <cell r="C249" t="str">
            <v>BULL PLUG SIZE 3.093</v>
          </cell>
          <cell r="D249" t="str">
            <v>unidad</v>
          </cell>
          <cell r="E249">
            <v>933.08</v>
          </cell>
          <cell r="F249" t="str">
            <v>Material</v>
          </cell>
        </row>
        <row r="250">
          <cell r="B250" t="str">
            <v>GPK55046</v>
          </cell>
          <cell r="C250" t="str">
            <v>BULL PLUG SIZE 3-1/2"</v>
          </cell>
          <cell r="D250" t="str">
            <v>unidad</v>
          </cell>
          <cell r="E250">
            <v>933.08</v>
          </cell>
          <cell r="F250" t="str">
            <v>Material</v>
          </cell>
        </row>
        <row r="251">
          <cell r="B251" t="str">
            <v>GPK55047</v>
          </cell>
          <cell r="C251" t="str">
            <v>BULL PLUG SIZE 4"</v>
          </cell>
          <cell r="D251" t="str">
            <v>unidad</v>
          </cell>
          <cell r="E251">
            <v>933.08</v>
          </cell>
          <cell r="F251" t="str">
            <v>Material</v>
          </cell>
        </row>
        <row r="252">
          <cell r="B252" t="str">
            <v>GPK55048</v>
          </cell>
          <cell r="C252" t="str">
            <v>BULL PLUG SIZE 4-1/2"</v>
          </cell>
          <cell r="D252" t="str">
            <v>unidad</v>
          </cell>
          <cell r="E252">
            <v>933.08</v>
          </cell>
          <cell r="F252" t="str">
            <v>Material</v>
          </cell>
        </row>
        <row r="253">
          <cell r="B253" t="str">
            <v>GPK55049</v>
          </cell>
          <cell r="C253" t="str">
            <v>BULL PLUG SIZE 5"</v>
          </cell>
          <cell r="D253" t="str">
            <v>unidad</v>
          </cell>
          <cell r="E253">
            <v>1239.3600000000001</v>
          </cell>
          <cell r="F253" t="str">
            <v>Material</v>
          </cell>
        </row>
        <row r="254">
          <cell r="B254" t="str">
            <v>GPK55050</v>
          </cell>
          <cell r="C254" t="str">
            <v>BULL PLUG SIZE 5-1/2"</v>
          </cell>
          <cell r="D254" t="str">
            <v>unidad</v>
          </cell>
          <cell r="E254">
            <v>1239.3600000000001</v>
          </cell>
          <cell r="F254" t="str">
            <v>Material</v>
          </cell>
        </row>
        <row r="255">
          <cell r="B255" t="str">
            <v>GPK55053</v>
          </cell>
          <cell r="C255" t="str">
            <v>DOUBLE PIN CROSSOVER SUB SIZE 2-3/8" L-80 OR EQUIVALENT MATERIAL</v>
          </cell>
          <cell r="D255" t="str">
            <v>unidad</v>
          </cell>
          <cell r="E255">
            <v>1541.5</v>
          </cell>
          <cell r="F255" t="str">
            <v>Material</v>
          </cell>
        </row>
        <row r="256">
          <cell r="B256" t="str">
            <v>GPK55054</v>
          </cell>
          <cell r="C256" t="str">
            <v>DOUBLE PIN CROSSOVER SUB SIZE 2-7/8" L-80 OR EQUIVALENT MATERIAL</v>
          </cell>
          <cell r="D256" t="str">
            <v>unidad</v>
          </cell>
          <cell r="E256">
            <v>1541.5</v>
          </cell>
          <cell r="F256" t="str">
            <v>Material</v>
          </cell>
        </row>
        <row r="257">
          <cell r="B257" t="str">
            <v>GPK55055</v>
          </cell>
          <cell r="C257" t="str">
            <v>DOUBLE PIN CROSSOVER SUB SIZE 3-1/2" L-80 OR EQUIVALENT MATERIAL</v>
          </cell>
          <cell r="D257" t="str">
            <v>unidad</v>
          </cell>
          <cell r="E257">
            <v>1847.77</v>
          </cell>
          <cell r="F257" t="str">
            <v>Material</v>
          </cell>
        </row>
        <row r="258">
          <cell r="B258" t="str">
            <v>GPK55056</v>
          </cell>
          <cell r="C258" t="str">
            <v>DOUBLE PIN CROSSOVER SUB SIZE 4" L-80 OR EQUIVALENT MATERIAL</v>
          </cell>
          <cell r="D258" t="str">
            <v>unidad</v>
          </cell>
          <cell r="E258">
            <v>1847.77</v>
          </cell>
          <cell r="F258" t="str">
            <v>Material</v>
          </cell>
        </row>
        <row r="259">
          <cell r="B259" t="str">
            <v>GPK55057</v>
          </cell>
          <cell r="C259" t="str">
            <v>DOUBLE PIN CROSSOVER SUB SIZE 4-1/2" L-80 OR EQUIVALENT MATERIAL</v>
          </cell>
          <cell r="D259" t="str">
            <v>unidad</v>
          </cell>
          <cell r="E259">
            <v>2463.29</v>
          </cell>
          <cell r="F259" t="str">
            <v>Material</v>
          </cell>
        </row>
        <row r="260">
          <cell r="B260" t="str">
            <v>GPK55058</v>
          </cell>
          <cell r="C260" t="str">
            <v>DOUBLE PIN CROSSOVER SUB SIZE 5" L-80 OR EQUIVALENT MATERIAL</v>
          </cell>
          <cell r="D260" t="str">
            <v>unidad</v>
          </cell>
          <cell r="E260">
            <v>2463.29</v>
          </cell>
          <cell r="F260" t="str">
            <v>Material</v>
          </cell>
        </row>
        <row r="261">
          <cell r="B261" t="str">
            <v>GPK55059</v>
          </cell>
          <cell r="C261" t="str">
            <v>DOUBLE PIN CROSSOVER SUB SIZE 5-1/2" L-80 OR EQUIVALENT MATERIAL</v>
          </cell>
          <cell r="D261" t="str">
            <v>unidad</v>
          </cell>
          <cell r="E261">
            <v>2463.29</v>
          </cell>
          <cell r="F261" t="str">
            <v>Material</v>
          </cell>
        </row>
        <row r="262">
          <cell r="B262" t="str">
            <v>GPK55060</v>
          </cell>
          <cell r="C262" t="str">
            <v>DOUBLE PIN CROSSOVER SUB SIZE 2-3/8" P-110 OR EQUIVALENT MATERIAL WITH 13,000 PSI MIN. COLLAPSE</v>
          </cell>
          <cell r="D262" t="str">
            <v>unidad</v>
          </cell>
          <cell r="E262">
            <v>1847.77</v>
          </cell>
          <cell r="F262" t="str">
            <v>Material</v>
          </cell>
        </row>
        <row r="263">
          <cell r="B263" t="str">
            <v>GPK55061</v>
          </cell>
          <cell r="C263" t="str">
            <v>DOUBLE PIN CROSSOVER SUB SIZE 2-7/8" P-110 OR EQUIVALENT MATERIAL WITH 13,000 PSI MIN. COLLAPSE</v>
          </cell>
          <cell r="D263" t="str">
            <v>unidad</v>
          </cell>
          <cell r="E263">
            <v>1847.77</v>
          </cell>
          <cell r="F263" t="str">
            <v>Material</v>
          </cell>
        </row>
        <row r="264">
          <cell r="B264" t="str">
            <v>GPK55062</v>
          </cell>
          <cell r="C264" t="str">
            <v>DOUBLE PIN CROSSOVER SUB SIZE 3-1/2" P-110 OR EQUIVALENT MATERIAL WITH 13,000 PSI MIN. COLLAPSE</v>
          </cell>
          <cell r="D264" t="str">
            <v>unidad</v>
          </cell>
          <cell r="E264">
            <v>2155.23</v>
          </cell>
          <cell r="F264" t="str">
            <v>Material</v>
          </cell>
        </row>
        <row r="265">
          <cell r="B265" t="str">
            <v>GPK55063</v>
          </cell>
          <cell r="C265" t="str">
            <v>DOUBLE PIN CROSSOVER SUB SIZE 4" P-110 OR EQUIVALENT MATERIAL WITH 13,000 PSI MIN. COLLAPSE</v>
          </cell>
          <cell r="D265" t="str">
            <v>unidad</v>
          </cell>
          <cell r="E265">
            <v>2155.23</v>
          </cell>
          <cell r="F265" t="str">
            <v>Material</v>
          </cell>
        </row>
        <row r="266">
          <cell r="B266" t="str">
            <v>GPK55064</v>
          </cell>
          <cell r="C266" t="str">
            <v>DOUBLE PIN CROSSOVER SUB SIZE 4-1/2" P-110 OR EQUIVALENT MATERIAL WITH 13,000 PSI MIN. COLLAPSE</v>
          </cell>
          <cell r="D266" t="str">
            <v>unidad</v>
          </cell>
          <cell r="E266">
            <v>2771.94</v>
          </cell>
          <cell r="F266" t="str">
            <v>Material</v>
          </cell>
        </row>
        <row r="267">
          <cell r="B267" t="str">
            <v>GPK55065</v>
          </cell>
          <cell r="C267" t="str">
            <v>DOUBLE PIN CROSSOVER SUB SIZE 5" P-110 OR EQUIVALENT MATERIAL WITH 13,000 PSI MIN. COLLAPSE</v>
          </cell>
          <cell r="D267" t="str">
            <v>unidad</v>
          </cell>
          <cell r="E267">
            <v>2771.94</v>
          </cell>
          <cell r="F267" t="str">
            <v>Material</v>
          </cell>
        </row>
        <row r="268">
          <cell r="B268" t="str">
            <v>GPK55066</v>
          </cell>
          <cell r="C268" t="str">
            <v>DOUBLE PIN CROSSOVER SUB SIZE 5-1/2" P-110 OR EQUIVALENT MATERIAL WITH 13,000 PSI MIN. COLLAPSE</v>
          </cell>
          <cell r="D268" t="str">
            <v>unidad</v>
          </cell>
          <cell r="E268">
            <v>2771.94</v>
          </cell>
          <cell r="F268" t="str">
            <v>Material</v>
          </cell>
        </row>
        <row r="269">
          <cell r="B269" t="str">
            <v>GPK55067</v>
          </cell>
          <cell r="C269" t="str">
            <v>RATCHETING MULE SHOE THREAD SIZE 3-1/2" STANDARD</v>
          </cell>
          <cell r="D269" t="str">
            <v>unidad</v>
          </cell>
          <cell r="E269">
            <v>2483.48</v>
          </cell>
          <cell r="F269" t="str">
            <v>Material</v>
          </cell>
        </row>
        <row r="270">
          <cell r="B270" t="str">
            <v>GPK55068</v>
          </cell>
          <cell r="C270" t="str">
            <v>SHEAR OUT SAFETY JOINT THREAD SIZE 2-7/8" STANDARD</v>
          </cell>
          <cell r="D270" t="str">
            <v>unidad</v>
          </cell>
          <cell r="E270">
            <v>3266.38</v>
          </cell>
          <cell r="F270" t="str">
            <v>Material</v>
          </cell>
        </row>
        <row r="271">
          <cell r="B271" t="str">
            <v>GPK55069</v>
          </cell>
          <cell r="C271" t="str">
            <v>SHEAR OUT SAFETY JOINT THREAD SIZE 3-1/2" STANDARD</v>
          </cell>
          <cell r="D271" t="str">
            <v>unidad</v>
          </cell>
          <cell r="E271">
            <v>3919.3</v>
          </cell>
          <cell r="F271" t="str">
            <v>Material</v>
          </cell>
        </row>
        <row r="272">
          <cell r="B272" t="str">
            <v>GPK55070</v>
          </cell>
          <cell r="C272" t="str">
            <v xml:space="preserve">GRAVEL PACK PACKERS, "´PACK-2", Nitrile P.E.  70-32              </v>
          </cell>
          <cell r="D272" t="str">
            <v>unidad</v>
          </cell>
          <cell r="E272">
            <v>16389.469999999998</v>
          </cell>
          <cell r="F272" t="str">
            <v>Material</v>
          </cell>
        </row>
        <row r="273">
          <cell r="B273" t="str">
            <v>GPK55071</v>
          </cell>
          <cell r="C273" t="str">
            <v>PERMANENT PACKERS-MISCELLANEOUS 6ft MILLOUT EXT ALL MODELS RETAINER PRODUCTION PACKERS SIZE STANDARD THREAD PIN X PIN 4-1/2in STC</v>
          </cell>
          <cell r="D273" t="str">
            <v>unidad</v>
          </cell>
          <cell r="E273">
            <v>1671.48</v>
          </cell>
          <cell r="F273" t="str">
            <v>Material</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1655.46</v>
          </cell>
          <cell r="F274" t="str">
            <v>Material</v>
          </cell>
        </row>
        <row r="275">
          <cell r="B275" t="str">
            <v>GPK55073</v>
          </cell>
          <cell r="C275" t="str">
            <v xml:space="preserve">PERMANENT PACKERS-MISCELLANEOUS 10ft SEAL BORE EXT USE W/ALL MODELS RETAINER PRODUCTION PACKER LOW ALLOY STEEL </v>
          </cell>
          <cell r="D275" t="str">
            <v>unidad</v>
          </cell>
          <cell r="E275">
            <v>7026.5999999999995</v>
          </cell>
          <cell r="F275" t="str">
            <v>Material</v>
          </cell>
        </row>
        <row r="276">
          <cell r="B276" t="str">
            <v>GPK55074</v>
          </cell>
          <cell r="C276" t="str">
            <v>PERMANENT PACKERS-MISCELLANEOUS THREADED B GUIDES SEAL BORE EXT ALL MODELS RETAINER PRODUCTION PACKERS  LOW ALLOY STEEL H2S SERVICE</v>
          </cell>
          <cell r="D276" t="str">
            <v>unidad</v>
          </cell>
          <cell r="E276">
            <v>1028.6500000000001</v>
          </cell>
          <cell r="F276" t="str">
            <v>Material</v>
          </cell>
        </row>
        <row r="277">
          <cell r="B277" t="str">
            <v>GPK55075</v>
          </cell>
          <cell r="C277" t="str">
            <v>PERMANENT PACKER SEAL ASSEMBLIES-ACCESSORIES SPACER TUBES USE W/STANDARD MODEL G-22 LOCATOR TUBING SEAL ASSEMBLY SHORT SPACER TUBE (6ft) BOX x PIN</v>
          </cell>
          <cell r="D277" t="str">
            <v>unidad</v>
          </cell>
          <cell r="E277">
            <v>2565.39</v>
          </cell>
          <cell r="F277" t="str">
            <v>Material</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1092.75</v>
          </cell>
          <cell r="F278" t="str">
            <v>Material</v>
          </cell>
        </row>
        <row r="279">
          <cell r="B279" t="str">
            <v>GPK55077</v>
          </cell>
          <cell r="C279" t="str">
            <v xml:space="preserve">SEAL BORE EXTENSION CROSSOVER SUBS TO TUBING FOR ALL MODELS </v>
          </cell>
          <cell r="D279" t="str">
            <v>unidad</v>
          </cell>
          <cell r="E279">
            <v>1014.4099999999999</v>
          </cell>
          <cell r="F279" t="str">
            <v>Material</v>
          </cell>
        </row>
        <row r="280">
          <cell r="B280" t="str">
            <v>GPK55078</v>
          </cell>
          <cell r="C280" t="str">
            <v>MULE SHOE 2 3/8" EUE</v>
          </cell>
          <cell r="D280" t="str">
            <v>unidad</v>
          </cell>
          <cell r="E280">
            <v>428.56</v>
          </cell>
          <cell r="F280" t="str">
            <v>Material</v>
          </cell>
        </row>
        <row r="281">
          <cell r="B281" t="str">
            <v>GPK55079</v>
          </cell>
          <cell r="C281" t="str">
            <v>MULE SHOE 2 7/8" EUE</v>
          </cell>
          <cell r="D281" t="str">
            <v>unidad</v>
          </cell>
          <cell r="E281">
            <v>477.22999999999996</v>
          </cell>
          <cell r="F281" t="str">
            <v>Material</v>
          </cell>
        </row>
        <row r="282">
          <cell r="B282" t="str">
            <v>GPK55080</v>
          </cell>
          <cell r="C282" t="str">
            <v>MULE SHOE 3 1/2" EUE</v>
          </cell>
          <cell r="D282" t="str">
            <v>unidad</v>
          </cell>
          <cell r="E282">
            <v>531.84</v>
          </cell>
          <cell r="F282" t="str">
            <v>Material</v>
          </cell>
        </row>
        <row r="283">
          <cell r="B283" t="str">
            <v>HCF10001</v>
          </cell>
          <cell r="C283" t="str">
            <v>ACT MODEL F NOGO SEAL BORE 1.875'' Connection 2 3/8'' EUE Box-Pin</v>
          </cell>
          <cell r="D283" t="str">
            <v>unidad</v>
          </cell>
          <cell r="E283">
            <v>679.66</v>
          </cell>
          <cell r="F283" t="str">
            <v>Material</v>
          </cell>
        </row>
        <row r="284">
          <cell r="B284" t="str">
            <v>HCF10002</v>
          </cell>
          <cell r="C284" t="str">
            <v>ACT MODEL F NOGO SEAL BORE 2.312'' Connection 2 7/8'' EUE Box-Pin</v>
          </cell>
          <cell r="D284" t="str">
            <v>unidad</v>
          </cell>
          <cell r="E284">
            <v>848.81999999999994</v>
          </cell>
          <cell r="F284" t="str">
            <v>Material</v>
          </cell>
        </row>
        <row r="285">
          <cell r="B285" t="str">
            <v>HCF10003</v>
          </cell>
          <cell r="C285" t="str">
            <v>ACT MODEL F NOGO SEAL BORE 2.812'' Connection  3 1/2'' EUE Box-Pin</v>
          </cell>
          <cell r="D285" t="str">
            <v>unidad</v>
          </cell>
          <cell r="E285">
            <v>1241.75</v>
          </cell>
          <cell r="F285" t="str">
            <v>Material</v>
          </cell>
        </row>
        <row r="286">
          <cell r="B286" t="str">
            <v>HCF10004</v>
          </cell>
          <cell r="C286" t="str">
            <v>ACT MODEL F NOGO SEAL BORE 3.812'' Connection  4 1/2'' EUE Box-Pin</v>
          </cell>
          <cell r="D286" t="str">
            <v>unidad</v>
          </cell>
          <cell r="E286">
            <v>2232.7400000000002</v>
          </cell>
          <cell r="F286" t="str">
            <v>Material</v>
          </cell>
        </row>
        <row r="287">
          <cell r="B287" t="str">
            <v>HCF10005</v>
          </cell>
          <cell r="C287" t="str">
            <v>ACT MODEL R NOGO SEAL BORE 1.812'' Connection 2 3/8'' EUE Box-Pin</v>
          </cell>
          <cell r="D287" t="str">
            <v>unidad</v>
          </cell>
          <cell r="E287">
            <v>799.18000000000006</v>
          </cell>
          <cell r="F287" t="str">
            <v>Material</v>
          </cell>
        </row>
        <row r="288">
          <cell r="B288" t="str">
            <v>HCF10006</v>
          </cell>
          <cell r="C288" t="str">
            <v>ACT MODEL R NOGO SEAL BORE 2.250'' Connection 2 7/8'' EUE Box-Pin</v>
          </cell>
          <cell r="D288" t="str">
            <v>unidad</v>
          </cell>
          <cell r="E288">
            <v>872.11</v>
          </cell>
          <cell r="F288" t="str">
            <v>Material</v>
          </cell>
        </row>
        <row r="289">
          <cell r="B289" t="str">
            <v>HCF10007</v>
          </cell>
          <cell r="C289" t="str">
            <v>ACT MODEL R NOGO SEAL BORE 2.750'' Connection  3 1/2'' EUE Box-Pin</v>
          </cell>
          <cell r="D289" t="str">
            <v>unidad</v>
          </cell>
          <cell r="E289">
            <v>1348.53</v>
          </cell>
          <cell r="F289" t="str">
            <v>Material</v>
          </cell>
        </row>
        <row r="290">
          <cell r="B290" t="str">
            <v>HCF10008</v>
          </cell>
          <cell r="C290" t="str">
            <v>ACT MODEL R NOGO SEAL BORE 3.750'' Connection  4 1/2'' EUE Box-Pin</v>
          </cell>
          <cell r="D290" t="str">
            <v>unidad</v>
          </cell>
          <cell r="E290">
            <v>2047.3799999999999</v>
          </cell>
          <cell r="F290" t="str">
            <v>Material</v>
          </cell>
        </row>
        <row r="291">
          <cell r="B291" t="str">
            <v>HCF10009</v>
          </cell>
          <cell r="C291" t="str">
            <v>ACT MODEL L SLIDING SLEEVE PROFILE F 1.875'' Connection 2 3/8'' EUE Box-Pin</v>
          </cell>
          <cell r="D291" t="str">
            <v>unidad</v>
          </cell>
          <cell r="E291">
            <v>2528.77</v>
          </cell>
          <cell r="F291" t="str">
            <v>Material</v>
          </cell>
        </row>
        <row r="292">
          <cell r="B292" t="str">
            <v>HCF10010</v>
          </cell>
          <cell r="C292" t="str">
            <v>ACT MODEL L SLIDING SLEEVE PROFILE F 2.312'' Connection 2 7/8'' EUE Box-Pin</v>
          </cell>
          <cell r="D292" t="str">
            <v>unidad</v>
          </cell>
          <cell r="E292">
            <v>2877.46</v>
          </cell>
          <cell r="F292" t="str">
            <v>Material</v>
          </cell>
        </row>
        <row r="293">
          <cell r="B293" t="str">
            <v>HCF10011</v>
          </cell>
          <cell r="C293" t="str">
            <v>ACT MODEL L SLIDING SLEEVE PROFILE F 2.812'' Connection 3 1/2'' EUE Box-Pin</v>
          </cell>
          <cell r="D293" t="str">
            <v>unidad</v>
          </cell>
          <cell r="E293">
            <v>3440.64</v>
          </cell>
          <cell r="F293" t="str">
            <v>Material</v>
          </cell>
        </row>
        <row r="294">
          <cell r="B294" t="str">
            <v>HCF10012</v>
          </cell>
          <cell r="C294" t="str">
            <v>ACT MODEL L SLIDING SLEEVE PROFILE F 3.312'' Connection 4 1/2'' EUE Box-Pin</v>
          </cell>
          <cell r="D294" t="str">
            <v>unidad</v>
          </cell>
          <cell r="E294">
            <v>9008.5300000000007</v>
          </cell>
          <cell r="F294" t="str">
            <v>Material</v>
          </cell>
        </row>
        <row r="295">
          <cell r="B295" t="str">
            <v>HCF10013</v>
          </cell>
          <cell r="C295" t="str">
            <v>ACT MODEL FB-2 EQUALIZING CHECK VALVES 1.87'' x 2 3/8</v>
          </cell>
          <cell r="D295" t="str">
            <v>unidad</v>
          </cell>
          <cell r="E295">
            <v>2283.14</v>
          </cell>
          <cell r="F295" t="str">
            <v>Material</v>
          </cell>
        </row>
        <row r="296">
          <cell r="B296" t="str">
            <v>HCF10014</v>
          </cell>
          <cell r="C296" t="str">
            <v>ACT MODEL FB-2 EQUALIZING CHECK VALVES 2.31'' x 2 7/8</v>
          </cell>
          <cell r="D296" t="str">
            <v>unidad</v>
          </cell>
          <cell r="E296">
            <v>2656.27</v>
          </cell>
          <cell r="F296" t="str">
            <v>Material</v>
          </cell>
        </row>
        <row r="297">
          <cell r="B297" t="str">
            <v>HCF10015</v>
          </cell>
          <cell r="C297" t="str">
            <v>ACT MODEL FB-2 EQUALIZING CHECK VALVES 2.81'' x 3 1/2</v>
          </cell>
          <cell r="D297" t="str">
            <v>unidad</v>
          </cell>
          <cell r="E297">
            <v>2793.02</v>
          </cell>
          <cell r="F297" t="str">
            <v>Material</v>
          </cell>
        </row>
        <row r="298">
          <cell r="B298" t="str">
            <v>HCF10016</v>
          </cell>
          <cell r="C298" t="str">
            <v>ACT MODEL FB-2 EQUALIZING CHECK VALVES 3.81'' x 4 1/2</v>
          </cell>
          <cell r="D298" t="str">
            <v>unidad</v>
          </cell>
          <cell r="E298">
            <v>3423.5099999999998</v>
          </cell>
          <cell r="F298" t="str">
            <v>Material</v>
          </cell>
        </row>
        <row r="299">
          <cell r="B299" t="str">
            <v>HCF10017</v>
          </cell>
          <cell r="C299" t="str">
            <v>ACT MODEL RB-2 EQUALIZING CHECK VALVES 1.81'' x 2 3/8</v>
          </cell>
          <cell r="D299" t="str">
            <v>unidad</v>
          </cell>
          <cell r="E299">
            <v>2283.14</v>
          </cell>
          <cell r="F299" t="str">
            <v>Material</v>
          </cell>
        </row>
        <row r="300">
          <cell r="B300" t="str">
            <v>HCF10018</v>
          </cell>
          <cell r="C300" t="str">
            <v>ACT MODEL RB-2 EQUALIZING CHECK VALVES 2.25'' x 2 7/8</v>
          </cell>
          <cell r="D300" t="str">
            <v>unidad</v>
          </cell>
          <cell r="E300">
            <v>2656.27</v>
          </cell>
          <cell r="F300" t="str">
            <v>Material</v>
          </cell>
        </row>
        <row r="301">
          <cell r="B301" t="str">
            <v>HCF10019</v>
          </cell>
          <cell r="C301" t="str">
            <v>ACT MODEL RB-2 EQUALIZING CHECK VALVES 2.75'' x 3 1/2</v>
          </cell>
          <cell r="D301" t="str">
            <v>unidad</v>
          </cell>
          <cell r="E301">
            <v>2793.02</v>
          </cell>
          <cell r="F301" t="str">
            <v>Material</v>
          </cell>
        </row>
        <row r="302">
          <cell r="B302" t="str">
            <v>HCF10020</v>
          </cell>
          <cell r="C302" t="str">
            <v>ACT MODEL RB-2 EQUALIZING CHECK VALVES 3.75' x 4 1/2</v>
          </cell>
          <cell r="D302" t="str">
            <v>unidad</v>
          </cell>
          <cell r="E302">
            <v>3423.5099999999998</v>
          </cell>
          <cell r="F302" t="str">
            <v>Material</v>
          </cell>
        </row>
        <row r="303">
          <cell r="B303" t="str">
            <v>DYEF6056</v>
          </cell>
          <cell r="C303" t="str">
            <v xml:space="preserve">Packer Hinchable reactivo al Agua 7.0 BTC </v>
          </cell>
          <cell r="D303" t="str">
            <v>unidad</v>
          </cell>
          <cell r="E303">
            <v>17470.64</v>
          </cell>
          <cell r="F303" t="str">
            <v>Material</v>
          </cell>
        </row>
        <row r="304">
          <cell r="B304" t="str">
            <v>DYEF6057</v>
          </cell>
          <cell r="C304" t="str">
            <v xml:space="preserve">Packer Hinchable reactivo  al crudo 7.0 BTC </v>
          </cell>
          <cell r="D304" t="str">
            <v>unidad</v>
          </cell>
          <cell r="E304">
            <v>24475.26</v>
          </cell>
          <cell r="F304" t="str">
            <v>Material</v>
          </cell>
        </row>
        <row r="305">
          <cell r="B305" t="str">
            <v>DYEF6058</v>
          </cell>
          <cell r="C305" t="str">
            <v xml:space="preserve">Packer Hinchable reactivo al Agua 4 1/2 BTC </v>
          </cell>
          <cell r="D305" t="str">
            <v>unidad</v>
          </cell>
          <cell r="E305">
            <v>16856.54</v>
          </cell>
          <cell r="F305" t="str">
            <v>Material</v>
          </cell>
        </row>
        <row r="306">
          <cell r="B306" t="str">
            <v>DYEF6059</v>
          </cell>
          <cell r="C306" t="str">
            <v xml:space="preserve">Packer Hinchable reactivo al crudo 4 1/2 BTC </v>
          </cell>
          <cell r="D306" t="str">
            <v>unidad</v>
          </cell>
          <cell r="E306">
            <v>15331.390000000001</v>
          </cell>
          <cell r="F306" t="str">
            <v>Material</v>
          </cell>
        </row>
        <row r="307">
          <cell r="B307" t="str">
            <v>DYEF6060</v>
          </cell>
          <cell r="C307" t="str">
            <v>Baker lock 10 OZ</v>
          </cell>
          <cell r="D307" t="str">
            <v>unidad</v>
          </cell>
          <cell r="E307">
            <v>81.45</v>
          </cell>
          <cell r="F307" t="str">
            <v>Material</v>
          </cell>
        </row>
        <row r="308">
          <cell r="B308" t="str">
            <v>DYPK0001</v>
          </cell>
          <cell r="C308" t="str">
            <v>Redress Kit Sliding Sleeve 2.81"</v>
          </cell>
          <cell r="D308" t="str">
            <v>unidad</v>
          </cell>
          <cell r="E308">
            <v>1016.01</v>
          </cell>
          <cell r="F308" t="str">
            <v>Material</v>
          </cell>
        </row>
        <row r="309">
          <cell r="B309" t="str">
            <v>DYPK0002</v>
          </cell>
          <cell r="C309" t="str">
            <v>Redress Kit, 1.81 / 1.87 RB-2 / FB-2 Standing Valve.</v>
          </cell>
          <cell r="D309" t="str">
            <v>unidad</v>
          </cell>
          <cell r="E309">
            <v>450.58</v>
          </cell>
          <cell r="F309" t="str">
            <v>Material</v>
          </cell>
        </row>
        <row r="310">
          <cell r="B310" t="str">
            <v>DYPK0003</v>
          </cell>
          <cell r="C310" t="str">
            <v>Redress Kit, 2.25 / 2.31 / RB-2 / FB-2 Standing Valve.</v>
          </cell>
          <cell r="D310" t="str">
            <v>unidad</v>
          </cell>
          <cell r="E310">
            <v>463.83000000000004</v>
          </cell>
          <cell r="F310" t="str">
            <v>Material</v>
          </cell>
        </row>
        <row r="311">
          <cell r="B311" t="str">
            <v>DYPK0004</v>
          </cell>
          <cell r="C311" t="str">
            <v>Redress Kit, 2.75 / 2.81 / RB-2 / FB-2 Standing Valve.</v>
          </cell>
          <cell r="D311" t="str">
            <v>unidad</v>
          </cell>
          <cell r="E311">
            <v>499.17</v>
          </cell>
          <cell r="F311" t="str">
            <v>Material</v>
          </cell>
        </row>
        <row r="312">
          <cell r="B312" t="str">
            <v>DYPK0005</v>
          </cell>
          <cell r="C312" t="str">
            <v>5 1/2" x 3-1/2" EUE T-2 On-Off Tool Assembly, including Stinger.  RIGHT-HAND.</v>
          </cell>
          <cell r="D312" t="str">
            <v>unidad</v>
          </cell>
          <cell r="E312">
            <v>3527.6800000000003</v>
          </cell>
          <cell r="F312" t="str">
            <v>Material</v>
          </cell>
        </row>
        <row r="313">
          <cell r="B313" t="str">
            <v>DYPK0006</v>
          </cell>
          <cell r="C313" t="str">
            <v>5 1/2" x 3-1/2" EUE T-2 On-Off Tool Assembly, including Stinger.  LEFT-HAND.</v>
          </cell>
          <cell r="D313" t="str">
            <v>unidad</v>
          </cell>
          <cell r="E313">
            <v>3527.6800000000003</v>
          </cell>
          <cell r="F313" t="str">
            <v>Material</v>
          </cell>
        </row>
        <row r="314">
          <cell r="B314" t="str">
            <v>DYPK0007</v>
          </cell>
          <cell r="C314" t="str">
            <v>7" x 2/7/8" EUE 26-32ppf (5.875" OD) Hydro-Grip Packer.</v>
          </cell>
          <cell r="D314" t="str">
            <v>unidad</v>
          </cell>
          <cell r="E314">
            <v>12059.5</v>
          </cell>
          <cell r="F314" t="str">
            <v>Material</v>
          </cell>
        </row>
        <row r="315">
          <cell r="B315" t="str">
            <v>DYPK0008</v>
          </cell>
          <cell r="C315" t="str">
            <v>7" x 3-1/2" EUE 26-32ppf (5.875" OD) Hydro-Grip Packer.</v>
          </cell>
          <cell r="D315" t="str">
            <v>unidad</v>
          </cell>
          <cell r="E315">
            <v>12209.69</v>
          </cell>
          <cell r="F315" t="str">
            <v>Material</v>
          </cell>
        </row>
        <row r="316">
          <cell r="B316" t="str">
            <v>DYPK0009</v>
          </cell>
          <cell r="C316" t="str">
            <v>9-5/8" x 3-1/2" EUE 43.5-53.5ppf (8.218" OD) Hydro-Grip Packer.</v>
          </cell>
          <cell r="D316" t="str">
            <v>unidad</v>
          </cell>
          <cell r="E316">
            <v>22674.23</v>
          </cell>
          <cell r="F316" t="str">
            <v>Material</v>
          </cell>
        </row>
        <row r="317">
          <cell r="B317" t="str">
            <v>DYPK0010</v>
          </cell>
          <cell r="C317" t="str">
            <v>7" x 2-7/8" EUE 23-32ppf (5.875" OD) G1-X Mechanical Packer.</v>
          </cell>
          <cell r="D317" t="str">
            <v>unidad</v>
          </cell>
          <cell r="E317">
            <v>9718.2800000000007</v>
          </cell>
          <cell r="F317" t="str">
            <v>Material</v>
          </cell>
        </row>
        <row r="318">
          <cell r="B318" t="str">
            <v>DYPK0011</v>
          </cell>
          <cell r="C318" t="str">
            <v>7" x 3-1/2" EUE 23-32ppf (5.875" OD) G1-X  Mechanical  Packer.</v>
          </cell>
          <cell r="D318" t="str">
            <v>unidad</v>
          </cell>
          <cell r="E318">
            <v>10227.25</v>
          </cell>
          <cell r="F318" t="str">
            <v>Material</v>
          </cell>
        </row>
        <row r="319">
          <cell r="B319" t="str">
            <v>DYPK0012</v>
          </cell>
          <cell r="C319" t="str">
            <v>9-5/8" x 3-1/2" EUE 43.5-53.5ppf (8.250" OD) G1-X Mechanical Packer.</v>
          </cell>
          <cell r="D319" t="str">
            <v>unidad</v>
          </cell>
          <cell r="E319">
            <v>19878.300000000003</v>
          </cell>
          <cell r="F319" t="str">
            <v>Material</v>
          </cell>
        </row>
        <row r="320">
          <cell r="B320" t="str">
            <v>DYPK0013</v>
          </cell>
          <cell r="C320" t="str">
            <v>Redress Kit, 7" x 3-1/2" EUE 26-32ppf (5.875" OD) Hydro-Grip Packer.</v>
          </cell>
          <cell r="D320" t="str">
            <v>unidad</v>
          </cell>
          <cell r="E320">
            <v>3361.0699999999997</v>
          </cell>
          <cell r="F320" t="str">
            <v>Material</v>
          </cell>
        </row>
        <row r="321">
          <cell r="B321" t="str">
            <v>DYPK0014</v>
          </cell>
          <cell r="C321" t="str">
            <v>Redress Kit, 7" x 2-7/8" EUE 26-32ppf (5.875" OD) Hydro-Grip Packer.</v>
          </cell>
          <cell r="D321" t="str">
            <v>unidad</v>
          </cell>
          <cell r="E321">
            <v>3169.0099999999998</v>
          </cell>
          <cell r="F321" t="str">
            <v>Material</v>
          </cell>
        </row>
        <row r="322">
          <cell r="B322" t="str">
            <v>DYPK0015</v>
          </cell>
          <cell r="C322" t="str">
            <v>Redress Kit 7" x 2-7/8" EUE 23-32ppf (5.875" OD) G1-X Mechanical Packer.</v>
          </cell>
          <cell r="D322" t="str">
            <v>unidad</v>
          </cell>
          <cell r="E322">
            <v>2546.73</v>
          </cell>
          <cell r="F322" t="str">
            <v>Material</v>
          </cell>
        </row>
        <row r="323">
          <cell r="B323" t="str">
            <v>DYPK0016</v>
          </cell>
          <cell r="C323" t="str">
            <v>Redress Kit  7" x 3-1/2" EUE 23-32ppf (5.875" OD) G1-X  Mechanical  Packer.</v>
          </cell>
          <cell r="D323" t="str">
            <v>unidad</v>
          </cell>
          <cell r="E323">
            <v>2641.6000000000004</v>
          </cell>
          <cell r="F323" t="str">
            <v>Material</v>
          </cell>
        </row>
        <row r="324">
          <cell r="B324" t="str">
            <v>DYPK0017</v>
          </cell>
          <cell r="C324" t="str">
            <v>Redrdess Kit 9-5/8" x 3-1/2" EUE 43.5-53.5ppf (8.218" OD) Hydro-Grip Packer.</v>
          </cell>
          <cell r="D324" t="str">
            <v>unidad</v>
          </cell>
          <cell r="E324">
            <v>5233.67</v>
          </cell>
          <cell r="F324" t="str">
            <v>Material</v>
          </cell>
        </row>
        <row r="325">
          <cell r="B325" t="str">
            <v>DYPK0018</v>
          </cell>
          <cell r="C325" t="str">
            <v>Redress Kit 9-5/8" x 3-1/2" EUE 43.5-53.5ppf (8.250" OD) G1-X Mechanical Packer.</v>
          </cell>
          <cell r="D325" t="str">
            <v>unidad</v>
          </cell>
          <cell r="E325">
            <v>4657.47</v>
          </cell>
          <cell r="F325" t="str">
            <v>Material</v>
          </cell>
        </row>
        <row r="326">
          <cell r="B326" t="str">
            <v>DYPK0019</v>
          </cell>
          <cell r="C326" t="str">
            <v>Blanking Plug RZR / RZG 2.75''</v>
          </cell>
          <cell r="D326" t="str">
            <v>unidad</v>
          </cell>
          <cell r="E326">
            <v>5955.54</v>
          </cell>
          <cell r="F326" t="str">
            <v>Material</v>
          </cell>
        </row>
        <row r="327">
          <cell r="B327" t="str">
            <v>DYPK0020</v>
          </cell>
          <cell r="C327" t="str">
            <v>Blanking Plug RZR / RZG 2.81''</v>
          </cell>
          <cell r="D327" t="str">
            <v>unidad</v>
          </cell>
          <cell r="E327">
            <v>6167.58</v>
          </cell>
          <cell r="F327" t="str">
            <v>Material</v>
          </cell>
        </row>
        <row r="328">
          <cell r="B328" t="str">
            <v>DYPK0021</v>
          </cell>
          <cell r="C328" t="str">
            <v>9-5/8" 47# Y-Tool Assembly / Handling Sub 6ft 3-1/2" 9.3# EUE Box x 3-1/2" 9.2# Vam Top Pin / 2.75" Bypass Nipple PTX 3.30" Stub Acme Pin x Pin</v>
          </cell>
          <cell r="D328" t="str">
            <v>unidad</v>
          </cell>
          <cell r="E328">
            <v>35295.019999999997</v>
          </cell>
          <cell r="F328" t="str">
            <v>Material</v>
          </cell>
        </row>
        <row r="329">
          <cell r="B329" t="str">
            <v>DYPK0022</v>
          </cell>
          <cell r="C329" t="str">
            <v>Blanking Plug 2.75" PTX with Equalising Feature</v>
          </cell>
          <cell r="D329" t="str">
            <v>unidad</v>
          </cell>
          <cell r="E329">
            <v>7730.45</v>
          </cell>
          <cell r="F329" t="str">
            <v>Material</v>
          </cell>
        </row>
        <row r="330">
          <cell r="B330" t="str">
            <v>DYPK0023</v>
          </cell>
          <cell r="C330" t="str">
            <v>15ft Bypass Tubing Joint 2-7/8" 6.4# PTX Box x Pin Drift:2.347</v>
          </cell>
          <cell r="D330" t="str">
            <v>unidad</v>
          </cell>
          <cell r="E330">
            <v>1811.1399999999999</v>
          </cell>
          <cell r="F330" t="str">
            <v>Material</v>
          </cell>
        </row>
        <row r="331">
          <cell r="B331" t="str">
            <v>DYPK0024</v>
          </cell>
          <cell r="C331" t="str">
            <v xml:space="preserve">Universal Bypass Neck Clamp 500 Series ESP x 2-7/8" Bypass Tubing c/w Cable Clip for MLE </v>
          </cell>
          <cell r="D331" t="str">
            <v>unidad</v>
          </cell>
          <cell r="E331">
            <v>3048.01</v>
          </cell>
          <cell r="F331" t="str">
            <v>Material</v>
          </cell>
        </row>
        <row r="332">
          <cell r="B332" t="str">
            <v>DYPK0025</v>
          </cell>
          <cell r="C332" t="str">
            <v>Dummy Neck 2-3/8" 4.7# EUE Pin for Motor Base</v>
          </cell>
          <cell r="D332" t="str">
            <v>unidad</v>
          </cell>
          <cell r="E332">
            <v>2500.25</v>
          </cell>
          <cell r="F332" t="str">
            <v>Material</v>
          </cell>
        </row>
        <row r="333">
          <cell r="B333" t="str">
            <v>DYPK0026</v>
          </cell>
          <cell r="C333" t="str">
            <v>Re-Entry Guide 2-7/8" 6.4# PTX Box</v>
          </cell>
          <cell r="D333" t="str">
            <v>unidad</v>
          </cell>
          <cell r="E333">
            <v>2041.7299999999998</v>
          </cell>
          <cell r="F333" t="str">
            <v>Material</v>
          </cell>
        </row>
        <row r="334">
          <cell r="B334" t="str">
            <v>DYPK0027</v>
          </cell>
          <cell r="C334" t="str">
            <v>Servicio de Reparacion de Y-Tool 9 5/8'' Assembly, Incluye RK y prueba de presion.</v>
          </cell>
          <cell r="D334" t="str">
            <v>unidad</v>
          </cell>
          <cell r="E334">
            <v>21707.09</v>
          </cell>
          <cell r="F334" t="str">
            <v>Material</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70963.75</v>
          </cell>
          <cell r="F335" t="str">
            <v>Material</v>
          </cell>
        </row>
        <row r="336">
          <cell r="B336" t="str">
            <v>DYPK0029</v>
          </cell>
          <cell r="C336" t="str">
            <v>Pump Sub 8ft 3.30" Stub Acme Box x 3-1/2" 9.3# EUE Pin</v>
          </cell>
          <cell r="D336" t="str">
            <v>unidad</v>
          </cell>
          <cell r="E336">
            <v>7256.02</v>
          </cell>
          <cell r="F336" t="str">
            <v>Material</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61734.03</v>
          </cell>
          <cell r="F337" t="str">
            <v>Material</v>
          </cell>
        </row>
        <row r="338">
          <cell r="B338" t="str">
            <v>DYPK0031</v>
          </cell>
          <cell r="C338" t="str">
            <v>Universal Bypass Neck Clamp 500 Series ESP x 2-7/8" Bypass Tubing c/w 2x Cable Clips for MLE (size TBC), 3/8" and 1/4" Control Lines</v>
          </cell>
          <cell r="D338" t="str">
            <v>unidad</v>
          </cell>
          <cell r="E338">
            <v>2827.14</v>
          </cell>
          <cell r="F338" t="str">
            <v>Material</v>
          </cell>
        </row>
        <row r="339">
          <cell r="B339" t="str">
            <v>DYPK0032</v>
          </cell>
          <cell r="C339" t="str">
            <v>Bypass Body Clamp (Running) to suit 562 Motor with 2 7/8" bypass tubing (recesses) - Clip for power cable #1 AWG flat cable with 3/8" integral capillary line</v>
          </cell>
          <cell r="D339" t="str">
            <v>unidad</v>
          </cell>
          <cell r="E339">
            <v>7625.3200000000006</v>
          </cell>
          <cell r="F339" t="str">
            <v>Material</v>
          </cell>
        </row>
        <row r="340">
          <cell r="B340" t="str">
            <v>DYPK0033</v>
          </cell>
          <cell r="C340" t="str">
            <v>15ft Bypass Tubing Joint 2-7/8" 8.6# Vam FJL Box x Pin (Drift: 2.165") w/ 2 Recesses</v>
          </cell>
          <cell r="D340" t="str">
            <v>unidad</v>
          </cell>
          <cell r="E340">
            <v>7713.66</v>
          </cell>
          <cell r="F340" t="str">
            <v>Material</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27215.980000000003</v>
          </cell>
          <cell r="F341" t="str">
            <v>Material</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47984.43</v>
          </cell>
          <cell r="F342" t="str">
            <v>Material</v>
          </cell>
        </row>
        <row r="343">
          <cell r="B343" t="str">
            <v>DYPK0036</v>
          </cell>
          <cell r="C343" t="str">
            <v xml:space="preserve">Redress Kits to suit 2.75" Blanking Plug PTX </v>
          </cell>
          <cell r="D343" t="str">
            <v>unidad</v>
          </cell>
          <cell r="E343">
            <v>999.68000000000006</v>
          </cell>
          <cell r="F343" t="str">
            <v>Material</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2130.96</v>
          </cell>
          <cell r="F344" t="str">
            <v>Material</v>
          </cell>
        </row>
        <row r="345">
          <cell r="B345" t="str">
            <v>DYPK0038</v>
          </cell>
          <cell r="C345" t="str">
            <v>Y-Tool Especilista día/ fraccion</v>
          </cell>
          <cell r="D345" t="str">
            <v>día</v>
          </cell>
          <cell r="E345">
            <v>960.31</v>
          </cell>
          <cell r="F345" t="str">
            <v>Servicio</v>
          </cell>
        </row>
        <row r="346">
          <cell r="B346" t="str">
            <v>DYPK0039</v>
          </cell>
          <cell r="C346" t="str">
            <v>SEAL BORE PACKER RECUPERABLE PARA CASING 7''</v>
          </cell>
          <cell r="D346" t="str">
            <v>unidad</v>
          </cell>
          <cell r="E346">
            <v>22466.9</v>
          </cell>
          <cell r="F346" t="str">
            <v>Material</v>
          </cell>
        </row>
        <row r="347">
          <cell r="B347" t="str">
            <v>DYPK0040</v>
          </cell>
          <cell r="C347" t="str">
            <v>SEAL BORE PACKER RECUPERABLE PARA CASING 9 5/8''</v>
          </cell>
          <cell r="D347" t="str">
            <v>unidad</v>
          </cell>
          <cell r="E347">
            <v>33969.79</v>
          </cell>
          <cell r="F347" t="str">
            <v>Material</v>
          </cell>
        </row>
        <row r="348">
          <cell r="B348" t="str">
            <v>DYPK0041</v>
          </cell>
          <cell r="C348" t="str">
            <v>ESP PACKER  7''  x  2 7/8 EUE x 2 3/8 EUE or 1.9 EUE</v>
          </cell>
          <cell r="D348" t="str">
            <v>unidad</v>
          </cell>
          <cell r="E348">
            <v>31663.91</v>
          </cell>
          <cell r="F348" t="str">
            <v>Material</v>
          </cell>
        </row>
        <row r="349">
          <cell r="B349" t="str">
            <v>DYPK0042</v>
          </cell>
          <cell r="C349" t="str">
            <v>ESP PACKER  9 5/8'' x 4 1/2 LTC x 2 3/8 EUE or 1.9 EUE</v>
          </cell>
          <cell r="D349" t="str">
            <v>unidad</v>
          </cell>
          <cell r="E349">
            <v>40162.99</v>
          </cell>
          <cell r="F349" t="str">
            <v>Material</v>
          </cell>
        </row>
        <row r="350">
          <cell r="B350" t="str">
            <v>SFS6288</v>
          </cell>
          <cell r="C350" t="str">
            <v>TOP PACKER 5'' X 7''</v>
          </cell>
          <cell r="D350" t="str">
            <v>unidad</v>
          </cell>
          <cell r="E350">
            <v>17987.650000000001</v>
          </cell>
          <cell r="F350" t="str">
            <v>Material</v>
          </cell>
        </row>
        <row r="351">
          <cell r="B351" t="str">
            <v>SFS6289</v>
          </cell>
          <cell r="C351" t="str">
            <v>TOP PACKER 7'' X 9 5/8''</v>
          </cell>
          <cell r="D351" t="str">
            <v>unidad</v>
          </cell>
          <cell r="E351">
            <v>26504.399999999998</v>
          </cell>
          <cell r="F351" t="str">
            <v>Material</v>
          </cell>
        </row>
        <row r="352">
          <cell r="B352" t="str">
            <v>SFS6290</v>
          </cell>
          <cell r="C352" t="str">
            <v>TIE-BACK SEAL ASSEMBLY 5'' X 7''</v>
          </cell>
          <cell r="D352" t="str">
            <v>unidad</v>
          </cell>
          <cell r="E352">
            <v>20320.04</v>
          </cell>
          <cell r="F352" t="str">
            <v>Material</v>
          </cell>
        </row>
        <row r="353">
          <cell r="B353" t="str">
            <v>SFS6291</v>
          </cell>
          <cell r="C353" t="str">
            <v>TIE-BACK SEAL ASSEMBLY 7'' x 9 5/8''</v>
          </cell>
          <cell r="D353" t="str">
            <v>unidad</v>
          </cell>
          <cell r="E353">
            <v>25896.560000000001</v>
          </cell>
          <cell r="F353" t="str">
            <v>Material</v>
          </cell>
        </row>
        <row r="354">
          <cell r="B354" t="str">
            <v>SFS6292</v>
          </cell>
          <cell r="C354" t="str">
            <v>TOP PACKER SETTING TOOL ALL SIZE</v>
          </cell>
          <cell r="D354" t="str">
            <v>Corrida</v>
          </cell>
          <cell r="E354">
            <v>3975.66</v>
          </cell>
          <cell r="F354" t="str">
            <v>Servicio</v>
          </cell>
        </row>
        <row r="355">
          <cell r="B355" t="str">
            <v>2.1.30. Servicios de Taponamiento de cemento para desvíos o abandonos de pozo</v>
          </cell>
        </row>
        <row r="356">
          <cell r="B356" t="str">
            <v>SC2301</v>
          </cell>
          <cell r="C356" t="str">
            <v>Viaje unidad de bombeo, para el servicio de cementación forzada</v>
          </cell>
          <cell r="D356" t="str">
            <v>km</v>
          </cell>
          <cell r="E356">
            <v>3.15</v>
          </cell>
          <cell r="F356" t="str">
            <v>Servicio</v>
          </cell>
        </row>
        <row r="357">
          <cell r="B357" t="str">
            <v>SC2304</v>
          </cell>
          <cell r="C357" t="str">
            <v>Primeras 4 horas o fracción, cargo básico por unidad de bombeo alta presión</v>
          </cell>
          <cell r="D357" t="str">
            <v>unidad</v>
          </cell>
          <cell r="E357">
            <v>2363.58</v>
          </cell>
          <cell r="F357" t="str">
            <v>Servicio</v>
          </cell>
        </row>
        <row r="358">
          <cell r="B358" t="str">
            <v>SC2305</v>
          </cell>
          <cell r="C358" t="str">
            <v>Cada hora adicional o fracción de trabajo, por unidad de bombeo alta presión</v>
          </cell>
          <cell r="D358" t="str">
            <v>hr</v>
          </cell>
          <cell r="E358">
            <v>125.80000000000001</v>
          </cell>
          <cell r="F358" t="str">
            <v>Servicio</v>
          </cell>
        </row>
        <row r="359">
          <cell r="B359" t="str">
            <v>SC2306</v>
          </cell>
          <cell r="C359" t="str">
            <v>Cargo por profundidad, hasta 11.000 pies.</v>
          </cell>
          <cell r="D359" t="str">
            <v>Pie</v>
          </cell>
          <cell r="E359">
            <v>7.0000000000000007E-2</v>
          </cell>
          <cell r="F359" t="str">
            <v>Servicio</v>
          </cell>
        </row>
        <row r="360">
          <cell r="B360" t="str">
            <v>SC2307</v>
          </cell>
          <cell r="C360" t="str">
            <v>Cargo por profundidad, de 11.001 hasta 14.000 Pies</v>
          </cell>
          <cell r="D360" t="str">
            <v>Pie</v>
          </cell>
          <cell r="E360">
            <v>0.15</v>
          </cell>
          <cell r="F360" t="str">
            <v>Servicio</v>
          </cell>
        </row>
        <row r="361">
          <cell r="B361" t="str">
            <v>SC2308</v>
          </cell>
          <cell r="C361" t="str">
            <v>Batch mixer de 100 barriles por trabajo</v>
          </cell>
          <cell r="D361" t="str">
            <v>unidad</v>
          </cell>
          <cell r="E361">
            <v>689.19</v>
          </cell>
          <cell r="F361" t="str">
            <v>Servicio</v>
          </cell>
        </row>
        <row r="362">
          <cell r="B362" t="str">
            <v>SC2309</v>
          </cell>
          <cell r="C362" t="str">
            <v>Adaptador  de 2 3/8", 2 7/8", 3 1/2", 4 1/2" para cementación forzada</v>
          </cell>
          <cell r="D362" t="str">
            <v>unidad</v>
          </cell>
          <cell r="E362">
            <v>44.860000000000007</v>
          </cell>
          <cell r="F362" t="str">
            <v>Servicio</v>
          </cell>
        </row>
        <row r="363">
          <cell r="B363" t="str">
            <v>SC2310</v>
          </cell>
          <cell r="C363" t="str">
            <v>Cargo por monitoreo standard  de presión, caudal y densidad para lechadas</v>
          </cell>
          <cell r="D363" t="str">
            <v>unidad</v>
          </cell>
          <cell r="E363">
            <v>365.71000000000004</v>
          </cell>
          <cell r="F363" t="str">
            <v>Servicio</v>
          </cell>
        </row>
        <row r="364">
          <cell r="B364" t="str">
            <v>SC2311</v>
          </cell>
          <cell r="C364" t="str">
            <v>Registrador de presión tipo Martín Decker, por trabajo</v>
          </cell>
          <cell r="D364" t="str">
            <v>unidad</v>
          </cell>
          <cell r="E364">
            <v>89.7</v>
          </cell>
          <cell r="F364" t="str">
            <v>Servicio</v>
          </cell>
        </row>
        <row r="365">
          <cell r="B365" t="str">
            <v>SC2312</v>
          </cell>
          <cell r="C365" t="str">
            <v>Setting Tool para cementacion forzada, por trabajo</v>
          </cell>
          <cell r="D365" t="str">
            <v>unidad</v>
          </cell>
          <cell r="E365">
            <v>177.76999999999998</v>
          </cell>
          <cell r="F365" t="str">
            <v>Servicio</v>
          </cell>
        </row>
        <row r="366">
          <cell r="B366" t="str">
            <v>SC2313</v>
          </cell>
          <cell r="C366" t="str">
            <v>Stinger cementación forzada, por trabajo</v>
          </cell>
          <cell r="D366" t="str">
            <v>unidad</v>
          </cell>
          <cell r="E366">
            <v>99.06</v>
          </cell>
          <cell r="F366" t="str">
            <v>Servicio</v>
          </cell>
        </row>
        <row r="367">
          <cell r="B367" t="str">
            <v>SC2314</v>
          </cell>
          <cell r="C367" t="str">
            <v>Manifold de alta presión, por trabajo</v>
          </cell>
          <cell r="D367" t="str">
            <v>unidad</v>
          </cell>
          <cell r="E367">
            <v>112.13</v>
          </cell>
          <cell r="F367" t="str">
            <v>Servicio</v>
          </cell>
        </row>
        <row r="368">
          <cell r="B368" t="str">
            <v>SC2315</v>
          </cell>
          <cell r="C368" t="str">
            <v>Mov. Cemento y adit.:Ton-Km,( incluido manipuleo)</v>
          </cell>
          <cell r="D368" t="str">
            <v>Tn - km</v>
          </cell>
          <cell r="E368">
            <v>1.19</v>
          </cell>
          <cell r="F368" t="str">
            <v>Servicio</v>
          </cell>
        </row>
        <row r="369">
          <cell r="B369" t="str">
            <v>SC2318</v>
          </cell>
          <cell r="C369" t="str">
            <v>Mezcla cemento + adit. , por cada cuft de material seco proporcionado por la contratista.</v>
          </cell>
          <cell r="D369" t="str">
            <v>Ft3</v>
          </cell>
          <cell r="E369">
            <v>0.85</v>
          </cell>
          <cell r="F369" t="str">
            <v>Servicio</v>
          </cell>
        </row>
        <row r="370">
          <cell r="B370" t="str">
            <v>SC2319</v>
          </cell>
          <cell r="C370" t="str">
            <v>Mezcla cemento + adit., por cada Libra de material seco proporcionado por la Empresa o terceros.</v>
          </cell>
          <cell r="D370" t="str">
            <v>lbs</v>
          </cell>
          <cell r="E370">
            <v>0.01</v>
          </cell>
          <cell r="F370" t="str">
            <v>Material</v>
          </cell>
        </row>
        <row r="371">
          <cell r="B371" t="str">
            <v>SC2320</v>
          </cell>
          <cell r="C371" t="str">
            <v>Tanque de fractura de 500 barriles, por primeros 3 días o fracción</v>
          </cell>
          <cell r="D371" t="str">
            <v>unidad</v>
          </cell>
          <cell r="E371">
            <v>678.36</v>
          </cell>
          <cell r="F371" t="str">
            <v>Servicio</v>
          </cell>
        </row>
        <row r="372">
          <cell r="B372" t="str">
            <v>SC2321</v>
          </cell>
          <cell r="C372" t="str">
            <v>Tanque de fractura de 500 bbls,cada dia adicional después del 3er día</v>
          </cell>
          <cell r="D372" t="str">
            <v>día</v>
          </cell>
          <cell r="E372">
            <v>93.28</v>
          </cell>
          <cell r="F372" t="str">
            <v>Servicio</v>
          </cell>
        </row>
        <row r="373">
          <cell r="B373" t="str">
            <v>SC2322</v>
          </cell>
          <cell r="C373" t="str">
            <v>Mezcla de preflujo (colchón Lavador)</v>
          </cell>
          <cell r="D373" t="str">
            <v>gls</v>
          </cell>
          <cell r="E373">
            <v>9.0000000000000011E-2</v>
          </cell>
          <cell r="F373" t="str">
            <v>Servicio</v>
          </cell>
        </row>
        <row r="374">
          <cell r="B374" t="str">
            <v>SC2323</v>
          </cell>
          <cell r="C374" t="str">
            <v>Mezcla de aditivos en agua</v>
          </cell>
          <cell r="D374" t="str">
            <v>gls</v>
          </cell>
          <cell r="E374">
            <v>9.0000000000000011E-2</v>
          </cell>
          <cell r="F374" t="str">
            <v>Servicio</v>
          </cell>
        </row>
        <row r="375">
          <cell r="B375" t="str">
            <v>SC2324</v>
          </cell>
          <cell r="C375" t="str">
            <v>Uso de recirculador, por trabajo</v>
          </cell>
          <cell r="D375" t="str">
            <v>unidad</v>
          </cell>
          <cell r="E375">
            <v>169.4</v>
          </cell>
          <cell r="F375" t="str">
            <v>Servicio</v>
          </cell>
        </row>
        <row r="376">
          <cell r="B376" t="str">
            <v>SC2325</v>
          </cell>
          <cell r="C376" t="str">
            <v>Movilización de frac tank 500 bbls</v>
          </cell>
          <cell r="D376" t="str">
            <v>km</v>
          </cell>
          <cell r="E376">
            <v>3.15</v>
          </cell>
          <cell r="F376" t="str">
            <v>Servicio</v>
          </cell>
        </row>
        <row r="377">
          <cell r="B377" t="str">
            <v>SC2326</v>
          </cell>
          <cell r="C377" t="str">
            <v>Movilización de batch mixer para cementación forzada</v>
          </cell>
          <cell r="D377" t="str">
            <v>km</v>
          </cell>
          <cell r="E377">
            <v>3.15</v>
          </cell>
          <cell r="F377" t="str">
            <v>Servicio</v>
          </cell>
        </row>
        <row r="378">
          <cell r="B378" t="str">
            <v>SC2327</v>
          </cell>
          <cell r="C378" t="str">
            <v>Supervisor para operaciones de cementación forzada dia o fraccion</v>
          </cell>
          <cell r="D378" t="str">
            <v>día</v>
          </cell>
          <cell r="E378">
            <v>437.23</v>
          </cell>
          <cell r="F378" t="str">
            <v>Servicio</v>
          </cell>
        </row>
        <row r="379">
          <cell r="B379" t="str">
            <v>SC2328</v>
          </cell>
          <cell r="C379" t="str">
            <v>Operador para operaciones de cementación forzada dia o fraccion</v>
          </cell>
          <cell r="D379" t="str">
            <v>día</v>
          </cell>
          <cell r="E379">
            <v>349.78</v>
          </cell>
          <cell r="F379" t="str">
            <v>Servicio</v>
          </cell>
        </row>
        <row r="380">
          <cell r="B380" t="str">
            <v>SC2329</v>
          </cell>
          <cell r="C380" t="str">
            <v>Asistente de Operaciones para operaciones de cementación forzada dia o fraccion</v>
          </cell>
          <cell r="D380" t="str">
            <v>día</v>
          </cell>
          <cell r="E380">
            <v>109.31</v>
          </cell>
          <cell r="F380" t="str">
            <v>Servicio</v>
          </cell>
        </row>
        <row r="381">
          <cell r="B381" t="str">
            <v>SC2330</v>
          </cell>
          <cell r="C381" t="str">
            <v>Movilización unidades livianas para cementación forzada</v>
          </cell>
          <cell r="D381" t="str">
            <v>km</v>
          </cell>
          <cell r="E381">
            <v>2.66</v>
          </cell>
          <cell r="F381" t="str">
            <v>Servicio</v>
          </cell>
        </row>
        <row r="382">
          <cell r="B382" t="str">
            <v>SC2331</v>
          </cell>
          <cell r="C382" t="str">
            <v>Supervisor Senior para cementación dia o fraccion</v>
          </cell>
          <cell r="D382" t="str">
            <v>día</v>
          </cell>
          <cell r="E382">
            <v>591.72</v>
          </cell>
          <cell r="F382" t="str">
            <v>Servicio</v>
          </cell>
        </row>
        <row r="383">
          <cell r="B383" t="str">
            <v>SC2332</v>
          </cell>
          <cell r="C383" t="str">
            <v>Ingeniero de cementación</v>
          </cell>
          <cell r="D383" t="str">
            <v>día</v>
          </cell>
          <cell r="E383">
            <v>740.81</v>
          </cell>
          <cell r="F383" t="str">
            <v>Servicio</v>
          </cell>
        </row>
        <row r="384">
          <cell r="B384" t="str">
            <v>SC2333</v>
          </cell>
          <cell r="C384" t="str">
            <v>Primeras 4 horas o fracción, cargo básico por unidad de bombeo alta presión (700 HP)</v>
          </cell>
          <cell r="D384" t="str">
            <v>unidad</v>
          </cell>
          <cell r="E384">
            <v>3111.3900000000003</v>
          </cell>
          <cell r="F384" t="str">
            <v>Servicio</v>
          </cell>
        </row>
        <row r="385">
          <cell r="B385" t="str">
            <v>SC2334</v>
          </cell>
          <cell r="C385" t="str">
            <v>Cada hora adicional o fracción de trabajo, por unidad de bombeo alta presión (700 HP)</v>
          </cell>
          <cell r="D385" t="str">
            <v>hr</v>
          </cell>
          <cell r="E385">
            <v>180.64</v>
          </cell>
          <cell r="F385" t="str">
            <v>Servicio</v>
          </cell>
        </row>
        <row r="386">
          <cell r="B386" t="str">
            <v>SC2401</v>
          </cell>
          <cell r="C386" t="str">
            <v>Viaje por unidad de Bombeo</v>
          </cell>
          <cell r="D386" t="str">
            <v>km</v>
          </cell>
          <cell r="E386">
            <v>3.15</v>
          </cell>
          <cell r="F386" t="str">
            <v>Servicio</v>
          </cell>
        </row>
        <row r="387">
          <cell r="B387" t="str">
            <v>SC2405</v>
          </cell>
          <cell r="C387" t="str">
            <v>Cada hora adicional o fracción de trabajo, por unidad de bombeo</v>
          </cell>
          <cell r="D387" t="str">
            <v>hr</v>
          </cell>
          <cell r="E387">
            <v>47.3</v>
          </cell>
          <cell r="F387" t="str">
            <v>Servicio</v>
          </cell>
        </row>
        <row r="388">
          <cell r="B388" t="str">
            <v>SC2406</v>
          </cell>
          <cell r="C388" t="str">
            <v>Cargo por profundidad, hasta 11.000 pies.</v>
          </cell>
          <cell r="D388" t="str">
            <v>Pie</v>
          </cell>
          <cell r="E388">
            <v>7.0000000000000007E-2</v>
          </cell>
          <cell r="F388" t="str">
            <v>Servicio</v>
          </cell>
        </row>
        <row r="389">
          <cell r="B389" t="str">
            <v>SC2407</v>
          </cell>
          <cell r="C389" t="str">
            <v>Cargo por profundidad, de 11.001 hasta 14.000 Pies</v>
          </cell>
          <cell r="D389" t="str">
            <v>Pie</v>
          </cell>
          <cell r="E389">
            <v>0.15</v>
          </cell>
          <cell r="F389" t="str">
            <v>Servicio</v>
          </cell>
        </row>
        <row r="390">
          <cell r="B390" t="str">
            <v>SC2408</v>
          </cell>
          <cell r="C390" t="str">
            <v>Segundo tapón de cemento , costo por unidad</v>
          </cell>
          <cell r="D390" t="str">
            <v>unidad</v>
          </cell>
          <cell r="E390">
            <v>984.62</v>
          </cell>
          <cell r="F390" t="str">
            <v>Servicio</v>
          </cell>
        </row>
        <row r="391">
          <cell r="B391" t="str">
            <v>SC2409</v>
          </cell>
          <cell r="C391" t="str">
            <v>Tercer tapón de cemento, costo por unidad</v>
          </cell>
          <cell r="D391" t="str">
            <v>unidad</v>
          </cell>
          <cell r="E391">
            <v>984.62</v>
          </cell>
          <cell r="F391" t="str">
            <v>Servicio</v>
          </cell>
        </row>
        <row r="392">
          <cell r="B392" t="str">
            <v>SC2410</v>
          </cell>
          <cell r="C392" t="str">
            <v>Adaptador de  2 3/8", 2 7/8", 3 1/2", 4 1/2" para operaciones de bombeo de cementación</v>
          </cell>
          <cell r="D392" t="str">
            <v>unidad</v>
          </cell>
          <cell r="E392">
            <v>44.860000000000007</v>
          </cell>
          <cell r="F392" t="str">
            <v>Servicio</v>
          </cell>
        </row>
        <row r="393">
          <cell r="B393" t="str">
            <v>SC2411</v>
          </cell>
          <cell r="C393" t="str">
            <v>Cargo mínimo por movilización de cemento más aditivos, para tapones de cemento</v>
          </cell>
          <cell r="D393" t="str">
            <v>unidad</v>
          </cell>
          <cell r="E393">
            <v>283.54000000000002</v>
          </cell>
          <cell r="F393" t="str">
            <v>Servicio</v>
          </cell>
        </row>
        <row r="394">
          <cell r="B394" t="str">
            <v>SC2412</v>
          </cell>
          <cell r="C394" t="str">
            <v>Mezcla cemento + adit. , por cada cuft de material seco proporcionado por la contratista.</v>
          </cell>
          <cell r="D394" t="str">
            <v>Ft3</v>
          </cell>
          <cell r="E394">
            <v>0.85</v>
          </cell>
          <cell r="F394" t="str">
            <v>Servicio</v>
          </cell>
        </row>
        <row r="395">
          <cell r="B395" t="str">
            <v>SC2413</v>
          </cell>
          <cell r="C395" t="str">
            <v>Mezcla cemento + adit., por cada Libra de material seco proporcionado por la Empresa o terceros.</v>
          </cell>
          <cell r="D395" t="str">
            <v>lbs</v>
          </cell>
          <cell r="E395">
            <v>0.02</v>
          </cell>
          <cell r="F395" t="str">
            <v>Material</v>
          </cell>
        </row>
        <row r="396">
          <cell r="B396" t="str">
            <v>SC2415</v>
          </cell>
          <cell r="C396" t="str">
            <v>Registrador electrónico de presión, rata y densidad, por trabajo</v>
          </cell>
          <cell r="D396" t="str">
            <v>unidad</v>
          </cell>
          <cell r="E396">
            <v>299.31</v>
          </cell>
          <cell r="F396" t="str">
            <v>Servicio</v>
          </cell>
        </row>
        <row r="397">
          <cell r="B397" t="str">
            <v>SC2416</v>
          </cell>
          <cell r="C397" t="str">
            <v>Cargo por mezcla de colchón lavador</v>
          </cell>
          <cell r="D397" t="str">
            <v>gls</v>
          </cell>
          <cell r="E397">
            <v>9.0000000000000011E-2</v>
          </cell>
          <cell r="F397" t="str">
            <v>Servicio</v>
          </cell>
        </row>
        <row r="398">
          <cell r="B398" t="str">
            <v>SC2417</v>
          </cell>
          <cell r="C398" t="str">
            <v>Mov. Cemento y adit.:Ton-Km,( incluido manipuleo)</v>
          </cell>
          <cell r="D398" t="str">
            <v>Tn - km</v>
          </cell>
          <cell r="E398">
            <v>1.1399999999999999</v>
          </cell>
          <cell r="F398" t="str">
            <v>Servicio</v>
          </cell>
        </row>
        <row r="399">
          <cell r="B399" t="str">
            <v>SC2418</v>
          </cell>
          <cell r="C399" t="str">
            <v>Mezcla de aditivo en agua</v>
          </cell>
          <cell r="D399" t="str">
            <v>gls</v>
          </cell>
          <cell r="E399">
            <v>9.0000000000000011E-2</v>
          </cell>
          <cell r="F399" t="str">
            <v>Servicio</v>
          </cell>
        </row>
        <row r="400">
          <cell r="B400" t="str">
            <v>SC2419</v>
          </cell>
          <cell r="C400" t="str">
            <v>Uso de recirculador, por trabajo</v>
          </cell>
          <cell r="D400" t="str">
            <v>unidad</v>
          </cell>
          <cell r="E400">
            <v>169.4</v>
          </cell>
          <cell r="F400" t="str">
            <v>Servicio</v>
          </cell>
        </row>
        <row r="401">
          <cell r="B401" t="str">
            <v>SC2420</v>
          </cell>
          <cell r="C401" t="str">
            <v>Registrador de presión tipo Martín Decker, por trabajo</v>
          </cell>
          <cell r="D401" t="str">
            <v>unidad</v>
          </cell>
          <cell r="E401">
            <v>89.7</v>
          </cell>
          <cell r="F401" t="str">
            <v>Servicio</v>
          </cell>
        </row>
        <row r="402">
          <cell r="B402" t="str">
            <v>SC2422</v>
          </cell>
          <cell r="C402" t="str">
            <v xml:space="preserve">Movilización de equipos pesados </v>
          </cell>
          <cell r="D402" t="str">
            <v>km</v>
          </cell>
          <cell r="E402">
            <v>3.15</v>
          </cell>
          <cell r="F402" t="str">
            <v>Servicio</v>
          </cell>
        </row>
        <row r="403">
          <cell r="B403" t="str">
            <v>SC2423</v>
          </cell>
          <cell r="C403" t="str">
            <v>Supervisor para operaciones de cementación dia o fraccion</v>
          </cell>
          <cell r="D403" t="str">
            <v>día</v>
          </cell>
          <cell r="E403">
            <v>437.23</v>
          </cell>
          <cell r="F403" t="str">
            <v>Servicio</v>
          </cell>
        </row>
        <row r="404">
          <cell r="B404" t="str">
            <v>SC2424</v>
          </cell>
          <cell r="C404" t="str">
            <v>Operador para operaciones de cementación dia o fraccion</v>
          </cell>
          <cell r="D404" t="str">
            <v>día</v>
          </cell>
          <cell r="E404">
            <v>349.78</v>
          </cell>
          <cell r="F404" t="str">
            <v>Servicio</v>
          </cell>
        </row>
        <row r="405">
          <cell r="B405" t="str">
            <v>SC2425</v>
          </cell>
          <cell r="C405" t="str">
            <v>Movilización unidades livianas para servicio de tapón cemento</v>
          </cell>
          <cell r="D405" t="str">
            <v>km</v>
          </cell>
          <cell r="E405">
            <v>2.66</v>
          </cell>
          <cell r="F405" t="str">
            <v>Servicio</v>
          </cell>
        </row>
        <row r="406">
          <cell r="B406" t="str">
            <v>SC2426</v>
          </cell>
          <cell r="C406" t="str">
            <v>Servicio de Winche para bajar tanques y silos</v>
          </cell>
          <cell r="D406" t="str">
            <v>día</v>
          </cell>
          <cell r="E406">
            <v>1506.81</v>
          </cell>
          <cell r="F406" t="str">
            <v>Servicio</v>
          </cell>
        </row>
        <row r="407">
          <cell r="B407" t="str">
            <v>SC2427</v>
          </cell>
          <cell r="C407" t="str">
            <v>Asistente de Operaciones para tapones de cemento dia o fraccion</v>
          </cell>
          <cell r="D407" t="str">
            <v>día</v>
          </cell>
          <cell r="E407">
            <v>109.31</v>
          </cell>
          <cell r="F407" t="str">
            <v>Servicio</v>
          </cell>
        </row>
        <row r="408">
          <cell r="B408" t="str">
            <v>SC2428</v>
          </cell>
          <cell r="C408" t="str">
            <v>Supervisor Senior para tapones de cemento dia o fraccion</v>
          </cell>
          <cell r="D408" t="str">
            <v>día</v>
          </cell>
          <cell r="E408">
            <v>658.39</v>
          </cell>
          <cell r="F408" t="str">
            <v>Servicio</v>
          </cell>
        </row>
        <row r="409">
          <cell r="B409" t="str">
            <v>SC2429</v>
          </cell>
          <cell r="C409" t="str">
            <v>Primeras 4 horas o fracción, cargo básico por unidad de bombeo (350 HP)</v>
          </cell>
          <cell r="D409" t="str">
            <v>unidad</v>
          </cell>
          <cell r="E409">
            <v>2145.3399999999997</v>
          </cell>
          <cell r="F409" t="str">
            <v>Servicio</v>
          </cell>
        </row>
        <row r="410">
          <cell r="B410" t="str">
            <v>SC2430</v>
          </cell>
          <cell r="C410" t="str">
            <v>Cada hora adicional o fracción de trabajo, por unidad de bombeo  (350 HP)</v>
          </cell>
          <cell r="D410" t="str">
            <v>hr</v>
          </cell>
          <cell r="E410">
            <v>126.86999999999999</v>
          </cell>
          <cell r="F410" t="str">
            <v>Servicio</v>
          </cell>
        </row>
        <row r="411">
          <cell r="B411" t="str">
            <v>DYRY-210L</v>
          </cell>
          <cell r="C411" t="str">
            <v>Retardador  para lechada convencional</v>
          </cell>
          <cell r="D411" t="str">
            <v>gls</v>
          </cell>
          <cell r="E411">
            <v>17.579999999999998</v>
          </cell>
          <cell r="F411" t="str">
            <v>Material</v>
          </cell>
        </row>
        <row r="412">
          <cell r="B412" t="str">
            <v>DYRY - 80</v>
          </cell>
          <cell r="C412" t="str">
            <v>Retardador  de fragüe para lechadas pesadas</v>
          </cell>
          <cell r="D412" t="str">
            <v>lbs</v>
          </cell>
          <cell r="E412">
            <v>8.82</v>
          </cell>
          <cell r="F412" t="str">
            <v>Material</v>
          </cell>
        </row>
        <row r="413">
          <cell r="B413" t="str">
            <v>DYLIG-SCL</v>
          </cell>
          <cell r="C413" t="str">
            <v>Retardador de fragüe liquido</v>
          </cell>
          <cell r="D413" t="str">
            <v>gls</v>
          </cell>
          <cell r="E413">
            <v>19.599999999999998</v>
          </cell>
          <cell r="F413" t="str">
            <v>Material</v>
          </cell>
        </row>
        <row r="414">
          <cell r="B414" t="str">
            <v>DYLIG-HTL</v>
          </cell>
          <cell r="C414" t="str">
            <v>Retardador de fragüe liquido para HT</v>
          </cell>
          <cell r="D414" t="str">
            <v>gls</v>
          </cell>
          <cell r="E414">
            <v>16.86</v>
          </cell>
          <cell r="F414" t="str">
            <v>Material</v>
          </cell>
        </row>
        <row r="415">
          <cell r="B415" t="str">
            <v>DYFY-320</v>
          </cell>
          <cell r="C415" t="str">
            <v xml:space="preserve">Controlador de Filtrado para lechada </v>
          </cell>
          <cell r="D415" t="str">
            <v>lbs</v>
          </cell>
          <cell r="E415">
            <v>25.09</v>
          </cell>
          <cell r="F415" t="str">
            <v>Material</v>
          </cell>
        </row>
        <row r="416">
          <cell r="B416" t="str">
            <v>DYFY-330</v>
          </cell>
          <cell r="C416" t="str">
            <v>Controlador de Filtrado para lechada livianas</v>
          </cell>
          <cell r="D416" t="str">
            <v>lbs</v>
          </cell>
          <cell r="E416">
            <v>12.69</v>
          </cell>
          <cell r="F416" t="str">
            <v>Material</v>
          </cell>
        </row>
        <row r="417">
          <cell r="B417" t="str">
            <v>DYFY-330L</v>
          </cell>
          <cell r="C417" t="str">
            <v>Controlador de Filtrado lechadas densidad superior</v>
          </cell>
          <cell r="D417" t="str">
            <v>gls</v>
          </cell>
          <cell r="E417">
            <v>38.96</v>
          </cell>
          <cell r="F417" t="str">
            <v>Material</v>
          </cell>
        </row>
        <row r="418">
          <cell r="B418" t="str">
            <v>DYRF-300</v>
          </cell>
          <cell r="C418" t="str">
            <v>Reductor de filtrado celulósico</v>
          </cell>
          <cell r="D418" t="str">
            <v>lbs</v>
          </cell>
          <cell r="E418">
            <v>34.479999999999997</v>
          </cell>
          <cell r="F418" t="str">
            <v>Material</v>
          </cell>
        </row>
        <row r="419">
          <cell r="B419" t="str">
            <v>DYRF-400</v>
          </cell>
          <cell r="C419" t="str">
            <v>Reductor de filtrado vinílico para Temp medía</v>
          </cell>
          <cell r="D419" t="str">
            <v>lbs</v>
          </cell>
          <cell r="E419">
            <v>23.63</v>
          </cell>
          <cell r="F419" t="str">
            <v>Material</v>
          </cell>
        </row>
        <row r="420">
          <cell r="B420" t="str">
            <v>DYRF-700</v>
          </cell>
          <cell r="C420" t="str">
            <v>Reductor de filtrado celulósico para Temp medía</v>
          </cell>
          <cell r="D420" t="str">
            <v>lbs</v>
          </cell>
          <cell r="E420">
            <v>37.08</v>
          </cell>
          <cell r="F420" t="str">
            <v>Material</v>
          </cell>
        </row>
        <row r="421">
          <cell r="B421" t="str">
            <v>DYRF-800</v>
          </cell>
          <cell r="C421" t="str">
            <v>Reductor de filtrado celulósico para Temp alta</v>
          </cell>
          <cell r="D421" t="str">
            <v>lbs</v>
          </cell>
          <cell r="E421">
            <v>29.669999999999998</v>
          </cell>
          <cell r="F421" t="str">
            <v>Material</v>
          </cell>
        </row>
        <row r="422">
          <cell r="B422" t="str">
            <v>DYBY-100</v>
          </cell>
          <cell r="C422" t="str">
            <v>Aditivo para mejorar adherencia polimérico</v>
          </cell>
          <cell r="D422" t="str">
            <v>lbs</v>
          </cell>
          <cell r="E422">
            <v>6.67</v>
          </cell>
          <cell r="F422" t="str">
            <v>Material</v>
          </cell>
        </row>
        <row r="423">
          <cell r="B423" t="str">
            <v>DYBY-100L</v>
          </cell>
          <cell r="C423" t="str">
            <v>Aditivo para mejorar adherencia rápido</v>
          </cell>
          <cell r="D423" t="str">
            <v>gls</v>
          </cell>
          <cell r="E423">
            <v>44.620000000000005</v>
          </cell>
          <cell r="F423" t="str">
            <v>Material</v>
          </cell>
        </row>
        <row r="424">
          <cell r="B424" t="str">
            <v>DYBY-560</v>
          </cell>
          <cell r="C424" t="str">
            <v>Aditivo para mejorar adherencia solido para pre mezcla</v>
          </cell>
          <cell r="D424" t="str">
            <v>lbs</v>
          </cell>
          <cell r="E424">
            <v>7.21</v>
          </cell>
          <cell r="F424" t="str">
            <v>Material</v>
          </cell>
        </row>
        <row r="425">
          <cell r="B425" t="str">
            <v>DYBY-580L</v>
          </cell>
          <cell r="C425" t="str">
            <v>Aditivo para mejorar adherencia para lechadas livianas</v>
          </cell>
          <cell r="D425" t="str">
            <v>gls</v>
          </cell>
          <cell r="E425">
            <v>10.14</v>
          </cell>
          <cell r="F425" t="str">
            <v>Material</v>
          </cell>
        </row>
        <row r="426">
          <cell r="B426" t="str">
            <v>DYBY-860L</v>
          </cell>
          <cell r="C426" t="str">
            <v>Aditivo para mejorar adherencia lechadas alta densidad</v>
          </cell>
          <cell r="D426" t="str">
            <v>gls</v>
          </cell>
          <cell r="E426">
            <v>20.819999999999997</v>
          </cell>
          <cell r="F426" t="str">
            <v>Material</v>
          </cell>
        </row>
        <row r="427">
          <cell r="B427" t="str">
            <v>DYCY-320 HT</v>
          </cell>
          <cell r="C427" t="str">
            <v>DISPERSANTE para lechadas pesadas</v>
          </cell>
          <cell r="D427" t="str">
            <v>lbs</v>
          </cell>
          <cell r="E427">
            <v>6.35</v>
          </cell>
          <cell r="F427" t="str">
            <v>Material</v>
          </cell>
        </row>
        <row r="428">
          <cell r="B428" t="str">
            <v>DYCY-330 HT</v>
          </cell>
          <cell r="C428" t="str">
            <v>DISPERSANTE para lechadas livianas</v>
          </cell>
          <cell r="D428" t="str">
            <v>lbs</v>
          </cell>
          <cell r="E428">
            <v>6.92</v>
          </cell>
          <cell r="F428" t="str">
            <v>Material</v>
          </cell>
        </row>
        <row r="429">
          <cell r="B429" t="str">
            <v>DYD-110</v>
          </cell>
          <cell r="C429" t="str">
            <v>Dispersante base naftalen sulfonato de sodio</v>
          </cell>
          <cell r="D429" t="str">
            <v>lbs</v>
          </cell>
          <cell r="E429">
            <v>11.59</v>
          </cell>
          <cell r="F429" t="str">
            <v>Material</v>
          </cell>
        </row>
        <row r="430">
          <cell r="B430" t="str">
            <v>DYD-200L</v>
          </cell>
          <cell r="C430" t="str">
            <v>Dispersante base naftalen sulfonato liquido</v>
          </cell>
          <cell r="D430" t="str">
            <v>gls</v>
          </cell>
          <cell r="E430">
            <v>13.72</v>
          </cell>
          <cell r="F430" t="str">
            <v>Material</v>
          </cell>
        </row>
        <row r="431">
          <cell r="B431" t="str">
            <v>DYCY-321 HT</v>
          </cell>
          <cell r="C431" t="str">
            <v xml:space="preserve">Dispersante polimérico liquido </v>
          </cell>
          <cell r="D431" t="str">
            <v>gls</v>
          </cell>
          <cell r="E431">
            <v>22.919999999999998</v>
          </cell>
          <cell r="F431" t="str">
            <v>Material</v>
          </cell>
        </row>
        <row r="432">
          <cell r="B432" t="str">
            <v>DY GEL</v>
          </cell>
          <cell r="C432" t="str">
            <v>EXTENDEDOR</v>
          </cell>
          <cell r="D432" t="str">
            <v>lbs</v>
          </cell>
          <cell r="E432">
            <v>0.33</v>
          </cell>
          <cell r="F432" t="str">
            <v>Material</v>
          </cell>
        </row>
        <row r="433">
          <cell r="B433" t="str">
            <v>DYAF-100L</v>
          </cell>
          <cell r="C433" t="str">
            <v>ANTI - ESPUMANTE para SQZ</v>
          </cell>
          <cell r="D433" t="str">
            <v xml:space="preserve">gls </v>
          </cell>
          <cell r="E433">
            <v>30.75</v>
          </cell>
          <cell r="F433" t="str">
            <v>Material</v>
          </cell>
        </row>
        <row r="434">
          <cell r="B434" t="str">
            <v>DYAF-200L</v>
          </cell>
          <cell r="C434" t="str">
            <v>ANTI - ESPUMANTE para lechadas pesadas</v>
          </cell>
          <cell r="D434" t="str">
            <v xml:space="preserve">gls </v>
          </cell>
          <cell r="E434">
            <v>42.6</v>
          </cell>
          <cell r="F434" t="str">
            <v>Material</v>
          </cell>
        </row>
        <row r="435">
          <cell r="B435" t="str">
            <v>DYDSFT SSL</v>
          </cell>
          <cell r="C435" t="str">
            <v>DENSIFICANTE (Barita, sx de 100 lbs).</v>
          </cell>
          <cell r="D435" t="str">
            <v>sx</v>
          </cell>
          <cell r="E435">
            <v>16.290000000000003</v>
          </cell>
          <cell r="F435" t="str">
            <v>Material</v>
          </cell>
        </row>
        <row r="436">
          <cell r="B436" t="str">
            <v>DYDSFT HT</v>
          </cell>
          <cell r="C436" t="str">
            <v>DENSIFICANTE (Hermatite, sx de 100 lbs).</v>
          </cell>
          <cell r="D436" t="str">
            <v>sx</v>
          </cell>
          <cell r="E436">
            <v>29.39</v>
          </cell>
          <cell r="F436" t="str">
            <v>Material</v>
          </cell>
        </row>
        <row r="437">
          <cell r="B437" t="str">
            <v>DYA-100</v>
          </cell>
          <cell r="C437" t="str">
            <v>Material Alivianador de lechada</v>
          </cell>
          <cell r="D437" t="str">
            <v>lbs</v>
          </cell>
          <cell r="E437">
            <v>2.96</v>
          </cell>
          <cell r="F437" t="str">
            <v>Material</v>
          </cell>
        </row>
        <row r="438">
          <cell r="B438" t="str">
            <v>DYEF6061</v>
          </cell>
          <cell r="C438" t="str">
            <v>Act model BKR premium Bridge Plug- WIRELINE SET/ DRILLABLE FOR  CASING 5' 11.5-18 lbs/FT</v>
          </cell>
          <cell r="D438" t="str">
            <v>unidad</v>
          </cell>
          <cell r="E438">
            <v>1349.1200000000001</v>
          </cell>
          <cell r="F438" t="str">
            <v>Material</v>
          </cell>
        </row>
        <row r="439">
          <cell r="B439" t="str">
            <v>DYEF6062</v>
          </cell>
          <cell r="C439" t="str">
            <v>Act model BKR premium Bridge Plug - WIRELINE SET/ DRILLABLE  FOR CASING 7'' 17-35 lbs/FT</v>
          </cell>
          <cell r="D439" t="str">
            <v>unidad</v>
          </cell>
          <cell r="E439">
            <v>1885.34</v>
          </cell>
          <cell r="F439" t="str">
            <v>Material</v>
          </cell>
        </row>
        <row r="440">
          <cell r="B440" t="str">
            <v>DYEF6063</v>
          </cell>
          <cell r="C440" t="str">
            <v>Act model BKR premium Bridge Plug - WIRELINE SET/ DRILLABLE FOR CASING 9 5/8'' 29.3-53.5 lbs/FT</v>
          </cell>
          <cell r="D440" t="str">
            <v>unidad</v>
          </cell>
          <cell r="E440">
            <v>2694.6600000000003</v>
          </cell>
          <cell r="F440" t="str">
            <v>Material</v>
          </cell>
        </row>
        <row r="441">
          <cell r="B441" t="str">
            <v>DYEF6064</v>
          </cell>
          <cell r="C441" t="str">
            <v>Act model BKR premium Bridge Plug- MECHANICAL SET/ DRILLABLE FOR CASING 5' 11.5-18 lbs/FT</v>
          </cell>
          <cell r="D441" t="str">
            <v>unidad</v>
          </cell>
          <cell r="E441">
            <v>1349.1200000000001</v>
          </cell>
          <cell r="F441" t="str">
            <v>Material</v>
          </cell>
        </row>
        <row r="442">
          <cell r="B442" t="str">
            <v>DYEF6065</v>
          </cell>
          <cell r="C442" t="str">
            <v>Act model BKR premium Bridge Plug - MECHANICAL SET/ DRILLABLE FOR  CASING 7'' 17-35 lbs/FT</v>
          </cell>
          <cell r="D442" t="str">
            <v>unidad</v>
          </cell>
          <cell r="E442">
            <v>1801.43</v>
          </cell>
          <cell r="F442" t="str">
            <v>Material</v>
          </cell>
        </row>
        <row r="443">
          <cell r="B443" t="str">
            <v>DYEF6066</v>
          </cell>
          <cell r="C443" t="str">
            <v>Act model BKR premium Bridge Plug - MECHANICAL SET/ DRILLABLE  FOR CASING 9 5/8'' 29.3-53.5 lbs/FT</v>
          </cell>
          <cell r="D443" t="str">
            <v>unidad</v>
          </cell>
          <cell r="E443">
            <v>2694.6600000000003</v>
          </cell>
          <cell r="F443" t="str">
            <v>Material</v>
          </cell>
        </row>
        <row r="444">
          <cell r="B444" t="str">
            <v>DYEF6067</v>
          </cell>
          <cell r="C444" t="str">
            <v>Act model BKR premium cement retainer- WIRELINE SET/ DRILLABLE FOR CASING 5' 11.5-18 lbs/FT</v>
          </cell>
          <cell r="D444" t="str">
            <v>unidad</v>
          </cell>
          <cell r="E444">
            <v>1349.1200000000001</v>
          </cell>
          <cell r="F444" t="str">
            <v>Material</v>
          </cell>
        </row>
        <row r="445">
          <cell r="B445" t="str">
            <v>DYEF6068</v>
          </cell>
          <cell r="C445" t="str">
            <v>Act model BKR premium cement retainer - WIRELINE SET/ DRILLABLE FOR CASING 7'' 17-35 lbs/FT</v>
          </cell>
          <cell r="D445" t="str">
            <v>unidad</v>
          </cell>
          <cell r="E445">
            <v>1801.43</v>
          </cell>
          <cell r="F445" t="str">
            <v>Material</v>
          </cell>
        </row>
        <row r="446">
          <cell r="B446" t="str">
            <v>DYEF6069</v>
          </cell>
          <cell r="C446" t="str">
            <v>Act model BKR premium cement retainer - WIRELINE SET/ DRILLABLE FOR CASING 9 5/8'' 29.3-53.5 lbs/FT</v>
          </cell>
          <cell r="D446" t="str">
            <v>unidad</v>
          </cell>
          <cell r="E446">
            <v>2694.6600000000003</v>
          </cell>
          <cell r="F446" t="str">
            <v>Material</v>
          </cell>
        </row>
        <row r="447">
          <cell r="B447" t="str">
            <v>DYEF6070</v>
          </cell>
          <cell r="C447" t="str">
            <v>Act model BKR premium cement retainer- MECHANICAL  SET/ DRILLABLE FOR CASING 5' 11.5-18 lbs/FT</v>
          </cell>
          <cell r="D447" t="str">
            <v>unidad</v>
          </cell>
          <cell r="E447">
            <v>1349.1200000000001</v>
          </cell>
          <cell r="F447" t="str">
            <v>Material</v>
          </cell>
        </row>
        <row r="448">
          <cell r="B448" t="str">
            <v>DYEF6071</v>
          </cell>
          <cell r="C448" t="str">
            <v>Act model BKR premium cement retainer - MECHANICAL  SET/ DRILLABLE FOR CASING 7'' 17-35 lbs/FT</v>
          </cell>
          <cell r="D448" t="str">
            <v>unidad</v>
          </cell>
          <cell r="E448">
            <v>1801.43</v>
          </cell>
          <cell r="F448" t="str">
            <v>Material</v>
          </cell>
        </row>
        <row r="449">
          <cell r="B449" t="str">
            <v>DYEF6072</v>
          </cell>
          <cell r="C449" t="str">
            <v>Act model BKR premium cement retainer - MECHANICAL  SET/ DRILLABLE FOR CASING 9 5/8'' 29.3-53.5 lbs/FT</v>
          </cell>
          <cell r="D449" t="str">
            <v>unidad</v>
          </cell>
          <cell r="E449">
            <v>2694.6600000000003</v>
          </cell>
          <cell r="F449" t="str">
            <v>Material</v>
          </cell>
        </row>
        <row r="450">
          <cell r="B450" t="str">
            <v>DYRTY-80</v>
          </cell>
          <cell r="C450" t="str">
            <v>Aditivo de Retrogresión de Resistencia para SQZ</v>
          </cell>
          <cell r="D450" t="str">
            <v>lbs</v>
          </cell>
          <cell r="E450">
            <v>0.28999999999999998</v>
          </cell>
          <cell r="F450" t="str">
            <v>Material</v>
          </cell>
        </row>
        <row r="451">
          <cell r="B451" t="str">
            <v xml:space="preserve">DYRTYS-80C </v>
          </cell>
          <cell r="C451" t="str">
            <v>Aditivo de Retrogresión de Resistencia para lechadas livianas</v>
          </cell>
          <cell r="D451" t="str">
            <v>lbs</v>
          </cell>
          <cell r="E451">
            <v>0.36</v>
          </cell>
          <cell r="F451" t="str">
            <v>Material</v>
          </cell>
        </row>
        <row r="452">
          <cell r="B452" t="str">
            <v xml:space="preserve">DY-ULTRA </v>
          </cell>
          <cell r="C452" t="str">
            <v xml:space="preserve">Espaciador tipo 1             </v>
          </cell>
          <cell r="D452" t="str">
            <v>gls</v>
          </cell>
          <cell r="E452">
            <v>54.63</v>
          </cell>
          <cell r="F452" t="str">
            <v>Material</v>
          </cell>
        </row>
        <row r="453">
          <cell r="B453" t="str">
            <v>DYRYS-1</v>
          </cell>
          <cell r="C453" t="str">
            <v xml:space="preserve">Espaciador tipo 2              </v>
          </cell>
          <cell r="D453" t="str">
            <v>gls</v>
          </cell>
          <cell r="E453">
            <v>1.88</v>
          </cell>
          <cell r="F453" t="str">
            <v>Material</v>
          </cell>
        </row>
        <row r="454">
          <cell r="B454" t="str">
            <v>DYCD-200</v>
          </cell>
          <cell r="C454" t="str">
            <v>Colchón mecánico limpieza y remoción de residuos de Workover</v>
          </cell>
          <cell r="D454" t="str">
            <v>bbl</v>
          </cell>
          <cell r="E454">
            <v>175.95</v>
          </cell>
          <cell r="F454" t="str">
            <v>Material</v>
          </cell>
        </row>
        <row r="455">
          <cell r="B455" t="str">
            <v>DYCG-300</v>
          </cell>
          <cell r="C455" t="str">
            <v>Colchón gelificado limpieza</v>
          </cell>
          <cell r="D455" t="str">
            <v>bbl</v>
          </cell>
          <cell r="E455">
            <v>256.58</v>
          </cell>
          <cell r="F455" t="str">
            <v>Material</v>
          </cell>
        </row>
        <row r="456">
          <cell r="B456" t="str">
            <v>DYCQ-400</v>
          </cell>
          <cell r="C456" t="str">
            <v>Colchón Químico acción rápida remoción residuos de Workover</v>
          </cell>
          <cell r="D456" t="str">
            <v>bbl</v>
          </cell>
          <cell r="E456">
            <v>624.75</v>
          </cell>
          <cell r="F456" t="str">
            <v>Material</v>
          </cell>
        </row>
        <row r="457">
          <cell r="B457" t="str">
            <v>DYCX-500</v>
          </cell>
          <cell r="C457" t="str">
            <v>Colchón mecánico limpiador</v>
          </cell>
          <cell r="D457" t="str">
            <v>bbl</v>
          </cell>
          <cell r="E457">
            <v>101.28999999999999</v>
          </cell>
          <cell r="F457" t="str">
            <v>Material</v>
          </cell>
        </row>
        <row r="458">
          <cell r="B458" t="str">
            <v>DYLX-100</v>
          </cell>
          <cell r="C458" t="str">
            <v>Látex Solido</v>
          </cell>
          <cell r="D458" t="str">
            <v>lbs</v>
          </cell>
          <cell r="E458">
            <v>39.07</v>
          </cell>
          <cell r="F458" t="str">
            <v>Material</v>
          </cell>
        </row>
        <row r="459">
          <cell r="B459" t="str">
            <v>DYLA-200</v>
          </cell>
          <cell r="C459" t="str">
            <v>Látex base polímeros vinílico</v>
          </cell>
          <cell r="D459" t="str">
            <v>lbs</v>
          </cell>
          <cell r="E459">
            <v>22.45</v>
          </cell>
          <cell r="F459" t="str">
            <v>Material</v>
          </cell>
        </row>
        <row r="460">
          <cell r="B460" t="str">
            <v>DYLX-300</v>
          </cell>
          <cell r="C460" t="str">
            <v>Látex base polímeros estirenicos</v>
          </cell>
          <cell r="D460" t="str">
            <v>lbs</v>
          </cell>
          <cell r="E460">
            <v>26.09</v>
          </cell>
          <cell r="F460" t="str">
            <v>Material</v>
          </cell>
        </row>
        <row r="461">
          <cell r="B461" t="str">
            <v>DYLX-400 PLUS</v>
          </cell>
          <cell r="C461" t="str">
            <v>Látex base polímeros estirenicos para HT</v>
          </cell>
          <cell r="D461" t="str">
            <v>lbs</v>
          </cell>
          <cell r="E461">
            <v>26.7</v>
          </cell>
          <cell r="F461" t="str">
            <v>Material</v>
          </cell>
        </row>
        <row r="462">
          <cell r="B462" t="str">
            <v>DYELX-104</v>
          </cell>
          <cell r="C462" t="str">
            <v>Estabilizador para Látex</v>
          </cell>
          <cell r="D462" t="str">
            <v>lbs</v>
          </cell>
          <cell r="E462">
            <v>29.12</v>
          </cell>
          <cell r="F462" t="str">
            <v>Material</v>
          </cell>
        </row>
        <row r="463">
          <cell r="B463" t="str">
            <v>DYMPSL</v>
          </cell>
          <cell r="C463" t="str">
            <v>Aditivo multipropósito para lechadas</v>
          </cell>
          <cell r="D463" t="str">
            <v>lbs</v>
          </cell>
          <cell r="E463">
            <v>1.22</v>
          </cell>
          <cell r="F463" t="str">
            <v>Material</v>
          </cell>
        </row>
        <row r="464">
          <cell r="B464" t="str">
            <v>DYAS-100</v>
          </cell>
          <cell r="C464" t="str">
            <v>Antisetting para cementación</v>
          </cell>
          <cell r="D464" t="str">
            <v>lbs</v>
          </cell>
          <cell r="E464">
            <v>2.4300000000000002</v>
          </cell>
          <cell r="F464" t="str">
            <v>Material</v>
          </cell>
        </row>
        <row r="465">
          <cell r="B465" t="str">
            <v>DYCM-100</v>
          </cell>
          <cell r="C465" t="str">
            <v>Cemento Magnésico</v>
          </cell>
          <cell r="D465" t="str">
            <v>lbs</v>
          </cell>
          <cell r="E465">
            <v>4.43</v>
          </cell>
          <cell r="F465" t="str">
            <v>Material</v>
          </cell>
        </row>
        <row r="466">
          <cell r="B466" t="str">
            <v>DYCP-101</v>
          </cell>
          <cell r="C466" t="str">
            <v>Cemento Puzolanico</v>
          </cell>
          <cell r="D466" t="str">
            <v>SX</v>
          </cell>
          <cell r="E466">
            <v>124.94999999999999</v>
          </cell>
          <cell r="F466" t="str">
            <v>Material</v>
          </cell>
        </row>
        <row r="467">
          <cell r="B467" t="str">
            <v>DYCP-102</v>
          </cell>
          <cell r="C467" t="str">
            <v>Cemento Dyckerhoff</v>
          </cell>
          <cell r="D467" t="str">
            <v>SX</v>
          </cell>
          <cell r="E467">
            <v>21.11</v>
          </cell>
          <cell r="F467" t="str">
            <v>Material</v>
          </cell>
        </row>
        <row r="468">
          <cell r="B468" t="str">
            <v>DYAE-100</v>
          </cell>
          <cell r="C468" t="str">
            <v>Aditivo expansivo de lechada</v>
          </cell>
          <cell r="D468" t="str">
            <v>lbs</v>
          </cell>
          <cell r="E468">
            <v>27.31</v>
          </cell>
          <cell r="F468" t="str">
            <v>Material</v>
          </cell>
        </row>
        <row r="469">
          <cell r="B469" t="str">
            <v>DYAA-150</v>
          </cell>
          <cell r="C469" t="str">
            <v>Aditivo Antiretrogresivo</v>
          </cell>
          <cell r="D469" t="str">
            <v>lbs</v>
          </cell>
          <cell r="E469">
            <v>33.97</v>
          </cell>
          <cell r="F469" t="str">
            <v>Material</v>
          </cell>
        </row>
        <row r="470">
          <cell r="B470" t="str">
            <v>DYAX-200</v>
          </cell>
          <cell r="C470" t="str">
            <v>Aditivo Extendedor de lechada</v>
          </cell>
          <cell r="D470" t="str">
            <v>gls</v>
          </cell>
          <cell r="E470">
            <v>7.6599999999999993</v>
          </cell>
          <cell r="F470" t="str">
            <v>Material</v>
          </cell>
        </row>
        <row r="471">
          <cell r="B471" t="str">
            <v>DYEC-100</v>
          </cell>
          <cell r="C471" t="str">
            <v>Espumante para Cemento</v>
          </cell>
          <cell r="D471" t="str">
            <v>lbs</v>
          </cell>
          <cell r="E471">
            <v>13.950000000000001</v>
          </cell>
          <cell r="F471" t="str">
            <v>Material</v>
          </cell>
        </row>
        <row r="472">
          <cell r="B472" t="str">
            <v>DYFM-100</v>
          </cell>
          <cell r="C472" t="str">
            <v>Fibra Monofilamento 12 mm</v>
          </cell>
          <cell r="D472" t="str">
            <v>lbs</v>
          </cell>
          <cell r="E472">
            <v>44.690000000000005</v>
          </cell>
          <cell r="F472" t="str">
            <v>Material</v>
          </cell>
        </row>
        <row r="473">
          <cell r="B473" t="str">
            <v>DYOP-100</v>
          </cell>
          <cell r="C473" t="str">
            <v>Obturante Polimérico</v>
          </cell>
          <cell r="D473" t="str">
            <v>lbs</v>
          </cell>
          <cell r="E473">
            <v>30.34</v>
          </cell>
          <cell r="F473" t="str">
            <v>Material</v>
          </cell>
        </row>
        <row r="474">
          <cell r="B474" t="str">
            <v>DYSC-800</v>
          </cell>
          <cell r="C474" t="str">
            <v>Soda Caustica solido</v>
          </cell>
          <cell r="D474" t="str">
            <v>lbs</v>
          </cell>
          <cell r="E474">
            <v>2.0499999999999998</v>
          </cell>
          <cell r="F474" t="str">
            <v>Material</v>
          </cell>
        </row>
        <row r="475">
          <cell r="B475" t="str">
            <v>DYXYC- 2007</v>
          </cell>
          <cell r="C475" t="str">
            <v>Biocida alta concentración para tratamientos</v>
          </cell>
          <cell r="D475" t="str">
            <v>gls</v>
          </cell>
          <cell r="E475">
            <v>165.2</v>
          </cell>
          <cell r="F475" t="str">
            <v>Material</v>
          </cell>
        </row>
        <row r="476">
          <cell r="B476" t="str">
            <v>DYBF-70L</v>
          </cell>
          <cell r="C476" t="str">
            <v>Buffer acido</v>
          </cell>
          <cell r="D476" t="str">
            <v>gls</v>
          </cell>
          <cell r="E476">
            <v>10.639999999999999</v>
          </cell>
          <cell r="F476" t="str">
            <v>Material</v>
          </cell>
        </row>
        <row r="477">
          <cell r="B477" t="str">
            <v>DYBF-10L</v>
          </cell>
          <cell r="C477" t="str">
            <v>Buffer liquido alcalino mezcla de sales regula pH</v>
          </cell>
          <cell r="D477" t="str">
            <v>gls</v>
          </cell>
          <cell r="E477">
            <v>8.52</v>
          </cell>
          <cell r="F477" t="str">
            <v>Material</v>
          </cell>
        </row>
        <row r="478">
          <cell r="B478" t="str">
            <v>DYBF-20L</v>
          </cell>
          <cell r="C478" t="str">
            <v>Buffer liquido alcalino regula pH</v>
          </cell>
          <cell r="D478" t="str">
            <v>gls</v>
          </cell>
          <cell r="E478">
            <v>9.99</v>
          </cell>
          <cell r="F478" t="str">
            <v>Material</v>
          </cell>
        </row>
        <row r="479">
          <cell r="B479" t="str">
            <v>DYBF-30L</v>
          </cell>
          <cell r="C479" t="str">
            <v>Regulador de pH Alcalino</v>
          </cell>
          <cell r="D479" t="str">
            <v>gls</v>
          </cell>
          <cell r="E479">
            <v>11.66</v>
          </cell>
          <cell r="F479" t="str">
            <v>Material</v>
          </cell>
        </row>
        <row r="480">
          <cell r="B480" t="str">
            <v>DYBF-40</v>
          </cell>
          <cell r="C480" t="str">
            <v>Regulador de pH solido</v>
          </cell>
          <cell r="D480" t="str">
            <v>lbs</v>
          </cell>
          <cell r="E480">
            <v>105.02</v>
          </cell>
          <cell r="F480" t="str">
            <v>Material</v>
          </cell>
        </row>
        <row r="481">
          <cell r="B481" t="str">
            <v>DYBF-50L</v>
          </cell>
          <cell r="C481" t="str">
            <v>Regulador de pH evita hidratación violenta</v>
          </cell>
          <cell r="D481" t="str">
            <v>lbs</v>
          </cell>
          <cell r="E481">
            <v>94.52</v>
          </cell>
          <cell r="F481" t="str">
            <v>Material</v>
          </cell>
        </row>
        <row r="482">
          <cell r="B482" t="str">
            <v>DYCIDE-57</v>
          </cell>
          <cell r="C482" t="str">
            <v>Bactericida para preservar geles</v>
          </cell>
          <cell r="D482" t="str">
            <v>lbs</v>
          </cell>
          <cell r="E482">
            <v>123.9</v>
          </cell>
          <cell r="F482" t="str">
            <v>Material</v>
          </cell>
        </row>
        <row r="483">
          <cell r="B483" t="str">
            <v>DYCIDE-100</v>
          </cell>
          <cell r="C483" t="str">
            <v>Bactericida para preservar degradación bacteriana</v>
          </cell>
          <cell r="D483" t="str">
            <v>lbs</v>
          </cell>
          <cell r="E483">
            <v>123.9</v>
          </cell>
          <cell r="F483" t="str">
            <v>Material</v>
          </cell>
        </row>
        <row r="484">
          <cell r="B484" t="str">
            <v>DYFK-100</v>
          </cell>
          <cell r="C484" t="str">
            <v>Fluoruro de Potasio</v>
          </cell>
          <cell r="D484" t="str">
            <v>gls</v>
          </cell>
          <cell r="E484">
            <v>4.29</v>
          </cell>
          <cell r="F484" t="str">
            <v>Material</v>
          </cell>
        </row>
        <row r="485">
          <cell r="B485" t="str">
            <v>DYMFP-100</v>
          </cell>
          <cell r="C485" t="str">
            <v>Mono fosfato de potasio</v>
          </cell>
          <cell r="D485" t="str">
            <v>lbs</v>
          </cell>
          <cell r="E485">
            <v>1.54</v>
          </cell>
          <cell r="F485" t="str">
            <v>Material</v>
          </cell>
        </row>
        <row r="486">
          <cell r="B486" t="str">
            <v>DYHK-100</v>
          </cell>
          <cell r="C486" t="str">
            <v>hidróxido de Potasio</v>
          </cell>
          <cell r="D486" t="str">
            <v>gls</v>
          </cell>
          <cell r="E486">
            <v>1.1499999999999999</v>
          </cell>
          <cell r="F486" t="str">
            <v>Material</v>
          </cell>
        </row>
        <row r="487">
          <cell r="B487" t="str">
            <v>DYBYF-90L</v>
          </cell>
          <cell r="C487" t="str">
            <v>Hidróxido de potasio 15%</v>
          </cell>
          <cell r="D487" t="str">
            <v>gls</v>
          </cell>
          <cell r="E487">
            <v>18.27</v>
          </cell>
          <cell r="F487" t="str">
            <v>Material</v>
          </cell>
        </row>
        <row r="488">
          <cell r="B488" t="str">
            <v>DYCC-200</v>
          </cell>
          <cell r="C488" t="str">
            <v>Carbonato de Calcio</v>
          </cell>
          <cell r="D488" t="str">
            <v>lbs</v>
          </cell>
          <cell r="E488">
            <v>0.16999999999999998</v>
          </cell>
          <cell r="F488" t="str">
            <v>Material</v>
          </cell>
        </row>
        <row r="489">
          <cell r="B489" t="str">
            <v>DYE-10</v>
          </cell>
          <cell r="C489" t="str">
            <v>Agente Pegante (50 sx)</v>
          </cell>
          <cell r="D489" t="str">
            <v>lbs</v>
          </cell>
          <cell r="E489">
            <v>4.09</v>
          </cell>
          <cell r="F489" t="str">
            <v>Material</v>
          </cell>
        </row>
        <row r="490">
          <cell r="B490" t="str">
            <v>DYPSA - 10</v>
          </cell>
          <cell r="C490" t="str">
            <v>Componente para Gel</v>
          </cell>
          <cell r="D490" t="str">
            <v>lbs</v>
          </cell>
          <cell r="E490">
            <v>14.64</v>
          </cell>
          <cell r="F490" t="str">
            <v>Material</v>
          </cell>
        </row>
        <row r="491">
          <cell r="B491" t="str">
            <v>DYRG - 350</v>
          </cell>
          <cell r="C491" t="str">
            <v>Rompedor de Crudo</v>
          </cell>
          <cell r="D491" t="str">
            <v>lbs</v>
          </cell>
          <cell r="E491">
            <v>2.38</v>
          </cell>
          <cell r="F491" t="str">
            <v>Material</v>
          </cell>
        </row>
        <row r="492">
          <cell r="B492" t="str">
            <v>DYRPM-100</v>
          </cell>
          <cell r="C492" t="str">
            <v>MODIFICADOR DE PERMEABILIDAD RELATIVA HTP</v>
          </cell>
          <cell r="D492" t="str">
            <v>gls</v>
          </cell>
          <cell r="E492">
            <v>455.90999999999997</v>
          </cell>
          <cell r="F492" t="str">
            <v>Material</v>
          </cell>
        </row>
        <row r="493">
          <cell r="B493" t="str">
            <v>DYRPM-101</v>
          </cell>
          <cell r="C493" t="str">
            <v>MODIFICADOR DE PERMEABILIDAD RELATIVA LPT</v>
          </cell>
          <cell r="D493" t="str">
            <v>gls</v>
          </cell>
          <cell r="E493">
            <v>70.72</v>
          </cell>
          <cell r="F493" t="str">
            <v>Material</v>
          </cell>
        </row>
        <row r="494">
          <cell r="B494" t="str">
            <v>DY Fill</v>
          </cell>
          <cell r="C494" t="str">
            <v xml:space="preserve">CEMENTOS TIXOTROPICOS </v>
          </cell>
          <cell r="D494" t="str">
            <v>lbs</v>
          </cell>
          <cell r="E494">
            <v>0.33999999999999997</v>
          </cell>
          <cell r="F494" t="str">
            <v>Material</v>
          </cell>
        </row>
        <row r="495">
          <cell r="B495" t="str">
            <v>DY Fill HT</v>
          </cell>
          <cell r="C495" t="str">
            <v>CEMENTOS TIXOTROPICOS RAPIDA ACCION</v>
          </cell>
          <cell r="D495" t="str">
            <v>lbs</v>
          </cell>
          <cell r="E495">
            <v>1.25</v>
          </cell>
          <cell r="F495" t="str">
            <v>Material</v>
          </cell>
        </row>
        <row r="496">
          <cell r="B496" t="str">
            <v>DYCEM-A</v>
          </cell>
          <cell r="C496" t="str">
            <v>Cemento Nacional sx de 100  libras</v>
          </cell>
          <cell r="D496" t="str">
            <v>sx</v>
          </cell>
          <cell r="E496">
            <v>7.7299999999999995</v>
          </cell>
          <cell r="F496" t="str">
            <v>Material</v>
          </cell>
        </row>
        <row r="497">
          <cell r="B497" t="str">
            <v>DYCEM-G</v>
          </cell>
          <cell r="C497" t="str">
            <v>Cemento G API importado sx 94 lbs</v>
          </cell>
          <cell r="D497" t="str">
            <v>sx</v>
          </cell>
          <cell r="E497">
            <v>16.650000000000002</v>
          </cell>
          <cell r="F497" t="str">
            <v>Material</v>
          </cell>
        </row>
        <row r="498">
          <cell r="B498" t="str">
            <v>DYCEMMF</v>
          </cell>
          <cell r="C498" t="str">
            <v>Cemento ultra fino (sx 44 lbs)</v>
          </cell>
          <cell r="D498" t="str">
            <v>sx</v>
          </cell>
          <cell r="E498">
            <v>163.25</v>
          </cell>
          <cell r="F498" t="str">
            <v>Material</v>
          </cell>
        </row>
        <row r="499">
          <cell r="B499" t="str">
            <v>Q21081</v>
          </cell>
          <cell r="C499" t="str">
            <v>DYLG- Lubricante Sólido – micro esferas de copolímero. Grav. Espec.: 1.06</v>
          </cell>
          <cell r="D499" t="str">
            <v>lbs</v>
          </cell>
          <cell r="E499">
            <v>2.71</v>
          </cell>
          <cell r="F499" t="str">
            <v>Material</v>
          </cell>
        </row>
        <row r="500">
          <cell r="B500" t="str">
            <v>Q21082</v>
          </cell>
          <cell r="C500" t="str">
            <v>DYCLube - Lubricante Líquido Base-Sintética para aplicaciones en pesca</v>
          </cell>
          <cell r="D500" t="str">
            <v>gls</v>
          </cell>
          <cell r="E500">
            <v>18.39</v>
          </cell>
          <cell r="F500" t="str">
            <v>Material</v>
          </cell>
        </row>
        <row r="501">
          <cell r="B501" t="str">
            <v>Q21083</v>
          </cell>
          <cell r="C501" t="str">
            <v>DYEzeSlide - Lubricante Líquido Base-Sintética para aplicaciones metal con metal – completación y/o Coiled Tubing</v>
          </cell>
          <cell r="D501" t="str">
            <v>gls</v>
          </cell>
          <cell r="E501">
            <v>22.98</v>
          </cell>
          <cell r="F501" t="str">
            <v>Material</v>
          </cell>
        </row>
        <row r="502">
          <cell r="B502" t="str">
            <v>Q21084</v>
          </cell>
          <cell r="C502" t="str">
            <v>DYDrilcon - Inhibidor de arcillas</v>
          </cell>
          <cell r="D502" t="str">
            <v>gls</v>
          </cell>
          <cell r="E502">
            <v>17.78</v>
          </cell>
          <cell r="F502" t="str">
            <v>Material</v>
          </cell>
        </row>
        <row r="503">
          <cell r="B503" t="str">
            <v>Q21085</v>
          </cell>
          <cell r="C503" t="str">
            <v>DYC-Mul - Mejorador de ROP</v>
          </cell>
          <cell r="D503" t="str">
            <v>gls</v>
          </cell>
          <cell r="E503">
            <v>20.689999999999998</v>
          </cell>
          <cell r="F503" t="str">
            <v>Material</v>
          </cell>
        </row>
        <row r="504">
          <cell r="B504" t="str">
            <v>Q21086</v>
          </cell>
          <cell r="C504" t="str">
            <v>DYBlacknite - Estabilizador/fortalecedor de pared de pozo. Reductor de filtrado. Tiene efecto lubricante secundario.</v>
          </cell>
          <cell r="D504" t="str">
            <v>gls</v>
          </cell>
          <cell r="E504">
            <v>16.55</v>
          </cell>
          <cell r="F504" t="str">
            <v>Material</v>
          </cell>
        </row>
        <row r="505">
          <cell r="B505" t="str">
            <v>Q21087</v>
          </cell>
          <cell r="C505" t="str">
            <v>DYSunSweep - Fibra limpiadora de pozo</v>
          </cell>
          <cell r="D505" t="str">
            <v>lbs</v>
          </cell>
          <cell r="E505">
            <v>13.48</v>
          </cell>
          <cell r="F505" t="str">
            <v>Material</v>
          </cell>
        </row>
        <row r="506">
          <cell r="B506" t="str">
            <v>Q21088</v>
          </cell>
          <cell r="C506" t="str">
            <v>DYSX Plus - Reductor de perdida de fluido. Partículas Sólidas de Grafito.</v>
          </cell>
          <cell r="D506" t="str">
            <v>sx</v>
          </cell>
          <cell r="E506">
            <v>70.77</v>
          </cell>
          <cell r="F506" t="str">
            <v>Material</v>
          </cell>
        </row>
        <row r="507">
          <cell r="B507" t="str">
            <v>Q21089</v>
          </cell>
          <cell r="C507" t="str">
            <v>DYCoastalSpot - Concentrado para píldora despegante de Pega Diferencial</v>
          </cell>
          <cell r="D507" t="str">
            <v>gls</v>
          </cell>
          <cell r="E507">
            <v>22.98</v>
          </cell>
          <cell r="F507" t="str">
            <v>Material</v>
          </cell>
        </row>
        <row r="508">
          <cell r="B508" t="str">
            <v>2.1.31. Servicios de Limpieza de Revestidor</v>
          </cell>
        </row>
        <row r="509">
          <cell r="B509" t="str">
            <v xml:space="preserve">SH1100   </v>
          </cell>
          <cell r="C509" t="str">
            <v xml:space="preserve">SARTA DE LIMPIEZA PARA CASING 5'' - 5 1/2'' Incuye   (casing scraper, cepillo  , magneto , canasta), personal tecnico, redress.  </v>
          </cell>
          <cell r="D509" t="str">
            <v>Corrida</v>
          </cell>
          <cell r="E509">
            <v>4823.3499999999995</v>
          </cell>
          <cell r="F509" t="str">
            <v>Servicio</v>
          </cell>
        </row>
        <row r="510">
          <cell r="B510" t="str">
            <v>SH1101</v>
          </cell>
          <cell r="C510" t="str">
            <v xml:space="preserve">SARTA DE LIMPIEZA PARA CASING 7'' Incuye  (casing scraper, cepillo  , magneto , canasta), personal tecnico, redress.  </v>
          </cell>
          <cell r="D510" t="str">
            <v>Corrida</v>
          </cell>
          <cell r="E510">
            <v>4262.5200000000004</v>
          </cell>
          <cell r="F510" t="str">
            <v>Servicio</v>
          </cell>
        </row>
        <row r="511">
          <cell r="B511" t="str">
            <v>SH1102</v>
          </cell>
          <cell r="C511" t="str">
            <v xml:space="preserve">SARTA DE LIMPIEZA PARA CASING 9 5/8'' Incuye  (casing scraper, cepillo  , magneto , canasta), personal tecnico, redress.  </v>
          </cell>
          <cell r="D511" t="str">
            <v>Corrida</v>
          </cell>
          <cell r="E511">
            <v>4696</v>
          </cell>
          <cell r="F511" t="str">
            <v>Servicio</v>
          </cell>
        </row>
        <row r="512">
          <cell r="B512" t="str">
            <v>SH1103</v>
          </cell>
          <cell r="C512" t="str">
            <v xml:space="preserve">SARTAS DE LIMPIEZA EN TANDEM PARA CASING  7" Y 9-5/8" Incluye  (casing scraper, cepillo , magneto , canasta), personal tecnico, redress.   </v>
          </cell>
          <cell r="D512" t="str">
            <v>Corrida</v>
          </cell>
          <cell r="E512">
            <v>5205.79</v>
          </cell>
          <cell r="F512" t="str">
            <v>Servicio</v>
          </cell>
        </row>
        <row r="513">
          <cell r="B513" t="str">
            <v>SH1104</v>
          </cell>
          <cell r="C513" t="str">
            <v xml:space="preserve">SARTAS DE LIMPIEZA EN TANDEM PARA CASING  5" Y 7"  Incluye (casing scraper, cepillo , magneto , canasta), personal tecnico, redress.  </v>
          </cell>
          <cell r="D513" t="str">
            <v>Corrida</v>
          </cell>
          <cell r="E513">
            <v>7478.39</v>
          </cell>
          <cell r="F513" t="str">
            <v>Servicio</v>
          </cell>
        </row>
        <row r="514">
          <cell r="B514" t="str">
            <v>SH1105</v>
          </cell>
          <cell r="C514" t="str">
            <v xml:space="preserve">SCRAPER PARA CASING 4 1/2-5 1/2" </v>
          </cell>
          <cell r="D514" t="str">
            <v>Corrida</v>
          </cell>
          <cell r="E514">
            <v>2101.92</v>
          </cell>
          <cell r="F514" t="str">
            <v>Servicio</v>
          </cell>
        </row>
        <row r="515">
          <cell r="B515" t="str">
            <v>SH1106</v>
          </cell>
          <cell r="C515" t="str">
            <v>SCRAPER PARA CASING 7"</v>
          </cell>
          <cell r="D515" t="str">
            <v>Corrida</v>
          </cell>
          <cell r="E515">
            <v>2690.46</v>
          </cell>
          <cell r="F515" t="str">
            <v>Servicio</v>
          </cell>
        </row>
        <row r="516">
          <cell r="B516" t="str">
            <v>SH1107</v>
          </cell>
          <cell r="C516" t="str">
            <v>SCRAPER PARA CASING 9 5/8"</v>
          </cell>
          <cell r="D516" t="str">
            <v>Corrida</v>
          </cell>
          <cell r="E516">
            <v>3194.9100000000003</v>
          </cell>
          <cell r="F516" t="str">
            <v>Servicio</v>
          </cell>
        </row>
        <row r="517">
          <cell r="B517" t="str">
            <v>SH1108</v>
          </cell>
          <cell r="C517" t="str">
            <v>CANASTA PARA CASING  4 1/2-5 1/2"</v>
          </cell>
          <cell r="D517" t="str">
            <v>Corrida</v>
          </cell>
          <cell r="E517">
            <v>2101.92</v>
          </cell>
          <cell r="F517" t="str">
            <v>Servicio</v>
          </cell>
        </row>
        <row r="518">
          <cell r="B518" t="str">
            <v>SH1109</v>
          </cell>
          <cell r="C518" t="str">
            <v>CANASTA PARA CASING  7"</v>
          </cell>
          <cell r="D518" t="str">
            <v>Corrida</v>
          </cell>
          <cell r="E518">
            <v>2690.46</v>
          </cell>
          <cell r="F518" t="str">
            <v>Servicio</v>
          </cell>
        </row>
        <row r="519">
          <cell r="B519" t="str">
            <v>SH1110</v>
          </cell>
          <cell r="C519" t="str">
            <v>CANASTA PARA CASING  9 5/8"</v>
          </cell>
          <cell r="D519" t="str">
            <v>Corrida</v>
          </cell>
          <cell r="E519">
            <v>3194.9100000000003</v>
          </cell>
          <cell r="F519" t="str">
            <v>Servicio</v>
          </cell>
        </row>
        <row r="520">
          <cell r="B520" t="str">
            <v>SCR5201</v>
          </cell>
          <cell r="C520" t="str">
            <v xml:space="preserve">ROTATING JET CLEAN SYSTEM TOOL 2.5¨ - 2 3/8¨ EUE BOX UP </v>
          </cell>
          <cell r="D520" t="str">
            <v>Corrida</v>
          </cell>
          <cell r="E520">
            <v>4160.0499999999993</v>
          </cell>
          <cell r="F520" t="str">
            <v>Servicio</v>
          </cell>
        </row>
        <row r="521">
          <cell r="B521" t="str">
            <v>SCR5202</v>
          </cell>
          <cell r="C521" t="str">
            <v>SAND JET PERFORATING TOOL - 3.500¨ - 2 3/8¨ EUE BOX x PIN - PRIMERAS 8 HORAS</v>
          </cell>
          <cell r="D521" t="str">
            <v>unidad</v>
          </cell>
          <cell r="E521">
            <v>1466.08</v>
          </cell>
          <cell r="F521" t="str">
            <v>Servicio</v>
          </cell>
        </row>
        <row r="522">
          <cell r="B522" t="str">
            <v>SCR5203</v>
          </cell>
          <cell r="C522" t="str">
            <v>SAND JET PERFORATING TOOL -POR PUNZADO</v>
          </cell>
          <cell r="D522" t="str">
            <v>unidad</v>
          </cell>
          <cell r="E522">
            <v>183.26</v>
          </cell>
          <cell r="F522" t="str">
            <v>Servicio</v>
          </cell>
        </row>
        <row r="523">
          <cell r="B523" t="str">
            <v>SCR5204</v>
          </cell>
          <cell r="C523" t="str">
            <v>CIRCULATION SUB ROTATING JET CLEAN</v>
          </cell>
          <cell r="D523" t="str">
            <v>día</v>
          </cell>
          <cell r="E523">
            <v>773.77</v>
          </cell>
          <cell r="F523" t="str">
            <v>Servicio</v>
          </cell>
        </row>
        <row r="524">
          <cell r="B524" t="str">
            <v>SCR5205</v>
          </cell>
          <cell r="C524" t="str">
            <v>Supervisor para operaciones de Sand Jetting dia o fraccion</v>
          </cell>
          <cell r="D524" t="str">
            <v>día</v>
          </cell>
          <cell r="E524">
            <v>806.54</v>
          </cell>
          <cell r="F524" t="str">
            <v>Servicio</v>
          </cell>
        </row>
        <row r="525">
          <cell r="B525" t="str">
            <v>SCR5206</v>
          </cell>
          <cell r="C525" t="str">
            <v>OPERADOR SAND JETTING dia o fraccion</v>
          </cell>
          <cell r="D525" t="str">
            <v>día</v>
          </cell>
          <cell r="E525">
            <v>349.78</v>
          </cell>
          <cell r="F525" t="str">
            <v>Servicio</v>
          </cell>
        </row>
        <row r="526">
          <cell r="B526" t="str">
            <v>SCR5207</v>
          </cell>
          <cell r="C526" t="str">
            <v>Asistente de Operaciones para fluidos de completacion dia o fraccion</v>
          </cell>
          <cell r="D526" t="str">
            <v>día</v>
          </cell>
          <cell r="E526">
            <v>109.31</v>
          </cell>
          <cell r="F526" t="str">
            <v>Servicio</v>
          </cell>
        </row>
        <row r="527">
          <cell r="B527" t="str">
            <v>2.1.07. Servicios de Pesca</v>
          </cell>
        </row>
        <row r="528">
          <cell r="B528" t="str">
            <v>SH1001</v>
          </cell>
          <cell r="C528" t="str">
            <v>Operador de Thru Tubing dia o fraccion dia o fraccion</v>
          </cell>
          <cell r="D528" t="str">
            <v>día</v>
          </cell>
          <cell r="E528">
            <v>330.54</v>
          </cell>
          <cell r="F528" t="str">
            <v>Servicio</v>
          </cell>
        </row>
        <row r="529">
          <cell r="B529" t="str">
            <v>SH1006</v>
          </cell>
          <cell r="C529" t="str">
            <v>Tapon Inflable de 1-11/16" HASTA 2-1/8'' OD</v>
          </cell>
          <cell r="D529" t="str">
            <v>unidad</v>
          </cell>
          <cell r="E529">
            <v>19396.189999999999</v>
          </cell>
          <cell r="F529" t="str">
            <v>Material</v>
          </cell>
        </row>
        <row r="530">
          <cell r="B530" t="str">
            <v>SH1007</v>
          </cell>
          <cell r="C530" t="str">
            <v>SARTA DE (MHA): O.D 1-11/16"</v>
          </cell>
          <cell r="D530" t="str">
            <v>Corrida</v>
          </cell>
          <cell r="E530">
            <v>2232.1</v>
          </cell>
          <cell r="F530" t="str">
            <v>Servicio</v>
          </cell>
        </row>
        <row r="531">
          <cell r="B531" t="str">
            <v>SH1008</v>
          </cell>
          <cell r="C531" t="str">
            <v>SARTA DE (MHA): O.D 1-1/2"</v>
          </cell>
          <cell r="D531" t="str">
            <v>Corrida</v>
          </cell>
          <cell r="E531">
            <v>2232.1</v>
          </cell>
          <cell r="F531" t="str">
            <v>Servicio</v>
          </cell>
        </row>
        <row r="532">
          <cell r="B532" t="str">
            <v>SH1009</v>
          </cell>
          <cell r="C532" t="str">
            <v>SARTA DE (MHA): O.D 2-1/8"</v>
          </cell>
          <cell r="D532" t="str">
            <v>Corrida</v>
          </cell>
          <cell r="E532">
            <v>2309.0700000000002</v>
          </cell>
          <cell r="F532" t="str">
            <v>Servicio</v>
          </cell>
        </row>
        <row r="533">
          <cell r="B533" t="str">
            <v>SH1010</v>
          </cell>
          <cell r="C533" t="str">
            <v>SARTA DE (MHA): O.D 2-7/8"</v>
          </cell>
          <cell r="D533" t="str">
            <v>Corrida</v>
          </cell>
          <cell r="E533">
            <v>2309.0700000000002</v>
          </cell>
          <cell r="F533" t="str">
            <v>Servicio</v>
          </cell>
        </row>
        <row r="534">
          <cell r="B534" t="str">
            <v>SH1011</v>
          </cell>
          <cell r="C534" t="str">
            <v>SARTA DE (MHA) PARA BAJAR TAPON RECUPERABLE 1-11/16" HASTA 2-1/8'' OD</v>
          </cell>
          <cell r="D534" t="str">
            <v>Corrida</v>
          </cell>
          <cell r="E534">
            <v>3345.8399999999997</v>
          </cell>
          <cell r="F534" t="str">
            <v>Servicio</v>
          </cell>
        </row>
        <row r="535">
          <cell r="B535" t="str">
            <v>SH1012</v>
          </cell>
          <cell r="C535" t="str">
            <v>SARTA DE GS SPEAR HIDRAULICO: O.D 1-3/4"</v>
          </cell>
          <cell r="D535" t="str">
            <v>Corrida</v>
          </cell>
          <cell r="E535">
            <v>9467.1899999999987</v>
          </cell>
          <cell r="F535" t="str">
            <v>Servicio</v>
          </cell>
        </row>
        <row r="536">
          <cell r="B536" t="str">
            <v>SH1013</v>
          </cell>
          <cell r="C536" t="str">
            <v>SARTA DE PESCANTE DE GUAYA TIPO CAIMAN</v>
          </cell>
          <cell r="D536" t="str">
            <v>Corrida</v>
          </cell>
          <cell r="E536">
            <v>5879.1200000000008</v>
          </cell>
          <cell r="F536" t="str">
            <v>Servicio</v>
          </cell>
        </row>
        <row r="537">
          <cell r="B537" t="str">
            <v>SH1014</v>
          </cell>
          <cell r="C537" t="str">
            <v>SARTA DE PESCANTE DE GUAYA TIPO ARPON</v>
          </cell>
          <cell r="D537" t="str">
            <v>Corrida</v>
          </cell>
          <cell r="E537">
            <v>5879.1200000000008</v>
          </cell>
          <cell r="F537" t="str">
            <v>Servicio</v>
          </cell>
        </row>
        <row r="538">
          <cell r="B538" t="str">
            <v>SH1015</v>
          </cell>
          <cell r="C538" t="str">
            <v>SARTA DE JDC HIDRAULICO: 2'' HASTA 3 1/2'' OD</v>
          </cell>
          <cell r="D538" t="str">
            <v>Corrida</v>
          </cell>
          <cell r="E538">
            <v>9467.1899999999987</v>
          </cell>
          <cell r="F538" t="str">
            <v>Servicio</v>
          </cell>
        </row>
        <row r="539">
          <cell r="B539" t="str">
            <v>SH1016</v>
          </cell>
          <cell r="C539" t="str">
            <v>SARTA DE OVERSHOT-CONTINUO MECANICO: HASTA 3 1/2 O.D</v>
          </cell>
          <cell r="D539" t="str">
            <v>Corrida</v>
          </cell>
          <cell r="E539">
            <v>6452.71</v>
          </cell>
          <cell r="F539" t="str">
            <v>Servicio</v>
          </cell>
        </row>
        <row r="540">
          <cell r="B540" t="str">
            <v>SH1017</v>
          </cell>
          <cell r="C540" t="str">
            <v>SARTA DE OVERSHOT HIDRAULICO : HASTA 3 1/2 OD</v>
          </cell>
          <cell r="D540" t="str">
            <v>Corrida</v>
          </cell>
          <cell r="E540">
            <v>7121.88</v>
          </cell>
          <cell r="F540" t="str">
            <v>Servicio</v>
          </cell>
        </row>
        <row r="541">
          <cell r="B541" t="str">
            <v>SH1018</v>
          </cell>
          <cell r="C541" t="str">
            <v>SARTA DE INDEXING TOOL MECANICA/HIDRAULICA</v>
          </cell>
          <cell r="D541" t="str">
            <v>Corrida</v>
          </cell>
          <cell r="E541">
            <v>5305.5599999999995</v>
          </cell>
          <cell r="F541" t="str">
            <v>Servicio</v>
          </cell>
        </row>
        <row r="542">
          <cell r="B542" t="str">
            <v>SH1019</v>
          </cell>
          <cell r="C542" t="str">
            <v>SARTA DE BLOQUE DE IMPRESIÓN: HASTA 3-3/4"</v>
          </cell>
          <cell r="D542" t="str">
            <v>Corrida</v>
          </cell>
          <cell r="E542">
            <v>2724.48</v>
          </cell>
          <cell r="F542" t="str">
            <v>Servicio</v>
          </cell>
        </row>
        <row r="543">
          <cell r="B543" t="str">
            <v>SH1020</v>
          </cell>
          <cell r="C543" t="str">
            <v>SARTA DE SETTING TOOL HIDRAULICO: OD. 2''</v>
          </cell>
          <cell r="D543" t="str">
            <v>Corrida</v>
          </cell>
          <cell r="E543">
            <v>2820.0699999999997</v>
          </cell>
          <cell r="F543" t="str">
            <v>Servicio</v>
          </cell>
        </row>
        <row r="544">
          <cell r="B544" t="str">
            <v>SH1021</v>
          </cell>
          <cell r="C544" t="str">
            <v>SARTA DE VENTURY BASKET: 1-11/16" hasta 2 1/2'' OD</v>
          </cell>
          <cell r="D544" t="str">
            <v>Corrida</v>
          </cell>
          <cell r="E544">
            <v>8555.81</v>
          </cell>
          <cell r="F544" t="str">
            <v>Servicio</v>
          </cell>
        </row>
        <row r="545">
          <cell r="B545" t="str">
            <v>SH1022</v>
          </cell>
          <cell r="C545" t="str">
            <v>SARTA DE JET ROTATORIO: OD. 1-11/16"</v>
          </cell>
          <cell r="D545" t="str">
            <v>Corrida</v>
          </cell>
          <cell r="E545">
            <v>4254.0099999999993</v>
          </cell>
          <cell r="F545" t="str">
            <v>Servicio</v>
          </cell>
        </row>
        <row r="546">
          <cell r="B546" t="str">
            <v>SH1023</v>
          </cell>
          <cell r="C546" t="str">
            <v>SARTA DE JET ROTATORIO: OD. 2-1/2"</v>
          </cell>
          <cell r="D546" t="str">
            <v>Corrida</v>
          </cell>
          <cell r="E546">
            <v>4827.57</v>
          </cell>
          <cell r="F546" t="str">
            <v>Servicio</v>
          </cell>
        </row>
        <row r="547">
          <cell r="B547" t="str">
            <v>SH1024</v>
          </cell>
          <cell r="C547" t="str">
            <v>SARTA DE CORTADOR DE TUBERIA HIDRAULICO:  1-11/16, 2 1/8''</v>
          </cell>
          <cell r="D547" t="str">
            <v>Corrida</v>
          </cell>
          <cell r="E547">
            <v>10993.49</v>
          </cell>
          <cell r="F547" t="str">
            <v>Servicio</v>
          </cell>
        </row>
        <row r="548">
          <cell r="B548" t="str">
            <v>SH1025</v>
          </cell>
          <cell r="C548" t="str">
            <v>UNDERIMER: OD. 2", 2-1/8"</v>
          </cell>
          <cell r="D548" t="str">
            <v>Corrida</v>
          </cell>
          <cell r="E548">
            <v>10993.49</v>
          </cell>
          <cell r="F548" t="str">
            <v>Servicio</v>
          </cell>
        </row>
        <row r="549">
          <cell r="B549" t="str">
            <v>SH1026</v>
          </cell>
          <cell r="C549" t="str">
            <v>PERCUSIÓN HIDRÁULICA O.D 1-11/16'' , 1-1/4''</v>
          </cell>
          <cell r="D549" t="str">
            <v>Corrida</v>
          </cell>
          <cell r="E549">
            <v>7081.15</v>
          </cell>
          <cell r="F549" t="str">
            <v>Servicio</v>
          </cell>
        </row>
        <row r="550">
          <cell r="B550" t="str">
            <v>SH1027</v>
          </cell>
          <cell r="C550" t="str">
            <v>LOCALIZADOR: O.D 1-11/16 , 2-1/8"</v>
          </cell>
          <cell r="D550" t="str">
            <v>Corrida</v>
          </cell>
          <cell r="E550">
            <v>2676.6800000000003</v>
          </cell>
          <cell r="F550" t="str">
            <v>Servicio</v>
          </cell>
        </row>
        <row r="551">
          <cell r="B551" t="str">
            <v>SH1029</v>
          </cell>
          <cell r="C551" t="str">
            <v>SARTA DE EMPACADURA INFLEBLE: 1-11/16",</v>
          </cell>
          <cell r="D551" t="str">
            <v>Corrida</v>
          </cell>
          <cell r="E551">
            <v>17971.96</v>
          </cell>
          <cell r="F551" t="str">
            <v>Servicio</v>
          </cell>
        </row>
        <row r="552">
          <cell r="B552" t="str">
            <v>SH1030</v>
          </cell>
          <cell r="C552" t="str">
            <v>CONECTOR DE TUBERIA 1-1/4” – 1-1/2”</v>
          </cell>
          <cell r="D552" t="str">
            <v>Corrida</v>
          </cell>
          <cell r="E552">
            <v>461.82</v>
          </cell>
          <cell r="F552" t="str">
            <v>Servicio</v>
          </cell>
        </row>
        <row r="553">
          <cell r="B553" t="str">
            <v>SH1031</v>
          </cell>
          <cell r="C553" t="str">
            <v>CONECTOR DE TUBERIA Coil: 1-3/4” – 2.00”</v>
          </cell>
          <cell r="D553" t="str">
            <v>Corrida</v>
          </cell>
          <cell r="E553">
            <v>461.82</v>
          </cell>
          <cell r="F553" t="str">
            <v>Servicio</v>
          </cell>
        </row>
        <row r="554">
          <cell r="B554" t="str">
            <v>SH1032</v>
          </cell>
          <cell r="C554" t="str">
            <v>VALVULA FLAPPLER</v>
          </cell>
          <cell r="D554" t="str">
            <v>Corrida</v>
          </cell>
          <cell r="E554">
            <v>692.73</v>
          </cell>
          <cell r="F554" t="str">
            <v>Servicio</v>
          </cell>
        </row>
        <row r="555">
          <cell r="B555" t="str">
            <v>SH1033</v>
          </cell>
          <cell r="C555" t="str">
            <v>SUB DE CIRCULACIÓN</v>
          </cell>
          <cell r="D555" t="str">
            <v>Corrida</v>
          </cell>
          <cell r="E555">
            <v>692.73</v>
          </cell>
          <cell r="F555" t="str">
            <v>Servicio</v>
          </cell>
        </row>
        <row r="556">
          <cell r="B556" t="str">
            <v>SH1034</v>
          </cell>
          <cell r="C556" t="str">
            <v>DESCONECTOR HIDRAULICO</v>
          </cell>
          <cell r="D556" t="str">
            <v>Corrida</v>
          </cell>
          <cell r="E556">
            <v>692.73</v>
          </cell>
          <cell r="F556" t="str">
            <v>Servicio</v>
          </cell>
        </row>
        <row r="557">
          <cell r="B557" t="str">
            <v>SH1035</v>
          </cell>
          <cell r="C557" t="str">
            <v>JET FIJO PARA LIMPIEZA</v>
          </cell>
          <cell r="D557" t="str">
            <v>Corrida</v>
          </cell>
          <cell r="E557">
            <v>254.92000000000002</v>
          </cell>
          <cell r="F557" t="str">
            <v>Servicio</v>
          </cell>
        </row>
        <row r="558">
          <cell r="B558" t="str">
            <v>SH1036</v>
          </cell>
          <cell r="C558" t="str">
            <v>JET FIJO PARA CEMENTACIÓN</v>
          </cell>
          <cell r="D558" t="str">
            <v>Corrida</v>
          </cell>
          <cell r="E558">
            <v>276.18</v>
          </cell>
          <cell r="F558" t="str">
            <v>Servicio</v>
          </cell>
        </row>
        <row r="559">
          <cell r="B559" t="str">
            <v>SH1037</v>
          </cell>
          <cell r="C559" t="str">
            <v xml:space="preserve">Venturi Junk Basket 2 1/16'' /  1 1/2”  </v>
          </cell>
          <cell r="D559" t="str">
            <v>día</v>
          </cell>
          <cell r="E559">
            <v>2030.16</v>
          </cell>
          <cell r="F559" t="str">
            <v>Servicio</v>
          </cell>
        </row>
        <row r="560">
          <cell r="B560" t="str">
            <v>SH1038</v>
          </cell>
          <cell r="C560" t="str">
            <v xml:space="preserve">Fishing Grab Tool 2 1/16'' /  1 1/2”  </v>
          </cell>
          <cell r="D560" t="str">
            <v>día</v>
          </cell>
          <cell r="E560">
            <v>2254.19</v>
          </cell>
          <cell r="F560" t="str">
            <v>Servicio</v>
          </cell>
        </row>
        <row r="561">
          <cell r="B561" t="str">
            <v>SH1039</v>
          </cell>
          <cell r="C561" t="str">
            <v xml:space="preserve">Coiled Tubing Anchor with Mechanical Shear Release 1-11/16'' / 1” </v>
          </cell>
          <cell r="D561" t="str">
            <v>Corrida</v>
          </cell>
          <cell r="E561">
            <v>2437.86</v>
          </cell>
          <cell r="F561" t="str">
            <v>Servicio</v>
          </cell>
        </row>
        <row r="562">
          <cell r="B562" t="str">
            <v>SH1040</v>
          </cell>
          <cell r="C562" t="str">
            <v xml:space="preserve">Coiled Tubing Anchor with Mechanical Shear Release 2-1/8'' / 1 1/2”  </v>
          </cell>
          <cell r="D562" t="str">
            <v>Corrida</v>
          </cell>
          <cell r="E562">
            <v>2437.86</v>
          </cell>
          <cell r="F562" t="str">
            <v>Servicio</v>
          </cell>
        </row>
        <row r="563">
          <cell r="B563" t="str">
            <v>SH1041</v>
          </cell>
          <cell r="C563" t="str">
            <v xml:space="preserve">Hydraulic Pipe Cutter 1-11/16'' / 1”  </v>
          </cell>
          <cell r="D563" t="str">
            <v>Corrida</v>
          </cell>
          <cell r="E563">
            <v>2278.2900000000004</v>
          </cell>
          <cell r="F563" t="str">
            <v>Servicio</v>
          </cell>
        </row>
        <row r="564">
          <cell r="B564" t="str">
            <v>SH1042</v>
          </cell>
          <cell r="C564" t="str">
            <v xml:space="preserve">Hydraulic Pipe Cutter 2-1/8'' / 1 1/2”  </v>
          </cell>
          <cell r="D564" t="str">
            <v>Corrida</v>
          </cell>
          <cell r="E564">
            <v>3701.4399999999996</v>
          </cell>
          <cell r="F564" t="str">
            <v>Servicio</v>
          </cell>
        </row>
        <row r="565">
          <cell r="B565" t="str">
            <v>SH1043</v>
          </cell>
          <cell r="C565" t="str">
            <v xml:space="preserve">Multi-Jet Wash Tool T 1-11/16'' / 1”  </v>
          </cell>
          <cell r="D565" t="str">
            <v>día</v>
          </cell>
          <cell r="E565">
            <v>2718.3900000000003</v>
          </cell>
          <cell r="F565" t="str">
            <v>Servicio</v>
          </cell>
        </row>
        <row r="566">
          <cell r="B566" t="str">
            <v>SH1044</v>
          </cell>
          <cell r="C566" t="str">
            <v xml:space="preserve">Multi-Jet Wash Tool T 2-1/8'' / 1 1/2”  </v>
          </cell>
          <cell r="D566" t="str">
            <v>día</v>
          </cell>
          <cell r="E566">
            <v>3324.5099999999998</v>
          </cell>
          <cell r="F566" t="str">
            <v>Servicio</v>
          </cell>
        </row>
        <row r="567">
          <cell r="B567" t="str">
            <v>SH1045</v>
          </cell>
          <cell r="C567" t="str">
            <v xml:space="preserve">Flow Activated Releasable Overshot Tool thru 2 1/8 </v>
          </cell>
          <cell r="D567" t="str">
            <v>día</v>
          </cell>
          <cell r="E567">
            <v>924.79</v>
          </cell>
          <cell r="F567" t="str">
            <v>Servicio</v>
          </cell>
        </row>
        <row r="568">
          <cell r="B568" t="str">
            <v>SH1046</v>
          </cell>
          <cell r="C568" t="str">
            <v>Basket downhole thru 2 1/8''</v>
          </cell>
          <cell r="D568" t="str">
            <v>día</v>
          </cell>
          <cell r="E568">
            <v>357.54999999999995</v>
          </cell>
          <cell r="F568" t="str">
            <v>Servicio</v>
          </cell>
        </row>
        <row r="569">
          <cell r="B569" t="str">
            <v>SH1047</v>
          </cell>
          <cell r="C569" t="str">
            <v xml:space="preserve">Flow Activated Releasable Fishing/Bulldog Spear thru 2'' / 1”  </v>
          </cell>
          <cell r="D569" t="str">
            <v>día</v>
          </cell>
          <cell r="E569">
            <v>1269.8599999999999</v>
          </cell>
          <cell r="F569" t="str">
            <v>Servicio</v>
          </cell>
        </row>
        <row r="570">
          <cell r="B570" t="str">
            <v>SFS6001</v>
          </cell>
          <cell r="C570" t="str">
            <v>HYDRAULIC JAR  "ALL TYPES" TOOL OD 4.750'' TOOL ID 2.000'' OR 2.250'' THREATS 3 1/2 IF BOX - PIN PRIMER DIA</v>
          </cell>
          <cell r="D570" t="str">
            <v>día</v>
          </cell>
          <cell r="E570">
            <v>1315.98</v>
          </cell>
          <cell r="F570" t="str">
            <v>Servicio</v>
          </cell>
        </row>
        <row r="571">
          <cell r="B571" t="str">
            <v>SFS6002</v>
          </cell>
          <cell r="C571" t="str">
            <v>HYDRAULIC JAR  "ALL TYPES" TOOL OD 4.750'' TOOL ID 2.000'' OR 2.250'' THREATS 3 1/2 IF BOX - PIN DIA ADICIONAL</v>
          </cell>
          <cell r="D571" t="str">
            <v>día</v>
          </cell>
          <cell r="E571">
            <v>657.58</v>
          </cell>
          <cell r="F571" t="str">
            <v>Servicio</v>
          </cell>
        </row>
        <row r="572">
          <cell r="B572" t="str">
            <v>SFS6003</v>
          </cell>
          <cell r="C572" t="str">
            <v>HYDRAULIC JAR  "ALL TYPES" TOOL OD 4.750'' TOOL ID 2.000'' OR 2.250'' THREATS 3 1/2 IF BOX - PIN PERDIDA EN EL HOYO O DAÑO IRREPARABLE</v>
          </cell>
          <cell r="D572" t="str">
            <v>unidad</v>
          </cell>
          <cell r="E572">
            <v>64786.369999999995</v>
          </cell>
          <cell r="F572" t="str">
            <v>Material</v>
          </cell>
        </row>
        <row r="573">
          <cell r="B573" t="str">
            <v>SFS6004</v>
          </cell>
          <cell r="C573" t="str">
            <v>HYDRAULIC JAR  "ALL TYPES" TOOL OD 4.750'' TOOL ID 2.000'' OR 2.250'' THREATS 3 1/2 IF BOX - PIN REDRESS CHARGE</v>
          </cell>
          <cell r="D573" t="str">
            <v>unidad</v>
          </cell>
          <cell r="E573">
            <v>1619.67</v>
          </cell>
          <cell r="F573" t="str">
            <v>Material</v>
          </cell>
        </row>
        <row r="574">
          <cell r="B574" t="str">
            <v>SFS6005</v>
          </cell>
          <cell r="C574" t="str">
            <v>BUMPER SUB  "ALL TYPES" TOOL OD 4.750'' TOOL ID 2.000'' OR 2.250'' THREATS 3 1/2 IF BOX - PIN PRIMER DIA</v>
          </cell>
          <cell r="D574" t="str">
            <v>día</v>
          </cell>
          <cell r="E574">
            <v>783.92</v>
          </cell>
          <cell r="F574" t="str">
            <v>Servicio</v>
          </cell>
        </row>
        <row r="575">
          <cell r="B575" t="str">
            <v>SFS6006</v>
          </cell>
          <cell r="C575" t="str">
            <v>BUMPER SUB "ALL TYPES" TOOL OD 4.750'' TOOL ID 2.000'' OR 2.250'' THREATS 3 1/2 IF BOX - PIN DIA ADICIONAL</v>
          </cell>
          <cell r="D575" t="str">
            <v>día</v>
          </cell>
          <cell r="E575">
            <v>391.96999999999997</v>
          </cell>
          <cell r="F575" t="str">
            <v>Servicio</v>
          </cell>
        </row>
        <row r="576">
          <cell r="B576" t="str">
            <v>SFS6007</v>
          </cell>
          <cell r="C576" t="str">
            <v>BUMPER SUB "ALL TYPES" TOOL OD 4.750'' TOOL ID 2.000'' OR 2.250'' THREATS 3 1/2 IF BOX - PIN PERDIDA EN EL HOYO O DAÑO IRREPARABLE</v>
          </cell>
          <cell r="D576" t="str">
            <v>unidad</v>
          </cell>
          <cell r="E576">
            <v>44540.630000000005</v>
          </cell>
          <cell r="F576" t="str">
            <v>Material</v>
          </cell>
        </row>
        <row r="577">
          <cell r="B577" t="str">
            <v>SFS6008</v>
          </cell>
          <cell r="C577" t="str">
            <v>BUMPER SUB  "ALL TYPES" TOOL OD 4.750'' TOOL ID 2.000'' OR 2.250'' THREATS 3 1/2 IF BOX - PIN REDRESS CHARGE</v>
          </cell>
          <cell r="D577" t="str">
            <v>unidad</v>
          </cell>
          <cell r="E577">
            <v>1417.1999999999998</v>
          </cell>
          <cell r="F577" t="str">
            <v>Material</v>
          </cell>
        </row>
        <row r="578">
          <cell r="B578" t="str">
            <v>SFS6009</v>
          </cell>
          <cell r="C578" t="str">
            <v>ACCELERATORS JARS ALL TYPES TOOL OD 4.750'' TOOL ID 2.000'' OR 2.250'' THREATS 3 1/2 IF BOX - PIN PRIMER DIA</v>
          </cell>
          <cell r="D578" t="str">
            <v>día</v>
          </cell>
          <cell r="E578">
            <v>951.56000000000006</v>
          </cell>
          <cell r="F578" t="str">
            <v>Servicio</v>
          </cell>
        </row>
        <row r="579">
          <cell r="B579" t="str">
            <v>SFS6010</v>
          </cell>
          <cell r="C579" t="str">
            <v>ACCELERATORS JARS  ALL TYPES TOOL OD 4.750'' TOOL ID 2.000'' OR 2.250'' THREATS 3 1/2 IF BOX - PIN DIA ADICIONAL</v>
          </cell>
          <cell r="D579" t="str">
            <v>día</v>
          </cell>
          <cell r="E579">
            <v>475.36</v>
          </cell>
          <cell r="F579" t="str">
            <v>Servicio</v>
          </cell>
        </row>
        <row r="580">
          <cell r="B580" t="str">
            <v>SFS6011</v>
          </cell>
          <cell r="C580" t="str">
            <v>ACCELERATORS JARS ALL TYPES TOOL OD 4.750'' TOOL ID 2.000'' OR 2.250'' THREATS 3 1/2 IF BOX - PERDIDA EN EL HOYO O DAÑO IRREPARABLE</v>
          </cell>
          <cell r="D580" t="str">
            <v>unidad</v>
          </cell>
          <cell r="E580">
            <v>72884.67</v>
          </cell>
          <cell r="F580" t="str">
            <v>Material</v>
          </cell>
        </row>
        <row r="581">
          <cell r="B581" t="str">
            <v>SFS6012</v>
          </cell>
          <cell r="C581" t="str">
            <v>ACCELERATORS JARS ALL TYPES TOOL OD 4.750'' TOOL ID 2.000'' OR 2.250'' THREATS 3 1/2 IF BOX - PIN REDRESS CHARGE</v>
          </cell>
          <cell r="D581" t="str">
            <v>unidad</v>
          </cell>
          <cell r="E581">
            <v>1619.67</v>
          </cell>
          <cell r="F581" t="str">
            <v>Material</v>
          </cell>
        </row>
        <row r="582">
          <cell r="B582" t="str">
            <v>SFS6013</v>
          </cell>
          <cell r="C582" t="str">
            <v>BUMPER SUB ALL TYPES" TOOL OD 6.250'' TOOL ID 2.250'' THREATS 4 1/2 IF BOX -PIN POR DIA</v>
          </cell>
          <cell r="D582" t="str">
            <v>día</v>
          </cell>
          <cell r="E582">
            <v>1012.3000000000001</v>
          </cell>
          <cell r="F582" t="str">
            <v>Servicio</v>
          </cell>
        </row>
        <row r="583">
          <cell r="B583" t="str">
            <v>SFS6014</v>
          </cell>
          <cell r="C583" t="str">
            <v>BUMPER SUB  "ALL TYPES" TOOL OD 6.250'' TOOL ID 2.250'' THREATS 4 1/2 IF BOX -PIN REDRESS CHARGE</v>
          </cell>
          <cell r="D583" t="str">
            <v>unidad</v>
          </cell>
          <cell r="E583">
            <v>1417.1999999999998</v>
          </cell>
          <cell r="F583" t="str">
            <v>Material</v>
          </cell>
        </row>
        <row r="584">
          <cell r="B584" t="str">
            <v>SFS6015</v>
          </cell>
          <cell r="C584" t="str">
            <v>HYDRAULIC JAR  "ALL TYPES" TOOL OD 6.250'' TOOL ID 2.250'' THREATS 4 1/2 IF BOX -PIN POR DIA</v>
          </cell>
          <cell r="D584" t="str">
            <v>día</v>
          </cell>
          <cell r="E584">
            <v>1518.44</v>
          </cell>
          <cell r="F584" t="str">
            <v>Servicio</v>
          </cell>
        </row>
        <row r="585">
          <cell r="B585" t="str">
            <v>SFS6016</v>
          </cell>
          <cell r="C585" t="str">
            <v>HYDRAULIC JAR  "ALL TYPES" TOOL OD 6.250'' TOOL ID 2.250'' THREATS 4 1/2 IF BOX -PIN PERDIDA EN EL HOYO O DAÑO IRREPARABLE</v>
          </cell>
          <cell r="D585" t="str">
            <v>unidad</v>
          </cell>
          <cell r="E585">
            <v>76933.829999999987</v>
          </cell>
          <cell r="F585" t="str">
            <v>Material</v>
          </cell>
        </row>
        <row r="586">
          <cell r="B586" t="str">
            <v>SFS6017</v>
          </cell>
          <cell r="C586" t="str">
            <v>HYDRAULIC JAR  "ALL TYPES" TOOL OD 6.250'' TOOL ID 2.250'' THREATS 4 1/2 IF BOX -PIN REDRESS CHARGE</v>
          </cell>
          <cell r="D586" t="str">
            <v>unidad</v>
          </cell>
          <cell r="E586">
            <v>1619.67</v>
          </cell>
          <cell r="F586" t="str">
            <v>Material</v>
          </cell>
        </row>
        <row r="587">
          <cell r="B587" t="str">
            <v>SFS6018</v>
          </cell>
          <cell r="C587" t="str">
            <v xml:space="preserve">JUNK MILLS -(FLAT CONCAVE OR CONVEX) HASTA 4 3/4" OD      </v>
          </cell>
          <cell r="D587" t="str">
            <v>corrida</v>
          </cell>
          <cell r="E587">
            <v>1675.7</v>
          </cell>
          <cell r="F587" t="str">
            <v>Servicio</v>
          </cell>
        </row>
        <row r="588">
          <cell r="B588" t="str">
            <v>SFS6019</v>
          </cell>
          <cell r="C588" t="str">
            <v xml:space="preserve">JUNK MILLS(FLAT CONCAVE OR CONVEX) HASTA 6-1/8" OD        </v>
          </cell>
          <cell r="D588" t="str">
            <v>corrida</v>
          </cell>
          <cell r="E588">
            <v>2154.71</v>
          </cell>
          <cell r="F588" t="str">
            <v>Servicio</v>
          </cell>
        </row>
        <row r="589">
          <cell r="B589" t="str">
            <v>SFS6020</v>
          </cell>
          <cell r="C589" t="str">
            <v xml:space="preserve">JUNK MILLS(FLAT CONCAVE OR CONVEX) HASTA 8 1/2 " OD       </v>
          </cell>
          <cell r="D589" t="str">
            <v>corrida</v>
          </cell>
          <cell r="E589">
            <v>3062.86</v>
          </cell>
          <cell r="F589" t="str">
            <v>Servicio</v>
          </cell>
        </row>
        <row r="590">
          <cell r="B590" t="str">
            <v>SFS6030</v>
          </cell>
          <cell r="C590" t="str">
            <v xml:space="preserve">SHOES - ROTARY, HASTA 4 1/8" OD      </v>
          </cell>
          <cell r="D590" t="str">
            <v>Corrida</v>
          </cell>
          <cell r="E590">
            <v>2255.39</v>
          </cell>
          <cell r="F590" t="str">
            <v>Servicio</v>
          </cell>
        </row>
        <row r="591">
          <cell r="B591" t="str">
            <v>SFS6036</v>
          </cell>
          <cell r="C591" t="str">
            <v>SHOES - ROTARY, HASTA 4 1/8" OD  PERDIDA EN EL HOYO O DAÑO IRREPARABLE</v>
          </cell>
          <cell r="D591" t="str">
            <v>unidad</v>
          </cell>
          <cell r="E591">
            <v>3973.8399999999997</v>
          </cell>
          <cell r="F591" t="str">
            <v>Material</v>
          </cell>
        </row>
        <row r="592">
          <cell r="B592" t="str">
            <v>SFS6037</v>
          </cell>
          <cell r="C592" t="str">
            <v>SHOES - ROTARY, HASTA 6-1/2" OD  PERDIDA EN EL HOYO O DAÑO IRREPARABLE</v>
          </cell>
          <cell r="D592" t="str">
            <v>unidad</v>
          </cell>
          <cell r="E592">
            <v>5165.91</v>
          </cell>
          <cell r="F592" t="str">
            <v>Material</v>
          </cell>
        </row>
        <row r="593">
          <cell r="B593" t="str">
            <v>SFS6038</v>
          </cell>
          <cell r="C593" t="str">
            <v>SHOES - ROTARY,  HASTA 8-1/2" OD  PERDIDA EN EL HOYO O DAÑO IRREPARABLE</v>
          </cell>
          <cell r="D593" t="str">
            <v>unidad</v>
          </cell>
          <cell r="E593">
            <v>6954.01</v>
          </cell>
          <cell r="F593" t="str">
            <v>Material</v>
          </cell>
        </row>
        <row r="594">
          <cell r="B594" t="str">
            <v>SFS6040</v>
          </cell>
          <cell r="C594" t="str">
            <v>BASKETS-BOOT HASTA 4-1/4" OD     POR DIA</v>
          </cell>
          <cell r="D594" t="str">
            <v>día</v>
          </cell>
          <cell r="E594">
            <v>261.91000000000003</v>
          </cell>
          <cell r="F594" t="str">
            <v>Servicio</v>
          </cell>
        </row>
        <row r="595">
          <cell r="B595" t="str">
            <v>SFS6041</v>
          </cell>
          <cell r="C595" t="str">
            <v>BASKETS-BOOT HASTA 4-3/4" OD     POR DIA</v>
          </cell>
          <cell r="D595" t="str">
            <v>día</v>
          </cell>
          <cell r="E595">
            <v>314.05</v>
          </cell>
          <cell r="F595" t="str">
            <v>Servicio</v>
          </cell>
        </row>
        <row r="596">
          <cell r="B596" t="str">
            <v>SFS6042</v>
          </cell>
          <cell r="C596" t="str">
            <v>BASKETS-BOOT HASTA 5-3/4" OD     POR DIA</v>
          </cell>
          <cell r="D596" t="str">
            <v>día</v>
          </cell>
          <cell r="E596">
            <v>323.7</v>
          </cell>
          <cell r="F596" t="str">
            <v>Servicio</v>
          </cell>
        </row>
        <row r="597">
          <cell r="B597" t="str">
            <v>SFS6043</v>
          </cell>
          <cell r="C597" t="str">
            <v>BASKETS-BOOT HASTA 6-1/8" OD     POR DIA</v>
          </cell>
          <cell r="D597" t="str">
            <v>día</v>
          </cell>
          <cell r="E597">
            <v>359.40000000000003</v>
          </cell>
          <cell r="F597" t="str">
            <v>Servicio</v>
          </cell>
        </row>
        <row r="598">
          <cell r="B598" t="str">
            <v>SFS6044</v>
          </cell>
          <cell r="C598" t="str">
            <v>BASKETS-BOOT HASTA 6-3/4" OD     POR DIA</v>
          </cell>
          <cell r="D598" t="str">
            <v>día</v>
          </cell>
          <cell r="E598">
            <v>394.55</v>
          </cell>
          <cell r="F598" t="str">
            <v>Servicio</v>
          </cell>
        </row>
        <row r="599">
          <cell r="B599" t="str">
            <v>SFS6045</v>
          </cell>
          <cell r="C599" t="str">
            <v>BASKETS-BOOT HASTA 7-3/4" OD     POR DIA</v>
          </cell>
          <cell r="D599" t="str">
            <v>día</v>
          </cell>
          <cell r="E599">
            <v>409.28999999999996</v>
          </cell>
          <cell r="F599" t="str">
            <v>Servicio</v>
          </cell>
        </row>
        <row r="600">
          <cell r="B600" t="str">
            <v>SFS6049</v>
          </cell>
          <cell r="C600" t="str">
            <v>BASKETS-BOOT HASTA 4-3/4" OD PERDIDA EN EL HOYO O DAÑO IRREPARABLE</v>
          </cell>
          <cell r="D600" t="str">
            <v>unidad</v>
          </cell>
          <cell r="E600">
            <v>8079.6599999999989</v>
          </cell>
          <cell r="F600" t="str">
            <v>Material</v>
          </cell>
        </row>
        <row r="601">
          <cell r="B601" t="str">
            <v>SFS6050</v>
          </cell>
          <cell r="C601" t="str">
            <v>BASKETS-BOOT HASTA 6-1/8" OD PERDIDA EN EL HOYO O DAÑO IRREPARABLE</v>
          </cell>
          <cell r="D601" t="str">
            <v>unidad</v>
          </cell>
          <cell r="E601">
            <v>8306.42</v>
          </cell>
          <cell r="F601" t="str">
            <v>Material</v>
          </cell>
        </row>
        <row r="602">
          <cell r="B602" t="str">
            <v>SFS6051</v>
          </cell>
          <cell r="C602" t="str">
            <v>BASKETS-BOOT HASTA 7-3/4" OD PERDIDA EN EL HOYO O DAÑO IRREPARABLE</v>
          </cell>
          <cell r="D602" t="str">
            <v>unidad</v>
          </cell>
          <cell r="E602">
            <v>9665.31</v>
          </cell>
          <cell r="F602" t="str">
            <v>Material</v>
          </cell>
        </row>
        <row r="603">
          <cell r="B603" t="str">
            <v>SFS6052</v>
          </cell>
          <cell r="C603" t="str">
            <v>SUBS - ROTARY HASTA 2-3/8" JOINT SIZE     POR DIA</v>
          </cell>
          <cell r="D603" t="str">
            <v>día</v>
          </cell>
          <cell r="E603">
            <v>32.879999999999995</v>
          </cell>
          <cell r="F603" t="str">
            <v>Servicio</v>
          </cell>
        </row>
        <row r="604">
          <cell r="B604" t="str">
            <v>SFS6053</v>
          </cell>
          <cell r="C604" t="str">
            <v>SUBS - ROTARY HASTA 2-7/8" JOINT SIZE     POR DIA</v>
          </cell>
          <cell r="D604" t="str">
            <v>día</v>
          </cell>
          <cell r="E604">
            <v>39.690000000000005</v>
          </cell>
          <cell r="F604" t="str">
            <v>Servicio</v>
          </cell>
        </row>
        <row r="605">
          <cell r="B605" t="str">
            <v>SFS6054</v>
          </cell>
          <cell r="C605" t="str">
            <v>SUBS - ROTARY HASTA 3-1/2" JOINT SIZE     POR DIA</v>
          </cell>
          <cell r="D605" t="str">
            <v>día</v>
          </cell>
          <cell r="E605">
            <v>42.11</v>
          </cell>
          <cell r="F605" t="str">
            <v>Servicio</v>
          </cell>
        </row>
        <row r="606">
          <cell r="B606" t="str">
            <v>SFS6055</v>
          </cell>
          <cell r="C606" t="str">
            <v>SUBS - ROTARY HASTA 4-1/2" JOINT SIZE     POR DIA</v>
          </cell>
          <cell r="D606" t="str">
            <v>día</v>
          </cell>
          <cell r="E606">
            <v>57.260000000000005</v>
          </cell>
          <cell r="F606" t="str">
            <v>Servicio</v>
          </cell>
        </row>
        <row r="607">
          <cell r="B607" t="str">
            <v>SFS6056</v>
          </cell>
          <cell r="C607" t="str">
            <v>SUBS - ROTARY, BIT SUB, CROSSOVER SUB HASTA CONEXIÓN 2-7/8"  POR DIA</v>
          </cell>
          <cell r="D607" t="str">
            <v>día</v>
          </cell>
          <cell r="E607">
            <v>63.49</v>
          </cell>
          <cell r="F607" t="str">
            <v>Servicio</v>
          </cell>
        </row>
        <row r="608">
          <cell r="B608" t="str">
            <v>SFS6057</v>
          </cell>
          <cell r="C608" t="str">
            <v>SUBS - ROTARY, BIT SUB, CROSSOVER SUB HASTA CONEXIÓN 4 1/2"  POR DIA</v>
          </cell>
          <cell r="D608" t="str">
            <v>día</v>
          </cell>
          <cell r="E608">
            <v>91.839999999999989</v>
          </cell>
          <cell r="F608" t="str">
            <v>Servicio</v>
          </cell>
        </row>
        <row r="609">
          <cell r="B609" t="str">
            <v>SFS6074</v>
          </cell>
          <cell r="C609" t="str">
            <v>BOWEN SERIES 150 HASTA 4-3/8"     POR DIA</v>
          </cell>
          <cell r="D609" t="str">
            <v>día</v>
          </cell>
          <cell r="E609">
            <v>425.74</v>
          </cell>
          <cell r="F609" t="str">
            <v>Servicio</v>
          </cell>
        </row>
        <row r="610">
          <cell r="B610" t="str">
            <v>SFS6075</v>
          </cell>
          <cell r="C610" t="str">
            <v>BOWEN SERIES 150 HASTA 6-1/4"     POR DIA</v>
          </cell>
          <cell r="D610" t="str">
            <v>día</v>
          </cell>
          <cell r="E610">
            <v>502.83000000000004</v>
          </cell>
          <cell r="F610" t="str">
            <v>Servicio</v>
          </cell>
        </row>
        <row r="611">
          <cell r="B611" t="str">
            <v>SFS6076</v>
          </cell>
          <cell r="C611" t="str">
            <v>BOWEN SERIES 150 HASTA 7-7/8"     POR DIA</v>
          </cell>
          <cell r="D611" t="str">
            <v>día</v>
          </cell>
          <cell r="E611">
            <v>609.9799999999999</v>
          </cell>
          <cell r="F611" t="str">
            <v>Servicio</v>
          </cell>
        </row>
        <row r="612">
          <cell r="B612" t="str">
            <v>SFS6099</v>
          </cell>
          <cell r="C612" t="str">
            <v>ACCESORIOS PARA RELEASING SPEARS GRAPPLE HASTA 2 3/8¨</v>
          </cell>
          <cell r="D612" t="str">
            <v>unidad</v>
          </cell>
          <cell r="E612">
            <v>2681.34</v>
          </cell>
          <cell r="F612" t="str">
            <v>Material</v>
          </cell>
        </row>
        <row r="613">
          <cell r="B613" t="str">
            <v>SFS6100</v>
          </cell>
          <cell r="C613" t="str">
            <v>ACCESORIOS PARA RELEASING SPEARS GRAPPLE HASTA 2 7/8¨</v>
          </cell>
          <cell r="D613" t="str">
            <v>unidad</v>
          </cell>
          <cell r="E613">
            <v>5281.71</v>
          </cell>
          <cell r="F613" t="str">
            <v>Material</v>
          </cell>
        </row>
        <row r="614">
          <cell r="B614" t="str">
            <v>SFS6101</v>
          </cell>
          <cell r="C614" t="str">
            <v>ACCESORIOS PARA RELEASING SPEARS GRAPPLE HASTA 3 1/2¨</v>
          </cell>
          <cell r="D614" t="str">
            <v>unidad</v>
          </cell>
          <cell r="E614">
            <v>4937.53</v>
          </cell>
          <cell r="F614" t="str">
            <v>Material</v>
          </cell>
        </row>
        <row r="615">
          <cell r="B615" t="str">
            <v>SFS6102</v>
          </cell>
          <cell r="C615" t="str">
            <v>ACCESORIOS PARA RELEASING SPEARS GRAPPLE HASTA 5.0¨</v>
          </cell>
          <cell r="D615" t="str">
            <v>unidad</v>
          </cell>
          <cell r="E615">
            <v>6429.25</v>
          </cell>
          <cell r="F615" t="str">
            <v>Material</v>
          </cell>
        </row>
        <row r="616">
          <cell r="B616" t="str">
            <v>SFS6130</v>
          </cell>
          <cell r="C616" t="str">
            <v xml:space="preserve">BLOCKS - LEAD IMPRESSION HASTA 6" OD      </v>
          </cell>
          <cell r="D616" t="str">
            <v>corrida</v>
          </cell>
          <cell r="E616">
            <v>507.36</v>
          </cell>
          <cell r="F616" t="str">
            <v>Servicio</v>
          </cell>
        </row>
        <row r="617">
          <cell r="B617" t="str">
            <v>SFS6131</v>
          </cell>
          <cell r="C617" t="str">
            <v xml:space="preserve">BLOCKS - LEAD IMPRESSION HASTA 8" OD      </v>
          </cell>
          <cell r="D617" t="str">
            <v>corrida</v>
          </cell>
          <cell r="E617">
            <v>711.45</v>
          </cell>
          <cell r="F617" t="str">
            <v>Servicio</v>
          </cell>
        </row>
        <row r="618">
          <cell r="B618" t="str">
            <v>SFS6132</v>
          </cell>
          <cell r="C618" t="str">
            <v xml:space="preserve">ROLLERS CASING ROLL OUT 5-1/2" OD AND SMALLER      </v>
          </cell>
          <cell r="D618" t="str">
            <v>corrida</v>
          </cell>
          <cell r="E618">
            <v>708.04</v>
          </cell>
          <cell r="F618" t="str">
            <v>Servicio</v>
          </cell>
        </row>
        <row r="619">
          <cell r="B619" t="str">
            <v>SFS6133</v>
          </cell>
          <cell r="C619" t="str">
            <v xml:space="preserve">ROLLERS CASING ROLL OUT 7-5/8" OD AND SMALLER      </v>
          </cell>
          <cell r="D619" t="str">
            <v>corrida</v>
          </cell>
          <cell r="E619">
            <v>880.38</v>
          </cell>
          <cell r="F619" t="str">
            <v>Servicio</v>
          </cell>
        </row>
        <row r="620">
          <cell r="B620" t="str">
            <v>SFS6134</v>
          </cell>
          <cell r="C620" t="str">
            <v xml:space="preserve">ROLLERS CASING ROLL OUT 9-5/8" OD AND SMALLER      </v>
          </cell>
          <cell r="D620" t="str">
            <v>corrida</v>
          </cell>
          <cell r="E620">
            <v>970.5</v>
          </cell>
          <cell r="F620" t="str">
            <v>Servicio</v>
          </cell>
        </row>
        <row r="621">
          <cell r="B621" t="str">
            <v>SFS6145</v>
          </cell>
          <cell r="C621" t="str">
            <v>INSPECCION DE CONEXIONES DE HERRAMIENTAS</v>
          </cell>
          <cell r="D621" t="str">
            <v>unidad</v>
          </cell>
          <cell r="E621">
            <v>40.5</v>
          </cell>
          <cell r="F621" t="str">
            <v>Servicio</v>
          </cell>
        </row>
        <row r="622">
          <cell r="B622" t="str">
            <v>SFS6146</v>
          </cell>
          <cell r="C622" t="str">
            <v>Movilizacion unidades livianas para transporte de personal</v>
          </cell>
          <cell r="D622" t="str">
            <v>km</v>
          </cell>
          <cell r="E622">
            <v>2.66</v>
          </cell>
          <cell r="F622" t="str">
            <v>Servicio</v>
          </cell>
        </row>
        <row r="623">
          <cell r="B623" t="str">
            <v>SFS6147</v>
          </cell>
          <cell r="C623" t="str">
            <v>Movilizacion unidades pesadas para transporte de herramientas</v>
          </cell>
          <cell r="D623" t="str">
            <v>km</v>
          </cell>
          <cell r="E623">
            <v>3.15</v>
          </cell>
          <cell r="F623" t="str">
            <v>Servicio</v>
          </cell>
        </row>
        <row r="624">
          <cell r="B624" t="str">
            <v>SFS6151</v>
          </cell>
          <cell r="C624" t="str">
            <v>HYDRAULIC SUPER FISHING JAR II HASTA 4 3/4'' OD POR DIA.</v>
          </cell>
          <cell r="D624" t="str">
            <v>día</v>
          </cell>
          <cell r="E624">
            <v>1197.8799999999999</v>
          </cell>
          <cell r="F624" t="str">
            <v>Servicio</v>
          </cell>
        </row>
        <row r="625">
          <cell r="B625" t="str">
            <v>SFS6152</v>
          </cell>
          <cell r="C625" t="str">
            <v>HYDRAULIC SUPER FISHING JAR II HASTA 4 3/4'' OD REDRESS CHARGE, TOTAL MAINTENANCE</v>
          </cell>
          <cell r="D625" t="str">
            <v>unidad</v>
          </cell>
          <cell r="E625">
            <v>1760.52</v>
          </cell>
          <cell r="F625" t="str">
            <v>Material</v>
          </cell>
        </row>
        <row r="626">
          <cell r="B626" t="str">
            <v>SFS6154</v>
          </cell>
          <cell r="C626" t="str">
            <v>JAR FISHING BUMPER SUB HASTA 4 3/4'' OD POR DIA.</v>
          </cell>
          <cell r="D626" t="str">
            <v>día</v>
          </cell>
          <cell r="E626">
            <v>296.56</v>
          </cell>
          <cell r="F626" t="str">
            <v>Servicio</v>
          </cell>
        </row>
        <row r="627">
          <cell r="B627" t="str">
            <v>SFS6155</v>
          </cell>
          <cell r="C627" t="str">
            <v>JAR FISHING BUMPER SUB HASTA 4 3/4'' OD REDRESS CHARGE, TOTAL MAINTENANCE</v>
          </cell>
          <cell r="D627" t="str">
            <v>unidad</v>
          </cell>
          <cell r="E627">
            <v>1233.28</v>
          </cell>
          <cell r="F627" t="str">
            <v>Material</v>
          </cell>
        </row>
        <row r="628">
          <cell r="B628" t="str">
            <v>SFS6157</v>
          </cell>
          <cell r="C628" t="str">
            <v>SUPER II FISHING JAR INTENSIFIER HASTA 4 3/4'' OD POR DIA.</v>
          </cell>
          <cell r="D628" t="str">
            <v>día</v>
          </cell>
          <cell r="E628">
            <v>900.22</v>
          </cell>
          <cell r="F628" t="str">
            <v>Servicio</v>
          </cell>
        </row>
        <row r="629">
          <cell r="B629" t="str">
            <v>SFS6158</v>
          </cell>
          <cell r="C629" t="str">
            <v>SUPER II FISHING JAR INTENSIFIER HASTA 4 3/4'' OD  DEDRESS CHARGE.</v>
          </cell>
          <cell r="D629" t="str">
            <v>unidad</v>
          </cell>
          <cell r="E629">
            <v>1633.8700000000001</v>
          </cell>
          <cell r="F629" t="str">
            <v>Material</v>
          </cell>
        </row>
        <row r="630">
          <cell r="B630" t="str">
            <v>SFS6160</v>
          </cell>
          <cell r="C630" t="str">
            <v xml:space="preserve">JUNK MILLS, SUPERLOY  (FLAT CONCAVE OR CONVEX) HASTA 4 7/8" OD  </v>
          </cell>
          <cell r="D630" t="str">
            <v>corrida</v>
          </cell>
          <cell r="E630">
            <v>2404.8399999999997</v>
          </cell>
          <cell r="F630" t="str">
            <v>Servicio</v>
          </cell>
        </row>
        <row r="631">
          <cell r="B631" t="str">
            <v>SFS6161</v>
          </cell>
          <cell r="C631" t="str">
            <v xml:space="preserve">JUNK MILLS,  SUPERLOY (FLAT CONCAVE OR CONVEX) HASTA 6-1/8" OD  </v>
          </cell>
          <cell r="D631" t="str">
            <v>corrida</v>
          </cell>
          <cell r="E631">
            <v>2859.48</v>
          </cell>
          <cell r="F631" t="str">
            <v>Servicio</v>
          </cell>
        </row>
        <row r="632">
          <cell r="B632" t="str">
            <v>SFS6162</v>
          </cell>
          <cell r="C632" t="str">
            <v xml:space="preserve">JUNK MILLS ,  SUPERLOY (FLAT CONCAVE OR CONVEX) HASTA 8 1/2" OD  </v>
          </cell>
          <cell r="D632" t="str">
            <v>corrida</v>
          </cell>
          <cell r="E632">
            <v>4038.3</v>
          </cell>
          <cell r="F632" t="str">
            <v>Servicio</v>
          </cell>
        </row>
        <row r="633">
          <cell r="B633" t="str">
            <v>SFS6163</v>
          </cell>
          <cell r="C633" t="str">
            <v xml:space="preserve">JUNK MILLS, PIRANHA MILL  (FLAT CONCAVE OR CONVEX) HASTA 4 7/8" OD  </v>
          </cell>
          <cell r="D633" t="str">
            <v>corrida</v>
          </cell>
          <cell r="E633">
            <v>3028.05</v>
          </cell>
          <cell r="F633" t="str">
            <v>Servicio</v>
          </cell>
        </row>
        <row r="634">
          <cell r="B634" t="str">
            <v>SFS6164</v>
          </cell>
          <cell r="C634" t="str">
            <v xml:space="preserve">JUNK MILLS,  PIRANHA MILL (FLAT CONCAVE OR CONVEX) HASTA 6-1/8" OD  </v>
          </cell>
          <cell r="D634" t="str">
            <v>corrida</v>
          </cell>
          <cell r="E634">
            <v>3633.67</v>
          </cell>
          <cell r="F634" t="str">
            <v>Servicio</v>
          </cell>
        </row>
        <row r="635">
          <cell r="B635" t="str">
            <v>SFS6165</v>
          </cell>
          <cell r="C635" t="str">
            <v xml:space="preserve">JUNK MILLS ,  PIRANHA MILL (FLAT CONCAVE OR CONVEX) HASTA 8 1/2" OD  </v>
          </cell>
          <cell r="D635" t="str">
            <v>corrida</v>
          </cell>
          <cell r="E635">
            <v>5614.66</v>
          </cell>
          <cell r="F635" t="str">
            <v>Servicio</v>
          </cell>
        </row>
        <row r="636">
          <cell r="B636" t="str">
            <v>SFS6166</v>
          </cell>
          <cell r="C636" t="str">
            <v>JUNK MILL, SUPERLOY- PIRANHA MILL HASTA 4 7/8" OD MANTENIMIENTO</v>
          </cell>
          <cell r="D636" t="str">
            <v>unidad</v>
          </cell>
          <cell r="E636">
            <v>320.12</v>
          </cell>
          <cell r="F636" t="str">
            <v>Servicio</v>
          </cell>
        </row>
        <row r="637">
          <cell r="B637" t="str">
            <v>SFS6167</v>
          </cell>
          <cell r="C637" t="str">
            <v>JUNK MILL, SUPERLOY- PIRANHA MILL  HASTA 6 1/8" OD MANTENIMIENTO</v>
          </cell>
          <cell r="D637" t="str">
            <v>unidad</v>
          </cell>
          <cell r="E637">
            <v>577.17000000000007</v>
          </cell>
          <cell r="F637" t="str">
            <v>Servicio</v>
          </cell>
        </row>
        <row r="638">
          <cell r="B638" t="str">
            <v>SFS6168</v>
          </cell>
          <cell r="C638" t="str">
            <v>JUNK MILL, SUPERLOY - PIRANHA MILL  HASTA 8 1/2" OD MANTENIMIENTO</v>
          </cell>
          <cell r="D638" t="str">
            <v>unidad</v>
          </cell>
          <cell r="E638">
            <v>821.27</v>
          </cell>
          <cell r="F638" t="str">
            <v>Servicio</v>
          </cell>
        </row>
        <row r="639">
          <cell r="B639" t="str">
            <v>SFS6169</v>
          </cell>
          <cell r="C639" t="str">
            <v xml:space="preserve">SHOES - ROTARY, SUPERLOY HASTA 4 1/8" OD  </v>
          </cell>
          <cell r="D639" t="str">
            <v>corrida</v>
          </cell>
          <cell r="E639">
            <v>2781.79</v>
          </cell>
          <cell r="F639" t="str">
            <v>Servicio</v>
          </cell>
        </row>
        <row r="640">
          <cell r="B640" t="str">
            <v>SFS6170</v>
          </cell>
          <cell r="C640" t="str">
            <v xml:space="preserve">SHOES - ROTARY, SUPERLOY HASTA 6 1/8" OD  </v>
          </cell>
          <cell r="D640" t="str">
            <v>corrida</v>
          </cell>
          <cell r="E640">
            <v>3720.6800000000003</v>
          </cell>
          <cell r="F640" t="str">
            <v>Servicio</v>
          </cell>
        </row>
        <row r="641">
          <cell r="B641" t="str">
            <v>SFS6171</v>
          </cell>
          <cell r="C641" t="str">
            <v xml:space="preserve">SHOES - ROTARY, SUPERLOY HASTA 8 1/2" OD  </v>
          </cell>
          <cell r="D641" t="str">
            <v>corrida</v>
          </cell>
          <cell r="E641">
            <v>4865.28</v>
          </cell>
          <cell r="F641" t="str">
            <v>Servicio</v>
          </cell>
        </row>
        <row r="642">
          <cell r="B642" t="str">
            <v>SFS6172</v>
          </cell>
          <cell r="C642" t="str">
            <v xml:space="preserve">SHOES - ROTARY, PIRANHA MILL HASTA 4 1/8" OD  </v>
          </cell>
          <cell r="D642" t="str">
            <v>corrida</v>
          </cell>
          <cell r="E642">
            <v>3003.96</v>
          </cell>
          <cell r="F642" t="str">
            <v>Servicio</v>
          </cell>
        </row>
        <row r="643">
          <cell r="B643" t="str">
            <v>SFS6173</v>
          </cell>
          <cell r="C643" t="str">
            <v xml:space="preserve">SHOES - ROTARY, PIRANHA MILL HASTA 6 1/8" OD  </v>
          </cell>
          <cell r="D643" t="str">
            <v>corrida</v>
          </cell>
          <cell r="E643">
            <v>3904.81</v>
          </cell>
          <cell r="F643" t="str">
            <v>Servicio</v>
          </cell>
        </row>
        <row r="644">
          <cell r="B644" t="str">
            <v>SFS6174</v>
          </cell>
          <cell r="C644" t="str">
            <v xml:space="preserve">SHOES - ROTARY, PIRANHA MILL HASTA 8 1/8" OD  </v>
          </cell>
          <cell r="D644" t="str">
            <v>corrida</v>
          </cell>
          <cell r="E644">
            <v>5254.87</v>
          </cell>
          <cell r="F644" t="str">
            <v>Servicio</v>
          </cell>
        </row>
        <row r="645">
          <cell r="B645" t="str">
            <v>SFS6175</v>
          </cell>
          <cell r="C645" t="str">
            <v>SHOES - ROTARY, SUPERLOY- PIRANHA MILL HASTA 4 1/8" OD MANTENIMIENTO</v>
          </cell>
          <cell r="D645" t="str">
            <v>unidad</v>
          </cell>
          <cell r="E645">
            <v>302.81</v>
          </cell>
          <cell r="F645" t="str">
            <v>Servicio</v>
          </cell>
        </row>
        <row r="646">
          <cell r="B646" t="str">
            <v>SFS6176</v>
          </cell>
          <cell r="C646" t="str">
            <v>SHOES - ROTARY, SUPERLOY- PIRANHA MILL HASTA 6 1/8" OD MANTENIMIENTO</v>
          </cell>
          <cell r="D646" t="str">
            <v>unidad</v>
          </cell>
          <cell r="E646">
            <v>577.17000000000007</v>
          </cell>
          <cell r="F646" t="str">
            <v>Servicio</v>
          </cell>
        </row>
        <row r="647">
          <cell r="B647" t="str">
            <v>SFS6177</v>
          </cell>
          <cell r="C647" t="str">
            <v>SHOES - ROTARY, SUPERLOY- PIRANHA MILL HASTA 8 1/8" OD MANTENIMIENTO</v>
          </cell>
          <cell r="D647" t="str">
            <v>unidad</v>
          </cell>
          <cell r="E647">
            <v>739.15</v>
          </cell>
          <cell r="F647" t="str">
            <v>Servicio</v>
          </cell>
        </row>
        <row r="648">
          <cell r="B648" t="str">
            <v>SFS6178</v>
          </cell>
          <cell r="C648" t="str">
            <v xml:space="preserve">ALTERED TO INCLUDE JUNK CATCHER (WIRELINE CABLES, ETC.) Hasta 6 1/2" O.D.,  </v>
          </cell>
          <cell r="D648" t="str">
            <v>corrida</v>
          </cell>
          <cell r="E648">
            <v>304.29000000000002</v>
          </cell>
          <cell r="F648" t="str">
            <v>Servicio</v>
          </cell>
        </row>
        <row r="649">
          <cell r="B649" t="str">
            <v>SFS6179</v>
          </cell>
          <cell r="C649" t="str">
            <v xml:space="preserve">ALTERED TO INCLUDE JUNK CATCHER (WIRELINE CABLES, ETC.) Hasta 8 1/2" O.D.,  </v>
          </cell>
          <cell r="D649" t="str">
            <v>corrida</v>
          </cell>
          <cell r="E649">
            <v>378.7</v>
          </cell>
          <cell r="F649" t="str">
            <v>Servicio</v>
          </cell>
        </row>
        <row r="650">
          <cell r="B650" t="str">
            <v>SFS6180</v>
          </cell>
          <cell r="C650" t="str">
            <v>BASKETS-BOOT HASTA 5-3/4" OD DIA ADICIONAL</v>
          </cell>
          <cell r="D650" t="str">
            <v>día</v>
          </cell>
          <cell r="E650">
            <v>172.43</v>
          </cell>
          <cell r="F650" t="str">
            <v>Servicio</v>
          </cell>
        </row>
        <row r="651">
          <cell r="B651" t="str">
            <v>SFS6181</v>
          </cell>
          <cell r="C651" t="str">
            <v>WASHPIPE CONNECTION TYPE FJWP HASTA 5" CONNECTION RANGO 20-36 FT POR DIA</v>
          </cell>
          <cell r="D651" t="str">
            <v>día</v>
          </cell>
          <cell r="E651">
            <v>182.29</v>
          </cell>
          <cell r="F651" t="str">
            <v>Servicio</v>
          </cell>
        </row>
        <row r="652">
          <cell r="B652" t="str">
            <v>SFS6182</v>
          </cell>
          <cell r="C652" t="str">
            <v>WASHPIPE CONNECTION TYPE FJWP 5-3/4" CONNECTION RANGO 20-36 FT POR DIA</v>
          </cell>
          <cell r="D652" t="str">
            <v>día</v>
          </cell>
          <cell r="E652">
            <v>205.32</v>
          </cell>
          <cell r="F652" t="str">
            <v>Servicio</v>
          </cell>
        </row>
        <row r="653">
          <cell r="B653" t="str">
            <v>SFS6183</v>
          </cell>
          <cell r="C653" t="str">
            <v>WASHPIPE CONNECTION TYPE FJWP 8-1/8" CONNECTION RANGO 20-36 FT POR DIA</v>
          </cell>
          <cell r="D653" t="str">
            <v>día</v>
          </cell>
          <cell r="E653">
            <v>319.26</v>
          </cell>
          <cell r="F653" t="str">
            <v>Servicio</v>
          </cell>
        </row>
        <row r="654">
          <cell r="B654" t="str">
            <v>SFS6186</v>
          </cell>
          <cell r="C654" t="str">
            <v>WASHPIPE EXTENSION  HASTA 5 3/4", RANGO 5-19 FT  POR DIA</v>
          </cell>
          <cell r="D654" t="str">
            <v>día</v>
          </cell>
          <cell r="E654">
            <v>241.20000000000002</v>
          </cell>
          <cell r="F654" t="str">
            <v>Servicio</v>
          </cell>
        </row>
        <row r="655">
          <cell r="B655" t="str">
            <v>SFS6187</v>
          </cell>
          <cell r="C655" t="str">
            <v>WASHPIPE EXTENSION HASTA 8-1/8", RANGO 5-19 FT POR DIA</v>
          </cell>
          <cell r="D655" t="str">
            <v>día</v>
          </cell>
          <cell r="E655">
            <v>329.12</v>
          </cell>
          <cell r="F655" t="str">
            <v>Servicio</v>
          </cell>
        </row>
        <row r="656">
          <cell r="B656" t="str">
            <v>SFS6190</v>
          </cell>
          <cell r="C656" t="str">
            <v>DRIVE BUSHINGS - TRIPLE CONNECTION WASHPIPE HASTA 5-3/4" OD POR DIA</v>
          </cell>
          <cell r="D656" t="str">
            <v>día</v>
          </cell>
          <cell r="E656">
            <v>335.95</v>
          </cell>
          <cell r="F656" t="str">
            <v>Servicio</v>
          </cell>
        </row>
        <row r="657">
          <cell r="B657" t="str">
            <v>SFS6191</v>
          </cell>
          <cell r="C657" t="str">
            <v>DRIVE BUSHINGS - TRIPLE CONNECTION WASHPIPE HASTA 8-1/8" OD POR DIA</v>
          </cell>
          <cell r="D657" t="str">
            <v>día</v>
          </cell>
          <cell r="E657">
            <v>515.33000000000004</v>
          </cell>
          <cell r="F657" t="str">
            <v>Servicio</v>
          </cell>
        </row>
        <row r="658">
          <cell r="B658" t="str">
            <v>SFS6194</v>
          </cell>
          <cell r="C658" t="str">
            <v xml:space="preserve">HOLLOW MILL GUIDE Hasta 5-3/4" Body OD  </v>
          </cell>
          <cell r="D658" t="str">
            <v>corrida</v>
          </cell>
          <cell r="E658">
            <v>1263.5899999999999</v>
          </cell>
          <cell r="F658" t="str">
            <v>Servicio</v>
          </cell>
        </row>
        <row r="659">
          <cell r="B659" t="str">
            <v>SFS6195</v>
          </cell>
          <cell r="C659" t="str">
            <v xml:space="preserve">HOLLOW MIL GUIDE  Hasta 8-1/2" Body OD  </v>
          </cell>
          <cell r="D659" t="str">
            <v>corrida</v>
          </cell>
          <cell r="E659">
            <v>1919.62</v>
          </cell>
          <cell r="F659" t="str">
            <v>Servicio</v>
          </cell>
        </row>
        <row r="660">
          <cell r="B660" t="str">
            <v>SFS6196</v>
          </cell>
          <cell r="C660" t="str">
            <v>WASHPIPE LIFT PLUG, Todos los díametros POR DIA</v>
          </cell>
          <cell r="D660" t="str">
            <v>día</v>
          </cell>
          <cell r="E660">
            <v>28.89</v>
          </cell>
          <cell r="F660" t="str">
            <v>Servicio</v>
          </cell>
        </row>
        <row r="661">
          <cell r="B661" t="str">
            <v>SFS6197</v>
          </cell>
          <cell r="C661" t="str">
            <v>CASING (200 Ton) 5" Hasta 8" Spider y Slips POR DIA</v>
          </cell>
          <cell r="D661" t="str">
            <v>día</v>
          </cell>
          <cell r="E661">
            <v>154.71</v>
          </cell>
          <cell r="F661" t="str">
            <v>Servicio</v>
          </cell>
        </row>
        <row r="662">
          <cell r="B662" t="str">
            <v>SFS6198</v>
          </cell>
          <cell r="C662" t="str">
            <v>OVERSHOTS, BOWEN SERIES 150 FS/SH HASTA 8 7/8" OD  POR DIA</v>
          </cell>
          <cell r="D662" t="str">
            <v>día</v>
          </cell>
          <cell r="E662">
            <v>893.06999999999994</v>
          </cell>
          <cell r="F662" t="str">
            <v>Servicio</v>
          </cell>
        </row>
        <row r="663">
          <cell r="B663" t="str">
            <v>SFS6199</v>
          </cell>
          <cell r="C663" t="str">
            <v>OVERSHOTS, BOWEN EXTENSION LOWER HOLLOW  MILL CONTAINER HASTA 5 3/4" OD  POR DIA</v>
          </cell>
          <cell r="D663" t="str">
            <v>día</v>
          </cell>
          <cell r="E663">
            <v>1809.31</v>
          </cell>
          <cell r="F663" t="str">
            <v>Servicio</v>
          </cell>
        </row>
        <row r="664">
          <cell r="B664" t="str">
            <v>SFS6200</v>
          </cell>
          <cell r="C664" t="str">
            <v>OVERSHOTS, BOWEN EXTENSION LOWER HOLLOW  MILL CONTAINER HASTA 9 1/4" OD, (OVERSHOT, CROSSOVER, CONECTOR A ZAPATA, )  POR DIA</v>
          </cell>
          <cell r="D664" t="str">
            <v>día</v>
          </cell>
          <cell r="E664">
            <v>1664.12</v>
          </cell>
          <cell r="F664" t="str">
            <v>Servicio</v>
          </cell>
        </row>
        <row r="665">
          <cell r="B665" t="str">
            <v>SFS6201</v>
          </cell>
          <cell r="C665" t="str">
            <v>OVERSHOTS, BOWEN EXTENSION UPPER SERIES 150 HASTA 5 3/4" OD  POR DIA</v>
          </cell>
          <cell r="D665" t="str">
            <v>día</v>
          </cell>
          <cell r="E665">
            <v>199.14</v>
          </cell>
          <cell r="F665" t="str">
            <v>Servicio</v>
          </cell>
        </row>
        <row r="666">
          <cell r="B666" t="str">
            <v>SFS6202</v>
          </cell>
          <cell r="C666" t="str">
            <v>OVERSHOTS, BOWEN EXTENSION UPPER SERIES 150 HASTA 9 1/4" OD  POR DIA</v>
          </cell>
          <cell r="D666" t="str">
            <v>día</v>
          </cell>
          <cell r="E666">
            <v>304.03000000000003</v>
          </cell>
          <cell r="F666" t="str">
            <v>Servicio</v>
          </cell>
        </row>
        <row r="667">
          <cell r="B667" t="str">
            <v>SFS6203</v>
          </cell>
          <cell r="C667" t="str">
            <v>OVERSHOTS, BOWEN GUIDE  OVERSIZE  SERIES 150 HASTA 7" OD  POR DIA</v>
          </cell>
          <cell r="D667" t="str">
            <v>día</v>
          </cell>
          <cell r="E667">
            <v>199.14</v>
          </cell>
          <cell r="F667" t="str">
            <v>Servicio</v>
          </cell>
        </row>
        <row r="668">
          <cell r="B668" t="str">
            <v>SFS6204</v>
          </cell>
          <cell r="C668" t="str">
            <v>OVERSHOTS, BOWEN GUIDE  OVERSIZE  SERIES 150 HASTA 9" OD  POR DIA</v>
          </cell>
          <cell r="D668" t="str">
            <v>día</v>
          </cell>
          <cell r="E668">
            <v>294.14</v>
          </cell>
          <cell r="F668" t="str">
            <v>Servicio</v>
          </cell>
        </row>
        <row r="669">
          <cell r="B669" t="str">
            <v>SFS6205</v>
          </cell>
          <cell r="C669" t="str">
            <v>OVERSHOTS, BOWEN SERIES 70 SHORT CATCH HASTA 6-1/4" OD POR DIA</v>
          </cell>
          <cell r="D669" t="str">
            <v>día</v>
          </cell>
          <cell r="E669">
            <v>581.91999999999996</v>
          </cell>
          <cell r="F669" t="str">
            <v>Servicio</v>
          </cell>
        </row>
        <row r="670">
          <cell r="B670" t="str">
            <v>SFS6206</v>
          </cell>
          <cell r="C670" t="str">
            <v>OVERSHOTS, BOWEN SERIES 70 SHORT CATCH HASTA 8 7/8" OD POR DIA</v>
          </cell>
          <cell r="D670" t="str">
            <v>día</v>
          </cell>
          <cell r="E670">
            <v>821.53</v>
          </cell>
          <cell r="F670" t="str">
            <v>Servicio</v>
          </cell>
        </row>
        <row r="671">
          <cell r="B671" t="str">
            <v>SFS6214</v>
          </cell>
          <cell r="C671" t="str">
            <v>OVERSHOTS, KELO OVERSOCKET HASTA 5-3/4" OD POR DIA</v>
          </cell>
          <cell r="D671" t="str">
            <v>día</v>
          </cell>
          <cell r="E671">
            <v>898.17</v>
          </cell>
          <cell r="F671" t="str">
            <v>Servicio</v>
          </cell>
        </row>
        <row r="672">
          <cell r="B672" t="str">
            <v>SFS6215</v>
          </cell>
          <cell r="C672" t="str">
            <v>OVERSHOTS, KELO OVERSOCKET OVERSIZE GUIDE 8 1/8" OD POR DIA</v>
          </cell>
          <cell r="D672" t="str">
            <v>día</v>
          </cell>
          <cell r="E672">
            <v>397.47999999999996</v>
          </cell>
          <cell r="F672" t="str">
            <v>Servicio</v>
          </cell>
        </row>
        <row r="673">
          <cell r="B673" t="str">
            <v>SFS6216</v>
          </cell>
          <cell r="C673" t="str">
            <v>DRILLING SAFETY JOINT HASTA 7'' OD POR DIA</v>
          </cell>
          <cell r="D673" t="str">
            <v>día</v>
          </cell>
          <cell r="E673">
            <v>309.08</v>
          </cell>
          <cell r="F673" t="str">
            <v>Servicio</v>
          </cell>
        </row>
        <row r="674">
          <cell r="B674" t="str">
            <v>SFS6218</v>
          </cell>
          <cell r="C674" t="str">
            <v>ACCESORIOS PARA OVERSHOTS, BASKET O SPIRAL GRAPPLE HASTA 5 1/8''</v>
          </cell>
          <cell r="D674" t="str">
            <v>unidad</v>
          </cell>
          <cell r="E674">
            <v>3014.2099999999996</v>
          </cell>
          <cell r="F674" t="str">
            <v>Material</v>
          </cell>
        </row>
        <row r="675">
          <cell r="B675" t="str">
            <v>SFS6219</v>
          </cell>
          <cell r="C675" t="str">
            <v>ACCESORIOS PARA OVERSHOTS, BASKET O SPIRAL GRAPPLE HASTA 7''</v>
          </cell>
          <cell r="D675" t="str">
            <v>unidad</v>
          </cell>
          <cell r="E675">
            <v>3399.55</v>
          </cell>
          <cell r="F675" t="str">
            <v>Material</v>
          </cell>
        </row>
        <row r="676">
          <cell r="B676" t="str">
            <v>SFS6220</v>
          </cell>
          <cell r="C676" t="str">
            <v>ACCESORIOS PARA OVERSHOTS, MILL CONTROL O ESTANDAR CONTROL HASTA 4''</v>
          </cell>
          <cell r="D676" t="str">
            <v>unidad</v>
          </cell>
          <cell r="E676">
            <v>902.5</v>
          </cell>
          <cell r="F676" t="str">
            <v>Material</v>
          </cell>
        </row>
        <row r="677">
          <cell r="B677" t="str">
            <v>SFS6221</v>
          </cell>
          <cell r="C677" t="str">
            <v>ACCESORIOS PARA OVERSHOTS, MILL CONTROL O ESTANDAR CONTROL HASTA 7''</v>
          </cell>
          <cell r="D677" t="str">
            <v>unidad</v>
          </cell>
          <cell r="E677">
            <v>2308.2800000000002</v>
          </cell>
          <cell r="F677" t="str">
            <v>Material</v>
          </cell>
        </row>
        <row r="678">
          <cell r="B678" t="str">
            <v>SFS6222</v>
          </cell>
          <cell r="C678" t="str">
            <v>ACCESORIOS PARA RELEASING SPEARS GRAPPLE HASTA 7¨</v>
          </cell>
          <cell r="D678" t="str">
            <v>unidad</v>
          </cell>
          <cell r="E678">
            <v>5103.2299999999996</v>
          </cell>
          <cell r="F678" t="str">
            <v>Material</v>
          </cell>
        </row>
        <row r="679">
          <cell r="B679" t="str">
            <v>SFS6223</v>
          </cell>
          <cell r="C679" t="str">
            <v>SPEAR RELEASING ASSEMBLY 1227 TO CATCH HASTA 3 1/2'' POR DIA</v>
          </cell>
          <cell r="D679" t="str">
            <v>día</v>
          </cell>
          <cell r="E679">
            <v>383.83000000000004</v>
          </cell>
          <cell r="F679" t="str">
            <v>Servicio</v>
          </cell>
        </row>
        <row r="680">
          <cell r="B680" t="str">
            <v>SFS6224</v>
          </cell>
          <cell r="C680" t="str">
            <v>SPEAR RELEASING ASSEMBLY 9410 TO CATCH HASTA 4'' POR DIA</v>
          </cell>
          <cell r="D680" t="str">
            <v>día</v>
          </cell>
          <cell r="E680">
            <v>415</v>
          </cell>
          <cell r="F680" t="str">
            <v>Servicio</v>
          </cell>
        </row>
        <row r="681">
          <cell r="B681" t="str">
            <v>SFS6225</v>
          </cell>
          <cell r="C681" t="str">
            <v>SPEAR RELEASING ASSEMBLY 9485, 9680 TO CATCH HASTA 5 1/2'' POR DIA</v>
          </cell>
          <cell r="D681" t="str">
            <v>día</v>
          </cell>
          <cell r="E681">
            <v>559.4</v>
          </cell>
          <cell r="F681" t="str">
            <v>Servicio</v>
          </cell>
        </row>
        <row r="682">
          <cell r="B682" t="str">
            <v>SFS6226</v>
          </cell>
          <cell r="C682" t="str">
            <v>SPEAR RELEASING ASSEMBLY 9266 TO CATCH HASTA 7'' POR DIA</v>
          </cell>
          <cell r="D682" t="str">
            <v>día</v>
          </cell>
          <cell r="E682">
            <v>689.76</v>
          </cell>
          <cell r="F682" t="str">
            <v>Servicio</v>
          </cell>
        </row>
        <row r="683">
          <cell r="B683" t="str">
            <v>SFS6227</v>
          </cell>
          <cell r="C683" t="str">
            <v>STOP SUB,  RELEASING TO CATCH HASTA 2 3/8''  CONNECTION POR DIA</v>
          </cell>
          <cell r="D683" t="str">
            <v>día</v>
          </cell>
          <cell r="E683">
            <v>68.41</v>
          </cell>
          <cell r="F683" t="str">
            <v>Servicio</v>
          </cell>
        </row>
        <row r="684">
          <cell r="B684" t="str">
            <v>SFS6228</v>
          </cell>
          <cell r="C684" t="str">
            <v>STOP SUB,  RELEASING TO CATCH HASTA 2 7/8'' CONNECTION POR DIA</v>
          </cell>
          <cell r="D684" t="str">
            <v>día</v>
          </cell>
          <cell r="E684">
            <v>100.33</v>
          </cell>
          <cell r="F684" t="str">
            <v>Servicio</v>
          </cell>
        </row>
        <row r="685">
          <cell r="B685" t="str">
            <v>SFS6229</v>
          </cell>
          <cell r="C685" t="str">
            <v>STOP SUB,  RELEASING TO CATCH HASTA 3 1/2'' CONNECTION POR DIA</v>
          </cell>
          <cell r="D685" t="str">
            <v>día</v>
          </cell>
          <cell r="E685">
            <v>136.04999999999998</v>
          </cell>
          <cell r="F685" t="str">
            <v>Servicio</v>
          </cell>
        </row>
        <row r="686">
          <cell r="B686" t="str">
            <v>SFS6230</v>
          </cell>
          <cell r="C686" t="str">
            <v>STOP SUB,  RELEASING TO CATCH HASTA 4 1/2'' CONNECTION POR DIA</v>
          </cell>
          <cell r="D686" t="str">
            <v>día</v>
          </cell>
          <cell r="E686">
            <v>173.3</v>
          </cell>
          <cell r="F686" t="str">
            <v>Servicio</v>
          </cell>
        </row>
        <row r="687">
          <cell r="B687" t="str">
            <v>SFS6231</v>
          </cell>
          <cell r="C687" t="str">
            <v>STOP SUB,  RELEASING TO CATCH HASTA 5 1/2'' CONNECTION POR DIA</v>
          </cell>
          <cell r="D687" t="str">
            <v>día</v>
          </cell>
          <cell r="E687">
            <v>262.21999999999997</v>
          </cell>
          <cell r="F687" t="str">
            <v>Servicio</v>
          </cell>
        </row>
        <row r="688">
          <cell r="B688" t="str">
            <v>SFS6232</v>
          </cell>
          <cell r="C688" t="str">
            <v>CASING SWAGE ROL OUT HASTA 7 5/8'' OD PRIMER DIA</v>
          </cell>
          <cell r="D688" t="str">
            <v>día</v>
          </cell>
          <cell r="E688">
            <v>2249.1799999999998</v>
          </cell>
          <cell r="F688" t="str">
            <v>Servicio</v>
          </cell>
        </row>
        <row r="689">
          <cell r="B689" t="str">
            <v>SFS6233</v>
          </cell>
          <cell r="C689" t="str">
            <v>CASING SWAGE ROL OUT HASTA 7 5/8'' OD DIA ADICIONAL</v>
          </cell>
          <cell r="D689" t="str">
            <v>día</v>
          </cell>
          <cell r="E689">
            <v>1085.3499999999999</v>
          </cell>
          <cell r="F689" t="str">
            <v>Servicio</v>
          </cell>
        </row>
        <row r="690">
          <cell r="B690" t="str">
            <v>SFS6234</v>
          </cell>
          <cell r="C690" t="str">
            <v>CASING SWAGE ROL OUT HASTA 9 5/8'' OD PRIMER DIA</v>
          </cell>
          <cell r="D690" t="str">
            <v>día</v>
          </cell>
          <cell r="E690">
            <v>2720.0499999999997</v>
          </cell>
          <cell r="F690" t="str">
            <v>Servicio</v>
          </cell>
        </row>
        <row r="691">
          <cell r="B691" t="str">
            <v>SFS6235</v>
          </cell>
          <cell r="C691" t="str">
            <v>CASING SWAGE ROL OUT HASTA 9 5/8'' OD DIA ADICIONAL</v>
          </cell>
          <cell r="D691" t="str">
            <v>día</v>
          </cell>
          <cell r="E691">
            <v>1377.5600000000002</v>
          </cell>
          <cell r="F691" t="str">
            <v>Servicio</v>
          </cell>
        </row>
        <row r="692">
          <cell r="B692" t="str">
            <v>SFS6236</v>
          </cell>
          <cell r="C692" t="str">
            <v>TAPS BOX, TAPER, HOLLOW PIN, DIE COLLAR y PIN Hasta 2" O.D. POR DIA</v>
          </cell>
          <cell r="D692" t="str">
            <v>día</v>
          </cell>
          <cell r="E692">
            <v>163.41999999999999</v>
          </cell>
          <cell r="F692" t="str">
            <v>Servicio</v>
          </cell>
        </row>
        <row r="693">
          <cell r="B693" t="str">
            <v>SFS6237</v>
          </cell>
          <cell r="C693" t="str">
            <v>TAPS BOX, TAPER, HOLLOW PIN, DIE COLLAR y PIN Hasta 3 1/2" O.D. POR DIA</v>
          </cell>
          <cell r="D693" t="str">
            <v>día</v>
          </cell>
          <cell r="E693">
            <v>393.71000000000004</v>
          </cell>
          <cell r="F693" t="str">
            <v>Servicio</v>
          </cell>
        </row>
        <row r="694">
          <cell r="B694" t="str">
            <v>SFS6238</v>
          </cell>
          <cell r="C694" t="str">
            <v>TAPS BOX, TAPER, HOLLOW PIN, DIE COLLAR y PIN Hasta 5 3/4'' O.D. POR DIA</v>
          </cell>
          <cell r="D694" t="str">
            <v>día</v>
          </cell>
          <cell r="E694">
            <v>525.96</v>
          </cell>
          <cell r="F694" t="str">
            <v>Servicio</v>
          </cell>
        </row>
        <row r="695">
          <cell r="B695" t="str">
            <v>SFS6239</v>
          </cell>
          <cell r="C695" t="str">
            <v>TAPS BOX, TAPER, HOLLOW PIN, DIE COLLAR y PIN Hasta 8" O.D. POR DIA</v>
          </cell>
          <cell r="D695" t="str">
            <v>día</v>
          </cell>
          <cell r="E695">
            <v>997.96</v>
          </cell>
          <cell r="F695" t="str">
            <v>Servicio</v>
          </cell>
        </row>
        <row r="696">
          <cell r="B696" t="str">
            <v>SFS6240</v>
          </cell>
          <cell r="C696" t="str">
            <v xml:space="preserve">TAPS, BOX SEGMENTED 6'' OD CATCH RANGE 1 5/8''- 5 1/2''  </v>
          </cell>
          <cell r="D696" t="str">
            <v>corrida</v>
          </cell>
          <cell r="E696">
            <v>4773.87</v>
          </cell>
          <cell r="F696" t="str">
            <v>Servicio</v>
          </cell>
        </row>
        <row r="697">
          <cell r="B697" t="str">
            <v>SFS6241</v>
          </cell>
          <cell r="C697" t="str">
            <v xml:space="preserve">TAPS, BOX CONVENTIONAL  8'' OD CATCH RANGE 5 1/8''- 7''  </v>
          </cell>
          <cell r="D697" t="str">
            <v>corrida</v>
          </cell>
          <cell r="E697">
            <v>5354.11</v>
          </cell>
          <cell r="F697" t="str">
            <v>Servicio</v>
          </cell>
        </row>
        <row r="698">
          <cell r="B698" t="str">
            <v>SFS6243</v>
          </cell>
          <cell r="C698" t="str">
            <v xml:space="preserve">VENTURI JET JUNK BASKET VJJB 5 1/2'' OD 7''- 9 5/8 CASING  </v>
          </cell>
          <cell r="D698" t="str">
            <v>Corrida</v>
          </cell>
          <cell r="E698">
            <v>12105.820000000002</v>
          </cell>
          <cell r="F698" t="str">
            <v>Servicio</v>
          </cell>
        </row>
        <row r="699">
          <cell r="B699" t="str">
            <v>SFS6244</v>
          </cell>
          <cell r="C699" t="str">
            <v xml:space="preserve">FINGER GAGES FISHING  MAX CATCH 3,7''  </v>
          </cell>
          <cell r="D699" t="str">
            <v>corrida</v>
          </cell>
          <cell r="E699">
            <v>1285.73</v>
          </cell>
          <cell r="F699" t="str">
            <v>Servicio</v>
          </cell>
        </row>
        <row r="700">
          <cell r="B700" t="str">
            <v>SFS6245</v>
          </cell>
          <cell r="C700" t="str">
            <v xml:space="preserve">JUNK CATCHER FISHING MAX CATCH 4 3/4''  </v>
          </cell>
          <cell r="D700" t="str">
            <v>corrida</v>
          </cell>
          <cell r="E700">
            <v>239.76000000000002</v>
          </cell>
          <cell r="F700" t="str">
            <v>Servicio</v>
          </cell>
        </row>
        <row r="701">
          <cell r="B701" t="str">
            <v>SFS6246</v>
          </cell>
          <cell r="C701" t="str">
            <v xml:space="preserve">JUNK EXTENSION HASTA 5 3/4'' OD  </v>
          </cell>
          <cell r="D701" t="str">
            <v>corrida</v>
          </cell>
          <cell r="E701">
            <v>254.09999999999997</v>
          </cell>
          <cell r="F701" t="str">
            <v>Servicio</v>
          </cell>
        </row>
        <row r="702">
          <cell r="B702" t="str">
            <v>SFS6248</v>
          </cell>
          <cell r="C702" t="str">
            <v>MAGNETS DITCH (MAGNETO DE ZARANDA) POR DIA</v>
          </cell>
          <cell r="D702" t="str">
            <v>día</v>
          </cell>
          <cell r="E702">
            <v>472.76</v>
          </cell>
          <cell r="F702" t="str">
            <v>Servicio</v>
          </cell>
        </row>
        <row r="703">
          <cell r="B703" t="str">
            <v>SFS6249</v>
          </cell>
          <cell r="C703" t="str">
            <v xml:space="preserve">LINER TOP DRESS MILL HASTA 8 1/2'' OD  </v>
          </cell>
          <cell r="D703" t="str">
            <v>corrida</v>
          </cell>
          <cell r="E703">
            <v>2859.26</v>
          </cell>
          <cell r="F703" t="str">
            <v>Servicio</v>
          </cell>
        </row>
        <row r="704">
          <cell r="B704" t="str">
            <v>SFS6250</v>
          </cell>
          <cell r="C704" t="str">
            <v>BITS TRICONIC HASTA 6 1/8'' OD PRIMER DIA</v>
          </cell>
          <cell r="D704" t="str">
            <v>día</v>
          </cell>
          <cell r="E704">
            <v>1950.98</v>
          </cell>
          <cell r="F704" t="str">
            <v>Servicio</v>
          </cell>
        </row>
        <row r="705">
          <cell r="B705" t="str">
            <v>SFS6251</v>
          </cell>
          <cell r="C705" t="str">
            <v>BITS TRICONIC HASTA 6 1/8'' OD DIA ADICIONAL</v>
          </cell>
          <cell r="D705" t="str">
            <v>día</v>
          </cell>
          <cell r="E705">
            <v>81.680000000000007</v>
          </cell>
          <cell r="F705" t="str">
            <v>Servicio</v>
          </cell>
        </row>
        <row r="706">
          <cell r="B706" t="str">
            <v>SFS6252</v>
          </cell>
          <cell r="C706" t="str">
            <v>BITS TRICONIC HASTA 8 1/2'' OD PRIMER DIA</v>
          </cell>
          <cell r="D706" t="str">
            <v>día</v>
          </cell>
          <cell r="E706">
            <v>2588.9900000000002</v>
          </cell>
          <cell r="F706" t="str">
            <v>Servicio</v>
          </cell>
        </row>
        <row r="707">
          <cell r="B707" t="str">
            <v>SFS6253</v>
          </cell>
          <cell r="C707" t="str">
            <v>BITS TRICONIC HASTA 8 1/2'' OD DIA ADICIONAL</v>
          </cell>
          <cell r="D707" t="str">
            <v>día</v>
          </cell>
          <cell r="E707">
            <v>152.41999999999999</v>
          </cell>
          <cell r="F707" t="str">
            <v>Servicio</v>
          </cell>
        </row>
        <row r="708">
          <cell r="B708" t="str">
            <v>SFS6254</v>
          </cell>
          <cell r="C708" t="str">
            <v xml:space="preserve">STRING MILL, WATERMELON, TAPER, WINDOW, PACKER, PILOT, PIRANHA HASTA 6-1/8" OD  </v>
          </cell>
          <cell r="D708" t="str">
            <v>corrida</v>
          </cell>
          <cell r="E708">
            <v>3183.1</v>
          </cell>
          <cell r="F708" t="str">
            <v>Servicio</v>
          </cell>
        </row>
        <row r="709">
          <cell r="B709" t="str">
            <v>SFS6255</v>
          </cell>
          <cell r="C709" t="str">
            <v xml:space="preserve">STRING MILL, WATERMELON, TAPER, WINDOW, PACKER, PILOT, PIRANHA HASTA  8 1/2" OD  </v>
          </cell>
          <cell r="D709" t="str">
            <v>corrida</v>
          </cell>
          <cell r="E709">
            <v>4244.1400000000003</v>
          </cell>
          <cell r="F709" t="str">
            <v>Servicio</v>
          </cell>
        </row>
        <row r="710">
          <cell r="B710" t="str">
            <v>SFS6256</v>
          </cell>
          <cell r="C710" t="str">
            <v>STRING MILL y WATERMELON MILL HASTA 5" OD  MANTENIMIENTO</v>
          </cell>
          <cell r="D710" t="str">
            <v>unidad</v>
          </cell>
          <cell r="E710">
            <v>545.73</v>
          </cell>
          <cell r="F710" t="str">
            <v>Servicio</v>
          </cell>
        </row>
        <row r="711">
          <cell r="B711" t="str">
            <v>SFS6257</v>
          </cell>
          <cell r="C711" t="str">
            <v>STRING MILL y WATERMELON MILL HASTA 5" OD  PERDIDA EN EL HOYO O DAÑO IRREPARABLE</v>
          </cell>
          <cell r="D711" t="str">
            <v>unidad</v>
          </cell>
          <cell r="E711">
            <v>8423.67</v>
          </cell>
          <cell r="F711" t="str">
            <v>Material</v>
          </cell>
        </row>
        <row r="712">
          <cell r="B712" t="str">
            <v>SFS6258</v>
          </cell>
          <cell r="C712" t="str">
            <v>STRING MILL y WATERMELON MILL  HASTA 6 1/4" OD MANTENIMIENTO</v>
          </cell>
          <cell r="D712" t="str">
            <v>unidad</v>
          </cell>
          <cell r="E712">
            <v>779.06000000000006</v>
          </cell>
          <cell r="F712" t="str">
            <v>Servicio</v>
          </cell>
        </row>
        <row r="713">
          <cell r="B713" t="str">
            <v>SFS6259</v>
          </cell>
          <cell r="C713" t="str">
            <v>STRING MILL y WATERMELON MILL HASTA 6 1/4" OD  PERDIDA EN EL HOYO O DAÑO IRREPARABLE</v>
          </cell>
          <cell r="D713" t="str">
            <v>unidad</v>
          </cell>
          <cell r="E713">
            <v>10025.1</v>
          </cell>
          <cell r="F713" t="str">
            <v>Material</v>
          </cell>
        </row>
        <row r="714">
          <cell r="B714" t="str">
            <v>SFS6260</v>
          </cell>
          <cell r="C714" t="str">
            <v>STRING MILL y WATERMELON MILL  HASTA 8 1/2" OD MANTENIMIENTO</v>
          </cell>
          <cell r="D714" t="str">
            <v>unidad</v>
          </cell>
          <cell r="E714">
            <v>934.87</v>
          </cell>
          <cell r="F714" t="str">
            <v>Servicio</v>
          </cell>
        </row>
        <row r="715">
          <cell r="B715" t="str">
            <v>SFS6261</v>
          </cell>
          <cell r="C715" t="str">
            <v>STRING MILL y WATERMELON MILL  HASTA 8 1/2" OD PERDIDA EN EL HOYO O DAÑO IRREPARABLE</v>
          </cell>
          <cell r="D715" t="str">
            <v>unidad</v>
          </cell>
          <cell r="E715">
            <v>10395.25</v>
          </cell>
          <cell r="F715" t="str">
            <v>Material</v>
          </cell>
        </row>
        <row r="716">
          <cell r="B716" t="str">
            <v>SFS6262</v>
          </cell>
          <cell r="C716" t="str">
            <v>MILLS SUPERLOY STRING AND WATERMELON HASTA 4" OD     DIA ADICIONAL</v>
          </cell>
          <cell r="D716" t="str">
            <v>día</v>
          </cell>
          <cell r="E716">
            <v>84.320000000000007</v>
          </cell>
          <cell r="F716" t="str">
            <v>Servicio</v>
          </cell>
        </row>
        <row r="717">
          <cell r="B717" t="str">
            <v>SFS6263</v>
          </cell>
          <cell r="C717" t="str">
            <v>MILLS SUPERLOY STRING AND WATERMELON HASTA 6" OD     DIA ADICIONAL</v>
          </cell>
          <cell r="D717" t="str">
            <v>día</v>
          </cell>
          <cell r="E717">
            <v>102.7</v>
          </cell>
          <cell r="F717" t="str">
            <v>Servicio</v>
          </cell>
        </row>
        <row r="718">
          <cell r="B718" t="str">
            <v>SFS6264</v>
          </cell>
          <cell r="C718" t="str">
            <v>MILLS SUPERLOY STRING AND WATERMELON HASTA 8-1/2" OD     DIA ADICIONAL</v>
          </cell>
          <cell r="D718" t="str">
            <v>día</v>
          </cell>
          <cell r="E718">
            <v>125.24000000000001</v>
          </cell>
          <cell r="F718" t="str">
            <v>Servicio</v>
          </cell>
        </row>
        <row r="719">
          <cell r="B719" t="str">
            <v>SFS6265</v>
          </cell>
          <cell r="C719" t="str">
            <v>ESPECIALISTA DE PESCA día O FRACCION</v>
          </cell>
          <cell r="D719" t="str">
            <v>día</v>
          </cell>
          <cell r="E719">
            <v>835.72</v>
          </cell>
          <cell r="F719" t="str">
            <v>Servicio</v>
          </cell>
        </row>
        <row r="720">
          <cell r="B720" t="str">
            <v>SFS6266</v>
          </cell>
          <cell r="C720" t="str">
            <v>MAGNET FISHING Hasta 6 1/2" OD POR DIA</v>
          </cell>
          <cell r="D720" t="str">
            <v>día</v>
          </cell>
          <cell r="E720">
            <v>609.55999999999995</v>
          </cell>
          <cell r="F720" t="str">
            <v>Servicio</v>
          </cell>
        </row>
        <row r="721">
          <cell r="B721" t="str">
            <v>SFS6267</v>
          </cell>
          <cell r="C721" t="str">
            <v>SUBS, CUT LIP/SCREW IN THRU 3 1/2 JOINT SIZE POR DIA</v>
          </cell>
          <cell r="D721" t="str">
            <v>día</v>
          </cell>
          <cell r="E721">
            <v>79.66</v>
          </cell>
          <cell r="F721" t="str">
            <v>Servicio</v>
          </cell>
        </row>
        <row r="722">
          <cell r="B722" t="str">
            <v>SFS6268</v>
          </cell>
          <cell r="C722" t="str">
            <v>SUBS, CUT LIP/SCREW IN THRU 4 1/2 JOINT SIZE POR DIA</v>
          </cell>
          <cell r="D722" t="str">
            <v>día</v>
          </cell>
          <cell r="E722">
            <v>67.92</v>
          </cell>
          <cell r="F722" t="str">
            <v>Servicio</v>
          </cell>
        </row>
        <row r="723">
          <cell r="B723" t="str">
            <v>SFS6269</v>
          </cell>
          <cell r="C723" t="str">
            <v>SUBS, DRAIN THRU 3 1/2'' JOINT SIZE POR DIA</v>
          </cell>
          <cell r="D723" t="str">
            <v>día</v>
          </cell>
          <cell r="E723">
            <v>58.05</v>
          </cell>
          <cell r="F723" t="str">
            <v>Servicio</v>
          </cell>
        </row>
        <row r="724">
          <cell r="B724" t="str">
            <v>SFS6270</v>
          </cell>
          <cell r="C724" t="str">
            <v>SUBS, DRAIN THRU 4 1/2'' JOINT SIZE POR DIA</v>
          </cell>
          <cell r="D724" t="str">
            <v>día</v>
          </cell>
          <cell r="E724">
            <v>60.42</v>
          </cell>
          <cell r="F724" t="str">
            <v>Servicio</v>
          </cell>
        </row>
        <row r="725">
          <cell r="B725" t="str">
            <v>SFS6271</v>
          </cell>
          <cell r="C725" t="str">
            <v>SPEAR ROPE, CENTER PRONG, LATCH JACK, CRANK SHAFT PARA CASING 7'' POR DIA</v>
          </cell>
          <cell r="D725" t="str">
            <v>día</v>
          </cell>
          <cell r="E725">
            <v>236.38</v>
          </cell>
          <cell r="F725" t="str">
            <v>Servicio</v>
          </cell>
        </row>
        <row r="726">
          <cell r="B726" t="str">
            <v>SFS6272</v>
          </cell>
          <cell r="C726" t="str">
            <v>SPEAR ROPE, CENTER PRONG, LATCH JACK, CRANK SHAFT PARA CASING 9 5/8'' POR DIA</v>
          </cell>
          <cell r="D726" t="str">
            <v>día</v>
          </cell>
          <cell r="E726">
            <v>367.87</v>
          </cell>
          <cell r="F726" t="str">
            <v>Servicio</v>
          </cell>
        </row>
        <row r="727">
          <cell r="B727" t="str">
            <v>SFS6274</v>
          </cell>
          <cell r="C727" t="str">
            <v>GS FLOW RELEASE PULLING TOOL 2.875 OD  F/ 7" MAXR ANCHOR RELEASE SLEEVE ASSEMBLY W/ 2-3/8" PAC BOX THREAD PRIMER DIA</v>
          </cell>
          <cell r="D727" t="str">
            <v>día</v>
          </cell>
          <cell r="E727">
            <v>2922.1</v>
          </cell>
          <cell r="F727" t="str">
            <v>Servicio</v>
          </cell>
        </row>
        <row r="728">
          <cell r="B728" t="str">
            <v>SFS6275</v>
          </cell>
          <cell r="C728" t="str">
            <v>GS FLOW RELEASE PULLING TOOL 2.875 OD  F/ 7" MAXR ANCHOR RELEASE SLEEVE ASSEMBLY W/ 2-3/8" PAC BOX THREAD DIA ADICIONAL</v>
          </cell>
          <cell r="D728" t="str">
            <v>día</v>
          </cell>
          <cell r="E728">
            <v>102.94000000000001</v>
          </cell>
          <cell r="F728" t="str">
            <v>Servicio</v>
          </cell>
        </row>
        <row r="729">
          <cell r="B729" t="str">
            <v>SFS6277</v>
          </cell>
          <cell r="C729" t="str">
            <v xml:space="preserve">Whipstock Systems ONE-TRIP Casing 9 5/8'' 43.5 -53.5 lb/ft / Bottom trip Anchor ( Mechanical Set Systems) Casing 9 5/8'' 43.5 -53.5 lb/ft </v>
          </cell>
          <cell r="D729" t="str">
            <v>unidad</v>
          </cell>
          <cell r="E729">
            <v>54444.42</v>
          </cell>
          <cell r="F729" t="str">
            <v>Material</v>
          </cell>
        </row>
        <row r="730">
          <cell r="B730" t="str">
            <v>SFS6278</v>
          </cell>
          <cell r="C730" t="str">
            <v xml:space="preserve">8 1/2'' OD Mill Assembly ( Window Mill , Lower Watermellon , Flex Joint, Upper Watermellon)  </v>
          </cell>
          <cell r="D730" t="str">
            <v>corrida</v>
          </cell>
          <cell r="E730">
            <v>13535.97</v>
          </cell>
          <cell r="F730" t="str">
            <v>Servicio</v>
          </cell>
        </row>
        <row r="731">
          <cell r="B731" t="str">
            <v>SFS6279</v>
          </cell>
          <cell r="C731" t="str">
            <v xml:space="preserve">Whipstock Systems ONE-TRIP Casing 7'' 26 - 29 lb/ft /Bottom trip Anchor ( Mechanical Set Systems) Casing 7'' 26 - 29 lb/ft </v>
          </cell>
          <cell r="D731" t="str">
            <v>unidad</v>
          </cell>
          <cell r="E731">
            <v>40668.85</v>
          </cell>
          <cell r="F731" t="str">
            <v>Material</v>
          </cell>
        </row>
        <row r="732">
          <cell r="B732" t="str">
            <v>SFS6280</v>
          </cell>
          <cell r="C732" t="str">
            <v xml:space="preserve">6 1/8'' OD Mill Assembly ( Window Mill , Lower Watermellon , Flex Joint, Upper Watermellon)  </v>
          </cell>
          <cell r="D732" t="str">
            <v>corrida</v>
          </cell>
          <cell r="E732">
            <v>11948.859999999999</v>
          </cell>
          <cell r="F732" t="str">
            <v>Servicio</v>
          </cell>
        </row>
        <row r="733">
          <cell r="B733" t="str">
            <v>SFS6281</v>
          </cell>
          <cell r="C733" t="str">
            <v>Whipstock / Casing Exit Especialista día / fraccion</v>
          </cell>
          <cell r="D733" t="str">
            <v>día</v>
          </cell>
          <cell r="E733">
            <v>1192.69</v>
          </cell>
          <cell r="F733" t="str">
            <v>Servicio</v>
          </cell>
        </row>
        <row r="734">
          <cell r="B734" t="str">
            <v>SFS6282</v>
          </cell>
          <cell r="C734" t="str">
            <v>BREAK OUT MACHINE APRIETE / DESENROSQUE TODAS LAS CONEXIONES POR HORA</v>
          </cell>
          <cell r="D734" t="str">
            <v>hr</v>
          </cell>
          <cell r="E734">
            <v>1001.8699999999999</v>
          </cell>
          <cell r="F734" t="str">
            <v>Servicio</v>
          </cell>
        </row>
        <row r="735">
          <cell r="B735" t="str">
            <v>SFS6283</v>
          </cell>
          <cell r="C735" t="str">
            <v xml:space="preserve">WELLBORE-CLEAN UP TOOLS-MAGNET TOOLS CASING 7  </v>
          </cell>
          <cell r="D735" t="str">
            <v>Corrida</v>
          </cell>
          <cell r="E735">
            <v>2045.47</v>
          </cell>
          <cell r="F735" t="str">
            <v>Servicio</v>
          </cell>
        </row>
        <row r="736">
          <cell r="B736" t="str">
            <v>SFS6284</v>
          </cell>
          <cell r="C736" t="str">
            <v xml:space="preserve">WELLBORE-CLEAN UP TOOLS-MAGNET TOOLS CASING 9 5/8  </v>
          </cell>
          <cell r="D736" t="str">
            <v>Corrida</v>
          </cell>
          <cell r="E736">
            <v>2588.15</v>
          </cell>
          <cell r="F736" t="str">
            <v>Servicio</v>
          </cell>
        </row>
        <row r="737">
          <cell r="B737" t="str">
            <v>SFS6285</v>
          </cell>
          <cell r="C737" t="str">
            <v>HIGH PRESSURE TEST UNIT POR HORA / FRACCION</v>
          </cell>
          <cell r="D737" t="str">
            <v>hr</v>
          </cell>
          <cell r="E737">
            <v>793.15000000000009</v>
          </cell>
          <cell r="F737" t="str">
            <v>Servicio</v>
          </cell>
        </row>
        <row r="738">
          <cell r="B738" t="str">
            <v>SSFS6288</v>
          </cell>
          <cell r="C738" t="str">
            <v>DYNA  EXTERNAL CUT HASTA 5 7/8''  OD WITH REGULAR CUTTER SIZE PIPE TO CUT ( 2 3/8'' THRU 3 1/2'') CARGO POR CORRIDA</v>
          </cell>
          <cell r="D738" t="str">
            <v>Corrida</v>
          </cell>
          <cell r="E738">
            <v>10412.5</v>
          </cell>
          <cell r="F738" t="str">
            <v>Servicio</v>
          </cell>
        </row>
        <row r="739">
          <cell r="B739" t="str">
            <v>SSFS6290</v>
          </cell>
          <cell r="C739" t="str">
            <v>TUBING BAILER COMPLETE ASSEMBLY. SIZE 3 ¾" HASTA 5-3/4" CARGO PRIMERA CORRIDA</v>
          </cell>
          <cell r="D739" t="str">
            <v>Corrida</v>
          </cell>
          <cell r="E739">
            <v>5125.2</v>
          </cell>
          <cell r="F739" t="str">
            <v>Servicio</v>
          </cell>
        </row>
        <row r="740">
          <cell r="B740" t="str">
            <v>SSFS6291</v>
          </cell>
          <cell r="C740" t="str">
            <v>TUBING BAILER COMPLETE ASSEMBLY. SIZE 3 ¾" HASTA 5 ¾" CARGO CORRIDA ADICIONAL</v>
          </cell>
          <cell r="D740" t="str">
            <v>Corrida</v>
          </cell>
          <cell r="E740">
            <v>2979.1</v>
          </cell>
          <cell r="F740" t="str">
            <v>Servicio</v>
          </cell>
        </row>
        <row r="741">
          <cell r="B741" t="str">
            <v>SH2039</v>
          </cell>
          <cell r="C741" t="str">
            <v>MOTOR DE FONDO: 1 11/16" O.D. (incluye 3 días de operación, hole assemble, soporte tecnico, back up de motor de 1 11/16")</v>
          </cell>
          <cell r="D741" t="str">
            <v>Corrida</v>
          </cell>
          <cell r="E741">
            <v>6400.59</v>
          </cell>
          <cell r="F741" t="str">
            <v>Servicio</v>
          </cell>
        </row>
        <row r="742">
          <cell r="B742" t="str">
            <v>SH2040</v>
          </cell>
          <cell r="C742" t="str">
            <v>MOTOR DE FONDO:2-1/8" O.D.  (incluye 3 días de operación, hole assemble, soporte tecnico, back up de motor de 2 1/8")</v>
          </cell>
          <cell r="D742" t="str">
            <v>Corrida</v>
          </cell>
          <cell r="E742">
            <v>6400.59</v>
          </cell>
          <cell r="F742" t="str">
            <v>Servicio</v>
          </cell>
        </row>
        <row r="743">
          <cell r="B743" t="str">
            <v>SH2041</v>
          </cell>
          <cell r="C743" t="str">
            <v>FILTRO DE LINEA</v>
          </cell>
          <cell r="D743" t="str">
            <v>día</v>
          </cell>
          <cell r="E743">
            <v>169.95999999999998</v>
          </cell>
          <cell r="F743" t="str">
            <v>Servicio</v>
          </cell>
        </row>
        <row r="744">
          <cell r="B744" t="str">
            <v>SH2042</v>
          </cell>
          <cell r="C744" t="str">
            <v>MECHAS JUNK MILL 1-3/4" a 2-1/8"</v>
          </cell>
          <cell r="D744" t="str">
            <v>día</v>
          </cell>
          <cell r="E744">
            <v>1539.3799999999999</v>
          </cell>
          <cell r="F744" t="str">
            <v>Servicio</v>
          </cell>
        </row>
        <row r="745">
          <cell r="B745" t="str">
            <v>SH2043</v>
          </cell>
          <cell r="C745" t="str">
            <v>MECHAS JUNK MILL 2-1/4" a 3"</v>
          </cell>
          <cell r="D745" t="str">
            <v>día</v>
          </cell>
          <cell r="E745">
            <v>1924.23</v>
          </cell>
          <cell r="F745" t="str">
            <v>Servicio</v>
          </cell>
        </row>
        <row r="746">
          <cell r="B746" t="str">
            <v>SH2044</v>
          </cell>
          <cell r="C746" t="str">
            <v>MECHAS BLADE, TAPERED, FLAT, CONCAVE, RO</v>
          </cell>
          <cell r="D746" t="str">
            <v>día</v>
          </cell>
          <cell r="E746">
            <v>322.91000000000003</v>
          </cell>
          <cell r="F746" t="str">
            <v>Servicio</v>
          </cell>
        </row>
        <row r="747">
          <cell r="B747" t="str">
            <v>SH2045</v>
          </cell>
          <cell r="C747" t="str">
            <v>PESCANTE GS SPEAR HIDRÁULICO</v>
          </cell>
          <cell r="D747" t="str">
            <v>día</v>
          </cell>
          <cell r="E747">
            <v>2124.35</v>
          </cell>
          <cell r="F747" t="str">
            <v>Servicio</v>
          </cell>
        </row>
        <row r="748">
          <cell r="B748" t="str">
            <v>SH2046</v>
          </cell>
          <cell r="C748" t="str">
            <v>PESCANTE JDC HIDRÁULICO</v>
          </cell>
          <cell r="D748" t="str">
            <v>día</v>
          </cell>
          <cell r="E748">
            <v>2124.35</v>
          </cell>
          <cell r="F748" t="str">
            <v>Servicio</v>
          </cell>
        </row>
        <row r="749">
          <cell r="B749" t="str">
            <v>SH2047</v>
          </cell>
          <cell r="C749" t="str">
            <v>PESCANTE OVER SHOT HIDRÁULICO</v>
          </cell>
          <cell r="D749" t="str">
            <v>día</v>
          </cell>
          <cell r="E749">
            <v>2124.35</v>
          </cell>
          <cell r="F749" t="str">
            <v>Servicio</v>
          </cell>
        </row>
        <row r="750">
          <cell r="B750" t="str">
            <v>SH2048</v>
          </cell>
          <cell r="C750" t="str">
            <v>PESCANTE OVER SHOT CONTINUO MECÁNICO</v>
          </cell>
          <cell r="D750" t="str">
            <v>día</v>
          </cell>
          <cell r="E750">
            <v>1885.74</v>
          </cell>
          <cell r="F750" t="str">
            <v>Servicio</v>
          </cell>
        </row>
        <row r="751">
          <cell r="B751" t="str">
            <v>SH2049</v>
          </cell>
          <cell r="C751" t="str">
            <v>PESCANTE DE GUAYA TIPO CAIMA MECÁNICO</v>
          </cell>
          <cell r="D751" t="str">
            <v>día</v>
          </cell>
          <cell r="E751">
            <v>1423.93</v>
          </cell>
          <cell r="F751" t="str">
            <v>Servicio</v>
          </cell>
        </row>
        <row r="752">
          <cell r="B752" t="str">
            <v>SH2050</v>
          </cell>
          <cell r="C752" t="str">
            <v>PESCANTE DE GUAYA TIPO ALPON MECÁNICO</v>
          </cell>
          <cell r="D752" t="str">
            <v>día</v>
          </cell>
          <cell r="E752">
            <v>1423.93</v>
          </cell>
          <cell r="F752" t="str">
            <v>Servicio</v>
          </cell>
        </row>
        <row r="753">
          <cell r="B753" t="str">
            <v>SH2051</v>
          </cell>
          <cell r="C753" t="str">
            <v>MARTILLO MECÁNICO/HIDRAULICO 1-11/16" - 2-7/8"</v>
          </cell>
          <cell r="D753" t="str">
            <v>día</v>
          </cell>
          <cell r="E753">
            <v>1924.23</v>
          </cell>
          <cell r="F753" t="str">
            <v>Servicio</v>
          </cell>
        </row>
        <row r="754">
          <cell r="B754" t="str">
            <v>SH2052</v>
          </cell>
          <cell r="C754" t="str">
            <v>ACELERADOR HIDRÁULICO/MECANICO 1-11/16" - 2-7/8"</v>
          </cell>
          <cell r="D754" t="str">
            <v>día</v>
          </cell>
          <cell r="E754">
            <v>2693.92</v>
          </cell>
          <cell r="F754" t="str">
            <v>Servicio</v>
          </cell>
        </row>
        <row r="755">
          <cell r="B755" t="str">
            <v>SH2053</v>
          </cell>
          <cell r="C755" t="str">
            <v>INDEXING TOOL HIDRÁULICO/MECANICO</v>
          </cell>
          <cell r="D755" t="str">
            <v>día</v>
          </cell>
          <cell r="E755">
            <v>2719.1600000000003</v>
          </cell>
          <cell r="F755" t="str">
            <v>Servicio</v>
          </cell>
        </row>
        <row r="756">
          <cell r="B756" t="str">
            <v>SH2054</v>
          </cell>
          <cell r="C756" t="str">
            <v>BENT SUB</v>
          </cell>
          <cell r="D756" t="str">
            <v>día</v>
          </cell>
          <cell r="E756">
            <v>509.85</v>
          </cell>
          <cell r="F756" t="str">
            <v>Servicio</v>
          </cell>
        </row>
        <row r="757">
          <cell r="B757" t="str">
            <v>SH2055</v>
          </cell>
          <cell r="C757" t="str">
            <v>BLOQUE DE IMPRESIÓN 1 1/16 HASTA 2 7/8''</v>
          </cell>
          <cell r="D757" t="str">
            <v>día</v>
          </cell>
          <cell r="E757">
            <v>1385.44</v>
          </cell>
          <cell r="F757" t="str">
            <v>Servicio</v>
          </cell>
        </row>
        <row r="758">
          <cell r="B758" t="str">
            <v>SH2056</v>
          </cell>
          <cell r="C758" t="str">
            <v>HERRAMIENTA DE ASENTAMIENTO (Setting Tool)</v>
          </cell>
          <cell r="D758" t="str">
            <v>día</v>
          </cell>
          <cell r="E758">
            <v>2427.8200000000002</v>
          </cell>
          <cell r="F758" t="str">
            <v>Servicio</v>
          </cell>
        </row>
        <row r="759">
          <cell r="B759" t="str">
            <v>SH2057</v>
          </cell>
          <cell r="C759" t="str">
            <v>VENTURY BASKET</v>
          </cell>
          <cell r="D759" t="str">
            <v>día</v>
          </cell>
          <cell r="E759">
            <v>2974.09</v>
          </cell>
          <cell r="F759" t="str">
            <v>Servicio</v>
          </cell>
        </row>
        <row r="760">
          <cell r="B760" t="str">
            <v>SH2058</v>
          </cell>
          <cell r="C760" t="str">
            <v>JET ROTATORIO</v>
          </cell>
          <cell r="D760" t="str">
            <v>día</v>
          </cell>
          <cell r="E760">
            <v>2294.29</v>
          </cell>
          <cell r="F760" t="str">
            <v>Servicio</v>
          </cell>
        </row>
        <row r="761">
          <cell r="B761" t="str">
            <v>SH2059</v>
          </cell>
          <cell r="C761" t="str">
            <v>WASH TOOL (High Flow Spinning Tool)</v>
          </cell>
          <cell r="D761" t="str">
            <v>día</v>
          </cell>
          <cell r="E761">
            <v>339.9</v>
          </cell>
          <cell r="F761" t="str">
            <v>Servicio</v>
          </cell>
        </row>
        <row r="762">
          <cell r="B762" t="str">
            <v>SH2060</v>
          </cell>
          <cell r="C762" t="str">
            <v>ESTABILIZADOR</v>
          </cell>
          <cell r="D762" t="str">
            <v>día</v>
          </cell>
          <cell r="E762">
            <v>692.73</v>
          </cell>
          <cell r="F762" t="str">
            <v>Servicio</v>
          </cell>
        </row>
        <row r="763">
          <cell r="B763" t="str">
            <v>SH2061</v>
          </cell>
          <cell r="C763" t="str">
            <v>CORTADOR DE TUBERIA TBG 2 7/8- 3 1/2</v>
          </cell>
          <cell r="D763" t="str">
            <v>día</v>
          </cell>
          <cell r="E763">
            <v>2974.09</v>
          </cell>
          <cell r="F763" t="str">
            <v>Servicio</v>
          </cell>
        </row>
        <row r="764">
          <cell r="B764" t="str">
            <v>SH2062</v>
          </cell>
          <cell r="C764" t="str">
            <v>PERCUTOR HIDRAULICO</v>
          </cell>
          <cell r="D764" t="str">
            <v>día</v>
          </cell>
          <cell r="E764">
            <v>2924.82</v>
          </cell>
          <cell r="F764" t="str">
            <v>Servicio</v>
          </cell>
        </row>
        <row r="765">
          <cell r="B765" t="str">
            <v>SH2063</v>
          </cell>
          <cell r="C765" t="str">
            <v>LOCALIZADOR</v>
          </cell>
          <cell r="D765" t="str">
            <v>día</v>
          </cell>
          <cell r="E765">
            <v>1062.1799999999998</v>
          </cell>
          <cell r="F765" t="str">
            <v>Servicio</v>
          </cell>
        </row>
        <row r="766">
          <cell r="B766" t="str">
            <v>SH2064</v>
          </cell>
          <cell r="C766" t="str">
            <v>SWIVEL</v>
          </cell>
          <cell r="D766" t="str">
            <v>día</v>
          </cell>
          <cell r="E766">
            <v>594.83000000000004</v>
          </cell>
          <cell r="F766" t="str">
            <v>Servicio</v>
          </cell>
        </row>
        <row r="767">
          <cell r="B767" t="str">
            <v>SH2065</v>
          </cell>
          <cell r="C767" t="str">
            <v>LOCKABLE SWIDEL</v>
          </cell>
          <cell r="D767" t="str">
            <v>día</v>
          </cell>
          <cell r="E767">
            <v>679.79</v>
          </cell>
          <cell r="F767" t="str">
            <v>Servicio</v>
          </cell>
        </row>
        <row r="768">
          <cell r="B768" t="str">
            <v>SH2066</v>
          </cell>
          <cell r="C768" t="str">
            <v>MUÑECO</v>
          </cell>
          <cell r="D768" t="str">
            <v>día</v>
          </cell>
          <cell r="E768">
            <v>263.43</v>
          </cell>
          <cell r="F768" t="str">
            <v>Servicio</v>
          </cell>
        </row>
        <row r="769">
          <cell r="B769" t="str">
            <v>SH2067</v>
          </cell>
          <cell r="C769" t="str">
            <v>BARRA (DEPLOYMENT BAR)</v>
          </cell>
          <cell r="D769" t="str">
            <v>día</v>
          </cell>
          <cell r="E769">
            <v>467.37</v>
          </cell>
          <cell r="F769" t="str">
            <v>Servicio</v>
          </cell>
        </row>
        <row r="770">
          <cell r="B770" t="str">
            <v>SH2068</v>
          </cell>
          <cell r="C770" t="str">
            <v>ZAPATA</v>
          </cell>
          <cell r="D770" t="str">
            <v>día</v>
          </cell>
          <cell r="E770">
            <v>654.24</v>
          </cell>
          <cell r="F770" t="str">
            <v>Servicio</v>
          </cell>
        </row>
        <row r="771">
          <cell r="B771" t="str">
            <v>SH2069</v>
          </cell>
          <cell r="C771" t="str">
            <v>EXTENSIONES PARA PESCANTES OVER SHOTS</v>
          </cell>
          <cell r="D771" t="str">
            <v>día</v>
          </cell>
          <cell r="E771">
            <v>552.33000000000004</v>
          </cell>
          <cell r="F771" t="str">
            <v>Servicio</v>
          </cell>
        </row>
        <row r="772">
          <cell r="B772" t="str">
            <v>SH2070</v>
          </cell>
          <cell r="C772" t="str">
            <v>GUIAS PARA PESCANTES OVER SHOTS</v>
          </cell>
          <cell r="D772" t="str">
            <v>día</v>
          </cell>
          <cell r="E772">
            <v>254.92000000000002</v>
          </cell>
          <cell r="F772" t="str">
            <v>Servicio</v>
          </cell>
        </row>
        <row r="773">
          <cell r="B773" t="str">
            <v>SH2071</v>
          </cell>
          <cell r="C773" t="str">
            <v>CESTA RECOLECTORA</v>
          </cell>
          <cell r="D773" t="str">
            <v>día</v>
          </cell>
          <cell r="E773">
            <v>307.88000000000005</v>
          </cell>
          <cell r="F773" t="str">
            <v>Servicio</v>
          </cell>
        </row>
        <row r="774">
          <cell r="B774" t="str">
            <v>SH2074</v>
          </cell>
          <cell r="C774" t="str">
            <v>MAGNETOS Fishing Magnet - Thru 2-1/2"</v>
          </cell>
          <cell r="D774" t="str">
            <v>día</v>
          </cell>
          <cell r="E774">
            <v>1444.55</v>
          </cell>
          <cell r="F774" t="str">
            <v>Servicio</v>
          </cell>
        </row>
        <row r="775">
          <cell r="B775" t="str">
            <v>SH2075</v>
          </cell>
          <cell r="C775" t="str">
            <v>CENTRALIZADORES</v>
          </cell>
          <cell r="D775" t="str">
            <v>día</v>
          </cell>
          <cell r="E775">
            <v>692.73</v>
          </cell>
          <cell r="F775" t="str">
            <v>Servicio</v>
          </cell>
        </row>
        <row r="776">
          <cell r="B776" t="str">
            <v>SH2076</v>
          </cell>
          <cell r="C776" t="str">
            <v>ANCLA HIDRAULICA</v>
          </cell>
          <cell r="D776" t="str">
            <v>día</v>
          </cell>
          <cell r="E776">
            <v>2209.3200000000002</v>
          </cell>
          <cell r="F776" t="str">
            <v>Servicio</v>
          </cell>
        </row>
        <row r="777">
          <cell r="B777" t="str">
            <v>SH2077</v>
          </cell>
          <cell r="C777" t="str">
            <v>CROOS-OVER SUBS</v>
          </cell>
          <cell r="D777" t="str">
            <v>día</v>
          </cell>
          <cell r="E777">
            <v>269.39999999999998</v>
          </cell>
          <cell r="F777" t="str">
            <v>Servicio</v>
          </cell>
        </row>
        <row r="778">
          <cell r="B778" t="str">
            <v>SH2078</v>
          </cell>
          <cell r="C778" t="str">
            <v>SARTA DE TAPON RECUPERABLE INFLABLE</v>
          </cell>
          <cell r="D778" t="str">
            <v>día</v>
          </cell>
          <cell r="E778">
            <v>7902.57</v>
          </cell>
          <cell r="F778" t="str">
            <v>Servicio</v>
          </cell>
        </row>
        <row r="779">
          <cell r="B779" t="str">
            <v>SH2079</v>
          </cell>
          <cell r="C779" t="str">
            <v>SARTA DE PESCA DE TAPON RECUPERABLE INFLABLE 1 11/16</v>
          </cell>
          <cell r="D779" t="str">
            <v>día</v>
          </cell>
          <cell r="E779">
            <v>11428.98</v>
          </cell>
          <cell r="F779" t="str">
            <v>Servicio</v>
          </cell>
        </row>
        <row r="780">
          <cell r="B780" t="str">
            <v>SH2080</v>
          </cell>
          <cell r="C780" t="str">
            <v>SARTA DE EMPACADURA INFLABLE: 1-11/16",</v>
          </cell>
          <cell r="D780" t="str">
            <v>día</v>
          </cell>
          <cell r="E780">
            <v>15975.06</v>
          </cell>
          <cell r="F780" t="str">
            <v>Servicio</v>
          </cell>
        </row>
        <row r="781">
          <cell r="B781" t="str">
            <v>SH2081</v>
          </cell>
          <cell r="C781" t="str">
            <v>CARGO POR DIA ADICIONAL DE SARTA DE EMPAQUETADURA</v>
          </cell>
          <cell r="D781" t="str">
            <v>día</v>
          </cell>
          <cell r="E781">
            <v>977.19999999999993</v>
          </cell>
          <cell r="F781" t="str">
            <v>Servicio</v>
          </cell>
        </row>
        <row r="782">
          <cell r="B782" t="str">
            <v>SH2082</v>
          </cell>
          <cell r="C782" t="str">
            <v>TAPONES RECUPERABLES MECÁNICOS.</v>
          </cell>
          <cell r="D782" t="str">
            <v>día</v>
          </cell>
          <cell r="E782">
            <v>2974.09</v>
          </cell>
          <cell r="F782" t="str">
            <v>Servicio</v>
          </cell>
        </row>
        <row r="783">
          <cell r="B783" t="str">
            <v>SH2083</v>
          </cell>
          <cell r="C783" t="str">
            <v>SARTA DE TAPON RECUPERABLE MECÁNICO 2 1/8</v>
          </cell>
          <cell r="D783" t="str">
            <v>día</v>
          </cell>
          <cell r="E783">
            <v>6797.9000000000005</v>
          </cell>
          <cell r="F783" t="str">
            <v>Servicio</v>
          </cell>
        </row>
        <row r="784">
          <cell r="B784" t="str">
            <v>SH2084</v>
          </cell>
          <cell r="C784" t="str">
            <v>TAPONES RECUPERABLES MECÁNICOS 1 11/16 - 2 7/8</v>
          </cell>
          <cell r="D784" t="str">
            <v>día</v>
          </cell>
          <cell r="E784">
            <v>169.33</v>
          </cell>
          <cell r="F784" t="str">
            <v>Servicio</v>
          </cell>
        </row>
        <row r="785">
          <cell r="B785" t="str">
            <v>SH2085</v>
          </cell>
          <cell r="C785" t="str">
            <v>SARTA DE PESCA DE TAPON RECUPERABLE MECÁNICO 2 1/8 - 2 7/8</v>
          </cell>
          <cell r="D785" t="str">
            <v>día</v>
          </cell>
          <cell r="E785">
            <v>1924.23</v>
          </cell>
          <cell r="F785" t="str">
            <v>Servicio</v>
          </cell>
        </row>
        <row r="786">
          <cell r="B786" t="str">
            <v>SH2086</v>
          </cell>
          <cell r="C786" t="str">
            <v>EMPAQUETADURA MECANICA DE 2 9/16"</v>
          </cell>
          <cell r="D786" t="str">
            <v>día</v>
          </cell>
          <cell r="E786">
            <v>5387.84</v>
          </cell>
          <cell r="F786" t="str">
            <v>Servicio</v>
          </cell>
        </row>
        <row r="787">
          <cell r="B787" t="str">
            <v>SH2087</v>
          </cell>
          <cell r="C787" t="str">
            <v>SARTA DE EMPAQUETADURA MECANICA DE 2 9/16" OD</v>
          </cell>
          <cell r="D787" t="str">
            <v>día</v>
          </cell>
          <cell r="E787">
            <v>8466.59</v>
          </cell>
          <cell r="F787" t="str">
            <v>Servicio</v>
          </cell>
        </row>
        <row r="788">
          <cell r="B788" t="str">
            <v>SH2088</v>
          </cell>
          <cell r="C788" t="str">
            <v>MARTILLOS HIDRAULICOS DE 1-1/2" - 2 7/8" OD</v>
          </cell>
          <cell r="D788" t="str">
            <v>día</v>
          </cell>
          <cell r="E788">
            <v>2693.92</v>
          </cell>
          <cell r="F788" t="str">
            <v>Servicio</v>
          </cell>
        </row>
        <row r="789">
          <cell r="B789" t="str">
            <v>SH2089</v>
          </cell>
          <cell r="C789" t="str">
            <v>díaS ADICIONALES DE MARTILLO  HIDRAULICO DE 1-1/2" - 2 7/8"</v>
          </cell>
          <cell r="D789" t="str">
            <v>día</v>
          </cell>
          <cell r="E789">
            <v>192.43</v>
          </cell>
          <cell r="F789" t="str">
            <v>Servicio</v>
          </cell>
        </row>
        <row r="790">
          <cell r="B790" t="str">
            <v>SH2090</v>
          </cell>
          <cell r="C790" t="str">
            <v>TAPER MILL 1 1/2'' HASTA 4''</v>
          </cell>
          <cell r="D790" t="str">
            <v>día</v>
          </cell>
          <cell r="E790">
            <v>2099.0100000000002</v>
          </cell>
          <cell r="F790" t="str">
            <v>Servicio</v>
          </cell>
        </row>
        <row r="791">
          <cell r="B791" t="str">
            <v>SH2091</v>
          </cell>
          <cell r="C791" t="str">
            <v>STRING MILL 1 1/2 HASTA 4''</v>
          </cell>
          <cell r="D791" t="str">
            <v>día</v>
          </cell>
          <cell r="E791">
            <v>1994.54</v>
          </cell>
          <cell r="F791" t="str">
            <v>Servicio</v>
          </cell>
        </row>
        <row r="792">
          <cell r="B792" t="str">
            <v>SH3041</v>
          </cell>
          <cell r="C792" t="str">
            <v xml:space="preserve">MOTOR DE FONDO: HASTA 2 7/8" O.D. (incluye 3 días de operación, hole assemble, soporte tecnico)  </v>
          </cell>
          <cell r="D792" t="str">
            <v>Corrida</v>
          </cell>
          <cell r="E792">
            <v>6400.59</v>
          </cell>
          <cell r="F792" t="str">
            <v>Servicio</v>
          </cell>
        </row>
        <row r="793">
          <cell r="B793" t="str">
            <v>SH3042</v>
          </cell>
          <cell r="C793" t="str">
            <v xml:space="preserve">MOTOR DE FONDO: HASTA 3 7/8" O.D. (incluye 3 días de operación, hole assemble, soporte tecnico)  </v>
          </cell>
          <cell r="D793" t="str">
            <v>Corrida</v>
          </cell>
          <cell r="E793">
            <v>6400.59</v>
          </cell>
          <cell r="F793" t="str">
            <v>Servicio</v>
          </cell>
        </row>
        <row r="794">
          <cell r="B794" t="str">
            <v>SH3043</v>
          </cell>
          <cell r="C794" t="str">
            <v xml:space="preserve">MOTOR DE FONDO: HASTA 4 3/4" O.D. (incluye 3 días de operación, hole assemble, soporte tecnico)  </v>
          </cell>
          <cell r="D794" t="str">
            <v>Corrida</v>
          </cell>
          <cell r="E794">
            <v>6400.59</v>
          </cell>
          <cell r="F794" t="str">
            <v>Servicio</v>
          </cell>
        </row>
        <row r="795">
          <cell r="B795" t="str">
            <v>SMT3023</v>
          </cell>
          <cell r="C795" t="str">
            <v>THERMAL SPRY APPLICATIONS EACH 0.1" THICKNESS / UNTIL LENGTH 1.0" FOR MAINTENANCE</v>
          </cell>
          <cell r="D795" t="str">
            <v>unidad</v>
          </cell>
          <cell r="E795">
            <v>68.86999999999999</v>
          </cell>
          <cell r="F795" t="str">
            <v>Material</v>
          </cell>
        </row>
        <row r="796">
          <cell r="B796" t="str">
            <v>SMT3024</v>
          </cell>
          <cell r="C796" t="str">
            <v>THERMAL SPRY APPLICATIONS EACH 0.1" THICKNESS / UNTIL LENGTH 1.0" FOR REBUILDING</v>
          </cell>
          <cell r="D796" t="str">
            <v>unidad</v>
          </cell>
          <cell r="E796">
            <v>76.970000000000013</v>
          </cell>
          <cell r="F796" t="str">
            <v>Material</v>
          </cell>
        </row>
        <row r="797">
          <cell r="B797" t="str">
            <v>SMT3025</v>
          </cell>
          <cell r="C797" t="str">
            <v>THERMAL SPRY APPLICATIONS EACH 0.1" THICKNESS / UNTIL LENGTH 1.0" FOR COVERING</v>
          </cell>
          <cell r="D797" t="str">
            <v>unidad</v>
          </cell>
          <cell r="E797">
            <v>97.22999999999999</v>
          </cell>
          <cell r="F797" t="str">
            <v>Material</v>
          </cell>
        </row>
        <row r="798">
          <cell r="B798" t="str">
            <v>SMT3001</v>
          </cell>
          <cell r="C798" t="str">
            <v>THERMAL SPRY CENTRALIZER UNTIL 1/4" THICKNESS-FOR TUBULAR FROM 2 7/8 TO 5.0"-LENGHT 18 INCH PER BLADE</v>
          </cell>
          <cell r="D798" t="str">
            <v>unidad</v>
          </cell>
          <cell r="E798">
            <v>264.28000000000003</v>
          </cell>
          <cell r="F798" t="str">
            <v>Material</v>
          </cell>
        </row>
        <row r="799">
          <cell r="B799" t="str">
            <v>SMT3004</v>
          </cell>
          <cell r="C799" t="str">
            <v>THERMAL SPRY CENTRALIZER UNTIL 1/2" THICKNESS-FOR TUBULAR FROM 2 7/8 TO 5.0" -LENGHT 18 INCH PER BLADE</v>
          </cell>
          <cell r="D799" t="str">
            <v>unidad</v>
          </cell>
          <cell r="E799">
            <v>318.97000000000003</v>
          </cell>
          <cell r="F799" t="str">
            <v>Material</v>
          </cell>
        </row>
        <row r="800">
          <cell r="B800" t="str">
            <v>SMT3007</v>
          </cell>
          <cell r="C800" t="str">
            <v>THERMAL SPRY CENTRALIZER UNTIL 3/4" THICKNESS-FOR TUBULAR FROM 2 7/8 TO 5.0" -LENGHT 18 INCH PER BLADE</v>
          </cell>
          <cell r="D800" t="str">
            <v>unidad</v>
          </cell>
          <cell r="E800">
            <v>357.08000000000004</v>
          </cell>
          <cell r="F800" t="str">
            <v>Material</v>
          </cell>
        </row>
        <row r="801">
          <cell r="B801" t="str">
            <v>SMT3010</v>
          </cell>
          <cell r="C801" t="str">
            <v>THERMAL SPRYFRICTION REDUCTOR UNTIL 1/16" THICKNESS-FOR PIPE-FROM 2 7/8 TO 3 1/2"-STANDARD LENGHT 8 INCH-PER BAND</v>
          </cell>
          <cell r="D801" t="str">
            <v>unidad</v>
          </cell>
          <cell r="E801">
            <v>318.97000000000003</v>
          </cell>
          <cell r="F801" t="str">
            <v>Material</v>
          </cell>
        </row>
        <row r="802">
          <cell r="B802" t="str">
            <v>SMT3011</v>
          </cell>
          <cell r="C802" t="str">
            <v>THERMAL SPRYFRICTION REDUCTOR UNTIL 1/16" THICKNESS-FOR  PIPE-FROM 4.0 TO 4 1/2"-STANDARD LENGHT 8 INCH- PER BAND</v>
          </cell>
          <cell r="D802" t="str">
            <v>unidad</v>
          </cell>
          <cell r="E802">
            <v>397.33</v>
          </cell>
          <cell r="F802" t="str">
            <v>Material</v>
          </cell>
        </row>
        <row r="803">
          <cell r="B803" t="str">
            <v>SMT3012</v>
          </cell>
          <cell r="C803" t="str">
            <v>THERMAL SPRYFRICTION REDUCTOR UNTIL 1/16" THICKNESS-FOR PIPE-FROM 5.0 TO 5 1/2"-STANDARD LENGHT 8 INCH-PER BAND</v>
          </cell>
          <cell r="D803" t="str">
            <v>unidad</v>
          </cell>
          <cell r="E803">
            <v>464.77</v>
          </cell>
          <cell r="F803" t="str">
            <v>Material</v>
          </cell>
        </row>
        <row r="804">
          <cell r="B804" t="str">
            <v>SMT3014</v>
          </cell>
          <cell r="C804" t="str">
            <v>THERMAL SPRYFRICTION REDUCTOR UNTIL 1/8" THICKNESS-FOR PIPE-FROM 2 7/8 TO 3 1/2"-STANDARD LENGHT 8 INCH-PER BAND</v>
          </cell>
          <cell r="D804" t="str">
            <v>unidad</v>
          </cell>
          <cell r="E804">
            <v>504.85999999999996</v>
          </cell>
          <cell r="F804" t="str">
            <v>Material</v>
          </cell>
        </row>
        <row r="805">
          <cell r="B805" t="str">
            <v>SMT3015</v>
          </cell>
          <cell r="C805" t="str">
            <v>THERMAL SPRYFRICTION REDUCTOR UNTIL 1/8" THICKNESS-FOR PIPE-FROM 4.0 TO 4 1/2"-STANDARD LENGHT 8 INCH-PER BAND</v>
          </cell>
          <cell r="D805" t="str">
            <v>unidad</v>
          </cell>
          <cell r="E805">
            <v>643.39</v>
          </cell>
          <cell r="F805" t="str">
            <v>Material</v>
          </cell>
        </row>
        <row r="806">
          <cell r="B806" t="str">
            <v>SMT3016</v>
          </cell>
          <cell r="C806" t="str">
            <v>THERMAL SPRYFRICTION REDUCTOR UNTIL 1/8" THICKNESS-FOR PIPE-FROM 5.0 TO 5 1/2"-STANDARD LENGHT 8 INCH-PER BAND</v>
          </cell>
          <cell r="D806" t="str">
            <v>unidad</v>
          </cell>
          <cell r="E806">
            <v>783.73</v>
          </cell>
          <cell r="F806" t="str">
            <v>Material</v>
          </cell>
        </row>
        <row r="807">
          <cell r="B807" t="str">
            <v>SMT3018</v>
          </cell>
          <cell r="C807" t="str">
            <v>THERMAL SPRYFRICTION REDUCTOR UNTIL 3/16" THICKNESS-FOR PIPE-FROM 2 7/8 TO 3 1/2"-STANDARD LENGHT 8 INCH-PER BAND</v>
          </cell>
          <cell r="D807" t="str">
            <v>unidad</v>
          </cell>
          <cell r="E807">
            <v>770.06</v>
          </cell>
          <cell r="F807" t="str">
            <v>Material</v>
          </cell>
        </row>
        <row r="808">
          <cell r="B808" t="str">
            <v>SMT3019</v>
          </cell>
          <cell r="C808" t="str">
            <v>THERMAL SPRYFRICTION REDUCTOR UNTIL 3/16" THICKNESS-FOR PIPE-FROM 4.0 TO 4 1/2"-STANDARD LENGHT 8 INCH-PER BAND</v>
          </cell>
          <cell r="D808" t="str">
            <v>unidad</v>
          </cell>
          <cell r="E808">
            <v>979.65</v>
          </cell>
          <cell r="F808" t="str">
            <v>Material</v>
          </cell>
        </row>
        <row r="809">
          <cell r="B809" t="str">
            <v>SMT3020</v>
          </cell>
          <cell r="C809" t="str">
            <v>THERMAL SPRYFRICTION REDUCTOR UNTIL 3/16" THICKNESS-FOR PIPE-FROM 5.0 TO 5 1/2"-STANDARD LENGHT 8 INCH-PER BAND</v>
          </cell>
          <cell r="D809" t="str">
            <v>unidad</v>
          </cell>
          <cell r="E809">
            <v>1184.6999999999998</v>
          </cell>
          <cell r="F809" t="str">
            <v>Material</v>
          </cell>
        </row>
        <row r="810">
          <cell r="B810" t="str">
            <v>SMT3022</v>
          </cell>
          <cell r="C810" t="str">
            <v>THERMAL SPRYFRICTION REDUCTOR UNTIL 1/4" THICKNESS-FOR PIPE-FROM 2 7/8 TO 3 1/2"-STANDARD LENGHT 8 INCH-PER BAND</v>
          </cell>
          <cell r="D810" t="str">
            <v>unidad</v>
          </cell>
          <cell r="E810">
            <v>1048.01</v>
          </cell>
          <cell r="F810" t="str">
            <v>Material</v>
          </cell>
        </row>
        <row r="811">
          <cell r="B811" t="str">
            <v>SFS6286</v>
          </cell>
          <cell r="C811" t="str">
            <v>ZAPATA TIPO POOR BOY HASTA 6 1/8</v>
          </cell>
          <cell r="D811" t="str">
            <v>Corrida</v>
          </cell>
          <cell r="E811">
            <v>4308.01</v>
          </cell>
          <cell r="F811" t="str">
            <v>Servicio</v>
          </cell>
        </row>
        <row r="812">
          <cell r="B812" t="str">
            <v>SFS6287</v>
          </cell>
          <cell r="C812" t="str">
            <v>ZAPATA TIPO POOR BOY HASTA 8 1/2</v>
          </cell>
          <cell r="D812" t="str">
            <v>Corrida</v>
          </cell>
          <cell r="E812">
            <v>5800.78</v>
          </cell>
          <cell r="F812" t="str">
            <v>Servicio</v>
          </cell>
        </row>
        <row r="813">
          <cell r="B813" t="str">
            <v>SFS6293</v>
          </cell>
          <cell r="C813" t="str">
            <v>Tubing Bailer Assembly (incluye flapper) - hasta 5-3/4" OD -  Cargo por Corrida</v>
          </cell>
          <cell r="D813" t="str">
            <v>Corrida</v>
          </cell>
          <cell r="E813">
            <v>2241.64</v>
          </cell>
          <cell r="F813" t="str">
            <v>Servicio</v>
          </cell>
        </row>
        <row r="814">
          <cell r="B814" t="str">
            <v>2.2.11. Servicios de Reacondicionamiento</v>
          </cell>
        </row>
        <row r="815">
          <cell r="B815" t="str">
            <v>SCR5001</v>
          </cell>
          <cell r="C815" t="str">
            <v>SUPERVISOR PARA COMPLETACIONES, REMEDIACION dia o fraccion</v>
          </cell>
          <cell r="D815" t="str">
            <v>día</v>
          </cell>
          <cell r="E815">
            <v>437.23</v>
          </cell>
          <cell r="F815" t="str">
            <v>Servicio</v>
          </cell>
        </row>
        <row r="816">
          <cell r="B816" t="str">
            <v>SCR5002</v>
          </cell>
          <cell r="C816" t="str">
            <v>Movilizacion unidades livianas para transporte de personal</v>
          </cell>
          <cell r="D816" t="str">
            <v>km</v>
          </cell>
          <cell r="E816">
            <v>2.66</v>
          </cell>
          <cell r="F816" t="str">
            <v>Servicio</v>
          </cell>
        </row>
        <row r="817">
          <cell r="B817" t="str">
            <v>SCR5003</v>
          </cell>
          <cell r="C817" t="str">
            <v>Movilizacion unidades pesadas para transporte de herramientas</v>
          </cell>
          <cell r="D817" t="str">
            <v>km</v>
          </cell>
          <cell r="E817">
            <v>3.15</v>
          </cell>
          <cell r="F817" t="str">
            <v>Servicio</v>
          </cell>
        </row>
        <row r="818">
          <cell r="B818" t="str">
            <v>SCR5004</v>
          </cell>
          <cell r="C818" t="str">
            <v xml:space="preserve">MODEL "DYNBKR"  MECHANICAL SETTING TOOL PARA COMPLETACION. TODOS LOS DIAMETROS  </v>
          </cell>
          <cell r="D818" t="str">
            <v>Corrida</v>
          </cell>
          <cell r="E818">
            <v>1976.9</v>
          </cell>
          <cell r="F818" t="str">
            <v>Servicio</v>
          </cell>
        </row>
        <row r="819">
          <cell r="B819" t="str">
            <v>SCR5005</v>
          </cell>
          <cell r="C819" t="str">
            <v xml:space="preserve">MODEL "DYNBKR" STINGER CARGO  </v>
          </cell>
          <cell r="D819" t="str">
            <v>Corrida</v>
          </cell>
          <cell r="E819">
            <v>2142.42</v>
          </cell>
          <cell r="F819" t="str">
            <v>Servicio</v>
          </cell>
        </row>
        <row r="820">
          <cell r="B820" t="str">
            <v>SCR5006</v>
          </cell>
          <cell r="C820" t="str">
            <v xml:space="preserve">MODEL "FURY 20" HYDRAULIC SETTING TOOL FOR PACKERS, CR, CIBP, ETC. TODOS LOS DIAMETROS  </v>
          </cell>
          <cell r="D820" t="str">
            <v>Corrida</v>
          </cell>
          <cell r="E820">
            <v>2356.67</v>
          </cell>
          <cell r="F820" t="str">
            <v>Servicio</v>
          </cell>
        </row>
        <row r="821">
          <cell r="B821" t="str">
            <v>SCR5007</v>
          </cell>
          <cell r="C821" t="str">
            <v xml:space="preserve">ACT WIRELINE ADAPTER KIT FOR WIRELINE SET TOOLS. TODOS LOS DIAMETROS  </v>
          </cell>
          <cell r="D821" t="str">
            <v>Corrida</v>
          </cell>
          <cell r="E821">
            <v>1285.46</v>
          </cell>
          <cell r="F821" t="str">
            <v>Servicio</v>
          </cell>
        </row>
        <row r="822">
          <cell r="B822" t="str">
            <v>SCR5008</v>
          </cell>
          <cell r="C822" t="str">
            <v>MODEL TST-1 O R MECHANICAL SET PACKER 9 5/8" x 3 1/2'' EUE Box-Pin CASING 9 5/8'' WEIGHT 43.5-53.5 lbs/FT CARGO   HASTA ASENTAMIENTO</v>
          </cell>
          <cell r="D822" t="str">
            <v>Corrida</v>
          </cell>
          <cell r="E822">
            <v>2999.38</v>
          </cell>
          <cell r="F822" t="str">
            <v>Servicio</v>
          </cell>
        </row>
        <row r="823">
          <cell r="B823" t="str">
            <v>SCR5009</v>
          </cell>
          <cell r="C823" t="str">
            <v>MODEL TST-1 O R MECHANICAL SET PACKER 9 5/8" x 3 1/2'' EUE Box-Pin CASING 9 5/8'' WEIGHT 43.5-53.5 lbs/FT CARGO POR HORA DESPUES DE ASENTAMIENTO</v>
          </cell>
          <cell r="D823" t="str">
            <v>hr</v>
          </cell>
          <cell r="E823">
            <v>42.86</v>
          </cell>
          <cell r="F823" t="str">
            <v>Servicio</v>
          </cell>
        </row>
        <row r="824">
          <cell r="B824" t="str">
            <v>SCR5010</v>
          </cell>
          <cell r="C824" t="str">
            <v>MODEL TST-1 O R MECHANICAL SET PACKER 7" x 3 1/2'' O 2 7/8'' EUE Box-Pin CASING 7'' WEIGHT 26-32lbs/FT CARGO   HASTA ASENTAMIENTO</v>
          </cell>
          <cell r="D824" t="str">
            <v>Corrida</v>
          </cell>
          <cell r="E824">
            <v>1912.87</v>
          </cell>
          <cell r="F824" t="str">
            <v>Servicio</v>
          </cell>
        </row>
        <row r="825">
          <cell r="B825" t="str">
            <v>SCR5011</v>
          </cell>
          <cell r="C825" t="str">
            <v>MODEL TST-1 O R MECHANICAL SET PACKER 7" x 3 1/2'' O 2 7/8''  EUE Box-Pin CASING 7'' WEIGHT 26-32lbs/FT CARGO POR HORA DESPUES DE ASENTAMIENTO</v>
          </cell>
          <cell r="D825" t="str">
            <v>hr</v>
          </cell>
          <cell r="E825">
            <v>27.98</v>
          </cell>
          <cell r="F825" t="str">
            <v>Servicio</v>
          </cell>
        </row>
        <row r="826">
          <cell r="B826" t="str">
            <v>SCR5012</v>
          </cell>
          <cell r="C826" t="str">
            <v>MODEL TST-1 O R MECHANICAL SET PACKER 5" x 2 3/8'' EUE Box-Pin CASING 5'' WEIGHT 18-21 lbs/FT CARGO   HASTA ASENTAMIENTO</v>
          </cell>
          <cell r="D826" t="str">
            <v>Corrida</v>
          </cell>
          <cell r="E826">
            <v>2313.8100000000004</v>
          </cell>
          <cell r="F826" t="str">
            <v>Servicio</v>
          </cell>
        </row>
        <row r="827">
          <cell r="B827" t="str">
            <v>SCR5013</v>
          </cell>
          <cell r="C827" t="str">
            <v>MODEL TST-1 O R MECHANICAL SET PACKER 5" x 2 3/8'' EUE Box-Pin CASING 5'' WEIGHT 18-21 lbs/FT CARGO POR HORA DESPUES DE ASENTAMIENTO</v>
          </cell>
          <cell r="D827" t="str">
            <v>hr</v>
          </cell>
          <cell r="E827">
            <v>25.72</v>
          </cell>
          <cell r="F827" t="str">
            <v>Servicio</v>
          </cell>
        </row>
        <row r="828">
          <cell r="B828" t="str">
            <v>SCR5014</v>
          </cell>
          <cell r="C828" t="str">
            <v xml:space="preserve">CROSSOVER 3 1/2'' IF BOX- 3 1/2'' EUE PIN  </v>
          </cell>
          <cell r="D828" t="str">
            <v>Corrida</v>
          </cell>
          <cell r="E828">
            <v>402.78</v>
          </cell>
          <cell r="F828" t="str">
            <v>Servicio</v>
          </cell>
        </row>
        <row r="829">
          <cell r="B829" t="str">
            <v>SCR5015</v>
          </cell>
          <cell r="C829" t="str">
            <v>CROSSOVER 3 1/2'' IF BOX- 3 1/2'' EUE PIN POR DIA ADICIONAL</v>
          </cell>
          <cell r="D829" t="str">
            <v>día</v>
          </cell>
          <cell r="E829">
            <v>360.74</v>
          </cell>
          <cell r="F829" t="str">
            <v>Servicio</v>
          </cell>
        </row>
        <row r="830">
          <cell r="B830" t="str">
            <v>SCR5016</v>
          </cell>
          <cell r="C830" t="str">
            <v xml:space="preserve">CROSSOVER 3 1/2'' IF BOX- 2 7/8'' EUE PIN  </v>
          </cell>
          <cell r="D830" t="str">
            <v>Corrida</v>
          </cell>
          <cell r="E830">
            <v>385.64</v>
          </cell>
          <cell r="F830" t="str">
            <v>Servicio</v>
          </cell>
        </row>
        <row r="831">
          <cell r="B831" t="str">
            <v>SCR5017</v>
          </cell>
          <cell r="C831" t="str">
            <v>CROSSOVER 3 1/2'' IF BOX- 2 7/8'' EUE PIN POR DIA ADICIONAL</v>
          </cell>
          <cell r="D831" t="str">
            <v>día</v>
          </cell>
          <cell r="E831">
            <v>343.97</v>
          </cell>
          <cell r="F831" t="str">
            <v>Servicio</v>
          </cell>
        </row>
        <row r="832">
          <cell r="B832" t="str">
            <v>SCR5023</v>
          </cell>
          <cell r="C832" t="str">
            <v>INGENIERO DE SOPORTE - CAMPO POR DIA</v>
          </cell>
          <cell r="D832" t="str">
            <v>unidad</v>
          </cell>
          <cell r="E832">
            <v>961.9</v>
          </cell>
          <cell r="F832" t="str">
            <v>Servicio</v>
          </cell>
        </row>
        <row r="833">
          <cell r="B833" t="str">
            <v>SCR5025</v>
          </cell>
          <cell r="C833" t="str">
            <v>Tratamiento a través de la empacadura recuperable período de 8 horas c/u COMPRESSION PAKER  7" / RBP BRIDGE PLUG RECUPERABLE /  PACKER MECANICO / MODELO TST</v>
          </cell>
          <cell r="D833" t="str">
            <v>unidad</v>
          </cell>
          <cell r="E833">
            <v>3775.17</v>
          </cell>
          <cell r="F833" t="str">
            <v>Servicio</v>
          </cell>
        </row>
        <row r="834">
          <cell r="B834" t="str">
            <v>SCR5030</v>
          </cell>
          <cell r="C834" t="str">
            <v>SARTA DE EVALUACION : COMPRESSION PACKER - PACKER MECANICO - PACKER TIPO TAPON RECUPERABLE PARA CASING 7'' WEIGHT 26-32lbs/FT CARGO   HASTA ASENTAMIENTO</v>
          </cell>
          <cell r="D834" t="str">
            <v>Corrida</v>
          </cell>
          <cell r="E834">
            <v>3737.1299999999997</v>
          </cell>
          <cell r="F834" t="str">
            <v>Servicio</v>
          </cell>
        </row>
        <row r="835">
          <cell r="B835" t="str">
            <v>SCR5031</v>
          </cell>
          <cell r="C835" t="str">
            <v>SARTA DE EVALUACION : COMPRESSION PACKER - PACKER MECANICO - PACKER TIPO TAPON RECUPERABLE PARA CASING 7'' WEIGHT 26-32lbs/FT CARGO POR HORA DESPUES DE ASENTAMIENTO</v>
          </cell>
          <cell r="D835" t="str">
            <v>hr</v>
          </cell>
          <cell r="E835">
            <v>34.79</v>
          </cell>
          <cell r="F835" t="str">
            <v>Servicio</v>
          </cell>
        </row>
        <row r="836">
          <cell r="B836" t="str">
            <v>SCR5032</v>
          </cell>
          <cell r="C836" t="str">
            <v>SARTA DE EVALUACION : COMPRESSION PACKER - PACKER MECANICO - PACKER TIPO TAPON RECUPERABLE PARA CASING 9 5/8'' WEIGHT 47 - 53,5 lbs/FT CARGO   HASTA ASENTAMIENTO</v>
          </cell>
          <cell r="D836" t="str">
            <v>Corrida</v>
          </cell>
          <cell r="E836">
            <v>4373.2300000000005</v>
          </cell>
          <cell r="F836" t="str">
            <v>Servicio</v>
          </cell>
        </row>
        <row r="837">
          <cell r="B837" t="str">
            <v>SCR5033</v>
          </cell>
          <cell r="C837" t="str">
            <v>SARTA DE EVALUACION : COMPRESSION PACKER - PACKER MECANICO - PACKER TIPO TAPON RECUPERABLE CASING 7'' WEIGHT47 - 53,5  lbs/FT CARGO POR HORA DESPUES DE ASENTAMIENTO</v>
          </cell>
          <cell r="D837" t="str">
            <v>hr</v>
          </cell>
          <cell r="E837">
            <v>55.66</v>
          </cell>
          <cell r="F837" t="str">
            <v>Servicio</v>
          </cell>
        </row>
        <row r="838">
          <cell r="B838" t="str">
            <v>SCR5034</v>
          </cell>
          <cell r="C838" t="str">
            <v>COMPRESSION PACKER 5''-  7''  CARGO   HASTA ASENTAMIENTO</v>
          </cell>
          <cell r="D838" t="str">
            <v>Corrida</v>
          </cell>
          <cell r="E838">
            <v>2535.59</v>
          </cell>
          <cell r="F838" t="str">
            <v>Servicio</v>
          </cell>
        </row>
        <row r="839">
          <cell r="B839" t="str">
            <v>SCR5035</v>
          </cell>
          <cell r="C839" t="str">
            <v>COMPRESSION PACKER 5''-  7''  CARGO POR HORA DESPUES DE ASENTAMIENTO</v>
          </cell>
          <cell r="D839" t="str">
            <v>hr</v>
          </cell>
          <cell r="E839">
            <v>33.54</v>
          </cell>
          <cell r="F839" t="str">
            <v>Servicio</v>
          </cell>
        </row>
        <row r="840">
          <cell r="B840" t="str">
            <v>SCR5036</v>
          </cell>
          <cell r="C840" t="str">
            <v>COMPRESSION PACKER 9 5/8''  CARGO   HASTA ASENTAMIENTO</v>
          </cell>
          <cell r="D840" t="str">
            <v>Corrida</v>
          </cell>
          <cell r="E840">
            <v>2934.9300000000003</v>
          </cell>
          <cell r="F840" t="str">
            <v>Servicio</v>
          </cell>
        </row>
        <row r="841">
          <cell r="B841" t="str">
            <v>SCR5037</v>
          </cell>
          <cell r="C841" t="str">
            <v>COMPRESSION PACKER 9 5/8''  CARGO POR HORA DESPUES DE ASENTAMIENTO</v>
          </cell>
          <cell r="D841" t="str">
            <v>hr</v>
          </cell>
          <cell r="E841">
            <v>41.94</v>
          </cell>
          <cell r="F841" t="str">
            <v>Servicio</v>
          </cell>
        </row>
        <row r="842">
          <cell r="B842" t="str">
            <v>SCR5038</v>
          </cell>
          <cell r="C842" t="str">
            <v>RBP RETRIEVABLE BRIDGE PLUG 5'' - 7''  CARGO   HASTA ASENTAMIENTO</v>
          </cell>
          <cell r="D842" t="str">
            <v>Corrida</v>
          </cell>
          <cell r="E842">
            <v>2782.9700000000003</v>
          </cell>
          <cell r="F842" t="str">
            <v>Servicio</v>
          </cell>
        </row>
        <row r="843">
          <cell r="B843" t="str">
            <v>SCR5039</v>
          </cell>
          <cell r="C843" t="str">
            <v>RBP RETRIEVABLE BRIDGE PLUG 5'' -  7''  CARGO POR HORA DESPUES DE ASENTAMIENTO</v>
          </cell>
          <cell r="D843" t="str">
            <v>hr</v>
          </cell>
          <cell r="E843">
            <v>33.54</v>
          </cell>
          <cell r="F843" t="str">
            <v>Servicio</v>
          </cell>
        </row>
        <row r="844">
          <cell r="B844" t="str">
            <v>SCR5040</v>
          </cell>
          <cell r="C844" t="str">
            <v xml:space="preserve">RETRIEVING HEAD TODOS LOS DIAMETROS  </v>
          </cell>
          <cell r="D844" t="str">
            <v>Corrida</v>
          </cell>
          <cell r="E844">
            <v>583.1</v>
          </cell>
          <cell r="F844" t="str">
            <v>Servicio</v>
          </cell>
        </row>
        <row r="845">
          <cell r="B845" t="str">
            <v>SCR5041</v>
          </cell>
          <cell r="C845" t="str">
            <v>RBP RETRIEVABLE BRIDGE PLUG 9 5/8''  CARGO   HASTA ASENTAMIENTO</v>
          </cell>
          <cell r="D845" t="str">
            <v>Corrida</v>
          </cell>
          <cell r="E845">
            <v>3224.7000000000003</v>
          </cell>
          <cell r="F845" t="str">
            <v>Servicio</v>
          </cell>
        </row>
        <row r="846">
          <cell r="B846" t="str">
            <v>SCR5042</v>
          </cell>
          <cell r="C846" t="str">
            <v>RBP RETRIEVABLE BRIDGE PLUG 9 5/8''  CARGO POR HORA DESPUES DE ASENTAMIENTO</v>
          </cell>
          <cell r="D846" t="str">
            <v>hr</v>
          </cell>
          <cell r="E846">
            <v>41.94</v>
          </cell>
          <cell r="F846" t="str">
            <v>Servicio</v>
          </cell>
        </row>
        <row r="847">
          <cell r="B847" t="str">
            <v>SCR5043</v>
          </cell>
          <cell r="C847" t="str">
            <v>SLIDING SLEEVE MODELO L 2.81'' x 3 1/2 EUE, POR DIA</v>
          </cell>
          <cell r="D847" t="str">
            <v>día</v>
          </cell>
          <cell r="E847">
            <v>1164.8499999999999</v>
          </cell>
          <cell r="F847" t="str">
            <v>Servicio</v>
          </cell>
        </row>
        <row r="848">
          <cell r="B848" t="str">
            <v>SCR5044</v>
          </cell>
          <cell r="C848" t="str">
            <v>SLIDING SLEEVE MODELO L 2.31'' x 2 7/8 EUE, POR DIA</v>
          </cell>
          <cell r="D848" t="str">
            <v>día</v>
          </cell>
          <cell r="E848">
            <v>637.61</v>
          </cell>
          <cell r="F848" t="str">
            <v>Servicio</v>
          </cell>
        </row>
        <row r="849">
          <cell r="B849" t="str">
            <v>SCR5045</v>
          </cell>
          <cell r="C849" t="str">
            <v xml:space="preserve">SEAL NIPPLE - ON OFF, TODOS LOS DIAMETROS  </v>
          </cell>
          <cell r="D849" t="str">
            <v>Corrida</v>
          </cell>
          <cell r="E849">
            <v>2837.7400000000002</v>
          </cell>
          <cell r="F849" t="str">
            <v>Servicio</v>
          </cell>
        </row>
        <row r="850">
          <cell r="B850" t="str">
            <v>SCR5046</v>
          </cell>
          <cell r="C850" t="str">
            <v xml:space="preserve">CAMPANA ON-OFF, TODOS LOS DIAMETROS  </v>
          </cell>
          <cell r="D850" t="str">
            <v>Corrida</v>
          </cell>
          <cell r="E850">
            <v>3722.1</v>
          </cell>
          <cell r="F850" t="str">
            <v>Servicio</v>
          </cell>
        </row>
        <row r="851">
          <cell r="B851" t="str">
            <v>SCR5047</v>
          </cell>
          <cell r="C851" t="str">
            <v>STANDING VALVE RB / FB-2 2.75-2.81'' POR DIA</v>
          </cell>
          <cell r="D851" t="str">
            <v>día</v>
          </cell>
          <cell r="E851">
            <v>662.61</v>
          </cell>
          <cell r="F851" t="str">
            <v>Servicio</v>
          </cell>
        </row>
        <row r="852">
          <cell r="B852" t="str">
            <v>SCR5048</v>
          </cell>
          <cell r="C852" t="str">
            <v>STANDING VALVE RB / FB-2 2.25-2.31'' POR DIA</v>
          </cell>
          <cell r="D852" t="str">
            <v>día</v>
          </cell>
          <cell r="E852">
            <v>873.76</v>
          </cell>
          <cell r="F852" t="str">
            <v>Servicio</v>
          </cell>
        </row>
        <row r="853">
          <cell r="B853" t="str">
            <v>SRPN7194</v>
          </cell>
          <cell r="C853" t="str">
            <v>UPR SUB F/1.87 L SLDSLV F</v>
          </cell>
          <cell r="D853" t="str">
            <v>unidad</v>
          </cell>
          <cell r="E853">
            <v>542.21</v>
          </cell>
          <cell r="F853" t="str">
            <v>Servicio</v>
          </cell>
        </row>
        <row r="854">
          <cell r="B854" t="str">
            <v>SRPN7195</v>
          </cell>
          <cell r="C854" t="str">
            <v>HSG F/2.375 L SLDSLV F/STD</v>
          </cell>
          <cell r="D854" t="str">
            <v>unidad</v>
          </cell>
          <cell r="E854">
            <v>1642.07</v>
          </cell>
          <cell r="F854" t="str">
            <v>Servicio</v>
          </cell>
        </row>
        <row r="855">
          <cell r="B855" t="str">
            <v>SRPN7196</v>
          </cell>
          <cell r="C855" t="str">
            <v>LWR SUB F/1.87 L SLDSLV F/STD SVC</v>
          </cell>
          <cell r="D855" t="str">
            <v>unidad</v>
          </cell>
          <cell r="E855">
            <v>464.04999999999995</v>
          </cell>
          <cell r="F855" t="str">
            <v>Servicio</v>
          </cell>
        </row>
        <row r="856">
          <cell r="B856" t="str">
            <v>SRPN7197</v>
          </cell>
          <cell r="C856" t="str">
            <v>UPR SUB F/2.31 L SLDSLV 2.8"6.5#EU B</v>
          </cell>
          <cell r="D856" t="str">
            <v>unidad</v>
          </cell>
          <cell r="E856">
            <v>546.1</v>
          </cell>
          <cell r="F856" t="str">
            <v>Servicio</v>
          </cell>
        </row>
        <row r="857">
          <cell r="B857" t="str">
            <v>SRPN7198</v>
          </cell>
          <cell r="C857" t="str">
            <v>HSG F/2.875 X 2.25 L SLD SLV F/STD SVC</v>
          </cell>
          <cell r="D857" t="str">
            <v>unidad</v>
          </cell>
          <cell r="E857">
            <v>1432.4</v>
          </cell>
          <cell r="F857" t="str">
            <v>Servicio</v>
          </cell>
        </row>
        <row r="858">
          <cell r="B858" t="str">
            <v>SRPN7199</v>
          </cell>
          <cell r="C858" t="str">
            <v>LWR SUB F/2.31 L SLDSLV 2.8"6.5#EU P</v>
          </cell>
          <cell r="D858" t="str">
            <v>unidad</v>
          </cell>
          <cell r="E858">
            <v>539.46</v>
          </cell>
          <cell r="F858" t="str">
            <v>Servicio</v>
          </cell>
        </row>
        <row r="859">
          <cell r="B859" t="str">
            <v>SRPN7200</v>
          </cell>
          <cell r="C859" t="str">
            <v>2.81 UPPER SUB 3-1/2" EU 8RD BOX</v>
          </cell>
          <cell r="D859" t="str">
            <v>unidad</v>
          </cell>
          <cell r="E859">
            <v>1363.8300000000002</v>
          </cell>
          <cell r="F859" t="str">
            <v>Servicio</v>
          </cell>
        </row>
        <row r="860">
          <cell r="B860" t="str">
            <v>SRPN7201</v>
          </cell>
          <cell r="C860" t="str">
            <v>2.75 HOUSING</v>
          </cell>
          <cell r="D860" t="str">
            <v>unidad</v>
          </cell>
          <cell r="E860">
            <v>2078.2600000000002</v>
          </cell>
          <cell r="F860" t="str">
            <v>Servicio</v>
          </cell>
        </row>
        <row r="861">
          <cell r="B861" t="str">
            <v>SRPN7202</v>
          </cell>
          <cell r="C861" t="str">
            <v>2.81 LOWER SUB 3-1/2" 9.3# EU 8RD PIN</v>
          </cell>
          <cell r="D861" t="str">
            <v>unidad</v>
          </cell>
          <cell r="E861">
            <v>658.75</v>
          </cell>
          <cell r="F861" t="str">
            <v>Servicio</v>
          </cell>
        </row>
        <row r="862">
          <cell r="B862" t="str">
            <v>SRPN7203</v>
          </cell>
          <cell r="C862" t="str">
            <v>Reparacion Menor Packer Hidraulico 5 x 2 3/8"</v>
          </cell>
          <cell r="D862" t="str">
            <v>unidad</v>
          </cell>
          <cell r="E862">
            <v>2919.02</v>
          </cell>
          <cell r="F862" t="str">
            <v>Servicio</v>
          </cell>
        </row>
        <row r="863">
          <cell r="B863" t="str">
            <v>SRPN7204</v>
          </cell>
          <cell r="C863" t="str">
            <v>Reparacion Menor Packer Mecanico 5 x 2 3/8"</v>
          </cell>
          <cell r="D863" t="str">
            <v>unidad</v>
          </cell>
          <cell r="E863">
            <v>2363.31</v>
          </cell>
          <cell r="F863" t="str">
            <v>Servicio</v>
          </cell>
        </row>
        <row r="864">
          <cell r="B864" t="str">
            <v>SRPN7205</v>
          </cell>
          <cell r="C864" t="str">
            <v>Reparacion Menor Packer Hidraulico 7 x 3 1/2" / 7 x 2 7/8"</v>
          </cell>
          <cell r="D864" t="str">
            <v>unidad</v>
          </cell>
          <cell r="E864">
            <v>3538.34</v>
          </cell>
          <cell r="F864" t="str">
            <v>Servicio</v>
          </cell>
        </row>
        <row r="865">
          <cell r="B865" t="str">
            <v>SRPN7206</v>
          </cell>
          <cell r="C865" t="str">
            <v>Reparacion Menor Packer Mecanico 7 x 3 1/2" / 7 x 2 7/8"</v>
          </cell>
          <cell r="D865" t="str">
            <v>unidad</v>
          </cell>
          <cell r="E865">
            <v>3241.49</v>
          </cell>
          <cell r="F865" t="str">
            <v>Servicio</v>
          </cell>
        </row>
        <row r="866">
          <cell r="B866" t="str">
            <v>SRPN7207</v>
          </cell>
          <cell r="C866" t="str">
            <v>Reparacion Menor Packer Hidraulico 9 5/8 x 3 1/2"</v>
          </cell>
          <cell r="D866" t="str">
            <v>unidad</v>
          </cell>
          <cell r="E866">
            <v>5475.14</v>
          </cell>
          <cell r="F866" t="str">
            <v>Servicio</v>
          </cell>
        </row>
        <row r="867">
          <cell r="B867" t="str">
            <v>SRPN7208</v>
          </cell>
          <cell r="C867" t="str">
            <v>Reparacion Menor Packer Mecanico 9 5/8 x 3 1/2"</v>
          </cell>
          <cell r="D867" t="str">
            <v>unidad</v>
          </cell>
          <cell r="E867">
            <v>5565.61</v>
          </cell>
          <cell r="F867" t="str">
            <v>Servicio</v>
          </cell>
        </row>
        <row r="868">
          <cell r="B868" t="str">
            <v>SRPN7209</v>
          </cell>
          <cell r="C868" t="str">
            <v>Reparacion Mayor Packer Hidraulico 5 x 2 3/8"</v>
          </cell>
          <cell r="D868" t="str">
            <v>unidad</v>
          </cell>
          <cell r="E868">
            <v>4452.74</v>
          </cell>
          <cell r="F868" t="str">
            <v>Servicio</v>
          </cell>
        </row>
        <row r="869">
          <cell r="B869" t="str">
            <v>SRPN7210</v>
          </cell>
          <cell r="C869" t="str">
            <v>Reparacion Mayor Packer Mecanico 5 x 2 3/8"</v>
          </cell>
          <cell r="D869" t="str">
            <v>unidad</v>
          </cell>
          <cell r="E869">
            <v>3638.8799999999997</v>
          </cell>
          <cell r="F869" t="str">
            <v>Servicio</v>
          </cell>
        </row>
        <row r="870">
          <cell r="B870" t="str">
            <v>SRPN7211</v>
          </cell>
          <cell r="C870" t="str">
            <v>Reparacion Mayor Packer Hidraulico 7 x 3 1/2" / 7 x 2 7/8"</v>
          </cell>
          <cell r="D870" t="str">
            <v>unidad</v>
          </cell>
          <cell r="E870">
            <v>5448.5300000000007</v>
          </cell>
          <cell r="F870" t="str">
            <v>Servicio</v>
          </cell>
        </row>
        <row r="871">
          <cell r="B871" t="str">
            <v>SRPN7212</v>
          </cell>
          <cell r="C871" t="str">
            <v>Reparacion Mayor Packer Mecanico 7 x 3 1/2" / 7 x 2 7/8"</v>
          </cell>
          <cell r="D871" t="str">
            <v>unidad</v>
          </cell>
          <cell r="E871">
            <v>5402.48</v>
          </cell>
          <cell r="F871" t="str">
            <v>Servicio</v>
          </cell>
        </row>
        <row r="872">
          <cell r="B872" t="str">
            <v>SRPN7213</v>
          </cell>
          <cell r="C872" t="str">
            <v>Reparacion Mayor Packer Hidraulico 9 5/8 x 3 1/2"</v>
          </cell>
          <cell r="D872" t="str">
            <v>unidad</v>
          </cell>
          <cell r="E872">
            <v>10211.26</v>
          </cell>
          <cell r="F872" t="str">
            <v>Servicio</v>
          </cell>
        </row>
        <row r="873">
          <cell r="B873" t="str">
            <v>SRPN7214</v>
          </cell>
          <cell r="C873" t="str">
            <v>Reparacion Mayor Packer Mecanico 9 5/8 x 3 1/2"</v>
          </cell>
          <cell r="D873" t="str">
            <v>unidad</v>
          </cell>
          <cell r="E873">
            <v>8579.4699999999993</v>
          </cell>
          <cell r="F873" t="str">
            <v>Servicio</v>
          </cell>
        </row>
        <row r="874">
          <cell r="B874" t="str">
            <v>SRPN7215</v>
          </cell>
          <cell r="C874" t="str">
            <v>Reparacion Mayor Equalizing Chcek Valve 1.81"</v>
          </cell>
          <cell r="D874" t="str">
            <v>unidad</v>
          </cell>
          <cell r="E874">
            <v>1148.53</v>
          </cell>
          <cell r="F874" t="str">
            <v>Servicio</v>
          </cell>
        </row>
        <row r="875">
          <cell r="B875" t="str">
            <v>SRPN7216</v>
          </cell>
          <cell r="C875" t="str">
            <v>Reparacion Mayor Equalizing Chcek Valve 2,25"</v>
          </cell>
          <cell r="D875" t="str">
            <v>unidad</v>
          </cell>
          <cell r="E875">
            <v>1339.3600000000001</v>
          </cell>
          <cell r="F875" t="str">
            <v>Servicio</v>
          </cell>
        </row>
        <row r="876">
          <cell r="B876" t="str">
            <v>SRPN7217</v>
          </cell>
          <cell r="C876" t="str">
            <v>Reparacion Mayor Equalizing Chcek Valve 2,75"</v>
          </cell>
          <cell r="D876" t="str">
            <v>unidad</v>
          </cell>
          <cell r="E876">
            <v>1408.27</v>
          </cell>
          <cell r="F876" t="str">
            <v>Servicio</v>
          </cell>
        </row>
        <row r="877">
          <cell r="B877" t="str">
            <v>2.2.07. Servicios de Control de Pozos</v>
          </cell>
        </row>
        <row r="878">
          <cell r="B878" t="str">
            <v>SFC33001</v>
          </cell>
          <cell r="C878" t="str">
            <v xml:space="preserve">Movilización unidad de bombeo para fluidos de completación  </v>
          </cell>
          <cell r="D878" t="str">
            <v>km</v>
          </cell>
          <cell r="E878">
            <v>3.15</v>
          </cell>
          <cell r="F878" t="str">
            <v>Servicio</v>
          </cell>
        </row>
        <row r="879">
          <cell r="B879" t="str">
            <v>SFC33003</v>
          </cell>
          <cell r="C879" t="str">
            <v>Cargo básico bomba para preparación fluidos de completación, primeras 4 horas o fracción</v>
          </cell>
          <cell r="D879" t="str">
            <v>unidad</v>
          </cell>
          <cell r="E879">
            <v>3420.87</v>
          </cell>
          <cell r="F879" t="str">
            <v>Servicio</v>
          </cell>
        </row>
        <row r="880">
          <cell r="B880" t="str">
            <v>SFC33004</v>
          </cell>
          <cell r="C880" t="str">
            <v>Unidad bombeo para preparación fluidos de completación  por hora adicional</v>
          </cell>
          <cell r="D880" t="str">
            <v>hr</v>
          </cell>
          <cell r="E880">
            <v>183.05</v>
          </cell>
          <cell r="F880" t="str">
            <v>Servicio</v>
          </cell>
        </row>
        <row r="881">
          <cell r="B881" t="str">
            <v>SFC33005</v>
          </cell>
          <cell r="C881" t="str">
            <v>Mezcla de materiales suministrados por Dynadrill</v>
          </cell>
          <cell r="D881" t="str">
            <v>gls</v>
          </cell>
          <cell r="E881">
            <v>0.33999999999999997</v>
          </cell>
          <cell r="F881" t="str">
            <v>Servicio</v>
          </cell>
        </row>
        <row r="882">
          <cell r="B882" t="str">
            <v>SFC33006</v>
          </cell>
          <cell r="C882" t="str">
            <v>Mezcla de materiales no suministrados por Dynadrill</v>
          </cell>
          <cell r="D882" t="str">
            <v>gls</v>
          </cell>
          <cell r="E882">
            <v>0.42</v>
          </cell>
          <cell r="F882" t="str">
            <v>Servicio</v>
          </cell>
        </row>
        <row r="883">
          <cell r="B883" t="str">
            <v>SFC33007</v>
          </cell>
          <cell r="C883" t="str">
            <v>Servicio de Bombeo de ácido  primeros 2500 galones</v>
          </cell>
          <cell r="D883" t="str">
            <v>gls</v>
          </cell>
          <cell r="E883">
            <v>0.33999999999999997</v>
          </cell>
          <cell r="F883" t="str">
            <v>Servicio</v>
          </cell>
        </row>
        <row r="884">
          <cell r="B884" t="str">
            <v>SFC33008</v>
          </cell>
          <cell r="C884" t="str">
            <v>Servicio de Bombeo de fluidos corrosivos de 2500 gls hasta 4200 gls</v>
          </cell>
          <cell r="D884" t="str">
            <v>gls</v>
          </cell>
          <cell r="E884">
            <v>0.41</v>
          </cell>
          <cell r="F884" t="str">
            <v>Servicio</v>
          </cell>
        </row>
        <row r="885">
          <cell r="B885" t="str">
            <v>SFC33009</v>
          </cell>
          <cell r="C885" t="str">
            <v>Servicio de Bombeo de fluidos corrosivos de 4200 gls en adelante</v>
          </cell>
          <cell r="D885" t="str">
            <v>gls</v>
          </cell>
          <cell r="E885">
            <v>0.45</v>
          </cell>
          <cell r="F885" t="str">
            <v>Servicio</v>
          </cell>
        </row>
        <row r="886">
          <cell r="B886" t="str">
            <v>SFC33010</v>
          </cell>
          <cell r="C886" t="str">
            <v>Bombeo de fluidos no corrosivos primeros 2500 galones</v>
          </cell>
          <cell r="D886" t="str">
            <v>gls</v>
          </cell>
          <cell r="E886">
            <v>0.33999999999999997</v>
          </cell>
          <cell r="F886" t="str">
            <v>Servicio</v>
          </cell>
        </row>
        <row r="887">
          <cell r="B887" t="str">
            <v>SFC33011</v>
          </cell>
          <cell r="C887" t="str">
            <v>Bombeo de fluidos no corrosivos de 2500 hasta 4200 galones</v>
          </cell>
          <cell r="D887" t="str">
            <v>gls</v>
          </cell>
          <cell r="E887">
            <v>0.38</v>
          </cell>
          <cell r="F887" t="str">
            <v>Servicio</v>
          </cell>
        </row>
        <row r="888">
          <cell r="B888" t="str">
            <v>SFC33012</v>
          </cell>
          <cell r="C888" t="str">
            <v>Bombeo de Fluidos no corrosivos de 4200 galones en adelante</v>
          </cell>
          <cell r="D888" t="str">
            <v>gls</v>
          </cell>
          <cell r="E888">
            <v>0.41</v>
          </cell>
          <cell r="F888" t="str">
            <v>Servicio</v>
          </cell>
        </row>
        <row r="889">
          <cell r="B889" t="str">
            <v>SFC33013</v>
          </cell>
          <cell r="C889" t="str">
            <v>Tanque para tratamiento de 100 barriles</v>
          </cell>
          <cell r="D889" t="str">
            <v>día</v>
          </cell>
          <cell r="E889">
            <v>257.09999999999997</v>
          </cell>
          <cell r="F889" t="str">
            <v>Servicio</v>
          </cell>
        </row>
        <row r="890">
          <cell r="B890" t="str">
            <v>SFC33014</v>
          </cell>
          <cell r="C890" t="str">
            <v>Tarifa de monitoreo en unidad de bombeo Presión, Densidad, Caudal, Volumen</v>
          </cell>
          <cell r="D890" t="str">
            <v>día</v>
          </cell>
          <cell r="E890">
            <v>373.74</v>
          </cell>
          <cell r="F890" t="str">
            <v>Servicio</v>
          </cell>
        </row>
        <row r="891">
          <cell r="B891" t="str">
            <v>SFC33015</v>
          </cell>
          <cell r="C891" t="str">
            <v>Movilización Tanques por trabajo incluye winche y plataforma</v>
          </cell>
          <cell r="D891" t="str">
            <v>unidad</v>
          </cell>
          <cell r="E891">
            <v>3148.5</v>
          </cell>
          <cell r="F891" t="str">
            <v>Servicio</v>
          </cell>
        </row>
        <row r="892">
          <cell r="B892" t="str">
            <v>SFC33016</v>
          </cell>
          <cell r="C892" t="str">
            <v>Supervisor  para fluidos de completación dia o fraccion</v>
          </cell>
          <cell r="D892" t="str">
            <v>día</v>
          </cell>
          <cell r="E892">
            <v>437.23</v>
          </cell>
          <cell r="F892" t="str">
            <v>Servicio</v>
          </cell>
        </row>
        <row r="893">
          <cell r="B893" t="str">
            <v>SFC33017</v>
          </cell>
          <cell r="C893" t="str">
            <v>Operador para fluidos de completación dia o fraccion</v>
          </cell>
          <cell r="D893" t="str">
            <v>día</v>
          </cell>
          <cell r="E893">
            <v>349.78</v>
          </cell>
          <cell r="F893" t="str">
            <v>Servicio</v>
          </cell>
        </row>
        <row r="894">
          <cell r="B894" t="str">
            <v>SFC33018</v>
          </cell>
          <cell r="C894" t="str">
            <v>Asistente de Operaciones para fluidos de completación dia o fraccion</v>
          </cell>
          <cell r="D894" t="str">
            <v>día</v>
          </cell>
          <cell r="E894">
            <v>109.31</v>
          </cell>
          <cell r="F894" t="str">
            <v>Servicio</v>
          </cell>
        </row>
        <row r="895">
          <cell r="B895" t="str">
            <v>SFC33019</v>
          </cell>
          <cell r="C895" t="str">
            <v>Tanque para ácido o solvente de 1000 -4200 galones, por trabajo</v>
          </cell>
          <cell r="D895" t="str">
            <v>unidad</v>
          </cell>
          <cell r="E895">
            <v>495.04999999999995</v>
          </cell>
          <cell r="F895" t="str">
            <v>Servicio</v>
          </cell>
        </row>
        <row r="896">
          <cell r="B896" t="str">
            <v>SFC33020</v>
          </cell>
          <cell r="C896" t="str">
            <v>Tanque para fluidos de completación 500 bbls</v>
          </cell>
          <cell r="D896" t="str">
            <v>unidad</v>
          </cell>
          <cell r="E896">
            <v>678.36</v>
          </cell>
          <cell r="F896" t="str">
            <v>Servicio</v>
          </cell>
        </row>
        <row r="897">
          <cell r="B897" t="str">
            <v>SFC33021</v>
          </cell>
          <cell r="C897" t="str">
            <v>Servicio de Winche para bajar o subir tanques y silos</v>
          </cell>
          <cell r="D897" t="str">
            <v>día</v>
          </cell>
          <cell r="E897">
            <v>1506.81</v>
          </cell>
          <cell r="F897" t="str">
            <v>Servicio</v>
          </cell>
        </row>
        <row r="898">
          <cell r="B898" t="str">
            <v>SFC33023</v>
          </cell>
          <cell r="C898" t="str">
            <v>Unidad de Filtración (3 días)</v>
          </cell>
          <cell r="D898" t="str">
            <v>trabajo</v>
          </cell>
          <cell r="E898">
            <v>1747.2199999999998</v>
          </cell>
          <cell r="F898" t="str">
            <v>Servicio</v>
          </cell>
        </row>
        <row r="899">
          <cell r="B899" t="str">
            <v>SFC33024</v>
          </cell>
          <cell r="C899" t="str">
            <v>Tanque para ácido o solvente de 6500 galones, por trabajo</v>
          </cell>
          <cell r="D899" t="str">
            <v>unidad</v>
          </cell>
          <cell r="E899">
            <v>773.77</v>
          </cell>
          <cell r="F899" t="str">
            <v>Servicio</v>
          </cell>
        </row>
        <row r="900">
          <cell r="B900" t="str">
            <v>SFC33025</v>
          </cell>
          <cell r="C900" t="str">
            <v>Unidad de Monitoreo parámetros de Operación en camper</v>
          </cell>
          <cell r="D900" t="str">
            <v>unidad</v>
          </cell>
          <cell r="E900">
            <v>2076.96</v>
          </cell>
          <cell r="F900" t="str">
            <v>Servicio</v>
          </cell>
        </row>
        <row r="901">
          <cell r="B901" t="str">
            <v>SFC33026</v>
          </cell>
          <cell r="C901" t="str">
            <v>Movilización unidades livianas para personal</v>
          </cell>
          <cell r="D901" t="str">
            <v>km</v>
          </cell>
          <cell r="E901">
            <v>2.66</v>
          </cell>
          <cell r="F901" t="str">
            <v>Servicio</v>
          </cell>
        </row>
        <row r="902">
          <cell r="B902" t="str">
            <v>SFC33027</v>
          </cell>
          <cell r="C902" t="str">
            <v>Movilización de equipo adicional, unidades pesadas.</v>
          </cell>
          <cell r="D902" t="str">
            <v>km</v>
          </cell>
          <cell r="E902">
            <v>3.15</v>
          </cell>
          <cell r="F902" t="str">
            <v>Servicio</v>
          </cell>
        </row>
        <row r="903">
          <cell r="B903" t="str">
            <v>SFC33028</v>
          </cell>
          <cell r="C903" t="str">
            <v>Cargo Básico Vacuum para transporte agua limpia 4 hr , capacidad 180 bbls</v>
          </cell>
          <cell r="D903" t="str">
            <v>unidad</v>
          </cell>
          <cell r="E903">
            <v>342.96</v>
          </cell>
          <cell r="F903" t="str">
            <v>Servicio</v>
          </cell>
        </row>
        <row r="904">
          <cell r="B904" t="str">
            <v>SFC33029</v>
          </cell>
          <cell r="C904" t="str">
            <v>Cargo Hora adicional Vacuum 180 bbls</v>
          </cell>
          <cell r="D904" t="str">
            <v>hr</v>
          </cell>
          <cell r="E904">
            <v>54.08</v>
          </cell>
          <cell r="F904" t="str">
            <v>Servicio</v>
          </cell>
        </row>
        <row r="905">
          <cell r="B905" t="str">
            <v>SFC33030</v>
          </cell>
          <cell r="C905" t="str">
            <v>Cargo  Básico unidad de slick line 4 hr</v>
          </cell>
          <cell r="D905" t="str">
            <v>unidad</v>
          </cell>
          <cell r="E905">
            <v>342.96</v>
          </cell>
          <cell r="F905" t="str">
            <v>Servicio</v>
          </cell>
        </row>
        <row r="906">
          <cell r="B906" t="str">
            <v>SFC33031</v>
          </cell>
          <cell r="C906" t="str">
            <v>Cargo hora  adicional slick line después de primeras 4 hr.</v>
          </cell>
          <cell r="D906" t="str">
            <v>hr</v>
          </cell>
          <cell r="E906">
            <v>67.39</v>
          </cell>
          <cell r="F906" t="str">
            <v>Servicio</v>
          </cell>
        </row>
        <row r="907">
          <cell r="B907" t="str">
            <v>SFC33032</v>
          </cell>
          <cell r="C907" t="str">
            <v>Supervisor Senior para fluidos de completación dia o fraccion</v>
          </cell>
          <cell r="D907" t="str">
            <v>día</v>
          </cell>
          <cell r="E907">
            <v>833.41</v>
          </cell>
          <cell r="F907" t="str">
            <v>Servicio</v>
          </cell>
        </row>
        <row r="908">
          <cell r="B908" t="str">
            <v>SFC33033</v>
          </cell>
          <cell r="C908" t="str">
            <v>Cargo básico bomba para preparación fluidos de completación, primeras 4 horas o fracción (700 HP)</v>
          </cell>
          <cell r="D908" t="str">
            <v>unidad</v>
          </cell>
          <cell r="E908">
            <v>3180.54</v>
          </cell>
          <cell r="F908" t="str">
            <v>Servicio</v>
          </cell>
        </row>
        <row r="909">
          <cell r="B909" t="str">
            <v>SFC33034</v>
          </cell>
          <cell r="C909" t="str">
            <v>Unidad bombeo para preparación fluidos de completación  por hora adicional (700 HP)</v>
          </cell>
          <cell r="D909" t="str">
            <v>hr</v>
          </cell>
          <cell r="E909">
            <v>166.18</v>
          </cell>
          <cell r="F909" t="str">
            <v>Servicio</v>
          </cell>
        </row>
        <row r="910">
          <cell r="B910" t="str">
            <v>SFC33035</v>
          </cell>
          <cell r="C910" t="str">
            <v>Servicio de transmisión de datos en tiempo real, comunicación díaria por antena.</v>
          </cell>
          <cell r="D910" t="str">
            <v>día</v>
          </cell>
          <cell r="E910">
            <v>9.2900000000000009</v>
          </cell>
          <cell r="F910" t="str">
            <v>Servicio</v>
          </cell>
        </row>
        <row r="911">
          <cell r="B911" t="str">
            <v>SFC33036</v>
          </cell>
          <cell r="C911" t="str">
            <v>Supervisor seguimiento y optimizacion para Fluidos de Control</v>
          </cell>
          <cell r="D911" t="str">
            <v>día</v>
          </cell>
          <cell r="E911">
            <v>766.73</v>
          </cell>
          <cell r="F911" t="str">
            <v>Servicio</v>
          </cell>
        </row>
        <row r="912">
          <cell r="B912" t="str">
            <v>SFC33037</v>
          </cell>
          <cell r="C912" t="str">
            <v>Servicio de echometer por pozo hasta 3 disparos</v>
          </cell>
          <cell r="D912" t="str">
            <v>unidad</v>
          </cell>
          <cell r="E912">
            <v>574.27</v>
          </cell>
          <cell r="F912" t="str">
            <v>Servicio</v>
          </cell>
        </row>
        <row r="913">
          <cell r="B913" t="str">
            <v>SFC33038</v>
          </cell>
          <cell r="C913" t="str">
            <v>Servicio toma de nivel fluido echometer, por disparo, sensor de fondo operativo</v>
          </cell>
          <cell r="D913" t="str">
            <v>unidad</v>
          </cell>
          <cell r="E913">
            <v>122.77</v>
          </cell>
          <cell r="F913" t="str">
            <v>Servicio</v>
          </cell>
        </row>
        <row r="914">
          <cell r="B914" t="str">
            <v>SFC33041</v>
          </cell>
          <cell r="C914" t="str">
            <v>Ingeniero de fluidos de control especiales</v>
          </cell>
          <cell r="D914" t="str">
            <v>día</v>
          </cell>
          <cell r="E914">
            <v>752.56</v>
          </cell>
          <cell r="F914" t="str">
            <v>Servicio</v>
          </cell>
        </row>
        <row r="915">
          <cell r="B915" t="str">
            <v>DYFCE-10</v>
          </cell>
          <cell r="C915" t="str">
            <v>FLUIDO COMPLETACION ESPECIAL TIPO 1</v>
          </cell>
          <cell r="D915" t="str">
            <v>gls</v>
          </cell>
          <cell r="E915">
            <v>1.1599999999999999</v>
          </cell>
          <cell r="F915" t="str">
            <v>Material</v>
          </cell>
        </row>
        <row r="916">
          <cell r="B916" t="str">
            <v>DYFCE-20</v>
          </cell>
          <cell r="C916" t="str">
            <v>FLUIDO COMPLETACION ESPECIAL TIPO 2</v>
          </cell>
          <cell r="D916" t="str">
            <v>gls</v>
          </cell>
          <cell r="E916">
            <v>1.32</v>
          </cell>
          <cell r="F916" t="str">
            <v>Material</v>
          </cell>
        </row>
        <row r="917">
          <cell r="B917" t="str">
            <v>DYFCE-30</v>
          </cell>
          <cell r="C917" t="str">
            <v>FLUIDO COMPLETACION ESPECIAL TIPO 3</v>
          </cell>
          <cell r="D917" t="str">
            <v>gls</v>
          </cell>
          <cell r="E917">
            <v>1.48</v>
          </cell>
          <cell r="F917" t="str">
            <v>Material</v>
          </cell>
        </row>
        <row r="918">
          <cell r="B918" t="str">
            <v>DYFCE-40</v>
          </cell>
          <cell r="C918" t="str">
            <v>FLUIDO COMPLETACION ESPECIAL TIPO 4</v>
          </cell>
          <cell r="D918" t="str">
            <v>gls</v>
          </cell>
          <cell r="E918">
            <v>1.57</v>
          </cell>
          <cell r="F918" t="str">
            <v>Material</v>
          </cell>
        </row>
        <row r="919">
          <cell r="B919" t="str">
            <v>DYFCE-50</v>
          </cell>
          <cell r="C919" t="str">
            <v>FLUIDO COMPLETACION ESPECIAL AQUOMECTANTE TIPO 5</v>
          </cell>
          <cell r="D919" t="str">
            <v>gls</v>
          </cell>
          <cell r="E919">
            <v>1.48</v>
          </cell>
          <cell r="F919" t="str">
            <v>Material</v>
          </cell>
        </row>
        <row r="920">
          <cell r="B920" t="str">
            <v>DYFCE-60</v>
          </cell>
          <cell r="C920" t="str">
            <v>FLUIDO COMPLETACION ESPECIAL TIPO 6</v>
          </cell>
          <cell r="D920" t="str">
            <v>gls</v>
          </cell>
          <cell r="E920">
            <v>22.21</v>
          </cell>
          <cell r="F920" t="str">
            <v>Material</v>
          </cell>
        </row>
        <row r="921">
          <cell r="B921" t="str">
            <v>DYFCE-70</v>
          </cell>
          <cell r="C921" t="str">
            <v>FLUIDO COMPLETACION ESPECIAL TIPO 7</v>
          </cell>
          <cell r="D921" t="str">
            <v>bbl</v>
          </cell>
          <cell r="E921">
            <v>34.9</v>
          </cell>
          <cell r="F921" t="str">
            <v>Material</v>
          </cell>
        </row>
        <row r="922">
          <cell r="B922" t="str">
            <v>DYFCC-10</v>
          </cell>
          <cell r="C922" t="str">
            <v>FLUIDO COMPLETACION CONVENCIONAL</v>
          </cell>
          <cell r="D922" t="str">
            <v>bbl</v>
          </cell>
          <cell r="E922">
            <v>11.43</v>
          </cell>
          <cell r="F922" t="str">
            <v>Material</v>
          </cell>
        </row>
        <row r="923">
          <cell r="B923" t="str">
            <v>DYFCEN-10</v>
          </cell>
          <cell r="C923" t="str">
            <v>FLUIDO COMPLETACION ESPECIAL NANOTECNOLOGIA</v>
          </cell>
          <cell r="D923" t="str">
            <v>bbl</v>
          </cell>
          <cell r="E923">
            <v>42.56</v>
          </cell>
          <cell r="F923" t="str">
            <v>Material</v>
          </cell>
        </row>
        <row r="924">
          <cell r="B924" t="str">
            <v>DYSLL-1</v>
          </cell>
          <cell r="C924" t="str">
            <v>SISTEMA ENZYMAS LIMPIEZA residuos de Workover</v>
          </cell>
          <cell r="D924" t="str">
            <v>gls</v>
          </cell>
          <cell r="E924">
            <v>24.130000000000003</v>
          </cell>
          <cell r="F924" t="str">
            <v>Material</v>
          </cell>
        </row>
        <row r="925">
          <cell r="B925" t="str">
            <v>DYSGL-1</v>
          </cell>
          <cell r="C925" t="str">
            <v>SISTEMA LIMPIEZA GELIFICADO</v>
          </cell>
          <cell r="D925" t="str">
            <v>gls</v>
          </cell>
          <cell r="E925">
            <v>1.8599999999999999</v>
          </cell>
          <cell r="F925" t="str">
            <v>Material</v>
          </cell>
        </row>
        <row r="926">
          <cell r="B926" t="str">
            <v>DYFP-125</v>
          </cell>
          <cell r="C926" t="str">
            <v>Formiato de potasio 12,5 ppg</v>
          </cell>
          <cell r="D926" t="str">
            <v>gls</v>
          </cell>
          <cell r="E926">
            <v>18.66</v>
          </cell>
          <cell r="F926" t="str">
            <v>Material</v>
          </cell>
        </row>
        <row r="927">
          <cell r="B927" t="str">
            <v>DYFP135</v>
          </cell>
          <cell r="C927" t="str">
            <v>Formiato de potasio 13,5 ppg</v>
          </cell>
          <cell r="D927" t="str">
            <v>gls</v>
          </cell>
          <cell r="E927">
            <v>22.9</v>
          </cell>
          <cell r="F927" t="str">
            <v>Material</v>
          </cell>
        </row>
        <row r="928">
          <cell r="B928" t="str">
            <v>DYBRO-100</v>
          </cell>
          <cell r="C928" t="str">
            <v>Densificante base Bromuros 13,5 . 16 PPG</v>
          </cell>
          <cell r="D928" t="str">
            <v>gls</v>
          </cell>
          <cell r="E928">
            <v>26.630000000000003</v>
          </cell>
          <cell r="F928" t="str">
            <v>Material</v>
          </cell>
        </row>
        <row r="929">
          <cell r="B929" t="str">
            <v>DYGEL-100</v>
          </cell>
          <cell r="C929" t="str">
            <v>Tapón gel Anti pérdida</v>
          </cell>
          <cell r="D929" t="str">
            <v>bbl</v>
          </cell>
          <cell r="E929">
            <v>408.07</v>
          </cell>
          <cell r="F929" t="str">
            <v>Material</v>
          </cell>
        </row>
        <row r="930">
          <cell r="B930" t="str">
            <v>DYGEL-200</v>
          </cell>
          <cell r="C930" t="str">
            <v>Tapón Gelificado</v>
          </cell>
          <cell r="D930" t="str">
            <v>bbl</v>
          </cell>
          <cell r="E930">
            <v>404.36</v>
          </cell>
          <cell r="F930" t="str">
            <v>Material</v>
          </cell>
        </row>
        <row r="931">
          <cell r="B931" t="str">
            <v>DYF10073</v>
          </cell>
          <cell r="C931" t="str">
            <v>Filtros 1/2 micrón</v>
          </cell>
          <cell r="D931" t="str">
            <v>unidad</v>
          </cell>
          <cell r="E931">
            <v>56.980000000000004</v>
          </cell>
          <cell r="F931" t="str">
            <v>Material</v>
          </cell>
        </row>
        <row r="932">
          <cell r="B932" t="str">
            <v>DYF10074</v>
          </cell>
          <cell r="C932" t="str">
            <v>Filtros 2 micrones</v>
          </cell>
          <cell r="D932" t="str">
            <v>unidad</v>
          </cell>
          <cell r="E932">
            <v>42.690000000000005</v>
          </cell>
          <cell r="F932" t="str">
            <v>Material</v>
          </cell>
        </row>
        <row r="933">
          <cell r="B933" t="str">
            <v>DYF10075</v>
          </cell>
          <cell r="C933" t="str">
            <v>Filtros 5 micrones</v>
          </cell>
          <cell r="D933" t="str">
            <v>unidad</v>
          </cell>
          <cell r="E933">
            <v>32.5</v>
          </cell>
          <cell r="F933" t="str">
            <v>Material</v>
          </cell>
        </row>
        <row r="934">
          <cell r="B934" t="str">
            <v>DYF10076</v>
          </cell>
          <cell r="C934" t="str">
            <v>Filtros 10 micrones</v>
          </cell>
          <cell r="D934" t="str">
            <v>unidad</v>
          </cell>
          <cell r="E934">
            <v>32.230000000000004</v>
          </cell>
          <cell r="F934" t="str">
            <v>Material</v>
          </cell>
        </row>
        <row r="935">
          <cell r="B935" t="str">
            <v>DYAQ-100</v>
          </cell>
          <cell r="C935" t="str">
            <v>Sistema Acuohumectante de Reservorio</v>
          </cell>
          <cell r="D935" t="str">
            <v>bbl</v>
          </cell>
          <cell r="E935">
            <v>51.650000000000006</v>
          </cell>
          <cell r="F935" t="str">
            <v>Material</v>
          </cell>
        </row>
        <row r="936">
          <cell r="B936" t="str">
            <v>DYCLEAN-OIL 100</v>
          </cell>
          <cell r="C936" t="str">
            <v>Sistema Limpieza de depositos organicos para Casing - Tubing</v>
          </cell>
          <cell r="D936" t="str">
            <v>gls</v>
          </cell>
          <cell r="E936">
            <v>15</v>
          </cell>
          <cell r="F936" t="str">
            <v>Material</v>
          </cell>
        </row>
        <row r="937">
          <cell r="B937" t="str">
            <v>DYORGSOLV-776</v>
          </cell>
          <cell r="C937" t="str">
            <v>Solvente Mutual preventor cambio humectabilidad HT</v>
          </cell>
          <cell r="D937" t="str">
            <v>gls</v>
          </cell>
          <cell r="E937">
            <v>40.82</v>
          </cell>
          <cell r="F937" t="str">
            <v>Material</v>
          </cell>
        </row>
        <row r="938">
          <cell r="B938" t="str">
            <v>DYSURF-260</v>
          </cell>
          <cell r="C938" t="str">
            <v>Surfactante No-iónico Fluidos de completacion especial</v>
          </cell>
          <cell r="D938" t="str">
            <v>gls</v>
          </cell>
          <cell r="E938">
            <v>39.989999999999995</v>
          </cell>
          <cell r="F938" t="str">
            <v>Material</v>
          </cell>
        </row>
        <row r="939">
          <cell r="B939" t="str">
            <v>DYONE- STEP 100</v>
          </cell>
          <cell r="C939" t="str">
            <v xml:space="preserve">Sistema Sintetico para limpieza de completaciones </v>
          </cell>
          <cell r="D939" t="str">
            <v>bbl</v>
          </cell>
          <cell r="E939">
            <v>1286.99</v>
          </cell>
          <cell r="F939" t="str">
            <v>Material</v>
          </cell>
        </row>
        <row r="940">
          <cell r="B940" t="str">
            <v>DYFCE-80</v>
          </cell>
          <cell r="C940" t="str">
            <v>Fluido Completacion Densificado hasta 8.6 ppg - Base Cloruro de Calcio o Formiato de Sodio</v>
          </cell>
          <cell r="D940" t="str">
            <v>bbl</v>
          </cell>
          <cell r="E940">
            <v>20.37</v>
          </cell>
          <cell r="F940" t="str">
            <v>Material</v>
          </cell>
        </row>
        <row r="941">
          <cell r="B941" t="str">
            <v>DYFCE-81</v>
          </cell>
          <cell r="C941" t="str">
            <v>Fluido Completacion Densificado hasta 8.9 ppg - Base Cloruro de Calcio o Formiato de Sodio</v>
          </cell>
          <cell r="D941" t="str">
            <v>bbl</v>
          </cell>
          <cell r="E941">
            <v>34.68</v>
          </cell>
          <cell r="F941" t="str">
            <v>Material</v>
          </cell>
        </row>
        <row r="942">
          <cell r="B942" t="str">
            <v>DYFCE-82</v>
          </cell>
          <cell r="C942" t="str">
            <v>Fluido Completacion Densificado hasta 9.2 ppg - Base Cloruro de Calcio o Formiato de Sodio</v>
          </cell>
          <cell r="D942" t="str">
            <v>bbl</v>
          </cell>
          <cell r="E942">
            <v>40.71</v>
          </cell>
          <cell r="F942" t="str">
            <v>Material</v>
          </cell>
        </row>
        <row r="943">
          <cell r="B943" t="str">
            <v>DYFCE-83</v>
          </cell>
          <cell r="C943" t="str">
            <v>Fluido Completacion Densificado hasta 9.7 ppg - Base Cloruro de Calcio o Formiato de Sodio</v>
          </cell>
          <cell r="D943" t="str">
            <v>bbl</v>
          </cell>
          <cell r="E943">
            <v>66.47</v>
          </cell>
          <cell r="F943" t="str">
            <v>Material</v>
          </cell>
        </row>
        <row r="944">
          <cell r="B944" t="str">
            <v>DYFCE-84</v>
          </cell>
          <cell r="C944" t="str">
            <v>Fluido Completacion Densificado hasta 10.2 ppg - Base Cloruro de Calcio o Formiato de Sodio</v>
          </cell>
          <cell r="D944" t="str">
            <v>bbl</v>
          </cell>
          <cell r="E944">
            <v>89.210000000000008</v>
          </cell>
          <cell r="F944" t="str">
            <v>Material</v>
          </cell>
        </row>
        <row r="945">
          <cell r="B945" t="str">
            <v>2.2.22. Servicios de Bombeo de Superficie</v>
          </cell>
        </row>
        <row r="946">
          <cell r="B946" t="str">
            <v>BOMBEO DE ALTA PRESION</v>
          </cell>
        </row>
        <row r="947">
          <cell r="B947" t="str">
            <v>SB35001</v>
          </cell>
          <cell r="C947" t="str">
            <v xml:space="preserve">Movilización unidad de bombeo alta presión </v>
          </cell>
          <cell r="D947" t="str">
            <v>km</v>
          </cell>
          <cell r="E947">
            <v>3.15</v>
          </cell>
          <cell r="F947" t="str">
            <v>Servicio</v>
          </cell>
        </row>
        <row r="948">
          <cell r="B948" t="str">
            <v>SB35002</v>
          </cell>
          <cell r="C948" t="str">
            <v>Cargo básico primeras 4 horas o fracción unidad de bombeo, de 5001 a 10000 psi</v>
          </cell>
          <cell r="D948" t="str">
            <v>HHP*hr</v>
          </cell>
          <cell r="E948">
            <v>5.83</v>
          </cell>
          <cell r="F948" t="str">
            <v>Servicio</v>
          </cell>
        </row>
        <row r="949">
          <cell r="B949" t="str">
            <v>SB35003</v>
          </cell>
          <cell r="C949" t="str">
            <v>Cada hora adicional o fracción unidad de bombeo,  de 5001 a 10000 psi</v>
          </cell>
          <cell r="D949" t="str">
            <v>HHP*hr</v>
          </cell>
          <cell r="E949">
            <v>2.19</v>
          </cell>
          <cell r="F949" t="str">
            <v>Servicio</v>
          </cell>
        </row>
        <row r="950">
          <cell r="B950" t="str">
            <v>SB35004</v>
          </cell>
          <cell r="C950" t="str">
            <v>Movilización unidades livianas para personal</v>
          </cell>
          <cell r="D950" t="str">
            <v>km</v>
          </cell>
          <cell r="E950">
            <v>2.66</v>
          </cell>
          <cell r="F950" t="str">
            <v>Servicio</v>
          </cell>
        </row>
        <row r="951">
          <cell r="B951" t="str">
            <v>SB35005</v>
          </cell>
          <cell r="C951" t="str">
            <v>Tarifa de monitoreo en unidad de bombeo Presión, Densidad, Caudal, Volumen</v>
          </cell>
          <cell r="D951" t="str">
            <v>día</v>
          </cell>
          <cell r="E951">
            <v>373.74</v>
          </cell>
          <cell r="F951" t="str">
            <v>Servicio</v>
          </cell>
        </row>
        <row r="952">
          <cell r="B952" t="str">
            <v>SB35006</v>
          </cell>
          <cell r="C952" t="str">
            <v>Centrifuga, Proporcionadores Blender primeras 8 hrs de 6 BPM cada una para Bombeo de pruebas de Ratas Múltiples</v>
          </cell>
          <cell r="D952" t="str">
            <v>unidad</v>
          </cell>
          <cell r="E952">
            <v>557.04</v>
          </cell>
          <cell r="F952" t="str">
            <v>Servicio</v>
          </cell>
        </row>
        <row r="953">
          <cell r="B953" t="str">
            <v>SB35007</v>
          </cell>
          <cell r="C953" t="str">
            <v>Centrifuga, Proporcionadores Blender primeras 8 hrs de 12 BPM cada una para Bombeo de pruebas de Ratas Múltiples</v>
          </cell>
          <cell r="D953" t="str">
            <v>unidad</v>
          </cell>
          <cell r="E953">
            <v>856.97</v>
          </cell>
          <cell r="F953" t="str">
            <v>Servicio</v>
          </cell>
        </row>
        <row r="954">
          <cell r="B954" t="str">
            <v>SB35008</v>
          </cell>
          <cell r="C954" t="str">
            <v>Cada hora adicional  de la Centrifuga después de las 8 horas cada una para Bombeo de pruebas de Ratas Múltiples</v>
          </cell>
          <cell r="D954" t="str">
            <v>hr</v>
          </cell>
          <cell r="E954">
            <v>77.14</v>
          </cell>
          <cell r="F954" t="str">
            <v>Servicio</v>
          </cell>
        </row>
        <row r="955">
          <cell r="B955" t="str">
            <v>SB35009</v>
          </cell>
          <cell r="C955" t="str">
            <v>Líneas de acero de descarga de 2 - 3" 15000PSI WP, por pie y por dia para Bombeo de pruebas de Ratas Múltiples</v>
          </cell>
          <cell r="D955" t="str">
            <v>unidad</v>
          </cell>
          <cell r="E955">
            <v>17.149999999999999</v>
          </cell>
          <cell r="F955" t="str">
            <v>Servicio</v>
          </cell>
        </row>
        <row r="956">
          <cell r="B956" t="str">
            <v>SB35010</v>
          </cell>
          <cell r="C956" t="str">
            <v>Codos o chiksan de 2 - 3" 15000PSI WP por dia cada uno para Bombeo de pruebas de Ratas Múltiples</v>
          </cell>
          <cell r="D956" t="str">
            <v>unidad</v>
          </cell>
          <cell r="E956">
            <v>25.72</v>
          </cell>
          <cell r="F956" t="str">
            <v>Servicio</v>
          </cell>
        </row>
        <row r="957">
          <cell r="B957" t="str">
            <v>SB35011</v>
          </cell>
          <cell r="C957" t="str">
            <v>Válvulas de 2 - 3" x 2 - 3" 15000 PSI WP, por dia, cada uno para Bombeo de pruebas de Ratas Múltiples</v>
          </cell>
          <cell r="D957" t="str">
            <v>unidad</v>
          </cell>
          <cell r="E957">
            <v>34.29</v>
          </cell>
          <cell r="F957" t="str">
            <v>Servicio</v>
          </cell>
        </row>
        <row r="958">
          <cell r="B958" t="str">
            <v>SB35012</v>
          </cell>
          <cell r="C958" t="str">
            <v>Manifold  2 -3" de alta presión primeras 8 horas para Bombeo de pruebas de Ratas Múltiples</v>
          </cell>
          <cell r="D958" t="str">
            <v>unidad</v>
          </cell>
          <cell r="E958">
            <v>184.24</v>
          </cell>
          <cell r="F958" t="str">
            <v>Servicio</v>
          </cell>
        </row>
        <row r="959">
          <cell r="B959" t="str">
            <v>SB35013</v>
          </cell>
          <cell r="C959" t="str">
            <v>Supervisor bombeo alta presión dia o fraccion</v>
          </cell>
          <cell r="D959" t="str">
            <v>día</v>
          </cell>
          <cell r="E959">
            <v>437.23</v>
          </cell>
          <cell r="F959" t="str">
            <v>Servicio</v>
          </cell>
        </row>
        <row r="960">
          <cell r="B960" t="str">
            <v>SB35014</v>
          </cell>
          <cell r="C960" t="str">
            <v>Operador bombeo alta presión dia o fraccion</v>
          </cell>
          <cell r="D960" t="str">
            <v>día</v>
          </cell>
          <cell r="E960">
            <v>349.78</v>
          </cell>
          <cell r="F960" t="str">
            <v>Servicio</v>
          </cell>
        </row>
        <row r="961">
          <cell r="B961" t="str">
            <v>SB35015</v>
          </cell>
          <cell r="C961" t="str">
            <v>Asistente de Operaciones bombeo alta presión dia o fraccion</v>
          </cell>
          <cell r="D961" t="str">
            <v>día</v>
          </cell>
          <cell r="E961">
            <v>109.31</v>
          </cell>
          <cell r="F961" t="str">
            <v>Servicio</v>
          </cell>
        </row>
        <row r="962">
          <cell r="B962" t="str">
            <v>SB35016</v>
          </cell>
          <cell r="C962" t="str">
            <v>Tanque de fractura de 500 barriles, por primeros 3 días o fracción</v>
          </cell>
          <cell r="D962" t="str">
            <v>unidad</v>
          </cell>
          <cell r="E962">
            <v>678.36</v>
          </cell>
          <cell r="F962" t="str">
            <v>Servicio</v>
          </cell>
        </row>
        <row r="963">
          <cell r="B963" t="str">
            <v>SB35017</v>
          </cell>
          <cell r="C963" t="str">
            <v>Tanque de fractura de 500 bbls,cada dia adicional después del 3er día</v>
          </cell>
          <cell r="D963" t="str">
            <v>día</v>
          </cell>
          <cell r="E963">
            <v>93.28</v>
          </cell>
          <cell r="F963" t="str">
            <v>Servicio</v>
          </cell>
        </row>
        <row r="964">
          <cell r="B964" t="str">
            <v>SB35018</v>
          </cell>
          <cell r="C964" t="str">
            <v>Servicio de Winche para bajar tanques y silos</v>
          </cell>
          <cell r="D964" t="str">
            <v>día</v>
          </cell>
          <cell r="E964">
            <v>1539.2099999999998</v>
          </cell>
          <cell r="F964" t="str">
            <v>Servicio</v>
          </cell>
        </row>
        <row r="965">
          <cell r="B965" t="str">
            <v>SB35019</v>
          </cell>
          <cell r="C965" t="str">
            <v>Movilización  Tanque de 500 bbls</v>
          </cell>
          <cell r="D965" t="str">
            <v>km</v>
          </cell>
          <cell r="E965">
            <v>3.15</v>
          </cell>
          <cell r="F965" t="str">
            <v>Servicio</v>
          </cell>
        </row>
        <row r="966">
          <cell r="B966" t="str">
            <v>SB35020</v>
          </cell>
          <cell r="C966" t="str">
            <v>Ingeniero de Operaciones bombeo alta presión</v>
          </cell>
          <cell r="D966" t="str">
            <v>día</v>
          </cell>
          <cell r="E966">
            <v>721.64</v>
          </cell>
          <cell r="F966" t="str">
            <v>Servicio</v>
          </cell>
        </row>
        <row r="967">
          <cell r="B967" t="str">
            <v>SB35021</v>
          </cell>
          <cell r="C967" t="str">
            <v>Cargo básico primeras 4 horas o fracción unidad de bombeo, hasta 5000 psi</v>
          </cell>
          <cell r="D967" t="str">
            <v>HHP*hr</v>
          </cell>
          <cell r="E967">
            <v>2.81</v>
          </cell>
          <cell r="F967" t="str">
            <v>Servicio</v>
          </cell>
        </row>
        <row r="968">
          <cell r="B968" t="str">
            <v>SB35022</v>
          </cell>
          <cell r="C968" t="str">
            <v>Cada hora adicional o fracción unidad de fracción, hasta 5000 psi.</v>
          </cell>
          <cell r="D968" t="str">
            <v>HHP*hr</v>
          </cell>
          <cell r="E968">
            <v>0.55000000000000004</v>
          </cell>
          <cell r="F968" t="str">
            <v>Servicio</v>
          </cell>
        </row>
        <row r="969">
          <cell r="B969" t="str">
            <v>SB35023</v>
          </cell>
          <cell r="C969" t="str">
            <v>Supervisor Senior para bombeo de nitrógeno dia o fraccion</v>
          </cell>
          <cell r="D969" t="str">
            <v>día</v>
          </cell>
          <cell r="E969">
            <v>766.73</v>
          </cell>
          <cell r="F969" t="str">
            <v>Servicio</v>
          </cell>
        </row>
        <row r="970">
          <cell r="B970" t="str">
            <v>SB35024</v>
          </cell>
          <cell r="C970" t="str">
            <v>Ingeniero de Bombeo Alta Presión</v>
          </cell>
          <cell r="D970" t="str">
            <v>día</v>
          </cell>
          <cell r="E970">
            <v>1081.81</v>
          </cell>
          <cell r="F970" t="str">
            <v>Servicio</v>
          </cell>
        </row>
        <row r="971">
          <cell r="B971" t="str">
            <v>BOMBEO DE SUPERFICIE</v>
          </cell>
        </row>
        <row r="972">
          <cell r="B972" t="str">
            <v>SB3101</v>
          </cell>
          <cell r="C972" t="str">
            <v>Viaje de unidad de Bombeo en superficie</v>
          </cell>
          <cell r="D972" t="str">
            <v>km</v>
          </cell>
          <cell r="E972">
            <v>3.15</v>
          </cell>
          <cell r="F972" t="str">
            <v>Servicio</v>
          </cell>
        </row>
        <row r="973">
          <cell r="B973" t="str">
            <v>SB3105</v>
          </cell>
          <cell r="C973" t="str">
            <v>Cada hora adicional o fracción de trabajo, por unidad de bombeo en superficie</v>
          </cell>
          <cell r="D973" t="str">
            <v>hr</v>
          </cell>
          <cell r="E973">
            <v>107.13</v>
          </cell>
          <cell r="F973" t="str">
            <v>Servicio</v>
          </cell>
        </row>
        <row r="974">
          <cell r="B974" t="str">
            <v>SB3111</v>
          </cell>
          <cell r="C974" t="str">
            <v>Tanque de almacenamiento de 100 barriles</v>
          </cell>
          <cell r="D974" t="str">
            <v>unidad</v>
          </cell>
          <cell r="E974">
            <v>229.19000000000003</v>
          </cell>
          <cell r="F974" t="str">
            <v>Servicio</v>
          </cell>
        </row>
        <row r="975">
          <cell r="B975" t="str">
            <v>SB3113</v>
          </cell>
          <cell r="C975" t="str">
            <v>Adaptador Conector hasta 9 5/8 " por trabajo</v>
          </cell>
          <cell r="D975" t="str">
            <v>unidad</v>
          </cell>
          <cell r="E975">
            <v>61.04</v>
          </cell>
          <cell r="F975" t="str">
            <v>Servicio</v>
          </cell>
        </row>
        <row r="976">
          <cell r="B976" t="str">
            <v>SB3114</v>
          </cell>
          <cell r="C976" t="str">
            <v>Cargo por monitoreo standard  de presión, caudal y densidad para bombeo en superficie</v>
          </cell>
          <cell r="D976" t="str">
            <v>unidad</v>
          </cell>
          <cell r="E976">
            <v>373.74</v>
          </cell>
          <cell r="F976" t="str">
            <v>Servicio</v>
          </cell>
        </row>
        <row r="977">
          <cell r="B977" t="str">
            <v>SB3115</v>
          </cell>
          <cell r="C977" t="str">
            <v>Registrador de presión tipo Martín Decker por trabajo</v>
          </cell>
          <cell r="D977" t="str">
            <v>unidad</v>
          </cell>
          <cell r="E977">
            <v>91.67</v>
          </cell>
          <cell r="F977" t="str">
            <v>Servicio</v>
          </cell>
        </row>
        <row r="978">
          <cell r="B978" t="str">
            <v>SB3116</v>
          </cell>
          <cell r="C978" t="str">
            <v>Medidor de flujo para trabajo de bombeo en superficie, por trabajo</v>
          </cell>
          <cell r="D978" t="str">
            <v>unidad</v>
          </cell>
          <cell r="E978">
            <v>111.41000000000001</v>
          </cell>
          <cell r="F978" t="str">
            <v>Servicio</v>
          </cell>
        </row>
        <row r="979">
          <cell r="B979" t="str">
            <v>SB3118</v>
          </cell>
          <cell r="C979" t="str">
            <v>Tarifa de monitoreo en unidad de bombeo Presión, Densidad, Caudal, Volumen</v>
          </cell>
          <cell r="D979" t="str">
            <v>día</v>
          </cell>
          <cell r="E979">
            <v>373.74</v>
          </cell>
          <cell r="F979" t="str">
            <v>Servicio</v>
          </cell>
        </row>
        <row r="980">
          <cell r="B980" t="str">
            <v>SB3119</v>
          </cell>
          <cell r="C980" t="str">
            <v>Supervisor bombeo superficie dia o fraccion</v>
          </cell>
          <cell r="D980" t="str">
            <v>día</v>
          </cell>
          <cell r="E980">
            <v>437.23</v>
          </cell>
          <cell r="F980" t="str">
            <v>Servicio</v>
          </cell>
        </row>
        <row r="981">
          <cell r="B981" t="str">
            <v>SB3120</v>
          </cell>
          <cell r="C981" t="str">
            <v>Operador bombeo superficie dia o fraccion</v>
          </cell>
          <cell r="D981" t="str">
            <v>día</v>
          </cell>
          <cell r="E981">
            <v>349.78</v>
          </cell>
          <cell r="F981" t="str">
            <v>Servicio</v>
          </cell>
        </row>
        <row r="982">
          <cell r="B982" t="str">
            <v>SB3121</v>
          </cell>
          <cell r="C982" t="str">
            <v>Movilización unidades livianas para personal</v>
          </cell>
          <cell r="D982" t="str">
            <v>km</v>
          </cell>
          <cell r="E982">
            <v>2.66</v>
          </cell>
          <cell r="F982" t="str">
            <v>Servicio</v>
          </cell>
        </row>
        <row r="983">
          <cell r="B983" t="str">
            <v>SB3122</v>
          </cell>
          <cell r="C983" t="str">
            <v>Asistente de Operaciones bombeo superficie dia o fraccion</v>
          </cell>
          <cell r="D983" t="str">
            <v>día</v>
          </cell>
          <cell r="E983">
            <v>109.31</v>
          </cell>
          <cell r="F983" t="str">
            <v>Servicio</v>
          </cell>
        </row>
        <row r="984">
          <cell r="B984" t="str">
            <v>SB3123</v>
          </cell>
          <cell r="C984" t="str">
            <v>Primeras 4 horas o fracción, cargo básico por unidad de bombeo en superficie (350 HP)</v>
          </cell>
          <cell r="D984" t="str">
            <v>unidad</v>
          </cell>
          <cell r="E984">
            <v>2193.02</v>
          </cell>
          <cell r="F984" t="str">
            <v>Servicio</v>
          </cell>
        </row>
        <row r="985">
          <cell r="B985" t="str">
            <v>SB3124</v>
          </cell>
          <cell r="C985" t="str">
            <v>Cada hora adicional o fracción de trabajo, por unidad de bombeo en superficie (350 HP)</v>
          </cell>
          <cell r="D985" t="str">
            <v>hr</v>
          </cell>
          <cell r="E985">
            <v>116.71000000000001</v>
          </cell>
          <cell r="F985" t="str">
            <v>Servicio</v>
          </cell>
        </row>
        <row r="986">
          <cell r="B986" t="str">
            <v>SB3706</v>
          </cell>
          <cell r="C986" t="str">
            <v>Viaje por unidad de bombeo para tratamientos en linea de superficie</v>
          </cell>
          <cell r="D986" t="str">
            <v>km</v>
          </cell>
          <cell r="E986">
            <v>3.15</v>
          </cell>
          <cell r="F986" t="str">
            <v>Servicio</v>
          </cell>
        </row>
        <row r="987">
          <cell r="B987" t="str">
            <v>SB3702</v>
          </cell>
          <cell r="C987" t="str">
            <v>Cargo básico, primeras 4 horas o fracción de unidad de bombeo para tratamientos en superficie</v>
          </cell>
          <cell r="D987" t="str">
            <v>unidad</v>
          </cell>
          <cell r="E987">
            <v>2703.75</v>
          </cell>
          <cell r="F987" t="str">
            <v>Servicio</v>
          </cell>
        </row>
        <row r="988">
          <cell r="B988" t="str">
            <v>SB3703</v>
          </cell>
          <cell r="C988" t="str">
            <v>Supervisor bombeo tratamiento en lineas de superficie</v>
          </cell>
          <cell r="D988" t="str">
            <v>día</v>
          </cell>
          <cell r="E988">
            <v>708.46</v>
          </cell>
          <cell r="F988" t="str">
            <v>Servicio</v>
          </cell>
        </row>
        <row r="989">
          <cell r="B989" t="str">
            <v>SB3704</v>
          </cell>
          <cell r="C989" t="str">
            <v>Operador bombeo tratamiento en lineas de superficie</v>
          </cell>
          <cell r="D989" t="str">
            <v>día</v>
          </cell>
          <cell r="E989">
            <v>297.33</v>
          </cell>
          <cell r="F989" t="str">
            <v>Servicio</v>
          </cell>
        </row>
        <row r="990">
          <cell r="B990" t="str">
            <v>SB3705</v>
          </cell>
          <cell r="C990" t="str">
            <v>Asistente de Operaciones bombeo tratamiento en lineas de superficie</v>
          </cell>
          <cell r="D990" t="str">
            <v>día</v>
          </cell>
          <cell r="E990">
            <v>92.92</v>
          </cell>
          <cell r="F990" t="str">
            <v>Servicio</v>
          </cell>
        </row>
        <row r="991">
          <cell r="B991" t="str">
            <v>BOMBEO DE PARA PRUEBAS DE LINEA</v>
          </cell>
        </row>
        <row r="992">
          <cell r="B992" t="str">
            <v>SBPI35</v>
          </cell>
          <cell r="C992" t="str">
            <v>Viaje de unidad de Bombeo en superficie para pruebas</v>
          </cell>
          <cell r="D992" t="str">
            <v>km</v>
          </cell>
          <cell r="E992">
            <v>3.15</v>
          </cell>
          <cell r="F992" t="str">
            <v>Servicio</v>
          </cell>
        </row>
        <row r="993">
          <cell r="B993" t="str">
            <v>SBPI38</v>
          </cell>
          <cell r="C993" t="str">
            <v>Cada hora adicional o fracción de trabajo, por unidad de bombeo en superficie para pruebas</v>
          </cell>
          <cell r="D993" t="str">
            <v>hr</v>
          </cell>
          <cell r="E993">
            <v>107.13</v>
          </cell>
          <cell r="F993" t="str">
            <v>Servicio</v>
          </cell>
        </row>
        <row r="994">
          <cell r="B994" t="str">
            <v>SBPI39</v>
          </cell>
          <cell r="C994" t="str">
            <v>Cargo por monitoreo standard  de presión, caudal y densidad para bombeo en superficie para pruebas</v>
          </cell>
          <cell r="D994" t="str">
            <v>unidad</v>
          </cell>
          <cell r="E994">
            <v>373.74</v>
          </cell>
          <cell r="F994" t="str">
            <v>Servicio</v>
          </cell>
        </row>
        <row r="995">
          <cell r="B995" t="str">
            <v>SBPI40</v>
          </cell>
          <cell r="C995" t="str">
            <v>Registrador de presión tipo Martín Decker por trabajo para pruebas</v>
          </cell>
          <cell r="D995" t="str">
            <v>unidad</v>
          </cell>
          <cell r="E995">
            <v>91.67</v>
          </cell>
          <cell r="F995" t="str">
            <v>Servicio</v>
          </cell>
        </row>
        <row r="996">
          <cell r="B996" t="str">
            <v>SBPI41</v>
          </cell>
          <cell r="C996" t="str">
            <v>Medidor de flujo para trabajo de bombeo en superficie para pruebas, por trabajo</v>
          </cell>
          <cell r="D996" t="str">
            <v>unidad</v>
          </cell>
          <cell r="E996">
            <v>111.41000000000001</v>
          </cell>
          <cell r="F996" t="str">
            <v>Servicio</v>
          </cell>
        </row>
        <row r="997">
          <cell r="B997" t="str">
            <v>SBPI42</v>
          </cell>
          <cell r="C997" t="str">
            <v>Supervisor bombeo superficie para pruebas dia o fraccion</v>
          </cell>
          <cell r="D997" t="str">
            <v>día</v>
          </cell>
          <cell r="E997">
            <v>437.23</v>
          </cell>
          <cell r="F997" t="str">
            <v>Servicio</v>
          </cell>
        </row>
        <row r="998">
          <cell r="B998" t="str">
            <v>SBPI43</v>
          </cell>
          <cell r="C998" t="str">
            <v>Operador bombeo superficie para pruebas dia o fraccion</v>
          </cell>
          <cell r="D998" t="str">
            <v>día</v>
          </cell>
          <cell r="E998">
            <v>349.78</v>
          </cell>
          <cell r="F998" t="str">
            <v>Servicio</v>
          </cell>
        </row>
        <row r="999">
          <cell r="B999" t="str">
            <v>SBPI44</v>
          </cell>
          <cell r="C999" t="str">
            <v>Movilización unidades livianas para personal</v>
          </cell>
          <cell r="D999" t="str">
            <v>km</v>
          </cell>
          <cell r="E999">
            <v>2.66</v>
          </cell>
          <cell r="F999" t="str">
            <v>Servicio</v>
          </cell>
        </row>
        <row r="1000">
          <cell r="B1000" t="str">
            <v>SBPI45</v>
          </cell>
          <cell r="C1000" t="str">
            <v>Asistente de Operaciones bombeo superficie para pruebas dia o fraccion</v>
          </cell>
          <cell r="D1000" t="str">
            <v>día</v>
          </cell>
          <cell r="E1000">
            <v>109.31</v>
          </cell>
          <cell r="F1000" t="str">
            <v>Servicio</v>
          </cell>
        </row>
        <row r="1001">
          <cell r="B1001" t="str">
            <v>SBPI46</v>
          </cell>
          <cell r="C1001" t="str">
            <v>Supervisor Senior para bombeo en superficie dia o fraccion</v>
          </cell>
          <cell r="D1001" t="str">
            <v>día</v>
          </cell>
          <cell r="E1001">
            <v>766.73</v>
          </cell>
          <cell r="F1001" t="str">
            <v>Servicio</v>
          </cell>
        </row>
        <row r="1002">
          <cell r="B1002" t="str">
            <v>SBPI47</v>
          </cell>
          <cell r="C1002" t="str">
            <v>Primeras 4 horas o fracción, cargo básico por unidad de bombeo en superficie para pruebas (350 HP)</v>
          </cell>
          <cell r="D1002" t="str">
            <v>unidad</v>
          </cell>
          <cell r="E1002">
            <v>2193.02</v>
          </cell>
          <cell r="F1002" t="str">
            <v>Servicio</v>
          </cell>
        </row>
        <row r="1003">
          <cell r="B1003" t="str">
            <v>SBPI48</v>
          </cell>
          <cell r="C1003" t="str">
            <v>Cada hora adicional o fracción de trabajo, por unidad de bombeo en superficie para pruebas (350 HP)</v>
          </cell>
          <cell r="D1003" t="str">
            <v>hr</v>
          </cell>
          <cell r="E1003">
            <v>116.71000000000001</v>
          </cell>
          <cell r="F1003" t="str">
            <v>Servicio</v>
          </cell>
        </row>
        <row r="1004">
          <cell r="B1004" t="str">
            <v>2.2.57. Servicios de Gestión de Desechos</v>
          </cell>
        </row>
        <row r="1005">
          <cell r="B1005" t="str">
            <v>SCS7001</v>
          </cell>
          <cell r="C1005" t="str">
            <v>Cuttings Boxes</v>
          </cell>
          <cell r="D1005" t="str">
            <v>día</v>
          </cell>
          <cell r="E1005">
            <v>37.75</v>
          </cell>
          <cell r="F1005" t="str">
            <v>Servicio</v>
          </cell>
        </row>
        <row r="1006">
          <cell r="B1006" t="str">
            <v>SCS7002</v>
          </cell>
          <cell r="C1006" t="str">
            <v>Servicios de Tratamiento de fluidos de control de pozo hasta 1000 bbls</v>
          </cell>
          <cell r="D1006" t="str">
            <v>bbl</v>
          </cell>
          <cell r="E1006">
            <v>0.67</v>
          </cell>
          <cell r="F1006" t="str">
            <v>Servicio</v>
          </cell>
        </row>
        <row r="1007">
          <cell r="B1007" t="str">
            <v>SCS7003</v>
          </cell>
          <cell r="C1007" t="str">
            <v>Servicio de Filtración  (unidad de filtración y tanque de 500 bls por tres días)</v>
          </cell>
          <cell r="D1007" t="str">
            <v>trabajo</v>
          </cell>
          <cell r="E1007">
            <v>1710.4399999999998</v>
          </cell>
          <cell r="F1007" t="str">
            <v>Servicio</v>
          </cell>
        </row>
        <row r="1008">
          <cell r="B1008" t="str">
            <v>SCS7004</v>
          </cell>
          <cell r="C1008" t="str">
            <v>unidad de Filtración para fluidos de completación especial (3 días)</v>
          </cell>
          <cell r="D1008" t="str">
            <v>trabajo</v>
          </cell>
          <cell r="E1008">
            <v>1710.4399999999998</v>
          </cell>
          <cell r="F1008" t="str">
            <v>Servicio</v>
          </cell>
        </row>
        <row r="1009">
          <cell r="B1009" t="str">
            <v>SCS7005</v>
          </cell>
          <cell r="C1009" t="str">
            <v>Tanque de sólidos para residuos de Workover, 200-240 bbl</v>
          </cell>
          <cell r="D1009" t="str">
            <v>día</v>
          </cell>
          <cell r="E1009">
            <v>58.730000000000004</v>
          </cell>
          <cell r="F1009" t="str">
            <v>Servicio</v>
          </cell>
        </row>
        <row r="1010">
          <cell r="B1010" t="str">
            <v>SCS7006</v>
          </cell>
          <cell r="C1010" t="str">
            <v>Tanque de sólidos para residuos de Workover, 100 - 120 bbl</v>
          </cell>
          <cell r="D1010" t="str">
            <v>día</v>
          </cell>
          <cell r="E1010">
            <v>38.6</v>
          </cell>
          <cell r="F1010" t="str">
            <v>Servicio</v>
          </cell>
        </row>
        <row r="1011">
          <cell r="B1011" t="str">
            <v>SCS7007</v>
          </cell>
          <cell r="C1011" t="str">
            <v>Retroexcavadora Tipo 1</v>
          </cell>
          <cell r="D1011" t="str">
            <v>día</v>
          </cell>
          <cell r="E1011">
            <v>394.29999999999995</v>
          </cell>
          <cell r="F1011" t="str">
            <v>Servicio</v>
          </cell>
        </row>
        <row r="1012">
          <cell r="B1012" t="str">
            <v>SCS7008</v>
          </cell>
          <cell r="C1012" t="str">
            <v>Volqueta 8 mt3</v>
          </cell>
          <cell r="D1012" t="str">
            <v>día</v>
          </cell>
          <cell r="E1012">
            <v>249.16</v>
          </cell>
          <cell r="F1012" t="str">
            <v>Servicio</v>
          </cell>
        </row>
        <row r="1013">
          <cell r="B1013" t="str">
            <v>SCS7009</v>
          </cell>
          <cell r="C1013" t="str">
            <v>Carro Tanque 200 bbls</v>
          </cell>
          <cell r="D1013" t="str">
            <v>día</v>
          </cell>
          <cell r="E1013">
            <v>412.75</v>
          </cell>
          <cell r="F1013" t="str">
            <v>Servicio</v>
          </cell>
        </row>
        <row r="1014">
          <cell r="B1014" t="str">
            <v>SCS7010</v>
          </cell>
          <cell r="C1014" t="str">
            <v>Contenedor  Laboratorio</v>
          </cell>
          <cell r="D1014" t="str">
            <v>día</v>
          </cell>
          <cell r="E1014">
            <v>79.699999999999989</v>
          </cell>
          <cell r="F1014" t="str">
            <v>Servicio</v>
          </cell>
        </row>
        <row r="1015">
          <cell r="B1015" t="str">
            <v>SCS7011</v>
          </cell>
          <cell r="C1015" t="str">
            <v>Contenedor Bodega</v>
          </cell>
          <cell r="D1015" t="str">
            <v>día</v>
          </cell>
          <cell r="E1015">
            <v>75.509999999999991</v>
          </cell>
          <cell r="F1015" t="str">
            <v>Servicio</v>
          </cell>
        </row>
        <row r="1016">
          <cell r="B1016" t="str">
            <v>SCS7012</v>
          </cell>
          <cell r="C1016" t="str">
            <v>Tabla parámetros del fluido tratado, Completa</v>
          </cell>
          <cell r="D1016" t="str">
            <v>unidad</v>
          </cell>
          <cell r="E1016">
            <v>352.34</v>
          </cell>
          <cell r="F1016" t="str">
            <v>Servicio</v>
          </cell>
        </row>
        <row r="1017">
          <cell r="B1017" t="str">
            <v>SCS7013</v>
          </cell>
          <cell r="C1017" t="str">
            <v>Tabla 4b. RO 265, Completa</v>
          </cell>
          <cell r="D1017" t="str">
            <v>unidad</v>
          </cell>
          <cell r="E1017">
            <v>402.69</v>
          </cell>
          <cell r="F1017" t="str">
            <v>Servicio</v>
          </cell>
        </row>
        <row r="1018">
          <cell r="B1018" t="str">
            <v>SCS7014</v>
          </cell>
          <cell r="C1018" t="str">
            <v>Tabla 7b. RO 265, Completa</v>
          </cell>
          <cell r="D1018" t="str">
            <v>unidad</v>
          </cell>
          <cell r="E1018">
            <v>482.38000000000005</v>
          </cell>
          <cell r="F1018" t="str">
            <v>Servicio</v>
          </cell>
        </row>
        <row r="1019">
          <cell r="B1019" t="str">
            <v>SCS7015</v>
          </cell>
          <cell r="C1019" t="str">
            <v>Supervisor Control de Solidos dia o fraccion</v>
          </cell>
          <cell r="D1019" t="str">
            <v>día</v>
          </cell>
          <cell r="E1019">
            <v>806.54</v>
          </cell>
          <cell r="F1019" t="str">
            <v>Servicio</v>
          </cell>
        </row>
        <row r="1020">
          <cell r="B1020" t="str">
            <v>SCS7016</v>
          </cell>
          <cell r="C1020" t="str">
            <v>Tratamiento de líquidos contaminados</v>
          </cell>
          <cell r="D1020" t="str">
            <v>bbl</v>
          </cell>
          <cell r="E1020">
            <v>26.86</v>
          </cell>
          <cell r="F1020" t="str">
            <v>Servicio</v>
          </cell>
        </row>
        <row r="1021">
          <cell r="B1021" t="str">
            <v>SCS7017</v>
          </cell>
          <cell r="C1021" t="str">
            <v>Supervisor Senior para gestión de desechos dia o fraccion</v>
          </cell>
          <cell r="D1021" t="str">
            <v>día</v>
          </cell>
          <cell r="E1021">
            <v>616.72</v>
          </cell>
          <cell r="F1021" t="str">
            <v>Servicio</v>
          </cell>
        </row>
        <row r="1022">
          <cell r="B1022" t="str">
            <v>SCS7018</v>
          </cell>
          <cell r="C1022" t="str">
            <v>Ingeniero de Gestión de Desechos</v>
          </cell>
          <cell r="D1022" t="str">
            <v>día</v>
          </cell>
          <cell r="E1022">
            <v>764.32</v>
          </cell>
          <cell r="F1022" t="str">
            <v>Servicio</v>
          </cell>
        </row>
        <row r="1023">
          <cell r="B1023" t="str">
            <v>SCS7101</v>
          </cell>
          <cell r="C1023" t="str">
            <v>Tratamiento de desechos solidos de cementación</v>
          </cell>
          <cell r="D1023" t="str">
            <v>bbl</v>
          </cell>
          <cell r="E1023">
            <v>31.880000000000003</v>
          </cell>
          <cell r="F1023" t="str">
            <v>Servicio</v>
          </cell>
        </row>
        <row r="1024">
          <cell r="B1024" t="str">
            <v>SCS7103</v>
          </cell>
          <cell r="C1024" t="str">
            <v>Volteador</v>
          </cell>
          <cell r="D1024" t="str">
            <v>día</v>
          </cell>
          <cell r="E1024">
            <v>151</v>
          </cell>
          <cell r="F1024" t="str">
            <v>Servicio</v>
          </cell>
        </row>
        <row r="1025">
          <cell r="B1025" t="str">
            <v>SCS7104</v>
          </cell>
          <cell r="C1025" t="str">
            <v xml:space="preserve">Tratamiento de solidos completación  base agua </v>
          </cell>
          <cell r="D1025" t="str">
            <v>bbl</v>
          </cell>
          <cell r="E1025">
            <v>26.86</v>
          </cell>
          <cell r="F1025" t="str">
            <v>Servicio</v>
          </cell>
        </row>
        <row r="1026">
          <cell r="B1026" t="str">
            <v>SCS7105</v>
          </cell>
          <cell r="C1026" t="str">
            <v>Servicio de movilización de líquidos contaminados</v>
          </cell>
          <cell r="D1026" t="str">
            <v>bbl</v>
          </cell>
          <cell r="E1026">
            <v>27.08</v>
          </cell>
          <cell r="F1026" t="str">
            <v>Servicio</v>
          </cell>
        </row>
        <row r="1027">
          <cell r="B1027" t="str">
            <v>SCS7106</v>
          </cell>
          <cell r="C1027" t="str">
            <v>Servicio de movilización de sólidos contaminados con aceite</v>
          </cell>
          <cell r="D1027" t="str">
            <v>tonelada</v>
          </cell>
          <cell r="E1027">
            <v>315.73</v>
          </cell>
          <cell r="F1027" t="str">
            <v>Servicio</v>
          </cell>
        </row>
        <row r="1028">
          <cell r="B1028" t="str">
            <v>SCS7107</v>
          </cell>
          <cell r="C1028" t="str">
            <v>Tratamiento de desechos sólidos contaminados con aceite</v>
          </cell>
          <cell r="D1028" t="str">
            <v>tonelada</v>
          </cell>
          <cell r="E1028">
            <v>566.28000000000009</v>
          </cell>
          <cell r="F1028" t="str">
            <v>Servicio</v>
          </cell>
        </row>
        <row r="1029">
          <cell r="B1029" t="str">
            <v>SCS7108</v>
          </cell>
          <cell r="C1029" t="str">
            <v>Centrifuga  Tipo 1</v>
          </cell>
          <cell r="D1029" t="str">
            <v>día</v>
          </cell>
          <cell r="E1029">
            <v>377.53000000000003</v>
          </cell>
          <cell r="F1029" t="str">
            <v>Servicio</v>
          </cell>
        </row>
        <row r="1030">
          <cell r="B1030" t="str">
            <v>SCS7110</v>
          </cell>
          <cell r="C1030" t="str">
            <v xml:space="preserve">Linear Motion Shaker Series 500 B4X-18 </v>
          </cell>
          <cell r="D1030" t="str">
            <v>día</v>
          </cell>
          <cell r="E1030">
            <v>166.95</v>
          </cell>
          <cell r="F1030" t="str">
            <v>Servicio</v>
          </cell>
        </row>
        <row r="1031">
          <cell r="B1031" t="str">
            <v>SCS7111</v>
          </cell>
          <cell r="C1031" t="str">
            <v>Zaranda  High Dryer</v>
          </cell>
          <cell r="D1031" t="str">
            <v>día</v>
          </cell>
          <cell r="E1031">
            <v>192.97</v>
          </cell>
          <cell r="F1031" t="str">
            <v>Servicio</v>
          </cell>
        </row>
        <row r="1032">
          <cell r="B1032" t="str">
            <v>SCS7112</v>
          </cell>
          <cell r="C1032" t="str">
            <v xml:space="preserve">Limpiador de residuos de Workover  3x1 (2-12 &amp; 16-4) </v>
          </cell>
          <cell r="D1032" t="str">
            <v>día</v>
          </cell>
          <cell r="E1032">
            <v>242.62</v>
          </cell>
          <cell r="F1032" t="str">
            <v>Servicio</v>
          </cell>
        </row>
        <row r="1033">
          <cell r="B1033" t="str">
            <v>SCS7113</v>
          </cell>
          <cell r="C1033" t="str">
            <v>Removedor de residuos de Workover</v>
          </cell>
          <cell r="D1033" t="str">
            <v>día</v>
          </cell>
          <cell r="E1033">
            <v>345.9</v>
          </cell>
          <cell r="F1033" t="str">
            <v>Servicio</v>
          </cell>
        </row>
        <row r="1034">
          <cell r="B1034" t="str">
            <v>SCS7114</v>
          </cell>
          <cell r="C1034" t="str">
            <v>unidad de Dewatering</v>
          </cell>
          <cell r="D1034" t="str">
            <v>día</v>
          </cell>
          <cell r="E1034">
            <v>281.04999999999995</v>
          </cell>
          <cell r="F1034" t="str">
            <v>Servicio</v>
          </cell>
        </row>
        <row r="1035">
          <cell r="B1035" t="str">
            <v>SCS7115</v>
          </cell>
          <cell r="C1035" t="str">
            <v>unidad de Tratamiento de Agua</v>
          </cell>
          <cell r="D1035" t="str">
            <v>día</v>
          </cell>
          <cell r="E1035">
            <v>58.730000000000004</v>
          </cell>
          <cell r="F1035" t="str">
            <v>Servicio</v>
          </cell>
        </row>
        <row r="1036">
          <cell r="B1036" t="str">
            <v>SCS7116</v>
          </cell>
          <cell r="C1036" t="str">
            <v>Tanque de residuos de Workover de 10 bbl</v>
          </cell>
          <cell r="D1036" t="str">
            <v>día</v>
          </cell>
          <cell r="E1036">
            <v>25.18</v>
          </cell>
          <cell r="F1036" t="str">
            <v>Servicio</v>
          </cell>
        </row>
        <row r="1037">
          <cell r="B1037" t="str">
            <v>SCS7117</v>
          </cell>
          <cell r="C1037" t="str">
            <v>Bomba de díafragma de 1"</v>
          </cell>
          <cell r="D1037" t="str">
            <v>día</v>
          </cell>
          <cell r="E1037">
            <v>20.979999999999997</v>
          </cell>
          <cell r="F1037" t="str">
            <v>Servicio</v>
          </cell>
        </row>
        <row r="1038">
          <cell r="B1038" t="str">
            <v>SCS7118</v>
          </cell>
          <cell r="C1038" t="str">
            <v>Bomba de díafragma de 2"</v>
          </cell>
          <cell r="D1038" t="str">
            <v>día</v>
          </cell>
          <cell r="E1038">
            <v>29.38</v>
          </cell>
          <cell r="F1038" t="str">
            <v>Servicio</v>
          </cell>
        </row>
        <row r="1039">
          <cell r="B1039" t="str">
            <v>SCS7119</v>
          </cell>
          <cell r="C1039" t="str">
            <v>Bomba de díafragma de 3"</v>
          </cell>
          <cell r="D1039" t="str">
            <v>día</v>
          </cell>
          <cell r="E1039">
            <v>33.56</v>
          </cell>
          <cell r="F1039" t="str">
            <v>Servicio</v>
          </cell>
        </row>
        <row r="1040">
          <cell r="B1040" t="str">
            <v>SCS7120</v>
          </cell>
          <cell r="C1040" t="str">
            <v xml:space="preserve">Bomba Centrifuga 6 x 8 </v>
          </cell>
          <cell r="D1040" t="str">
            <v>día</v>
          </cell>
          <cell r="E1040">
            <v>125.85999999999999</v>
          </cell>
          <cell r="F1040" t="str">
            <v>Servicio</v>
          </cell>
        </row>
        <row r="1041">
          <cell r="B1041" t="str">
            <v>SCS7122</v>
          </cell>
          <cell r="C1041" t="str">
            <v>Bomba Centrifuga 6 x 5  - Shear Pump</v>
          </cell>
          <cell r="D1041" t="str">
            <v>día</v>
          </cell>
          <cell r="E1041">
            <v>73.84</v>
          </cell>
          <cell r="F1041" t="str">
            <v>Servicio</v>
          </cell>
        </row>
        <row r="1042">
          <cell r="B1042" t="str">
            <v>SCS7124</v>
          </cell>
          <cell r="C1042" t="str">
            <v xml:space="preserve">Bomba Centrifuga 4 x 3 </v>
          </cell>
          <cell r="D1042" t="str">
            <v>día</v>
          </cell>
          <cell r="E1042">
            <v>54.53</v>
          </cell>
          <cell r="F1042" t="str">
            <v>Servicio</v>
          </cell>
        </row>
        <row r="1043">
          <cell r="B1043" t="str">
            <v>SCS7125</v>
          </cell>
          <cell r="C1043" t="str">
            <v xml:space="preserve">Bomba Centrifuga 3 x 2 </v>
          </cell>
          <cell r="D1043" t="str">
            <v>día</v>
          </cell>
          <cell r="E1043">
            <v>33.56</v>
          </cell>
          <cell r="F1043" t="str">
            <v>Servicio</v>
          </cell>
        </row>
        <row r="1044">
          <cell r="B1044" t="str">
            <v>SCS7126</v>
          </cell>
          <cell r="C1044" t="str">
            <v>Bomba MOYNO NE-60</v>
          </cell>
          <cell r="D1044" t="str">
            <v>día</v>
          </cell>
          <cell r="E1044">
            <v>75.509999999999991</v>
          </cell>
          <cell r="F1044" t="str">
            <v>Servicio</v>
          </cell>
        </row>
        <row r="1045">
          <cell r="B1045" t="str">
            <v>SCS7127</v>
          </cell>
          <cell r="C1045" t="str">
            <v>Bomba MOYNO NE-30 - polímero</v>
          </cell>
          <cell r="D1045" t="str">
            <v>día</v>
          </cell>
          <cell r="E1045">
            <v>50.339999999999996</v>
          </cell>
          <cell r="F1045" t="str">
            <v>Servicio</v>
          </cell>
        </row>
        <row r="1046">
          <cell r="B1046" t="str">
            <v>SCS7128</v>
          </cell>
          <cell r="C1046" t="str">
            <v>Bomba a diésel de 3"</v>
          </cell>
          <cell r="D1046" t="str">
            <v>día</v>
          </cell>
          <cell r="E1046">
            <v>33.56</v>
          </cell>
          <cell r="F1046" t="str">
            <v>Servicio</v>
          </cell>
        </row>
        <row r="1047">
          <cell r="B1047" t="str">
            <v>SCS7129</v>
          </cell>
          <cell r="C1047" t="str">
            <v>Compresor de aire 50 CFM</v>
          </cell>
          <cell r="D1047" t="str">
            <v>día</v>
          </cell>
          <cell r="E1047">
            <v>67.12</v>
          </cell>
          <cell r="F1047" t="str">
            <v>Servicio</v>
          </cell>
        </row>
        <row r="1048">
          <cell r="B1048" t="str">
            <v>SCS7130</v>
          </cell>
          <cell r="C1048" t="str">
            <v>Compresor de aire 75 CFM</v>
          </cell>
          <cell r="D1048" t="str">
            <v>día</v>
          </cell>
          <cell r="E1048">
            <v>81.37</v>
          </cell>
          <cell r="F1048" t="str">
            <v>Servicio</v>
          </cell>
        </row>
        <row r="1049">
          <cell r="B1049" t="str">
            <v>SCS7131</v>
          </cell>
          <cell r="C1049" t="str">
            <v>Compresor de aire 110 CFM</v>
          </cell>
          <cell r="D1049" t="str">
            <v>día</v>
          </cell>
          <cell r="E1049">
            <v>104.87</v>
          </cell>
          <cell r="F1049" t="str">
            <v>Servicio</v>
          </cell>
        </row>
        <row r="1050">
          <cell r="B1050" t="str">
            <v>SCS7132</v>
          </cell>
          <cell r="C1050" t="str">
            <v>Generador 600 kW</v>
          </cell>
          <cell r="D1050" t="str">
            <v>día</v>
          </cell>
          <cell r="E1050">
            <v>503.36</v>
          </cell>
          <cell r="F1050" t="str">
            <v>Servicio</v>
          </cell>
        </row>
        <row r="1051">
          <cell r="B1051" t="str">
            <v>SCS7133</v>
          </cell>
          <cell r="C1051" t="str">
            <v>Generador 400-450kW</v>
          </cell>
          <cell r="D1051" t="str">
            <v>día</v>
          </cell>
          <cell r="E1051">
            <v>390.1</v>
          </cell>
          <cell r="F1051" t="str">
            <v>Servicio</v>
          </cell>
        </row>
        <row r="1052">
          <cell r="B1052" t="str">
            <v>SCS7135</v>
          </cell>
          <cell r="C1052" t="str">
            <v>Generador de 350 kW</v>
          </cell>
          <cell r="D1052" t="str">
            <v>día</v>
          </cell>
          <cell r="E1052">
            <v>322.99</v>
          </cell>
          <cell r="F1052" t="str">
            <v>Servicio</v>
          </cell>
        </row>
        <row r="1053">
          <cell r="B1053" t="str">
            <v>SCS7136</v>
          </cell>
          <cell r="C1053" t="str">
            <v>Generador de 100-150 kW</v>
          </cell>
          <cell r="D1053" t="str">
            <v>día</v>
          </cell>
          <cell r="E1053">
            <v>197.14999999999998</v>
          </cell>
          <cell r="F1053" t="str">
            <v>Servicio</v>
          </cell>
        </row>
        <row r="1054">
          <cell r="B1054" t="str">
            <v>SCS7137</v>
          </cell>
          <cell r="C1054" t="str">
            <v xml:space="preserve">Secador de cortes vertical </v>
          </cell>
          <cell r="D1054" t="str">
            <v>día</v>
          </cell>
          <cell r="E1054">
            <v>824.83999999999992</v>
          </cell>
          <cell r="F1054" t="str">
            <v>Servicio</v>
          </cell>
        </row>
        <row r="1055">
          <cell r="B1055" t="str">
            <v>SCS7138</v>
          </cell>
          <cell r="C1055" t="str">
            <v>Sección de 12 pies de Tornillo inclinado de 14" con motor</v>
          </cell>
          <cell r="D1055" t="str">
            <v>día</v>
          </cell>
          <cell r="E1055">
            <v>146.82999999999998</v>
          </cell>
          <cell r="F1055" t="str">
            <v>Servicio</v>
          </cell>
        </row>
        <row r="1056">
          <cell r="B1056" t="str">
            <v>SCS7139</v>
          </cell>
          <cell r="C1056" t="str">
            <v>Sección de 12 pies de tornillo de 14" con motor</v>
          </cell>
          <cell r="D1056" t="str">
            <v>día</v>
          </cell>
          <cell r="E1056">
            <v>83.9</v>
          </cell>
          <cell r="F1056" t="str">
            <v>Servicio</v>
          </cell>
        </row>
        <row r="1057">
          <cell r="B1057" t="str">
            <v>SCS7142</v>
          </cell>
          <cell r="C1057" t="str">
            <v>Panel de Distribución Eléctrico 520 Amp</v>
          </cell>
          <cell r="D1057" t="str">
            <v>día</v>
          </cell>
          <cell r="E1057">
            <v>41.96</v>
          </cell>
          <cell r="F1057" t="str">
            <v>Servicio</v>
          </cell>
        </row>
        <row r="1058">
          <cell r="B1058" t="str">
            <v>SCS7143</v>
          </cell>
          <cell r="C1058" t="str">
            <v>Tanque de Tornillo</v>
          </cell>
          <cell r="D1058" t="str">
            <v>día</v>
          </cell>
          <cell r="E1058">
            <v>151</v>
          </cell>
          <cell r="F1058" t="str">
            <v>Servicio</v>
          </cell>
        </row>
        <row r="1059">
          <cell r="B1059" t="str">
            <v>SCS7144</v>
          </cell>
          <cell r="C1059" t="str">
            <v>Tanque de sólidos, 200-240 bbl</v>
          </cell>
          <cell r="D1059" t="str">
            <v>día</v>
          </cell>
          <cell r="E1059">
            <v>58.730000000000004</v>
          </cell>
          <cell r="F1059" t="str">
            <v>Servicio</v>
          </cell>
        </row>
        <row r="1060">
          <cell r="B1060" t="str">
            <v>SCS7145</v>
          </cell>
          <cell r="C1060" t="str">
            <v>Tanque de sólidos, 100 - 120 bbl</v>
          </cell>
          <cell r="D1060" t="str">
            <v>día</v>
          </cell>
          <cell r="E1060">
            <v>38.6</v>
          </cell>
          <cell r="F1060" t="str">
            <v>Servicio</v>
          </cell>
        </row>
        <row r="1061">
          <cell r="B1061" t="str">
            <v>SCS7151</v>
          </cell>
          <cell r="C1061" t="str">
            <v>Tanque Skimmer 100 bbl</v>
          </cell>
          <cell r="D1061" t="str">
            <v>día</v>
          </cell>
          <cell r="E1061">
            <v>50.339999999999996</v>
          </cell>
          <cell r="F1061" t="str">
            <v>Servicio</v>
          </cell>
        </row>
        <row r="1062">
          <cell r="B1062" t="str">
            <v>SCS7152</v>
          </cell>
          <cell r="C1062" t="str">
            <v xml:space="preserve">Retroexcavadora 320 (Excavator - oruga)  </v>
          </cell>
          <cell r="D1062" t="str">
            <v>día</v>
          </cell>
          <cell r="E1062">
            <v>394.29999999999995</v>
          </cell>
          <cell r="F1062" t="str">
            <v>Servicio</v>
          </cell>
        </row>
        <row r="1063">
          <cell r="B1063" t="str">
            <v>SCS7155</v>
          </cell>
          <cell r="C1063" t="str">
            <v>Excavadora de llantas</v>
          </cell>
          <cell r="D1063" t="str">
            <v>día</v>
          </cell>
          <cell r="E1063">
            <v>364.94</v>
          </cell>
          <cell r="F1063" t="str">
            <v>Servicio</v>
          </cell>
        </row>
        <row r="1064">
          <cell r="B1064" t="str">
            <v>SCS7157</v>
          </cell>
          <cell r="C1064" t="str">
            <v>Volqueta 12 mt3</v>
          </cell>
          <cell r="D1064" t="str">
            <v>día</v>
          </cell>
          <cell r="E1064">
            <v>334.38</v>
          </cell>
          <cell r="F1064" t="str">
            <v>Servicio</v>
          </cell>
        </row>
        <row r="1065">
          <cell r="B1065" t="str">
            <v>SCS7160</v>
          </cell>
          <cell r="C1065" t="str">
            <v>Volqueta 8 mt3</v>
          </cell>
          <cell r="D1065" t="str">
            <v>día</v>
          </cell>
          <cell r="E1065">
            <v>249.16</v>
          </cell>
          <cell r="F1065" t="str">
            <v>Servicio</v>
          </cell>
        </row>
        <row r="1066">
          <cell r="B1066" t="str">
            <v>SCS7167</v>
          </cell>
          <cell r="C1066" t="str">
            <v>Laboratorio Portátil</v>
          </cell>
          <cell r="D1066" t="str">
            <v>día</v>
          </cell>
          <cell r="E1066">
            <v>81.37</v>
          </cell>
          <cell r="F1066" t="str">
            <v>Servicio</v>
          </cell>
        </row>
        <row r="1067">
          <cell r="B1067" t="str">
            <v>SCS7168</v>
          </cell>
          <cell r="C1067" t="str">
            <v>Contenedor - Bodega - Laboratorio</v>
          </cell>
          <cell r="D1067" t="str">
            <v>día</v>
          </cell>
          <cell r="E1067">
            <v>79.699999999999989</v>
          </cell>
          <cell r="F1067" t="str">
            <v>Servicio</v>
          </cell>
        </row>
        <row r="1068">
          <cell r="B1068" t="str">
            <v>SCS7169</v>
          </cell>
          <cell r="C1068" t="str">
            <v>Camper - Dormitorio</v>
          </cell>
          <cell r="D1068" t="str">
            <v>día</v>
          </cell>
          <cell r="E1068">
            <v>83.9</v>
          </cell>
          <cell r="F1068" t="str">
            <v>Servicio</v>
          </cell>
        </row>
        <row r="1069">
          <cell r="B1069" t="str">
            <v>SCS7170</v>
          </cell>
          <cell r="C1069" t="str">
            <v>Hidrolavadora o Vaporela</v>
          </cell>
          <cell r="D1069" t="str">
            <v>día</v>
          </cell>
          <cell r="E1069">
            <v>62.92</v>
          </cell>
          <cell r="F1069" t="str">
            <v>Servicio</v>
          </cell>
        </row>
        <row r="1070">
          <cell r="B1070" t="str">
            <v>SCS7171</v>
          </cell>
          <cell r="C1070" t="str">
            <v>Tablero de Distribución Eléctrica</v>
          </cell>
          <cell r="D1070" t="str">
            <v>día</v>
          </cell>
          <cell r="E1070">
            <v>43.62</v>
          </cell>
          <cell r="F1070" t="str">
            <v>Servicio</v>
          </cell>
        </row>
        <row r="1071">
          <cell r="B1071" t="str">
            <v>SCS7173</v>
          </cell>
          <cell r="C1071" t="str">
            <v>Caja de distribución de flujo para las zarandas</v>
          </cell>
          <cell r="D1071" t="str">
            <v>día</v>
          </cell>
          <cell r="E1071">
            <v>83.9</v>
          </cell>
          <cell r="F1071" t="str">
            <v>Servicio</v>
          </cell>
        </row>
        <row r="1072">
          <cell r="B1072" t="str">
            <v>SCS7174</v>
          </cell>
          <cell r="C1072" t="str">
            <v>100 Hp Vacuum Unit</v>
          </cell>
          <cell r="D1072" t="str">
            <v>día</v>
          </cell>
          <cell r="E1072">
            <v>239.10999999999999</v>
          </cell>
          <cell r="F1072" t="str">
            <v>Servicio</v>
          </cell>
        </row>
        <row r="1073">
          <cell r="B1073" t="str">
            <v>SCS7175</v>
          </cell>
          <cell r="C1073" t="str">
            <v>VD Pod with internal conveyor</v>
          </cell>
          <cell r="D1073" t="str">
            <v>día</v>
          </cell>
          <cell r="E1073">
            <v>474</v>
          </cell>
          <cell r="F1073" t="str">
            <v>Servicio</v>
          </cell>
        </row>
        <row r="1074">
          <cell r="B1074" t="str">
            <v>SCS7176</v>
          </cell>
          <cell r="C1074" t="str">
            <v>15 bbl air tank + hoses</v>
          </cell>
          <cell r="D1074" t="str">
            <v>día</v>
          </cell>
          <cell r="E1074">
            <v>125.85999999999999</v>
          </cell>
          <cell r="F1074" t="str">
            <v>Servicio</v>
          </cell>
        </row>
        <row r="1075">
          <cell r="B1075" t="str">
            <v>SCS7177</v>
          </cell>
          <cell r="C1075" t="str">
            <v>Tanque de Mezcla "Shear Tank" de 160 bbl</v>
          </cell>
          <cell r="D1075" t="str">
            <v>día</v>
          </cell>
          <cell r="E1075">
            <v>268.46999999999997</v>
          </cell>
          <cell r="F1075" t="str">
            <v>Servicio</v>
          </cell>
        </row>
        <row r="1076">
          <cell r="B1076" t="str">
            <v>SCS7178</v>
          </cell>
          <cell r="C1076" t="str">
            <v>Volteador de Cutting Boxes</v>
          </cell>
          <cell r="D1076" t="str">
            <v>día</v>
          </cell>
          <cell r="E1076">
            <v>352.34</v>
          </cell>
          <cell r="F1076" t="str">
            <v>Servicio</v>
          </cell>
        </row>
        <row r="1077">
          <cell r="B1077" t="str">
            <v>SCS7179</v>
          </cell>
          <cell r="C1077" t="str">
            <v>Grua 30 Tons</v>
          </cell>
          <cell r="D1077" t="str">
            <v>día</v>
          </cell>
          <cell r="E1077">
            <v>1006.72</v>
          </cell>
          <cell r="F1077" t="str">
            <v>Servicio</v>
          </cell>
        </row>
        <row r="1078">
          <cell r="B1078" t="str">
            <v>SCS7180</v>
          </cell>
          <cell r="C1078" t="str">
            <v xml:space="preserve"> Screens API 200</v>
          </cell>
          <cell r="D1078" t="str">
            <v>día</v>
          </cell>
          <cell r="E1078">
            <v>440.45</v>
          </cell>
          <cell r="F1078" t="str">
            <v>Servicio</v>
          </cell>
        </row>
        <row r="1079">
          <cell r="B1079" t="str">
            <v>SCS7181</v>
          </cell>
          <cell r="C1079" t="str">
            <v xml:space="preserve"> Screens API 170</v>
          </cell>
          <cell r="D1079" t="str">
            <v>día</v>
          </cell>
          <cell r="E1079">
            <v>377.53000000000003</v>
          </cell>
          <cell r="F1079" t="str">
            <v>Servicio</v>
          </cell>
        </row>
        <row r="1080">
          <cell r="B1080" t="str">
            <v>SCS7182</v>
          </cell>
          <cell r="C1080" t="str">
            <v xml:space="preserve"> Screens API 140</v>
          </cell>
          <cell r="D1080" t="str">
            <v>día</v>
          </cell>
          <cell r="E1080">
            <v>377.53000000000003</v>
          </cell>
          <cell r="F1080" t="str">
            <v>Servicio</v>
          </cell>
        </row>
        <row r="1081">
          <cell r="B1081" t="str">
            <v>SCS7183</v>
          </cell>
          <cell r="C1081" t="str">
            <v xml:space="preserve"> Screens API 120</v>
          </cell>
          <cell r="D1081" t="str">
            <v>día</v>
          </cell>
          <cell r="E1081">
            <v>356.55</v>
          </cell>
          <cell r="F1081" t="str">
            <v>Servicio</v>
          </cell>
        </row>
        <row r="1082">
          <cell r="B1082" t="str">
            <v>SCS7184</v>
          </cell>
          <cell r="C1082" t="str">
            <v xml:space="preserve"> Screens API 100</v>
          </cell>
          <cell r="D1082" t="str">
            <v>día</v>
          </cell>
          <cell r="E1082">
            <v>356.55</v>
          </cell>
          <cell r="F1082" t="str">
            <v>Servicio</v>
          </cell>
        </row>
        <row r="1083">
          <cell r="B1083" t="str">
            <v>SCS7197</v>
          </cell>
          <cell r="C1083" t="str">
            <v>Tratamiento de desechos solidos contaminados con aceite</v>
          </cell>
          <cell r="D1083" t="str">
            <v>bbl</v>
          </cell>
          <cell r="E1083">
            <v>22.65</v>
          </cell>
          <cell r="F1083" t="str">
            <v>Servicio</v>
          </cell>
        </row>
        <row r="1084">
          <cell r="B1084" t="str">
            <v>SCS7198</v>
          </cell>
          <cell r="C1084" t="str">
            <v>Tratamiento de desechos solidos No contaminados con aceite</v>
          </cell>
          <cell r="D1084" t="str">
            <v>bbl</v>
          </cell>
          <cell r="E1084">
            <v>20.13</v>
          </cell>
          <cell r="F1084" t="str">
            <v>Servicio</v>
          </cell>
        </row>
        <row r="1085">
          <cell r="B1085" t="str">
            <v>SCS7199</v>
          </cell>
          <cell r="C1085" t="str">
            <v>Servicio de movilización de desechos solidos</v>
          </cell>
          <cell r="D1085" t="str">
            <v>bbl</v>
          </cell>
          <cell r="E1085">
            <v>12.64</v>
          </cell>
          <cell r="F1085" t="str">
            <v>Servicio</v>
          </cell>
        </row>
        <row r="1086">
          <cell r="B1086" t="str">
            <v>SCS7200</v>
          </cell>
          <cell r="C1086" t="str">
            <v>Servicio de movilización de desechos líquidos contaminados</v>
          </cell>
          <cell r="D1086" t="str">
            <v>bbl</v>
          </cell>
          <cell r="E1086">
            <v>22.55</v>
          </cell>
          <cell r="F1086" t="str">
            <v>Servicio</v>
          </cell>
        </row>
        <row r="1087">
          <cell r="B1087" t="str">
            <v>SCS7201</v>
          </cell>
          <cell r="C1087" t="str">
            <v>Ingeniero de proyecto</v>
          </cell>
          <cell r="D1087" t="str">
            <v>día</v>
          </cell>
          <cell r="E1087">
            <v>725.8</v>
          </cell>
          <cell r="F1087" t="str">
            <v>Servicio</v>
          </cell>
        </row>
        <row r="1088">
          <cell r="B1088" t="str">
            <v>SCS7202</v>
          </cell>
          <cell r="C1088" t="str">
            <v>Supervisor Nacional en Control de Solidos  dia o fraccion</v>
          </cell>
          <cell r="D1088" t="str">
            <v>día</v>
          </cell>
          <cell r="E1088">
            <v>437.23</v>
          </cell>
          <cell r="F1088" t="str">
            <v>Servicio</v>
          </cell>
        </row>
        <row r="1089">
          <cell r="B1089" t="str">
            <v>SCS7203</v>
          </cell>
          <cell r="C1089" t="str">
            <v xml:space="preserve">Técnico de tratamiento de aguas </v>
          </cell>
          <cell r="D1089" t="str">
            <v>día</v>
          </cell>
          <cell r="E1089">
            <v>321.02</v>
          </cell>
          <cell r="F1089" t="str">
            <v>Servicio</v>
          </cell>
        </row>
        <row r="1090">
          <cell r="B1090" t="str">
            <v>SCS7204</v>
          </cell>
          <cell r="C1090" t="str">
            <v>Técnico en Control de solidos</v>
          </cell>
          <cell r="D1090" t="str">
            <v>día</v>
          </cell>
          <cell r="E1090">
            <v>231.14</v>
          </cell>
          <cell r="F1090" t="str">
            <v>Servicio</v>
          </cell>
        </row>
        <row r="1091">
          <cell r="B1091" t="str">
            <v>SCS7205</v>
          </cell>
          <cell r="C1091" t="str">
            <v>Asistente Control de Solidos dia o fraccion</v>
          </cell>
          <cell r="D1091" t="str">
            <v>día</v>
          </cell>
          <cell r="E1091">
            <v>109.31</v>
          </cell>
          <cell r="F1091" t="str">
            <v>Servicio</v>
          </cell>
        </row>
        <row r="1092">
          <cell r="B1092" t="str">
            <v>SCS7214</v>
          </cell>
          <cell r="C1092" t="str">
            <v>Tratamiento y disposición de aceite usado</v>
          </cell>
          <cell r="D1092" t="str">
            <v>bbl</v>
          </cell>
          <cell r="E1092">
            <v>134.66</v>
          </cell>
          <cell r="F1092" t="str">
            <v>Servicio</v>
          </cell>
        </row>
        <row r="1093">
          <cell r="B1093" t="str">
            <v>SCS7217</v>
          </cell>
          <cell r="C1093" t="str">
            <v>Tratamiento y disposición de chatarra contaminada con hidrocarburo</v>
          </cell>
          <cell r="D1093" t="str">
            <v>kg</v>
          </cell>
          <cell r="E1093">
            <v>0.28999999999999998</v>
          </cell>
          <cell r="F1093" t="str">
            <v>Servicio</v>
          </cell>
        </row>
        <row r="1094">
          <cell r="B1094" t="str">
            <v>SCS7218</v>
          </cell>
          <cell r="C1094" t="str">
            <v>movilización de aceite usado</v>
          </cell>
          <cell r="D1094" t="str">
            <v>bbl</v>
          </cell>
          <cell r="E1094">
            <v>22.55</v>
          </cell>
          <cell r="F1094" t="str">
            <v>Servicio</v>
          </cell>
        </row>
        <row r="1095">
          <cell r="B1095" t="str">
            <v>SCS7219</v>
          </cell>
          <cell r="C1095" t="str">
            <v>Sistema Limpieza de residuos de Workover</v>
          </cell>
          <cell r="D1095" t="str">
            <v>gls</v>
          </cell>
          <cell r="E1095">
            <v>10.180000000000001</v>
          </cell>
          <cell r="F1095" t="str">
            <v>Material</v>
          </cell>
        </row>
        <row r="1096">
          <cell r="B1096" t="str">
            <v>SCS7221</v>
          </cell>
          <cell r="C1096" t="str">
            <v>Volqueta de 12 m3 carga efectiva máximo 8m3 o en referencia a la consistencia de los ripios.
(Ruta hasta 80Km)</v>
          </cell>
          <cell r="D1096" t="str">
            <v>día</v>
          </cell>
          <cell r="E1096">
            <v>432.15</v>
          </cell>
          <cell r="F1096" t="str">
            <v>Servicio</v>
          </cell>
        </row>
        <row r="1097">
          <cell r="B1097" t="str">
            <v>SCS7223</v>
          </cell>
          <cell r="C1097" t="str">
            <v>Volqueta de 12 m3 carga efectiva máximo 8m3 o en referencia a la consistencia de los ripios.
(Ruta 80 - 140Km)</v>
          </cell>
          <cell r="D1097" t="str">
            <v>día</v>
          </cell>
          <cell r="E1097">
            <v>484</v>
          </cell>
          <cell r="F1097" t="str">
            <v>Servicio</v>
          </cell>
        </row>
        <row r="1098">
          <cell r="B1098" t="str">
            <v>SCS7225</v>
          </cell>
          <cell r="C1098" t="str">
            <v>Volqueta de 12 m3 carga efectiva máximo 8m3 o en referencia a la consistencia de los ripios.
(Ruta 140 - 250km)</v>
          </cell>
          <cell r="D1098" t="str">
            <v>día</v>
          </cell>
          <cell r="E1098">
            <v>474.49</v>
          </cell>
          <cell r="F1098" t="str">
            <v>Servicio</v>
          </cell>
        </row>
        <row r="1099">
          <cell r="B1099" t="str">
            <v>SCS7226</v>
          </cell>
          <cell r="C1099" t="str">
            <v>Vacuum de 90 a 160Bbl.</v>
          </cell>
          <cell r="D1099" t="str">
            <v>hr</v>
          </cell>
          <cell r="E1099">
            <v>74.910000000000011</v>
          </cell>
          <cell r="F1099" t="str">
            <v>Servicio</v>
          </cell>
        </row>
        <row r="1100">
          <cell r="B1100" t="str">
            <v>SCS7227</v>
          </cell>
          <cell r="C1100" t="str">
            <v>Camiones cerrados de 7.5 a 13Ton.
(Ruta entre 20Km)</v>
          </cell>
          <cell r="D1100" t="str">
            <v>km</v>
          </cell>
          <cell r="E1100">
            <v>3.15</v>
          </cell>
          <cell r="F1100" t="str">
            <v>Servicio</v>
          </cell>
        </row>
        <row r="1101">
          <cell r="B1101" t="str">
            <v>SCS7228</v>
          </cell>
          <cell r="C1101" t="str">
            <v>Camiones cerrados de 7.5 a 13Ton.
(Ruta entre 20 y 40Km)</v>
          </cell>
          <cell r="D1101" t="str">
            <v>km</v>
          </cell>
          <cell r="E1101">
            <v>3.15</v>
          </cell>
          <cell r="F1101" t="str">
            <v>Servicio</v>
          </cell>
        </row>
        <row r="1102">
          <cell r="B1102" t="str">
            <v>SCS7229</v>
          </cell>
          <cell r="C1102" t="str">
            <v>Camiones cerrados de 7.5 a 13Ton.
(Ruta entre 40 y 80Km)</v>
          </cell>
          <cell r="D1102" t="str">
            <v>km</v>
          </cell>
          <cell r="E1102">
            <v>3.15</v>
          </cell>
          <cell r="F1102" t="str">
            <v>Servicio</v>
          </cell>
        </row>
        <row r="1103">
          <cell r="B1103" t="str">
            <v>SCS7230</v>
          </cell>
          <cell r="C1103" t="str">
            <v>Camiones cerrados de 7.5 a 13Ton.
(Ruta entre 80 y 120Km)</v>
          </cell>
          <cell r="D1103" t="str">
            <v>km</v>
          </cell>
          <cell r="E1103">
            <v>3.15</v>
          </cell>
          <cell r="F1103" t="str">
            <v>Servicio</v>
          </cell>
        </row>
        <row r="1104">
          <cell r="B1104" t="str">
            <v>SCS7231</v>
          </cell>
          <cell r="C1104" t="str">
            <v>Camiones cerrados de 7.5 a 13Ton.
(Ruta entre 120 y 160Km)</v>
          </cell>
          <cell r="D1104" t="str">
            <v>km</v>
          </cell>
          <cell r="E1104">
            <v>3.15</v>
          </cell>
          <cell r="F1104" t="str">
            <v>Servicio</v>
          </cell>
        </row>
        <row r="1105">
          <cell r="B1105" t="str">
            <v>SCS7235</v>
          </cell>
          <cell r="C1105" t="str">
            <v>Excavadora 320 o similar</v>
          </cell>
          <cell r="D1105" t="str">
            <v>día</v>
          </cell>
          <cell r="E1105">
            <v>579.79</v>
          </cell>
          <cell r="F1105" t="str">
            <v>Servicio</v>
          </cell>
        </row>
        <row r="1106">
          <cell r="B1106" t="str">
            <v>SCS7236</v>
          </cell>
          <cell r="C1106" t="str">
            <v>Movilización en cama baja (Hasta 30Km.)</v>
          </cell>
          <cell r="D1106" t="str">
            <v>km</v>
          </cell>
          <cell r="E1106">
            <v>3.15</v>
          </cell>
          <cell r="F1106" t="str">
            <v>Servicio</v>
          </cell>
        </row>
        <row r="1107">
          <cell r="B1107" t="str">
            <v>SCS7237</v>
          </cell>
          <cell r="C1107" t="str">
            <v>Desmovilización en cama baja (Hasta 30Km.)</v>
          </cell>
          <cell r="D1107" t="str">
            <v>km</v>
          </cell>
          <cell r="E1107">
            <v>3.15</v>
          </cell>
          <cell r="F1107" t="str">
            <v>Servicio</v>
          </cell>
        </row>
        <row r="1108">
          <cell r="B1108" t="str">
            <v>SCS7238</v>
          </cell>
          <cell r="C1108" t="str">
            <v>Desmovilización en cama baja (De acuerdo a Distancia)</v>
          </cell>
          <cell r="D1108" t="str">
            <v>km</v>
          </cell>
          <cell r="E1108">
            <v>3.15</v>
          </cell>
          <cell r="F1108" t="str">
            <v>Servicio</v>
          </cell>
        </row>
        <row r="1109">
          <cell r="B1109" t="str">
            <v>SCS7239</v>
          </cell>
          <cell r="C1109" t="str">
            <v>Movilización en cama baja (De acuerdo a Distancia)</v>
          </cell>
          <cell r="D1109" t="str">
            <v>km</v>
          </cell>
          <cell r="E1109">
            <v>3.15</v>
          </cell>
          <cell r="F1109" t="str">
            <v>Servicio</v>
          </cell>
        </row>
        <row r="1110">
          <cell r="B1110" t="str">
            <v>SCS7240</v>
          </cell>
          <cell r="C1110" t="str">
            <v>Disposición final de lodos y ripios que cumplan los parámetros de la tabla 7a del RAOHE 1215</v>
          </cell>
          <cell r="D1110" t="str">
            <v>m3</v>
          </cell>
          <cell r="E1110">
            <v>35.78</v>
          </cell>
          <cell r="F1110" t="str">
            <v>Servicio</v>
          </cell>
        </row>
        <row r="1111">
          <cell r="B1111" t="str">
            <v>SCS7241</v>
          </cell>
          <cell r="C1111" t="str">
            <v>Tratamiento  y disposición final de lodos y ripios que no contengan hidrocarburos y no cumplan con los parámetros de la tabla 7a del RAOHE 1215</v>
          </cell>
          <cell r="D1111" t="str">
            <v>m3</v>
          </cell>
          <cell r="E1111">
            <v>42.690000000000005</v>
          </cell>
          <cell r="F1111" t="str">
            <v>Servicio</v>
          </cell>
        </row>
        <row r="1112">
          <cell r="B1112" t="str">
            <v>SCS7242</v>
          </cell>
          <cell r="C1112" t="str">
            <v>Tratamiento  y disposición final de lodos y ripios contaminados con cemento</v>
          </cell>
          <cell r="D1112" t="str">
            <v>m3</v>
          </cell>
          <cell r="E1112">
            <v>49.08</v>
          </cell>
          <cell r="F1112" t="str">
            <v>Servicio</v>
          </cell>
        </row>
        <row r="1113">
          <cell r="B1113" t="str">
            <v>SCS7243</v>
          </cell>
          <cell r="C1113" t="str">
            <v>Tratamiento  y disposición final de lodos y ripios que  contengan hidrocarburos hasta 30000 TPH</v>
          </cell>
          <cell r="D1113" t="str">
            <v>m3</v>
          </cell>
          <cell r="E1113">
            <v>71.970000000000013</v>
          </cell>
          <cell r="F1113" t="str">
            <v>Servicio</v>
          </cell>
        </row>
        <row r="1114">
          <cell r="B1114" t="str">
            <v>SCS7244</v>
          </cell>
          <cell r="C1114" t="str">
            <v>Tratamiento  y disposición final de lodos y ripios que  contengan hidrocarburos desde 30000 hasta 60000 TPH</v>
          </cell>
          <cell r="D1114" t="str">
            <v>m3</v>
          </cell>
          <cell r="E1114">
            <v>87.19</v>
          </cell>
          <cell r="F1114" t="str">
            <v>Servicio</v>
          </cell>
        </row>
        <row r="1115">
          <cell r="B1115" t="str">
            <v>SCS7245</v>
          </cell>
          <cell r="C1115" t="str">
            <v>Tratamiento  y disposición final de lodos y ripios que  contengan hidrocarburos desde 60000 hasta 90000 TPH</v>
          </cell>
          <cell r="D1115" t="str">
            <v>m3</v>
          </cell>
          <cell r="E1115">
            <v>112.06</v>
          </cell>
          <cell r="F1115" t="str">
            <v>Servicio</v>
          </cell>
        </row>
        <row r="1116">
          <cell r="B1116" t="str">
            <v>SCS7246</v>
          </cell>
          <cell r="C1116" t="str">
            <v>Tratamiento  y disposición final de lodos y ripios que  contengan hidrocarburos sobre los 90000 TPH</v>
          </cell>
          <cell r="D1116" t="str">
            <v>m3</v>
          </cell>
          <cell r="E1116">
            <v>122.12</v>
          </cell>
          <cell r="F1116" t="str">
            <v>Servicio</v>
          </cell>
        </row>
        <row r="1117">
          <cell r="B1117" t="str">
            <v>SCS7247</v>
          </cell>
          <cell r="C1117" t="str">
            <v>Papel / Cartón</v>
          </cell>
          <cell r="D1117" t="str">
            <v>Kg</v>
          </cell>
          <cell r="E1117">
            <v>0.13</v>
          </cell>
          <cell r="F1117" t="str">
            <v>Servicio</v>
          </cell>
        </row>
        <row r="1118">
          <cell r="B1118" t="str">
            <v>SCS7248</v>
          </cell>
          <cell r="C1118" t="str">
            <v>Plástico No Contaminado</v>
          </cell>
          <cell r="D1118" t="str">
            <v>Kg</v>
          </cell>
          <cell r="E1118">
            <v>0.13</v>
          </cell>
          <cell r="F1118" t="str">
            <v>Servicio</v>
          </cell>
        </row>
        <row r="1119">
          <cell r="B1119" t="str">
            <v>SCS7249</v>
          </cell>
          <cell r="C1119" t="str">
            <v>Madera no contaminada</v>
          </cell>
          <cell r="D1119" t="str">
            <v>Kg</v>
          </cell>
          <cell r="E1119">
            <v>0.13</v>
          </cell>
          <cell r="F1119" t="str">
            <v>Servicio</v>
          </cell>
        </row>
        <row r="1120">
          <cell r="B1120" t="str">
            <v>SCS7250</v>
          </cell>
          <cell r="C1120" t="str">
            <v>Chatarra</v>
          </cell>
          <cell r="D1120" t="str">
            <v>Kg</v>
          </cell>
          <cell r="E1120">
            <v>0.13</v>
          </cell>
          <cell r="F1120" t="str">
            <v>Servicio</v>
          </cell>
        </row>
        <row r="1121">
          <cell r="B1121" t="str">
            <v>SCS7251</v>
          </cell>
          <cell r="C1121" t="str">
            <v>Material contaminado con hidrocarburos</v>
          </cell>
          <cell r="D1121" t="str">
            <v>Kg</v>
          </cell>
          <cell r="E1121">
            <v>0.80999999999999994</v>
          </cell>
          <cell r="F1121" t="str">
            <v>Servicio</v>
          </cell>
        </row>
        <row r="1122">
          <cell r="B1122" t="str">
            <v>SCS7252</v>
          </cell>
          <cell r="C1122" t="str">
            <v>Filtros</v>
          </cell>
          <cell r="D1122" t="str">
            <v>Kg</v>
          </cell>
          <cell r="E1122">
            <v>1.05</v>
          </cell>
          <cell r="F1122" t="str">
            <v>Servicio</v>
          </cell>
        </row>
        <row r="1123">
          <cell r="B1123" t="str">
            <v>SCS7253</v>
          </cell>
          <cell r="C1123" t="str">
            <v>Suelo Contaminado con Hidrocarburos*</v>
          </cell>
          <cell r="D1123" t="str">
            <v>Kg</v>
          </cell>
          <cell r="E1123">
            <v>0.80999999999999994</v>
          </cell>
          <cell r="F1123" t="str">
            <v>Servicio</v>
          </cell>
        </row>
        <row r="1124">
          <cell r="B1124" t="str">
            <v>SCS7254</v>
          </cell>
          <cell r="C1124" t="str">
            <v>Residuos de Trampa de Grasa</v>
          </cell>
          <cell r="D1124" t="str">
            <v>Kg</v>
          </cell>
          <cell r="E1124">
            <v>0.80999999999999994</v>
          </cell>
          <cell r="F1124" t="str">
            <v>Servicio</v>
          </cell>
        </row>
        <row r="1125">
          <cell r="B1125" t="str">
            <v>SCS7255</v>
          </cell>
          <cell r="C1125" t="str">
            <v>EPP usado</v>
          </cell>
          <cell r="D1125" t="str">
            <v>Kg</v>
          </cell>
          <cell r="E1125">
            <v>0.80999999999999994</v>
          </cell>
          <cell r="F1125" t="str">
            <v>Servicio</v>
          </cell>
        </row>
        <row r="1126">
          <cell r="B1126" t="str">
            <v>SCS7256</v>
          </cell>
          <cell r="C1126" t="str">
            <v>Papel / Cartón contaminado</v>
          </cell>
          <cell r="D1126" t="str">
            <v>Kg</v>
          </cell>
          <cell r="E1126">
            <v>0.80999999999999994</v>
          </cell>
          <cell r="F1126" t="str">
            <v>Servicio</v>
          </cell>
        </row>
        <row r="1127">
          <cell r="B1127" t="str">
            <v>SCS7257</v>
          </cell>
          <cell r="C1127" t="str">
            <v>Plástico contaminado</v>
          </cell>
          <cell r="D1127" t="str">
            <v>Kg</v>
          </cell>
          <cell r="E1127">
            <v>0.80999999999999994</v>
          </cell>
          <cell r="F1127" t="str">
            <v>Servicio</v>
          </cell>
        </row>
        <row r="1128">
          <cell r="B1128" t="str">
            <v>SCS7258</v>
          </cell>
          <cell r="C1128" t="str">
            <v>Madera contaminada</v>
          </cell>
          <cell r="D1128" t="str">
            <v>Kg</v>
          </cell>
          <cell r="E1128">
            <v>0.80999999999999994</v>
          </cell>
          <cell r="F1128" t="str">
            <v>Servicio</v>
          </cell>
        </row>
        <row r="1129">
          <cell r="B1129" t="str">
            <v>SCS7259</v>
          </cell>
          <cell r="C1129" t="str">
            <v>Productos químicos caducados</v>
          </cell>
          <cell r="D1129" t="str">
            <v>Kg</v>
          </cell>
          <cell r="E1129">
            <v>0.80999999999999994</v>
          </cell>
          <cell r="F1129" t="str">
            <v>Servicio</v>
          </cell>
        </row>
        <row r="1130">
          <cell r="B1130" t="str">
            <v>SCS7260</v>
          </cell>
          <cell r="C1130" t="str">
            <v>Hospitalarios</v>
          </cell>
          <cell r="D1130" t="str">
            <v>Kg</v>
          </cell>
          <cell r="E1130">
            <v>0.80999999999999994</v>
          </cell>
          <cell r="F1130" t="str">
            <v>Servicio</v>
          </cell>
        </row>
        <row r="1131">
          <cell r="B1131" t="str">
            <v>SCS7261</v>
          </cell>
          <cell r="C1131" t="str">
            <v>Baterías de autos, pilas</v>
          </cell>
          <cell r="D1131" t="str">
            <v>Kg</v>
          </cell>
          <cell r="E1131">
            <v>1.57</v>
          </cell>
          <cell r="F1131" t="str">
            <v>Servicio</v>
          </cell>
        </row>
        <row r="1132">
          <cell r="B1132" t="str">
            <v>SCS7262</v>
          </cell>
          <cell r="C1132" t="str">
            <v>Tintas de impresora, cartuchos, tonners</v>
          </cell>
          <cell r="D1132" t="str">
            <v>Kg</v>
          </cell>
          <cell r="E1132">
            <v>0.80999999999999994</v>
          </cell>
          <cell r="F1132" t="str">
            <v>Servicio</v>
          </cell>
        </row>
        <row r="1133">
          <cell r="B1133" t="str">
            <v>SCS7263</v>
          </cell>
          <cell r="C1133" t="str">
            <v>Lámpara fluorescentes y focos</v>
          </cell>
          <cell r="D1133" t="str">
            <v>Kg</v>
          </cell>
          <cell r="E1133">
            <v>1.57</v>
          </cell>
          <cell r="F1133" t="str">
            <v>Servicio</v>
          </cell>
        </row>
        <row r="1134">
          <cell r="B1134" t="str">
            <v>SCS7264</v>
          </cell>
          <cell r="C1134" t="str">
            <v>Aceite Quemado</v>
          </cell>
          <cell r="D1134" t="str">
            <v>Kg</v>
          </cell>
          <cell r="E1134">
            <v>0.13999999999999999</v>
          </cell>
          <cell r="F1134" t="str">
            <v>Servicio</v>
          </cell>
        </row>
        <row r="1135">
          <cell r="B1135" t="str">
            <v>SCS7265</v>
          </cell>
          <cell r="C1135" t="str">
            <v>Combustibles contaminados</v>
          </cell>
          <cell r="D1135" t="str">
            <v>Kg</v>
          </cell>
          <cell r="E1135">
            <v>0.13999999999999999</v>
          </cell>
          <cell r="F1135" t="str">
            <v>Servicio</v>
          </cell>
        </row>
        <row r="1136">
          <cell r="B1136" t="str">
            <v>SCS7266</v>
          </cell>
          <cell r="C1136" t="str">
            <v>Desechos orgánicos</v>
          </cell>
          <cell r="D1136" t="str">
            <v>Kg</v>
          </cell>
          <cell r="E1136">
            <v>0.31</v>
          </cell>
          <cell r="F1136" t="str">
            <v>Servicio</v>
          </cell>
        </row>
        <row r="1137">
          <cell r="B1137" t="str">
            <v>SCS7267</v>
          </cell>
          <cell r="C1137" t="str">
            <v>Efluentes industriales</v>
          </cell>
          <cell r="D1137" t="str">
            <v>bbl</v>
          </cell>
          <cell r="E1137">
            <v>13.92</v>
          </cell>
          <cell r="F1137" t="str">
            <v>Servicio</v>
          </cell>
        </row>
        <row r="1138">
          <cell r="B1138" t="str">
            <v>SCS7268</v>
          </cell>
          <cell r="C1138" t="str">
            <v>Lodos  de la planta de tratamiento de aguas grises y negras</v>
          </cell>
          <cell r="D1138" t="str">
            <v>bbl</v>
          </cell>
          <cell r="E1138">
            <v>10.08</v>
          </cell>
          <cell r="F1138" t="str">
            <v>Servicio</v>
          </cell>
        </row>
        <row r="1139">
          <cell r="B1139" t="str">
            <v>SCS7269</v>
          </cell>
          <cell r="C1139" t="str">
            <v>Aguas Negras y Grises</v>
          </cell>
          <cell r="D1139" t="str">
            <v>bbl</v>
          </cell>
          <cell r="E1139">
            <v>7.56</v>
          </cell>
          <cell r="F1139" t="str">
            <v>Servicio</v>
          </cell>
        </row>
        <row r="1140">
          <cell r="B1140" t="str">
            <v>SCS7270</v>
          </cell>
          <cell r="C1140" t="str">
            <v>Movilización de  Grua 30 Tons,  incluye plataforma</v>
          </cell>
          <cell r="D1140" t="str">
            <v>unidad</v>
          </cell>
          <cell r="E1140">
            <v>3017.31</v>
          </cell>
          <cell r="F1140" t="str">
            <v>Servicio</v>
          </cell>
        </row>
        <row r="1141">
          <cell r="B1141" t="str">
            <v>DY-20</v>
          </cell>
          <cell r="C1141" t="str">
            <v>Acelerador solido para lechadas</v>
          </cell>
          <cell r="D1141" t="str">
            <v>lbs</v>
          </cell>
          <cell r="E1141">
            <v>0.55000000000000004</v>
          </cell>
          <cell r="F1141" t="str">
            <v>Material</v>
          </cell>
        </row>
        <row r="1142">
          <cell r="B1142" t="str">
            <v>DY-30L</v>
          </cell>
          <cell r="C1142" t="str">
            <v>Soda Caustica</v>
          </cell>
          <cell r="D1142" t="str">
            <v>gls</v>
          </cell>
          <cell r="E1142">
            <v>4.8500000000000005</v>
          </cell>
          <cell r="F1142" t="str">
            <v>Material</v>
          </cell>
        </row>
        <row r="1143">
          <cell r="B1143" t="str">
            <v>DY-70L</v>
          </cell>
          <cell r="C1143" t="str">
            <v>Acelerador   liquido para lechadas</v>
          </cell>
          <cell r="D1143" t="str">
            <v>gls</v>
          </cell>
          <cell r="E1143">
            <v>10.120000000000001</v>
          </cell>
          <cell r="F1143" t="str">
            <v>Material</v>
          </cell>
        </row>
        <row r="1144">
          <cell r="B1144" t="str">
            <v>DY-90</v>
          </cell>
          <cell r="C1144" t="str">
            <v>Acelerador  tipo HP</v>
          </cell>
          <cell r="D1144" t="str">
            <v>gls</v>
          </cell>
          <cell r="E1144">
            <v>7.7799999999999994</v>
          </cell>
          <cell r="F1144" t="str">
            <v>Material</v>
          </cell>
        </row>
        <row r="1145">
          <cell r="B1145" t="str">
            <v>2.2.21. Servicios de Tubería Continua</v>
          </cell>
        </row>
        <row r="1146">
          <cell r="B1146" t="str">
            <v>CT5101</v>
          </cell>
          <cell r="C1146" t="str">
            <v>Viaje de unidad de coiled tubing</v>
          </cell>
          <cell r="D1146" t="str">
            <v>km</v>
          </cell>
          <cell r="E1146">
            <v>3.15</v>
          </cell>
          <cell r="F1146" t="str">
            <v>Servicio</v>
          </cell>
        </row>
        <row r="1147">
          <cell r="B1147" t="str">
            <v>CT5104</v>
          </cell>
          <cell r="C1147" t="str">
            <v>Cargo básico primeras 8 horas unidad de tubería continua o fracción</v>
          </cell>
          <cell r="D1147" t="str">
            <v>unidad</v>
          </cell>
          <cell r="E1147">
            <v>2845.05</v>
          </cell>
          <cell r="F1147" t="str">
            <v>Servicio</v>
          </cell>
        </row>
        <row r="1148">
          <cell r="B1148" t="str">
            <v>CT5105</v>
          </cell>
          <cell r="C1148" t="str">
            <v>Cada hora adicional de unidad de tubería continua o fracción</v>
          </cell>
          <cell r="D1148" t="str">
            <v>hr</v>
          </cell>
          <cell r="E1148">
            <v>101.31</v>
          </cell>
          <cell r="F1148" t="str">
            <v>Servicio</v>
          </cell>
        </row>
        <row r="1149">
          <cell r="B1149" t="str">
            <v>CT5106</v>
          </cell>
          <cell r="C1149" t="str">
            <v>Cargo por profundidad de la punta del coiled tubing</v>
          </cell>
          <cell r="D1149" t="str">
            <v>Pie</v>
          </cell>
          <cell r="E1149">
            <v>0.38</v>
          </cell>
          <cell r="F1149" t="str">
            <v>Servicio</v>
          </cell>
        </row>
        <row r="1150">
          <cell r="B1150" t="str">
            <v>CT5107</v>
          </cell>
          <cell r="C1150" t="str">
            <v>Cargo por pie de corrida adicional</v>
          </cell>
          <cell r="D1150" t="str">
            <v>Pie</v>
          </cell>
          <cell r="E1150">
            <v>0.18</v>
          </cell>
          <cell r="F1150" t="str">
            <v>Servicio</v>
          </cell>
        </row>
        <row r="1151">
          <cell r="B1151" t="str">
            <v>CT5108</v>
          </cell>
          <cell r="C1151" t="str">
            <v>Enjuagador de caucho (stripper rubber)</v>
          </cell>
          <cell r="D1151" t="str">
            <v>unidad</v>
          </cell>
          <cell r="E1151">
            <v>63.32</v>
          </cell>
          <cell r="F1151" t="str">
            <v>Servicio</v>
          </cell>
        </row>
        <row r="1152">
          <cell r="B1152" t="str">
            <v>CT5109</v>
          </cell>
          <cell r="C1152" t="str">
            <v>Empacadura Inflable, primeras 24 horas o fracción</v>
          </cell>
          <cell r="D1152" t="str">
            <v>unidad</v>
          </cell>
          <cell r="E1152">
            <v>3442.56</v>
          </cell>
          <cell r="F1152" t="str">
            <v>Servicio</v>
          </cell>
        </row>
        <row r="1153">
          <cell r="B1153" t="str">
            <v>CT5110</v>
          </cell>
          <cell r="C1153" t="str">
            <v>Por hora adicional de empacadura inflable</v>
          </cell>
          <cell r="D1153" t="str">
            <v>hr</v>
          </cell>
          <cell r="E1153">
            <v>42.22</v>
          </cell>
          <cell r="F1153" t="str">
            <v>Servicio</v>
          </cell>
        </row>
        <row r="1154">
          <cell r="B1154" t="str">
            <v>CT5111</v>
          </cell>
          <cell r="C1154" t="str">
            <v>Tapón puente para tubería inflable, primeras 24 horas</v>
          </cell>
          <cell r="D1154" t="str">
            <v>unidad</v>
          </cell>
          <cell r="E1154">
            <v>3442.56</v>
          </cell>
          <cell r="F1154" t="str">
            <v>Servicio</v>
          </cell>
        </row>
        <row r="1155">
          <cell r="B1155" t="str">
            <v>CT5112</v>
          </cell>
          <cell r="C1155" t="str">
            <v>Por hora adicional tapón puente</v>
          </cell>
          <cell r="D1155" t="str">
            <v>hr</v>
          </cell>
          <cell r="E1155">
            <v>42.22</v>
          </cell>
          <cell r="F1155" t="str">
            <v>Servicio</v>
          </cell>
        </row>
        <row r="1156">
          <cell r="B1156" t="str">
            <v>CT5113</v>
          </cell>
          <cell r="C1156" t="str">
            <v>Conector para BHA de trabajo</v>
          </cell>
          <cell r="D1156" t="str">
            <v>unidad</v>
          </cell>
          <cell r="E1156">
            <v>83.100000000000009</v>
          </cell>
          <cell r="F1156" t="str">
            <v>Servicio</v>
          </cell>
        </row>
        <row r="1157">
          <cell r="B1157" t="str">
            <v>CT5114</v>
          </cell>
          <cell r="C1157" t="str">
            <v>Cabeza de control de flujo por trabajo</v>
          </cell>
          <cell r="D1157" t="str">
            <v>unidad</v>
          </cell>
          <cell r="E1157">
            <v>105.93</v>
          </cell>
          <cell r="F1157" t="str">
            <v>Servicio</v>
          </cell>
        </row>
        <row r="1158">
          <cell r="B1158" t="str">
            <v>CT5115</v>
          </cell>
          <cell r="C1158" t="str">
            <v>Herramienta Jet estático, diferentes medidas</v>
          </cell>
          <cell r="D1158" t="str">
            <v>unidad</v>
          </cell>
          <cell r="E1158">
            <v>91.02000000000001</v>
          </cell>
          <cell r="F1158" t="str">
            <v>Servicio</v>
          </cell>
        </row>
        <row r="1159">
          <cell r="B1159" t="str">
            <v>CT5116</v>
          </cell>
          <cell r="C1159" t="str">
            <v>Rotowash Tool por trabajo</v>
          </cell>
          <cell r="D1159" t="str">
            <v>unidad</v>
          </cell>
          <cell r="E1159">
            <v>485.44</v>
          </cell>
          <cell r="F1159" t="str">
            <v>Servicio</v>
          </cell>
        </row>
        <row r="1160">
          <cell r="B1160" t="str">
            <v>CT5117</v>
          </cell>
          <cell r="C1160" t="str">
            <v>Centralizador, por trabajo</v>
          </cell>
          <cell r="D1160" t="str">
            <v>unidad</v>
          </cell>
          <cell r="E1160">
            <v>63.32</v>
          </cell>
          <cell r="F1160" t="str">
            <v>Servicio</v>
          </cell>
        </row>
        <row r="1161">
          <cell r="B1161" t="str">
            <v>CT5118</v>
          </cell>
          <cell r="C1161" t="str">
            <v xml:space="preserve">Tubing disconect  </v>
          </cell>
          <cell r="D1161" t="str">
            <v>unidad</v>
          </cell>
          <cell r="E1161">
            <v>120.69000000000001</v>
          </cell>
          <cell r="F1161" t="str">
            <v>Servicio</v>
          </cell>
        </row>
        <row r="1162">
          <cell r="B1162" t="str">
            <v>CT5119</v>
          </cell>
          <cell r="C1162" t="str">
            <v>Zapato de diseño especial para utilizar con Dynadrill</v>
          </cell>
          <cell r="D1162" t="str">
            <v>unidad</v>
          </cell>
          <cell r="E1162">
            <v>84.42</v>
          </cell>
          <cell r="F1162" t="str">
            <v>Servicio</v>
          </cell>
        </row>
        <row r="1163">
          <cell r="B1163" t="str">
            <v>CT5120</v>
          </cell>
          <cell r="C1163" t="str">
            <v>Servicio de reparación in situ de herramientas Dynadrill por hora o fracción</v>
          </cell>
          <cell r="D1163" t="str">
            <v>hr</v>
          </cell>
          <cell r="E1163">
            <v>65.430000000000007</v>
          </cell>
          <cell r="F1163" t="str">
            <v>Servicio</v>
          </cell>
        </row>
        <row r="1164">
          <cell r="B1164" t="str">
            <v>CT5122</v>
          </cell>
          <cell r="C1164" t="str">
            <v>Por bombeo de fluidos corrosivos inyectados por galón</v>
          </cell>
          <cell r="D1164" t="str">
            <v>gls</v>
          </cell>
          <cell r="E1164">
            <v>0.13999999999999999</v>
          </cell>
          <cell r="F1164" t="str">
            <v>Servicio</v>
          </cell>
        </row>
        <row r="1165">
          <cell r="B1165" t="str">
            <v>CT5123</v>
          </cell>
          <cell r="C1165" t="str">
            <v>Por bombeo de solventes aromáticos con o sin empacaduras inflables</v>
          </cell>
          <cell r="D1165" t="str">
            <v>gls</v>
          </cell>
          <cell r="E1165">
            <v>0.13999999999999999</v>
          </cell>
          <cell r="F1165" t="str">
            <v>Servicio</v>
          </cell>
        </row>
        <row r="1166">
          <cell r="B1166" t="str">
            <v>CT5124</v>
          </cell>
          <cell r="C1166" t="str">
            <v>Herramienta a chorro (Jet Tool), diferentes medidas</v>
          </cell>
          <cell r="D1166" t="str">
            <v>unidad</v>
          </cell>
          <cell r="E1166">
            <v>4456.2400000000007</v>
          </cell>
          <cell r="F1166" t="str">
            <v>Servicio</v>
          </cell>
        </row>
        <row r="1167">
          <cell r="B1167" t="str">
            <v>CT5125</v>
          </cell>
          <cell r="C1167" t="str">
            <v>unidad COMPU-VAN o equivalente, por trabajo</v>
          </cell>
          <cell r="D1167" t="str">
            <v>unidad</v>
          </cell>
          <cell r="E1167">
            <v>998.42</v>
          </cell>
          <cell r="F1167" t="str">
            <v>Servicio</v>
          </cell>
        </row>
        <row r="1168">
          <cell r="B1168" t="str">
            <v>CT5126</v>
          </cell>
          <cell r="C1168" t="str">
            <v>Cargo por profundidad de la punta del coiled tubing con cable interno para registro</v>
          </cell>
          <cell r="D1168" t="str">
            <v>Pie</v>
          </cell>
          <cell r="E1168">
            <v>0.59</v>
          </cell>
          <cell r="F1168" t="str">
            <v>Servicio</v>
          </cell>
        </row>
        <row r="1169">
          <cell r="B1169" t="str">
            <v>CT5127</v>
          </cell>
          <cell r="C1169" t="str">
            <v>Cargo por pie de corrida adicional con cable interno para registro</v>
          </cell>
          <cell r="D1169" t="str">
            <v>Pie</v>
          </cell>
          <cell r="E1169">
            <v>0.39999999999999997</v>
          </cell>
          <cell r="F1169" t="str">
            <v>Servicio</v>
          </cell>
        </row>
        <row r="1170">
          <cell r="B1170" t="str">
            <v>CT5128</v>
          </cell>
          <cell r="C1170" t="str">
            <v xml:space="preserve">Packer inflable  1 11/16 - 3 1/2  </v>
          </cell>
          <cell r="D1170" t="str">
            <v>día</v>
          </cell>
          <cell r="E1170">
            <v>5318.35</v>
          </cell>
          <cell r="F1170" t="str">
            <v>Servicio</v>
          </cell>
        </row>
        <row r="1171">
          <cell r="B1171" t="str">
            <v>CT5129</v>
          </cell>
          <cell r="C1171" t="str">
            <v>Herramienta de impacto hidráulico 1 11/16 - 4 3/4 inch</v>
          </cell>
          <cell r="D1171" t="str">
            <v>día</v>
          </cell>
          <cell r="E1171">
            <v>3942.0600000000004</v>
          </cell>
          <cell r="F1171" t="str">
            <v>Servicio</v>
          </cell>
        </row>
        <row r="1172">
          <cell r="B1172" t="str">
            <v>CT5130</v>
          </cell>
          <cell r="C1172" t="str">
            <v>Herramienta de punzado por arena 1 11/16 - 4 3/4 inch</v>
          </cell>
          <cell r="D1172" t="str">
            <v>día</v>
          </cell>
          <cell r="E1172">
            <v>5408.06</v>
          </cell>
          <cell r="F1172" t="str">
            <v>Servicio</v>
          </cell>
        </row>
        <row r="1173">
          <cell r="B1173" t="str">
            <v>CT5131</v>
          </cell>
          <cell r="C1173" t="str">
            <v>Molienda dentro de tubería de 2 3/8" a 4 1/2" o equivalente por pie perforado</v>
          </cell>
          <cell r="D1173" t="str">
            <v>Pie</v>
          </cell>
          <cell r="E1173">
            <v>44.940000000000005</v>
          </cell>
          <cell r="F1173" t="str">
            <v>Servicio</v>
          </cell>
        </row>
        <row r="1174">
          <cell r="B1174" t="str">
            <v>CT5132</v>
          </cell>
          <cell r="C1174" t="str">
            <v>Crossover para herramientas de coiled tubing  1 11/16 - 4 3/4 inch por trabajo</v>
          </cell>
          <cell r="D1174" t="str">
            <v>día</v>
          </cell>
          <cell r="E1174">
            <v>291.20999999999998</v>
          </cell>
          <cell r="F1174" t="str">
            <v>Servicio</v>
          </cell>
        </row>
        <row r="1175">
          <cell r="B1175" t="str">
            <v>CT5133</v>
          </cell>
          <cell r="C1175" t="str">
            <v>Zapato de diseño especial para utilizar con Motor de fondo</v>
          </cell>
          <cell r="D1175" t="str">
            <v>día</v>
          </cell>
          <cell r="E1175">
            <v>815.37</v>
          </cell>
          <cell r="F1175" t="str">
            <v>Servicio</v>
          </cell>
        </row>
        <row r="1176">
          <cell r="B1176" t="str">
            <v>CT5134</v>
          </cell>
          <cell r="C1176" t="str">
            <v>Supervisor Coiled Tubing dia o fraccion</v>
          </cell>
          <cell r="D1176" t="str">
            <v>día</v>
          </cell>
          <cell r="E1176">
            <v>806.54</v>
          </cell>
          <cell r="F1176" t="str">
            <v>Servicio</v>
          </cell>
        </row>
        <row r="1177">
          <cell r="B1177" t="str">
            <v>CT5135</v>
          </cell>
          <cell r="C1177" t="str">
            <v>Operador Coiled Tubing dia o fraccion</v>
          </cell>
          <cell r="D1177" t="str">
            <v>día</v>
          </cell>
          <cell r="E1177">
            <v>349.78</v>
          </cell>
          <cell r="F1177" t="str">
            <v>Servicio</v>
          </cell>
        </row>
        <row r="1178">
          <cell r="B1178" t="str">
            <v>CT5136</v>
          </cell>
          <cell r="C1178" t="str">
            <v>Asistente de Operaciones Coiled Tubing dia o fraccion</v>
          </cell>
          <cell r="D1178" t="str">
            <v>día</v>
          </cell>
          <cell r="E1178">
            <v>109.31</v>
          </cell>
          <cell r="F1178" t="str">
            <v>Servicio</v>
          </cell>
        </row>
        <row r="1179">
          <cell r="B1179" t="str">
            <v>CT5137</v>
          </cell>
          <cell r="C1179" t="str">
            <v>Cargo por corte de carrete de Coiled Tubing de 1.5 pulg (perdida)</v>
          </cell>
          <cell r="D1179" t="str">
            <v>unidad</v>
          </cell>
          <cell r="E1179">
            <v>72384.639999999999</v>
          </cell>
          <cell r="F1179" t="str">
            <v>Servicio</v>
          </cell>
        </row>
        <row r="1180">
          <cell r="B1180" t="str">
            <v>CT5138</v>
          </cell>
          <cell r="C1180" t="str">
            <v>Servicio de Dohnhole video Tool Real time</v>
          </cell>
          <cell r="D1180" t="str">
            <v>Corrida</v>
          </cell>
          <cell r="E1180">
            <v>31528.7</v>
          </cell>
          <cell r="F1180" t="str">
            <v>Servicio</v>
          </cell>
        </row>
        <row r="1181">
          <cell r="B1181" t="str">
            <v>CT5139</v>
          </cell>
          <cell r="C1181" t="str">
            <v>Servicio de registros con memorias</v>
          </cell>
          <cell r="D1181" t="str">
            <v>Corrida</v>
          </cell>
          <cell r="E1181">
            <v>33192.71</v>
          </cell>
          <cell r="F1181" t="str">
            <v>Servicio</v>
          </cell>
        </row>
        <row r="1182">
          <cell r="B1182" t="str">
            <v>CT5140</v>
          </cell>
          <cell r="C1182" t="str">
            <v>Tarifa de monitoreo en unidad de bombeo Presión, Densidad, Caudal, Volumen</v>
          </cell>
          <cell r="D1182" t="str">
            <v>día</v>
          </cell>
          <cell r="E1182">
            <v>373.74</v>
          </cell>
          <cell r="F1182" t="str">
            <v>Servicio</v>
          </cell>
        </row>
        <row r="1183">
          <cell r="B1183" t="str">
            <v>CT5141</v>
          </cell>
          <cell r="C1183" t="str">
            <v>Movilización unidades livianas para personal</v>
          </cell>
          <cell r="D1183" t="str">
            <v>km</v>
          </cell>
          <cell r="E1183">
            <v>2.66</v>
          </cell>
          <cell r="F1183" t="str">
            <v>Servicio</v>
          </cell>
        </row>
        <row r="1184">
          <cell r="B1184" t="str">
            <v>CT5143</v>
          </cell>
          <cell r="C1184" t="str">
            <v>Separador Gas de baja presión, renta día para offshore</v>
          </cell>
          <cell r="D1184" t="str">
            <v>día</v>
          </cell>
          <cell r="E1184">
            <v>1248.02</v>
          </cell>
          <cell r="F1184" t="str">
            <v>Servicio</v>
          </cell>
        </row>
        <row r="1185">
          <cell r="B1185" t="str">
            <v>CT5144</v>
          </cell>
          <cell r="C1185" t="str">
            <v>Tanque bota 500 bbls para evaluación pozo / offshore</v>
          </cell>
          <cell r="D1185" t="str">
            <v>día</v>
          </cell>
          <cell r="E1185">
            <v>389.97</v>
          </cell>
          <cell r="F1185" t="str">
            <v>Servicio</v>
          </cell>
        </row>
        <row r="1186">
          <cell r="B1186" t="str">
            <v>CT5145</v>
          </cell>
          <cell r="C1186" t="str">
            <v>Movilización y desmovilización unidad de tubería continua trabajos offshore</v>
          </cell>
          <cell r="D1186" t="str">
            <v>unidad</v>
          </cell>
          <cell r="E1186">
            <v>43789.86</v>
          </cell>
          <cell r="F1186" t="str">
            <v>Servicio</v>
          </cell>
        </row>
        <row r="1187">
          <cell r="B1187" t="str">
            <v>CT5146</v>
          </cell>
          <cell r="C1187" t="str">
            <v>Ingeniero de Operaciones Coiled tubing</v>
          </cell>
          <cell r="D1187" t="str">
            <v>día</v>
          </cell>
          <cell r="E1187">
            <v>721.64</v>
          </cell>
          <cell r="F1187" t="str">
            <v>Servicio</v>
          </cell>
        </row>
        <row r="1188">
          <cell r="B1188" t="str">
            <v>CT5147</v>
          </cell>
          <cell r="C1188" t="str">
            <v>Grúa 30 Tons</v>
          </cell>
          <cell r="D1188" t="str">
            <v>día</v>
          </cell>
          <cell r="E1188">
            <v>1640.6399999999999</v>
          </cell>
          <cell r="F1188" t="str">
            <v>Servicio</v>
          </cell>
        </row>
        <row r="1189">
          <cell r="B1189" t="str">
            <v>CT5148</v>
          </cell>
          <cell r="C1189" t="str">
            <v>Grúa 60 Tons o mas</v>
          </cell>
          <cell r="D1189" t="str">
            <v>día</v>
          </cell>
          <cell r="E1189">
            <v>2207.4499999999998</v>
          </cell>
          <cell r="F1189" t="str">
            <v>Servicio</v>
          </cell>
        </row>
        <row r="1190">
          <cell r="B1190" t="str">
            <v>CT5149</v>
          </cell>
          <cell r="C1190" t="str">
            <v>Servicio de  Grúa 30 - 60 Tons o mas,  incluye plataforma</v>
          </cell>
          <cell r="D1190" t="str">
            <v>trabajo</v>
          </cell>
          <cell r="E1190">
            <v>2951.72</v>
          </cell>
          <cell r="F1190" t="str">
            <v>Servicio</v>
          </cell>
        </row>
        <row r="1191">
          <cell r="B1191" t="str">
            <v>CT5161</v>
          </cell>
          <cell r="C1191" t="str">
            <v>Supervisor Senior para CTU dia o fraccion</v>
          </cell>
          <cell r="D1191" t="str">
            <v>día</v>
          </cell>
          <cell r="E1191">
            <v>766.73</v>
          </cell>
          <cell r="F1191" t="str">
            <v>Servicio</v>
          </cell>
        </row>
        <row r="1192">
          <cell r="B1192" t="str">
            <v>CT5162</v>
          </cell>
          <cell r="C1192" t="str">
            <v>Ingeniero de Coiled Tubing</v>
          </cell>
          <cell r="D1192" t="str">
            <v>día</v>
          </cell>
          <cell r="E1192">
            <v>764.32</v>
          </cell>
          <cell r="F1192" t="str">
            <v>Servicio</v>
          </cell>
        </row>
        <row r="1193">
          <cell r="B1193" t="str">
            <v>SB3601</v>
          </cell>
          <cell r="C1193" t="str">
            <v>Viaje de unidad con tanque convertidor, por Km.</v>
          </cell>
          <cell r="D1193" t="str">
            <v>km</v>
          </cell>
          <cell r="E1193">
            <v>3.15</v>
          </cell>
          <cell r="F1193" t="str">
            <v>Servicio</v>
          </cell>
        </row>
        <row r="1194">
          <cell r="B1194" t="str">
            <v>SB3602</v>
          </cell>
          <cell r="C1194" t="str">
            <v>Líneas de acero de descarga de 2" 15000PSI WP, por dia para Bombeo de nitrógeno 80 ft min</v>
          </cell>
          <cell r="D1194" t="str">
            <v>día</v>
          </cell>
          <cell r="E1194">
            <v>1242.6200000000001</v>
          </cell>
          <cell r="F1194" t="str">
            <v>Servicio</v>
          </cell>
        </row>
        <row r="1195">
          <cell r="B1195" t="str">
            <v>SB3604</v>
          </cell>
          <cell r="C1195" t="str">
            <v>Cargo básico primeras 4 horas o fracción unidad de nitrógeno, hasta 5000 psi</v>
          </cell>
          <cell r="D1195" t="str">
            <v>unidad</v>
          </cell>
          <cell r="E1195">
            <v>1650.52</v>
          </cell>
          <cell r="F1195" t="str">
            <v>Servicio</v>
          </cell>
        </row>
        <row r="1196">
          <cell r="B1196" t="str">
            <v>SB3605</v>
          </cell>
          <cell r="C1196" t="str">
            <v>Cada hora adicional o fracción unidad de nitrógeno,  hasta 5000 psi</v>
          </cell>
          <cell r="D1196" t="str">
            <v>hr</v>
          </cell>
          <cell r="E1196">
            <v>148.26</v>
          </cell>
          <cell r="F1196" t="str">
            <v>Servicio</v>
          </cell>
        </row>
        <row r="1197">
          <cell r="B1197" t="str">
            <v>SB3607</v>
          </cell>
          <cell r="C1197" t="str">
            <v>Cada hora adicional o fracción unidad de fracción, de 5001 a 10000 psi.</v>
          </cell>
          <cell r="D1197" t="str">
            <v>hr</v>
          </cell>
          <cell r="E1197">
            <v>55.73</v>
          </cell>
          <cell r="F1197" t="str">
            <v>Servicio</v>
          </cell>
        </row>
        <row r="1198">
          <cell r="B1198" t="str">
            <v>SB3608</v>
          </cell>
          <cell r="C1198" t="str">
            <v>Tanque especial de 3000 galones o equivalente por trabajo</v>
          </cell>
          <cell r="D1198" t="str">
            <v>unidad</v>
          </cell>
          <cell r="E1198">
            <v>897.42000000000007</v>
          </cell>
          <cell r="F1198" t="str">
            <v>Servicio</v>
          </cell>
        </row>
        <row r="1199">
          <cell r="B1199" t="str">
            <v>SB3609</v>
          </cell>
          <cell r="C1199" t="str">
            <v>Tanque especial de 2000 galones o equivalente por trabajo</v>
          </cell>
          <cell r="D1199" t="str">
            <v>unidad</v>
          </cell>
          <cell r="E1199">
            <v>897.42000000000007</v>
          </cell>
          <cell r="F1199" t="str">
            <v>Servicio</v>
          </cell>
        </row>
        <row r="1200">
          <cell r="B1200" t="str">
            <v>SB3610</v>
          </cell>
          <cell r="C1200" t="str">
            <v>Generador de espuma por trabajo</v>
          </cell>
          <cell r="D1200" t="str">
            <v>unidad</v>
          </cell>
          <cell r="E1200">
            <v>65.100000000000009</v>
          </cell>
          <cell r="F1200" t="str">
            <v>Servicio</v>
          </cell>
        </row>
        <row r="1201">
          <cell r="B1201" t="str">
            <v>SB3611</v>
          </cell>
          <cell r="C1201" t="str">
            <v>Tanque criogénico de 6200 gal por trabajo</v>
          </cell>
          <cell r="D1201" t="str">
            <v>día</v>
          </cell>
          <cell r="E1201">
            <v>545.30999999999995</v>
          </cell>
          <cell r="F1201" t="str">
            <v>Servicio</v>
          </cell>
        </row>
        <row r="1202">
          <cell r="B1202" t="str">
            <v>SB3612</v>
          </cell>
          <cell r="C1202" t="str">
            <v>Movilización de nitrógeno líquido</v>
          </cell>
          <cell r="D1202" t="str">
            <v>km</v>
          </cell>
          <cell r="E1202">
            <v>3.15</v>
          </cell>
          <cell r="F1202" t="str">
            <v>Servicio</v>
          </cell>
        </row>
        <row r="1203">
          <cell r="B1203" t="str">
            <v>SB3613</v>
          </cell>
          <cell r="C1203" t="str">
            <v>Servicio de unidad Auto generadora de Nitrógeno, POR DIA o fracción</v>
          </cell>
          <cell r="D1203" t="str">
            <v>unidad</v>
          </cell>
          <cell r="E1203">
            <v>5784.53</v>
          </cell>
          <cell r="F1203" t="str">
            <v>Servicio</v>
          </cell>
        </row>
        <row r="1204">
          <cell r="B1204" t="str">
            <v>SB3614</v>
          </cell>
          <cell r="C1204" t="str">
            <v xml:space="preserve">Cada día o fracción por espera en locación de unidad auto generadora </v>
          </cell>
          <cell r="D1204" t="str">
            <v>unidad</v>
          </cell>
          <cell r="E1204">
            <v>5784.53</v>
          </cell>
          <cell r="F1204" t="str">
            <v>Servicio</v>
          </cell>
        </row>
        <row r="1205">
          <cell r="B1205" t="str">
            <v>SB3615</v>
          </cell>
          <cell r="C1205" t="str">
            <v>Movilización de unidad auto generadora de nitrógeno</v>
          </cell>
          <cell r="D1205" t="str">
            <v>km</v>
          </cell>
          <cell r="E1205">
            <v>3.15</v>
          </cell>
          <cell r="F1205" t="str">
            <v>Servicio</v>
          </cell>
        </row>
        <row r="1206">
          <cell r="B1206" t="str">
            <v>SB3616</v>
          </cell>
          <cell r="C1206" t="str">
            <v>Supervisor operaciones Nitrógeno dia o fraccion</v>
          </cell>
          <cell r="D1206" t="str">
            <v>día</v>
          </cell>
          <cell r="E1206">
            <v>806.54</v>
          </cell>
          <cell r="F1206" t="str">
            <v>Servicio</v>
          </cell>
        </row>
        <row r="1207">
          <cell r="B1207" t="str">
            <v>SB3617</v>
          </cell>
          <cell r="C1207" t="str">
            <v>Operador operaciones Nitrógeno dia o fraccion</v>
          </cell>
          <cell r="D1207" t="str">
            <v>día</v>
          </cell>
          <cell r="E1207">
            <v>349.78</v>
          </cell>
          <cell r="F1207" t="str">
            <v>Servicio</v>
          </cell>
        </row>
        <row r="1208">
          <cell r="B1208" t="str">
            <v>SB3618</v>
          </cell>
          <cell r="C1208" t="str">
            <v>Asistente de Operaciones Nitrógeno dia o fraccion</v>
          </cell>
          <cell r="D1208" t="str">
            <v>día</v>
          </cell>
          <cell r="E1208">
            <v>109.31</v>
          </cell>
          <cell r="F1208" t="str">
            <v>Servicio</v>
          </cell>
        </row>
        <row r="1209">
          <cell r="B1209" t="str">
            <v>SB3619</v>
          </cell>
          <cell r="C1209" t="str">
            <v>Movilización unidades livianas para personal</v>
          </cell>
          <cell r="D1209" t="str">
            <v>km</v>
          </cell>
          <cell r="E1209">
            <v>2.66</v>
          </cell>
          <cell r="F1209" t="str">
            <v>Servicio</v>
          </cell>
        </row>
        <row r="1210">
          <cell r="B1210" t="str">
            <v>SB3620</v>
          </cell>
          <cell r="C1210" t="str">
            <v>Movilización y desmovilización unidad criogénica  trabajos offshore</v>
          </cell>
          <cell r="D1210" t="str">
            <v>unidad</v>
          </cell>
          <cell r="E1210">
            <v>17515.95</v>
          </cell>
          <cell r="F1210" t="str">
            <v>Servicio</v>
          </cell>
        </row>
        <row r="1211">
          <cell r="B1211" t="str">
            <v>CTE5198</v>
          </cell>
          <cell r="C1211" t="str">
            <v>MIT (Multifinger Imaging Tool).CARGO POR REGISTRO.POR PIE</v>
          </cell>
          <cell r="D1211" t="str">
            <v>Pie</v>
          </cell>
          <cell r="E1211">
            <v>1.03</v>
          </cell>
          <cell r="F1211" t="str">
            <v>Servicio</v>
          </cell>
        </row>
        <row r="1212">
          <cell r="B1212" t="str">
            <v>CTE5199</v>
          </cell>
          <cell r="C1212" t="str">
            <v>MIT, Multifinger Imaging Tool.CARGO POR PROFUNDIDAD.POR PIE</v>
          </cell>
          <cell r="D1212" t="str">
            <v>Pie</v>
          </cell>
          <cell r="E1212">
            <v>1.03</v>
          </cell>
          <cell r="F1212" t="str">
            <v>Servicio</v>
          </cell>
        </row>
        <row r="1213">
          <cell r="B1213" t="str">
            <v>CTE5293</v>
          </cell>
          <cell r="C1213" t="str">
            <v>Asentamiento de retenedor de cemento. POR PIE./corrida.Cargo fijo.</v>
          </cell>
          <cell r="D1213" t="str">
            <v>unidad</v>
          </cell>
          <cell r="E1213">
            <v>173.72</v>
          </cell>
          <cell r="F1213" t="str">
            <v>Servicio</v>
          </cell>
        </row>
        <row r="1214">
          <cell r="B1214" t="str">
            <v>CTE5294</v>
          </cell>
          <cell r="C1214" t="str">
            <v>Asentamiento de retenedor de cemento .CARGO POR PROFUNDIDAD.POR PIE .</v>
          </cell>
          <cell r="D1214" t="str">
            <v>Pie</v>
          </cell>
          <cell r="E1214">
            <v>0.36</v>
          </cell>
          <cell r="F1214" t="str">
            <v>Servicio</v>
          </cell>
        </row>
        <row r="1215">
          <cell r="B1215" t="str">
            <v>CTE5295</v>
          </cell>
          <cell r="C1215" t="str">
            <v xml:space="preserve">Asentamiento de tapón.CARGO POR PROFUNDIDAD.POR PIE </v>
          </cell>
          <cell r="D1215" t="str">
            <v>Pie</v>
          </cell>
          <cell r="E1215">
            <v>0.36</v>
          </cell>
          <cell r="F1215" t="str">
            <v>Servicio</v>
          </cell>
        </row>
        <row r="1216">
          <cell r="B1216" t="str">
            <v>CTE5296</v>
          </cell>
          <cell r="C1216" t="str">
            <v>Asentamiento de tapón.POR PIE./corrida.Cargo fijo.</v>
          </cell>
          <cell r="D1216" t="str">
            <v>unidad</v>
          </cell>
          <cell r="E1216">
            <v>177.57999999999998</v>
          </cell>
          <cell r="F1216" t="str">
            <v>Servicio</v>
          </cell>
        </row>
        <row r="1217">
          <cell r="B1217" t="str">
            <v>CTE5387</v>
          </cell>
          <cell r="C1217" t="str">
            <v>Interpretacion de Memorias</v>
          </cell>
          <cell r="D1217" t="str">
            <v>unidad</v>
          </cell>
          <cell r="E1217">
            <v>1590.27</v>
          </cell>
          <cell r="F1217" t="str">
            <v>Servicio</v>
          </cell>
        </row>
        <row r="1218">
          <cell r="B1218" t="str">
            <v>CTE5417</v>
          </cell>
          <cell r="C1218" t="str">
            <v>Jet Cutter. 1" -4 1/2" Tubing. CARGO POR REGISTRO POR PIE / cada uno</v>
          </cell>
          <cell r="D1218" t="str">
            <v>unidad</v>
          </cell>
          <cell r="E1218">
            <v>1481.8</v>
          </cell>
          <cell r="F1218" t="str">
            <v>Servicio</v>
          </cell>
        </row>
        <row r="1219">
          <cell r="B1219" t="str">
            <v>CTE5421</v>
          </cell>
          <cell r="C1219" t="str">
            <v>Jet Cutter. CARGO POR PROFUNDIDAD POR PIE</v>
          </cell>
          <cell r="D1219" t="str">
            <v>Pie</v>
          </cell>
          <cell r="E1219">
            <v>0.52</v>
          </cell>
          <cell r="F1219" t="str">
            <v>Servicio</v>
          </cell>
        </row>
        <row r="1220">
          <cell r="B1220" t="str">
            <v>CTE5422</v>
          </cell>
          <cell r="C1220" t="str">
            <v>Jet Cutter. Drill Pipe. CARGO POR REGISTRO POR PIE / cada uno</v>
          </cell>
          <cell r="D1220" t="str">
            <v>unidad</v>
          </cell>
          <cell r="E1220">
            <v>1703.35</v>
          </cell>
          <cell r="F1220" t="str">
            <v>Servicio</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17344.060000000001</v>
          </cell>
          <cell r="F1221" t="str">
            <v>Servicio</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34010.850000000006</v>
          </cell>
          <cell r="F1222" t="str">
            <v>Servicio</v>
          </cell>
        </row>
        <row r="1223">
          <cell r="B1223" t="str">
            <v>DYCT10077</v>
          </cell>
          <cell r="C1223" t="str">
            <v>Tubería Continua 1" Sarta de velocidad</v>
          </cell>
          <cell r="D1223" t="str">
            <v>Pie</v>
          </cell>
          <cell r="E1223">
            <v>4.41</v>
          </cell>
          <cell r="F1223" t="str">
            <v>Servicio</v>
          </cell>
        </row>
        <row r="1224">
          <cell r="B1224" t="str">
            <v>DYCT10078</v>
          </cell>
          <cell r="C1224" t="str">
            <v>Tubería Continua 1 1/2" Sarta de velocidad</v>
          </cell>
          <cell r="D1224" t="str">
            <v>Pie</v>
          </cell>
          <cell r="E1224">
            <v>6.73</v>
          </cell>
          <cell r="F1224" t="str">
            <v>Servicio</v>
          </cell>
        </row>
        <row r="1225">
          <cell r="B1225" t="str">
            <v>DYCT10079</v>
          </cell>
          <cell r="C1225" t="str">
            <v>Tubería Continua 1 3/4"  o 2"  Sarta de velocidad</v>
          </cell>
          <cell r="D1225" t="str">
            <v>Pie</v>
          </cell>
          <cell r="E1225">
            <v>7.59</v>
          </cell>
          <cell r="F1225" t="str">
            <v>Servicio</v>
          </cell>
        </row>
        <row r="1226">
          <cell r="B1226" t="str">
            <v>DYCT10080</v>
          </cell>
          <cell r="C1226" t="str">
            <v>Colgador para sarta de velocidad para Coiled Tubing 1,5 - 2 inch</v>
          </cell>
          <cell r="D1226" t="str">
            <v>unidad</v>
          </cell>
          <cell r="E1226">
            <v>38272.340000000004</v>
          </cell>
          <cell r="F1226" t="str">
            <v>Material</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24573.5</v>
          </cell>
          <cell r="F1227" t="str">
            <v>Servicio</v>
          </cell>
        </row>
        <row r="1228">
          <cell r="B1228" t="str">
            <v>CTRE713</v>
          </cell>
          <cell r="C1228" t="str">
            <v>Running Plug para Y Tool para tuberia flexible desde 1 1 /4" - 2 "</v>
          </cell>
          <cell r="D1228" t="str">
            <v>Corrida</v>
          </cell>
          <cell r="E1228">
            <v>7163.8</v>
          </cell>
          <cell r="F1228" t="str">
            <v>Servicio</v>
          </cell>
        </row>
        <row r="1229">
          <cell r="B1229" t="str">
            <v>2.2.38. Servicios de Tratamiento Químico de Crudo y Agua de Producción</v>
          </cell>
        </row>
        <row r="1230">
          <cell r="B1230" t="str">
            <v>DYSCS7095</v>
          </cell>
          <cell r="C1230" t="str">
            <v>Sulfato de Aluminio, 25 kg / sx</v>
          </cell>
          <cell r="D1230" t="str">
            <v>sx</v>
          </cell>
          <cell r="E1230">
            <v>17.11</v>
          </cell>
          <cell r="F1230" t="str">
            <v>Material</v>
          </cell>
        </row>
        <row r="1231">
          <cell r="B1231" t="str">
            <v>DYSCS7096</v>
          </cell>
          <cell r="C1231" t="str">
            <v>Hipoclorito de Calcio, 45kg/can</v>
          </cell>
          <cell r="D1231" t="str">
            <v>tambor</v>
          </cell>
          <cell r="E1231">
            <v>205.54</v>
          </cell>
          <cell r="F1231" t="str">
            <v>Material</v>
          </cell>
        </row>
        <row r="1232">
          <cell r="B1232" t="str">
            <v>DYSCS7097</v>
          </cell>
          <cell r="C1232" t="str">
            <v>Cal Hidratada, 25kg/sx</v>
          </cell>
          <cell r="D1232" t="str">
            <v>sx</v>
          </cell>
          <cell r="E1232">
            <v>9.7800000000000011</v>
          </cell>
          <cell r="F1232" t="str">
            <v>Material</v>
          </cell>
        </row>
        <row r="1233">
          <cell r="B1233" t="str">
            <v>DYSCS7098</v>
          </cell>
          <cell r="C1233" t="str">
            <v>Polímero para MQC o Dewatering  OFXC 1143</v>
          </cell>
          <cell r="D1233" t="str">
            <v>sx</v>
          </cell>
          <cell r="E1233">
            <v>254.12</v>
          </cell>
          <cell r="F1233" t="str">
            <v>Material</v>
          </cell>
        </row>
        <row r="1234">
          <cell r="B1234" t="str">
            <v>DYSCS7099</v>
          </cell>
          <cell r="C1234" t="str">
            <v>Polímero para Dewatering / OFXC 1146 y 1148</v>
          </cell>
          <cell r="D1234" t="str">
            <v>sx</v>
          </cell>
          <cell r="E1234">
            <v>254.53000000000003</v>
          </cell>
          <cell r="F1234" t="str">
            <v>Material</v>
          </cell>
        </row>
        <row r="1235">
          <cell r="B1235" t="str">
            <v>DYSCS7100</v>
          </cell>
          <cell r="C1235" t="str">
            <v>Re-Agente Fijador Orgánico Natural, 50 kg/sx</v>
          </cell>
          <cell r="D1235" t="str">
            <v>sx</v>
          </cell>
          <cell r="E1235">
            <v>15.4</v>
          </cell>
          <cell r="F1235" t="str">
            <v>Material</v>
          </cell>
        </row>
        <row r="1236">
          <cell r="B1236" t="str">
            <v>DYSCS7101</v>
          </cell>
          <cell r="C1236" t="str">
            <v>Acido Fosfórico, 35kg/can</v>
          </cell>
          <cell r="D1236" t="str">
            <v>tambor</v>
          </cell>
          <cell r="E1236">
            <v>199.55</v>
          </cell>
          <cell r="F1236" t="str">
            <v>Material</v>
          </cell>
        </row>
        <row r="1237">
          <cell r="B1237" t="str">
            <v>DYSCS7102</v>
          </cell>
          <cell r="C1237" t="str">
            <v>Bisulfito de Sodio, 25 kg/sx</v>
          </cell>
          <cell r="D1237" t="str">
            <v>sx</v>
          </cell>
          <cell r="E1237">
            <v>39.11</v>
          </cell>
          <cell r="F1237" t="str">
            <v>Material</v>
          </cell>
        </row>
        <row r="1238">
          <cell r="B1238" t="str">
            <v>QP21301</v>
          </cell>
          <cell r="C1238" t="str">
            <v>Dispersante de parafinas crudos livianos</v>
          </cell>
          <cell r="D1238" t="str">
            <v>gls</v>
          </cell>
          <cell r="E1238">
            <v>33.29</v>
          </cell>
          <cell r="F1238" t="str">
            <v>Material</v>
          </cell>
        </row>
        <row r="1239">
          <cell r="B1239" t="str">
            <v>QP21302</v>
          </cell>
          <cell r="C1239" t="str">
            <v>Dispersante de parafinas crudos pesados</v>
          </cell>
          <cell r="D1239" t="str">
            <v>gls</v>
          </cell>
          <cell r="E1239">
            <v>31.630000000000003</v>
          </cell>
          <cell r="F1239" t="str">
            <v>Material</v>
          </cell>
        </row>
        <row r="1240">
          <cell r="B1240" t="str">
            <v>QP21303</v>
          </cell>
          <cell r="C1240" t="str">
            <v>Dispersante de asfaltenos crudos livianos</v>
          </cell>
          <cell r="D1240" t="str">
            <v>gls</v>
          </cell>
          <cell r="E1240">
            <v>34.949999999999996</v>
          </cell>
          <cell r="F1240" t="str">
            <v>Material</v>
          </cell>
        </row>
        <row r="1241">
          <cell r="B1241" t="str">
            <v>QP21304</v>
          </cell>
          <cell r="C1241" t="str">
            <v>Dispersante de asfaltenos crudos pesados</v>
          </cell>
          <cell r="D1241" t="str">
            <v>gls</v>
          </cell>
          <cell r="E1241">
            <v>76.539999999999992</v>
          </cell>
          <cell r="F1241" t="str">
            <v>Material</v>
          </cell>
        </row>
        <row r="1242">
          <cell r="B1242" t="str">
            <v>QP21305</v>
          </cell>
          <cell r="C1242" t="str">
            <v>Bactericida base gluther aldéhido</v>
          </cell>
          <cell r="D1242" t="str">
            <v>gls</v>
          </cell>
          <cell r="E1242">
            <v>128.97</v>
          </cell>
          <cell r="F1242" t="str">
            <v>Material</v>
          </cell>
        </row>
        <row r="1243">
          <cell r="B1243" t="str">
            <v>QP21306</v>
          </cell>
          <cell r="C1243" t="str">
            <v>Bactericida base aldehído</v>
          </cell>
          <cell r="D1243" t="str">
            <v>gls</v>
          </cell>
          <cell r="E1243">
            <v>70.72</v>
          </cell>
          <cell r="F1243" t="str">
            <v>Material</v>
          </cell>
        </row>
        <row r="1244">
          <cell r="B1244" t="str">
            <v>QP21307</v>
          </cell>
          <cell r="C1244" t="str">
            <v>Bactericida alta concentración</v>
          </cell>
          <cell r="D1244" t="str">
            <v>gls</v>
          </cell>
          <cell r="E1244">
            <v>93.179999999999993</v>
          </cell>
          <cell r="F1244" t="str">
            <v>Material</v>
          </cell>
        </row>
        <row r="1245">
          <cell r="B1245" t="str">
            <v>QP21308</v>
          </cell>
          <cell r="C1245" t="str">
            <v>Bactericida concentrado de amplio espectro</v>
          </cell>
          <cell r="D1245" t="str">
            <v>gls</v>
          </cell>
          <cell r="E1245">
            <v>54.08</v>
          </cell>
          <cell r="F1245" t="str">
            <v>Material</v>
          </cell>
        </row>
        <row r="1246">
          <cell r="B1246" t="str">
            <v>QP21309</v>
          </cell>
          <cell r="C1246" t="str">
            <v>Surfactante des emulsionante no iónico base agua</v>
          </cell>
          <cell r="D1246" t="str">
            <v>gls</v>
          </cell>
          <cell r="E1246">
            <v>37.450000000000003</v>
          </cell>
          <cell r="F1246" t="str">
            <v>Material</v>
          </cell>
        </row>
        <row r="1247">
          <cell r="B1247" t="str">
            <v>QP21310</v>
          </cell>
          <cell r="C1247" t="str">
            <v>Surfactante des emulsionante no iónico base oil</v>
          </cell>
          <cell r="D1247" t="str">
            <v>gls</v>
          </cell>
          <cell r="E1247">
            <v>41.61</v>
          </cell>
          <cell r="F1247" t="str">
            <v>Material</v>
          </cell>
        </row>
        <row r="1248">
          <cell r="B1248" t="str">
            <v>QP21311</v>
          </cell>
          <cell r="C1248" t="str">
            <v>Surfactante des emulsionante aniónico base agua</v>
          </cell>
          <cell r="D1248" t="str">
            <v>gls</v>
          </cell>
          <cell r="E1248">
            <v>43.269999999999996</v>
          </cell>
          <cell r="F1248" t="str">
            <v>Material</v>
          </cell>
        </row>
        <row r="1249">
          <cell r="B1249" t="str">
            <v>QP21312</v>
          </cell>
          <cell r="C1249" t="str">
            <v>Surfactante des emulsionante no iónico base agua</v>
          </cell>
          <cell r="D1249" t="str">
            <v>gls</v>
          </cell>
          <cell r="E1249">
            <v>20.81</v>
          </cell>
          <cell r="F1249" t="str">
            <v>Material</v>
          </cell>
        </row>
        <row r="1250">
          <cell r="B1250" t="str">
            <v>QP21313</v>
          </cell>
          <cell r="C1250" t="str">
            <v>Floculante des emulsionante tipo 1</v>
          </cell>
          <cell r="D1250" t="str">
            <v>gls</v>
          </cell>
          <cell r="E1250">
            <v>44.940000000000005</v>
          </cell>
          <cell r="F1250" t="str">
            <v>Material</v>
          </cell>
        </row>
        <row r="1251">
          <cell r="B1251" t="str">
            <v>QP21314</v>
          </cell>
          <cell r="C1251" t="str">
            <v>Floculante des emulsionante tipo 2</v>
          </cell>
          <cell r="D1251" t="str">
            <v>gls</v>
          </cell>
          <cell r="E1251">
            <v>49.09</v>
          </cell>
          <cell r="F1251" t="str">
            <v>Material</v>
          </cell>
        </row>
        <row r="1252">
          <cell r="B1252" t="str">
            <v>QP21315</v>
          </cell>
          <cell r="C1252" t="str">
            <v>Inhibidor de hidratos</v>
          </cell>
          <cell r="D1252" t="str">
            <v>gls</v>
          </cell>
          <cell r="E1252">
            <v>37.450000000000003</v>
          </cell>
          <cell r="F1252" t="str">
            <v>Material</v>
          </cell>
        </row>
        <row r="1253">
          <cell r="B1253" t="str">
            <v>QP21316</v>
          </cell>
          <cell r="C1253" t="str">
            <v>Inhibidor de incrustaciones para completaciones</v>
          </cell>
          <cell r="D1253" t="str">
            <v>gls</v>
          </cell>
          <cell r="E1253">
            <v>34.949999999999996</v>
          </cell>
          <cell r="F1253" t="str">
            <v>Material</v>
          </cell>
        </row>
        <row r="1254">
          <cell r="B1254" t="str">
            <v>QP21317</v>
          </cell>
          <cell r="C1254" t="str">
            <v>Inhibidor de incrustaciones para formación</v>
          </cell>
          <cell r="D1254" t="str">
            <v>gls</v>
          </cell>
          <cell r="E1254">
            <v>11.149999999999999</v>
          </cell>
          <cell r="F1254" t="str">
            <v>Material</v>
          </cell>
        </row>
        <row r="1255">
          <cell r="B1255" t="str">
            <v>QP21318</v>
          </cell>
          <cell r="C1255" t="str">
            <v>Inhibidor de incrustaciones acción rápida</v>
          </cell>
          <cell r="D1255" t="str">
            <v>gls</v>
          </cell>
          <cell r="E1255">
            <v>9.43</v>
          </cell>
          <cell r="F1255" t="str">
            <v>Material</v>
          </cell>
        </row>
        <row r="1256">
          <cell r="B1256" t="str">
            <v>QP21319</v>
          </cell>
          <cell r="C1256" t="str">
            <v>Secuestrante de sulfhídrico</v>
          </cell>
          <cell r="D1256" t="str">
            <v>gls</v>
          </cell>
          <cell r="E1256">
            <v>70.72</v>
          </cell>
          <cell r="F1256" t="str">
            <v>Material</v>
          </cell>
        </row>
        <row r="1257">
          <cell r="B1257" t="str">
            <v>QP21320</v>
          </cell>
          <cell r="C1257" t="str">
            <v>Secuestrante de hierro</v>
          </cell>
          <cell r="D1257" t="str">
            <v>gls</v>
          </cell>
          <cell r="E1257">
            <v>101.5</v>
          </cell>
          <cell r="F1257" t="str">
            <v>Material</v>
          </cell>
        </row>
        <row r="1258">
          <cell r="B1258" t="str">
            <v>QP21321</v>
          </cell>
          <cell r="C1258" t="str">
            <v>Modificador de  Permeabilidad relativa</v>
          </cell>
          <cell r="D1258" t="str">
            <v>gls</v>
          </cell>
          <cell r="E1258">
            <v>149.76</v>
          </cell>
          <cell r="F1258" t="str">
            <v>Material</v>
          </cell>
        </row>
        <row r="1259">
          <cell r="B1259" t="str">
            <v>QP21322</v>
          </cell>
          <cell r="C1259" t="str">
            <v>Promotor de espuma</v>
          </cell>
          <cell r="D1259" t="str">
            <v>gls</v>
          </cell>
          <cell r="E1259">
            <v>46.599999999999994</v>
          </cell>
          <cell r="F1259" t="str">
            <v>Material</v>
          </cell>
        </row>
        <row r="1260">
          <cell r="B1260" t="str">
            <v>QP21323</v>
          </cell>
          <cell r="C1260" t="str">
            <v>Antiespumante acción rápida</v>
          </cell>
          <cell r="D1260" t="str">
            <v>gls</v>
          </cell>
          <cell r="E1260">
            <v>24.97</v>
          </cell>
          <cell r="F1260" t="str">
            <v>Material</v>
          </cell>
        </row>
        <row r="1261">
          <cell r="B1261" t="str">
            <v>SCSA7095</v>
          </cell>
          <cell r="C1261" t="str">
            <v>DEMULSIFICANTE DE ACCIÓN CONTÍNUA. CRUDOS PESADOS</v>
          </cell>
          <cell r="D1261" t="str">
            <v>gls</v>
          </cell>
          <cell r="E1261">
            <v>11.27</v>
          </cell>
          <cell r="F1261" t="str">
            <v>Material</v>
          </cell>
        </row>
        <row r="1262">
          <cell r="B1262" t="str">
            <v>SCSA7096</v>
          </cell>
          <cell r="C1262" t="str">
            <v>DEMULSIFICANTE DE ACCIÓN CONTÍNUA. CRUDOS LIVIANOS</v>
          </cell>
          <cell r="D1262" t="str">
            <v>gls</v>
          </cell>
          <cell r="E1262">
            <v>10.819999999999999</v>
          </cell>
          <cell r="F1262" t="str">
            <v>Material</v>
          </cell>
        </row>
        <row r="1263">
          <cell r="B1263" t="str">
            <v>SCSA7097</v>
          </cell>
          <cell r="C1263" t="str">
            <v>DEMULSIFICANTE DE ACCIÓN RÁPIDA. CRUDOS PESADOS</v>
          </cell>
          <cell r="D1263" t="str">
            <v>gls</v>
          </cell>
          <cell r="E1263">
            <v>14.87</v>
          </cell>
          <cell r="F1263" t="str">
            <v>Material</v>
          </cell>
        </row>
        <row r="1264">
          <cell r="B1264" t="str">
            <v>SCSA7098</v>
          </cell>
          <cell r="C1264" t="str">
            <v>DEMULSIFICANTE DE ACCIÓN RAPIDA  CRUDOS LIVIANOS</v>
          </cell>
          <cell r="D1264" t="str">
            <v>gls</v>
          </cell>
          <cell r="E1264">
            <v>13.51</v>
          </cell>
          <cell r="F1264" t="str">
            <v>Material</v>
          </cell>
        </row>
        <row r="1265">
          <cell r="B1265" t="str">
            <v>SCSA7099</v>
          </cell>
          <cell r="C1265" t="str">
            <v>DEMULSIFICANTE DE ACCIÓN CONTINUA MULTIPROPOSITO</v>
          </cell>
          <cell r="D1265" t="str">
            <v>gls</v>
          </cell>
          <cell r="E1265">
            <v>11.48</v>
          </cell>
          <cell r="F1265" t="str">
            <v>Material</v>
          </cell>
        </row>
        <row r="1266">
          <cell r="B1266" t="str">
            <v>SCSA7100</v>
          </cell>
          <cell r="C1266" t="str">
            <v>Bactericida  Alta concentración</v>
          </cell>
          <cell r="D1266" t="str">
            <v>gls</v>
          </cell>
          <cell r="E1266">
            <v>15.690000000000001</v>
          </cell>
          <cell r="F1266" t="str">
            <v>Material</v>
          </cell>
        </row>
        <row r="1267">
          <cell r="B1267" t="str">
            <v>SCSA7101</v>
          </cell>
          <cell r="C1267" t="str">
            <v>Bactericida 50 % concentración</v>
          </cell>
          <cell r="D1267" t="str">
            <v>gls</v>
          </cell>
          <cell r="E1267">
            <v>12.73</v>
          </cell>
          <cell r="F1267" t="str">
            <v>Material</v>
          </cell>
        </row>
        <row r="1268">
          <cell r="B1268" t="str">
            <v>SCSA7102</v>
          </cell>
          <cell r="C1268" t="str">
            <v>Bactericida   40 % concentración</v>
          </cell>
          <cell r="D1268" t="str">
            <v>gls</v>
          </cell>
          <cell r="E1268">
            <v>11.03</v>
          </cell>
          <cell r="F1268" t="str">
            <v>Material</v>
          </cell>
        </row>
        <row r="1269">
          <cell r="B1269" t="str">
            <v>SCSB7095</v>
          </cell>
          <cell r="C1269" t="str">
            <v>Inhibidor de Arcillas concentrado</v>
          </cell>
          <cell r="D1269" t="str">
            <v>tambor</v>
          </cell>
          <cell r="E1269">
            <v>1151.77</v>
          </cell>
          <cell r="F1269" t="str">
            <v>Material</v>
          </cell>
        </row>
        <row r="1270">
          <cell r="B1270" t="str">
            <v>SCSB7096</v>
          </cell>
          <cell r="C1270" t="str">
            <v>DEFOAMER ( 10 % SILICONE )</v>
          </cell>
          <cell r="D1270" t="str">
            <v>gls</v>
          </cell>
          <cell r="E1270">
            <v>6.36</v>
          </cell>
          <cell r="F1270" t="str">
            <v>Material</v>
          </cell>
        </row>
        <row r="1271">
          <cell r="B1271" t="str">
            <v>SCSB7098</v>
          </cell>
          <cell r="C1271" t="str">
            <v>Agente Floculante acción rápida</v>
          </cell>
          <cell r="D1271" t="str">
            <v>gls</v>
          </cell>
          <cell r="E1271">
            <v>18.34</v>
          </cell>
          <cell r="F1271" t="str">
            <v>Material</v>
          </cell>
        </row>
        <row r="1272">
          <cell r="B1272" t="str">
            <v>SCSB7099</v>
          </cell>
          <cell r="C1272" t="str">
            <v>CLEANER EMULSIFIER, PACKAGE SIZE: 55gal, PACKAGE TYPE: CAN</v>
          </cell>
          <cell r="D1272" t="str">
            <v>tambor</v>
          </cell>
          <cell r="E1272">
            <v>1091.6100000000001</v>
          </cell>
          <cell r="F1272" t="str">
            <v>Material</v>
          </cell>
        </row>
        <row r="1273">
          <cell r="B1273" t="str">
            <v>SCSB7100</v>
          </cell>
          <cell r="C1273" t="str">
            <v>CLEANER EMULSIFIER 245</v>
          </cell>
          <cell r="D1273" t="str">
            <v>gls</v>
          </cell>
          <cell r="E1273">
            <v>10.36</v>
          </cell>
          <cell r="F1273" t="str">
            <v>Material</v>
          </cell>
        </row>
        <row r="1274">
          <cell r="B1274" t="str">
            <v>SCSB7101</v>
          </cell>
          <cell r="C1274" t="str">
            <v>ASPHALTENE INHIBITOR HP</v>
          </cell>
          <cell r="D1274" t="str">
            <v>gls</v>
          </cell>
          <cell r="E1274">
            <v>9.8600000000000012</v>
          </cell>
          <cell r="F1274" t="str">
            <v>Material</v>
          </cell>
        </row>
        <row r="1275">
          <cell r="B1275" t="str">
            <v>SCSC7095</v>
          </cell>
          <cell r="C1275" t="str">
            <v>INHIBITOR CORROSION HP</v>
          </cell>
          <cell r="D1275" t="str">
            <v>gls</v>
          </cell>
          <cell r="E1275">
            <v>9.31</v>
          </cell>
          <cell r="F1275" t="str">
            <v>Material</v>
          </cell>
        </row>
        <row r="1276">
          <cell r="B1276" t="str">
            <v>SCSC7096</v>
          </cell>
          <cell r="C1276" t="str">
            <v>DEFOAMER ( 10 % SILICONE )</v>
          </cell>
          <cell r="D1276" t="str">
            <v>gls</v>
          </cell>
          <cell r="E1276">
            <v>8.9500000000000011</v>
          </cell>
          <cell r="F1276" t="str">
            <v>Material</v>
          </cell>
        </row>
        <row r="1277">
          <cell r="B1277" t="str">
            <v>SCSC7097</v>
          </cell>
          <cell r="C1277" t="str">
            <v>MEJORADOR DE FLUJO</v>
          </cell>
          <cell r="D1277" t="str">
            <v>gls</v>
          </cell>
          <cell r="E1277">
            <v>33.92</v>
          </cell>
          <cell r="F1277" t="str">
            <v>Material</v>
          </cell>
        </row>
        <row r="1278">
          <cell r="B1278" t="str">
            <v>SCSC7098</v>
          </cell>
          <cell r="C1278" t="str">
            <v>INHIBIDOR DE PARAFINAS ACCION CONTINUA</v>
          </cell>
          <cell r="D1278" t="str">
            <v>gls</v>
          </cell>
          <cell r="E1278">
            <v>9.76</v>
          </cell>
          <cell r="F1278" t="str">
            <v>Material</v>
          </cell>
        </row>
        <row r="1279">
          <cell r="B1279" t="str">
            <v>SCSC7099</v>
          </cell>
          <cell r="C1279" t="str">
            <v>ANTIPARAFÍNICO ACCION CONTINUA</v>
          </cell>
          <cell r="D1279" t="str">
            <v>gls</v>
          </cell>
          <cell r="E1279">
            <v>7.2200000000000006</v>
          </cell>
          <cell r="F1279" t="str">
            <v>Material</v>
          </cell>
        </row>
        <row r="1280">
          <cell r="B1280" t="str">
            <v>SCSC7100</v>
          </cell>
          <cell r="C1280" t="str">
            <v xml:space="preserve">ANTIESPUMANTE ACCION CONTINUA </v>
          </cell>
          <cell r="D1280" t="str">
            <v>gls</v>
          </cell>
          <cell r="E1280">
            <v>7.64</v>
          </cell>
          <cell r="F1280" t="str">
            <v>Material</v>
          </cell>
        </row>
        <row r="1281">
          <cell r="B1281" t="str">
            <v>SCSD7097</v>
          </cell>
          <cell r="C1281" t="str">
            <v xml:space="preserve">POLIMERO CATIONICO LIQUIDO (COAGULANTE) </v>
          </cell>
          <cell r="D1281" t="str">
            <v>gls</v>
          </cell>
          <cell r="E1281">
            <v>17.189999999999998</v>
          </cell>
          <cell r="F1281" t="str">
            <v>Material</v>
          </cell>
        </row>
        <row r="1282">
          <cell r="B1282" t="str">
            <v>SCSD7098</v>
          </cell>
          <cell r="C1282" t="str">
            <v>SURFACTANTE NO IONICO DY252</v>
          </cell>
          <cell r="D1282" t="str">
            <v>gls</v>
          </cell>
          <cell r="E1282">
            <v>11.03</v>
          </cell>
          <cell r="F1282" t="str">
            <v>Material</v>
          </cell>
        </row>
        <row r="1283">
          <cell r="B1283" t="str">
            <v>SCSD7099</v>
          </cell>
          <cell r="C1283" t="str">
            <v>REDUCTOR DE FRICCION FLO XL WR, LIQUIDO, GRADO INDUSTRIAL</v>
          </cell>
          <cell r="D1283" t="str">
            <v>gls</v>
          </cell>
          <cell r="E1283">
            <v>33.92</v>
          </cell>
          <cell r="F1283" t="str">
            <v>Material</v>
          </cell>
        </row>
        <row r="1284">
          <cell r="B1284" t="str">
            <v>SCSD7100</v>
          </cell>
          <cell r="C1284" t="str">
            <v>DEMULSIFICANTE DE ACCIÓN CONTINUA 2594</v>
          </cell>
          <cell r="D1284" t="str">
            <v>gls</v>
          </cell>
          <cell r="E1284">
            <v>11.25</v>
          </cell>
          <cell r="F1284" t="str">
            <v>Material</v>
          </cell>
        </row>
        <row r="1285">
          <cell r="B1285" t="str">
            <v>SCSD7101</v>
          </cell>
          <cell r="C1285" t="str">
            <v>INHIBIDOR DE CORROSION DY 4127</v>
          </cell>
          <cell r="D1285" t="str">
            <v>gls</v>
          </cell>
          <cell r="E1285">
            <v>9.33</v>
          </cell>
          <cell r="F1285" t="str">
            <v>Material</v>
          </cell>
        </row>
        <row r="1286">
          <cell r="B1286" t="str">
            <v>SCSD7102</v>
          </cell>
          <cell r="C1286" t="str">
            <v>INHIBIDOR DE ASFALTENOS DY 345</v>
          </cell>
          <cell r="D1286" t="str">
            <v>gls</v>
          </cell>
          <cell r="E1286">
            <v>10.719999999999999</v>
          </cell>
          <cell r="F1286" t="str">
            <v>Material</v>
          </cell>
        </row>
        <row r="1287">
          <cell r="B1287" t="str">
            <v>SCSD7103</v>
          </cell>
          <cell r="C1287" t="str">
            <v xml:space="preserve">POLIELECTROLITO </v>
          </cell>
          <cell r="D1287" t="str">
            <v>gls</v>
          </cell>
          <cell r="E1287">
            <v>22.9</v>
          </cell>
          <cell r="F1287" t="str">
            <v>Material</v>
          </cell>
        </row>
        <row r="1288">
          <cell r="B1288" t="str">
            <v>SCSD7104</v>
          </cell>
          <cell r="C1288" t="str">
            <v>Anticorrosivo tipo 1</v>
          </cell>
          <cell r="D1288" t="str">
            <v>gls</v>
          </cell>
          <cell r="E1288">
            <v>37.869999999999997</v>
          </cell>
          <cell r="F1288" t="str">
            <v>Material</v>
          </cell>
        </row>
        <row r="1289">
          <cell r="B1289" t="str">
            <v>SCSD7105</v>
          </cell>
          <cell r="C1289" t="str">
            <v>Anticorrosivo tipo 2</v>
          </cell>
          <cell r="D1289" t="str">
            <v>gls</v>
          </cell>
          <cell r="E1289">
            <v>18.95</v>
          </cell>
          <cell r="F1289" t="str">
            <v>Material</v>
          </cell>
        </row>
        <row r="1290">
          <cell r="B1290" t="str">
            <v>SCSD7106</v>
          </cell>
          <cell r="C1290" t="str">
            <v>Secuestrante de hierro</v>
          </cell>
          <cell r="D1290" t="str">
            <v>gls</v>
          </cell>
          <cell r="E1290">
            <v>37.06</v>
          </cell>
          <cell r="F1290" t="str">
            <v>Material</v>
          </cell>
        </row>
        <row r="1291">
          <cell r="B1291" t="str">
            <v>QA21401</v>
          </cell>
          <cell r="C1291" t="str">
            <v>Contenido de fibras orgánicas recicladas, procesadas y deshidratadas presentación 4 kg</v>
          </cell>
          <cell r="D1291" t="str">
            <v>unidad</v>
          </cell>
          <cell r="E1291">
            <v>28.32</v>
          </cell>
          <cell r="F1291" t="str">
            <v>Material</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26.09</v>
          </cell>
          <cell r="F1292" t="str">
            <v>Material</v>
          </cell>
        </row>
        <row r="1293">
          <cell r="B1293" t="str">
            <v>QA21403</v>
          </cell>
          <cell r="C1293" t="str">
            <v>Paño absorbente orgánico en paquete de 50 unidades. Tipo 1</v>
          </cell>
          <cell r="D1293" t="str">
            <v>unidad</v>
          </cell>
          <cell r="E1293">
            <v>66.73</v>
          </cell>
          <cell r="F1293" t="str">
            <v>Material</v>
          </cell>
        </row>
        <row r="1294">
          <cell r="B1294" t="str">
            <v>QA21404</v>
          </cell>
          <cell r="C1294" t="str">
            <v xml:space="preserve">Tela Absorbente para hidrocarburos, SHT, un rollo 38 pulg x 144 pies </v>
          </cell>
          <cell r="D1294" t="str">
            <v>unidad</v>
          </cell>
          <cell r="E1294">
            <v>134.64999999999998</v>
          </cell>
          <cell r="F1294" t="str">
            <v>Material</v>
          </cell>
        </row>
        <row r="1295">
          <cell r="B1295" t="str">
            <v>QA21405</v>
          </cell>
          <cell r="C1295" t="str">
            <v>Tela Absorbente para hidrocarburos, Pad de 100 hojas</v>
          </cell>
          <cell r="D1295" t="str">
            <v>unidad</v>
          </cell>
          <cell r="E1295">
            <v>3.08</v>
          </cell>
          <cell r="F1295" t="str">
            <v>Material</v>
          </cell>
        </row>
        <row r="1296">
          <cell r="B1296" t="str">
            <v>QA21406</v>
          </cell>
          <cell r="C1296" t="str">
            <v>Polvo Absorbente de Hidrocarburos (sxs)</v>
          </cell>
          <cell r="D1296" t="str">
            <v>unidad</v>
          </cell>
          <cell r="E1296">
            <v>13.690000000000001</v>
          </cell>
          <cell r="F1296" t="str">
            <v>Material</v>
          </cell>
        </row>
        <row r="1297">
          <cell r="B1297" t="str">
            <v>QA21407</v>
          </cell>
          <cell r="C1297" t="str">
            <v>Absorbente húmedo para hidrocarburo (4pulg x 8 pies para 4 Gal) Tipo medía</v>
          </cell>
          <cell r="D1297" t="str">
            <v>unidad</v>
          </cell>
          <cell r="E1297">
            <v>23.79</v>
          </cell>
          <cell r="F1297" t="str">
            <v>Material</v>
          </cell>
        </row>
        <row r="1298">
          <cell r="B1298" t="str">
            <v>QA21408</v>
          </cell>
          <cell r="C1298" t="str">
            <v>Absorbente húmedo para hidrocarburo (8pulg x 10 pies para 10 Gal) tipo chorizo</v>
          </cell>
          <cell r="D1298" t="str">
            <v>unidad</v>
          </cell>
          <cell r="E1298">
            <v>18.740000000000002</v>
          </cell>
          <cell r="F1298" t="str">
            <v>Material</v>
          </cell>
        </row>
        <row r="1299">
          <cell r="B1299" t="str">
            <v>QA21409</v>
          </cell>
          <cell r="C1299" t="str">
            <v>Contenido de fibras orgánicas recicladas, procesadas y deshidratadas Kit barrera absorbentes (2 mt longitud, 15 cm de diámetro)</v>
          </cell>
          <cell r="D1299" t="str">
            <v>unidad</v>
          </cell>
          <cell r="E1299">
            <v>47.339999999999996</v>
          </cell>
          <cell r="F1299" t="str">
            <v>Material</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17.11</v>
          </cell>
          <cell r="F1300" t="str">
            <v>Material</v>
          </cell>
        </row>
        <row r="1301">
          <cell r="B1301" t="str">
            <v>QA21411</v>
          </cell>
          <cell r="C1301" t="str">
            <v>Paño absorbente orgánico en paquete de 50 unidades. Tipo 2</v>
          </cell>
          <cell r="D1301" t="str">
            <v>unidad</v>
          </cell>
          <cell r="E1301">
            <v>42.79</v>
          </cell>
          <cell r="F1301" t="str">
            <v>Material</v>
          </cell>
        </row>
        <row r="1302">
          <cell r="B1302" t="str">
            <v>F10077</v>
          </cell>
          <cell r="C1302" t="str">
            <v>GRASA TUBING/CASING- COMPOUND JOINT;THREAD LOCK,  44 lbs</v>
          </cell>
          <cell r="D1302" t="str">
            <v>unidad</v>
          </cell>
          <cell r="E1302">
            <v>208.01</v>
          </cell>
          <cell r="F1302" t="str">
            <v>Material</v>
          </cell>
        </row>
        <row r="1303">
          <cell r="B1303" t="str">
            <v>F10078</v>
          </cell>
          <cell r="C1303" t="str">
            <v>GRASA TUBING/CASING- COMPOUND JOINT;THREAD LOCK,  18 lbs</v>
          </cell>
          <cell r="D1303" t="str">
            <v>unidad</v>
          </cell>
          <cell r="E1303">
            <v>149.76</v>
          </cell>
          <cell r="F1303" t="str">
            <v>Material</v>
          </cell>
        </row>
        <row r="1304">
          <cell r="B1304" t="str">
            <v>F10079</v>
          </cell>
          <cell r="C1304" t="str">
            <v>PEGAMENTO, PARA MATERIAL DE PVC, 1GAL/unidad</v>
          </cell>
          <cell r="D1304" t="str">
            <v>unidad</v>
          </cell>
          <cell r="E1304">
            <v>20.37</v>
          </cell>
          <cell r="F1304" t="str">
            <v>Material</v>
          </cell>
        </row>
        <row r="1305">
          <cell r="B1305" t="str">
            <v>F10080</v>
          </cell>
          <cell r="C1305" t="str">
            <v>GEOMEMBRANA PVC NEGRA 750 MICRAS ROLLOS DE 1.4 m x 50 m, 70 m2  O SEGUN NECESIDAD DEL CLIENTE</v>
          </cell>
          <cell r="D1305" t="str">
            <v>M2</v>
          </cell>
          <cell r="E1305">
            <v>4.9400000000000004</v>
          </cell>
          <cell r="F1305" t="str">
            <v>Material</v>
          </cell>
        </row>
        <row r="1306">
          <cell r="B1306" t="str">
            <v>F10081</v>
          </cell>
          <cell r="C1306" t="str">
            <v>GEOMEMBRANA PVC NEGRA 500 MICRAS ROLLOS DE 1.4 m x 50 m 70 m2 O SEGUN NECESIDAD DEL CLIENTE</v>
          </cell>
          <cell r="D1306" t="str">
            <v>M2</v>
          </cell>
          <cell r="E1306">
            <v>3.5700000000000003</v>
          </cell>
          <cell r="F1306" t="str">
            <v>Material</v>
          </cell>
        </row>
        <row r="1307">
          <cell r="B1307" t="str">
            <v>F10082</v>
          </cell>
          <cell r="C1307" t="str">
            <v>GEOMEMBRANA PVC NEGRA 1000 MICRAS ROLLOS DE 1.4 m x 50 m 70 m2 O SEGUN NECESIDAD DEL CLIENTE</v>
          </cell>
          <cell r="D1307" t="str">
            <v>M2</v>
          </cell>
          <cell r="E1307">
            <v>5.83</v>
          </cell>
          <cell r="F1307" t="str">
            <v>Material</v>
          </cell>
        </row>
        <row r="1308">
          <cell r="B1308" t="str">
            <v>F10083</v>
          </cell>
          <cell r="C1308" t="str">
            <v>TERMOSELLADO</v>
          </cell>
          <cell r="D1308" t="str">
            <v>M2</v>
          </cell>
          <cell r="E1308">
            <v>0.39999999999999997</v>
          </cell>
          <cell r="F1308" t="str">
            <v>Material</v>
          </cell>
        </row>
        <row r="1309">
          <cell r="B1309" t="str">
            <v>F10084</v>
          </cell>
          <cell r="C1309" t="str">
            <v>AF SUPERIOR AQUASATIN</v>
          </cell>
          <cell r="D1309" t="str">
            <v>gls</v>
          </cell>
          <cell r="E1309">
            <v>26.48</v>
          </cell>
          <cell r="F1309" t="str">
            <v>Material</v>
          </cell>
        </row>
        <row r="1310">
          <cell r="B1310" t="str">
            <v>F10085</v>
          </cell>
          <cell r="C1310" t="str">
            <v>ANTI DUST 15-40 AQUASATIN</v>
          </cell>
          <cell r="D1310" t="str">
            <v>gls</v>
          </cell>
          <cell r="E1310">
            <v>26.96</v>
          </cell>
          <cell r="F1310" t="str">
            <v>Material</v>
          </cell>
        </row>
        <row r="1311">
          <cell r="B1311" t="str">
            <v>F10086</v>
          </cell>
          <cell r="C1311" t="str">
            <v>Tech 90 Desengrasante</v>
          </cell>
          <cell r="D1311" t="str">
            <v>gls</v>
          </cell>
          <cell r="E1311">
            <v>36.14</v>
          </cell>
          <cell r="F1311" t="str">
            <v>Material</v>
          </cell>
        </row>
        <row r="1312">
          <cell r="B1312" t="str">
            <v>F10087</v>
          </cell>
          <cell r="C1312" t="str">
            <v>GEOMEMBRANA DE ALTA RESISTENICA NEGRA 750 MICRAS X M2</v>
          </cell>
          <cell r="D1312" t="str">
            <v>m2</v>
          </cell>
          <cell r="E1312">
            <v>8.2799999999999994</v>
          </cell>
          <cell r="F1312" t="str">
            <v>Material</v>
          </cell>
        </row>
        <row r="1313">
          <cell r="B1313" t="str">
            <v>F10088</v>
          </cell>
          <cell r="C1313" t="str">
            <v>GEOMEMBRANA DE ALTA RESISTENICA NEGRA 1000 MICRAS X M2</v>
          </cell>
          <cell r="D1313" t="str">
            <v>m2</v>
          </cell>
          <cell r="E1313">
            <v>13.48</v>
          </cell>
          <cell r="F1313" t="str">
            <v>Material</v>
          </cell>
        </row>
        <row r="1314">
          <cell r="B1314" t="str">
            <v>F10089</v>
          </cell>
          <cell r="C1314" t="str">
            <v>PEGAMENTO, PARA MATERIAL DE PVC, 1GAL/unidad - GEOMEMBRANA</v>
          </cell>
          <cell r="D1314" t="str">
            <v>unidad</v>
          </cell>
          <cell r="E1314">
            <v>44.18</v>
          </cell>
          <cell r="F1314" t="str">
            <v>Material</v>
          </cell>
        </row>
        <row r="1315">
          <cell r="B1315" t="str">
            <v>STQ223801</v>
          </cell>
          <cell r="C1315" t="str">
            <v>Supervisor  para tratamientos químicos dia o fraccion</v>
          </cell>
          <cell r="D1315" t="str">
            <v>día</v>
          </cell>
          <cell r="E1315">
            <v>423.42</v>
          </cell>
          <cell r="F1315" t="str">
            <v>Servicio</v>
          </cell>
        </row>
        <row r="1316">
          <cell r="B1316" t="str">
            <v>STQ223802</v>
          </cell>
          <cell r="C1316" t="str">
            <v>Operador para tratamientos químicos dia o fraccion</v>
          </cell>
          <cell r="D1316" t="str">
            <v>día</v>
          </cell>
          <cell r="E1316">
            <v>352.85</v>
          </cell>
          <cell r="F1316" t="str">
            <v>Servicio</v>
          </cell>
        </row>
        <row r="1317">
          <cell r="B1317" t="str">
            <v>STQ223803</v>
          </cell>
          <cell r="C1317" t="str">
            <v>Asistente de Operaciones para tratamientos químicos dia o fraccion</v>
          </cell>
          <cell r="D1317" t="str">
            <v>día</v>
          </cell>
          <cell r="E1317">
            <v>110.26</v>
          </cell>
          <cell r="F1317" t="str">
            <v>Servicio</v>
          </cell>
        </row>
        <row r="1318">
          <cell r="B1318" t="str">
            <v>STQ223804</v>
          </cell>
          <cell r="C1318" t="str">
            <v>Movilización unidades livianas para personal</v>
          </cell>
          <cell r="D1318" t="str">
            <v>km</v>
          </cell>
          <cell r="E1318">
            <v>2.66</v>
          </cell>
          <cell r="F1318" t="str">
            <v>Servicio</v>
          </cell>
        </row>
        <row r="1319">
          <cell r="B1319" t="str">
            <v>STQ223805</v>
          </cell>
          <cell r="C1319" t="str">
            <v>Movilización de equipo adicional, unidades pesadas.</v>
          </cell>
          <cell r="D1319" t="str">
            <v>km</v>
          </cell>
          <cell r="E1319">
            <v>3.15</v>
          </cell>
          <cell r="F1319" t="str">
            <v>Servicio</v>
          </cell>
        </row>
        <row r="1320">
          <cell r="B1320" t="str">
            <v>DYRV-100</v>
          </cell>
          <cell r="C1320" t="str">
            <v>Modificador de Viscosidad ultra - crudos pesados 6 - 10 API</v>
          </cell>
          <cell r="D1320" t="str">
            <v>gls</v>
          </cell>
          <cell r="E1320">
            <v>62.48</v>
          </cell>
          <cell r="F1320" t="str">
            <v>Material</v>
          </cell>
        </row>
        <row r="1321">
          <cell r="B1321" t="str">
            <v>DYRV-101</v>
          </cell>
          <cell r="C1321" t="str">
            <v>Modificador de Viscosidad ultra - crudos pesados 11 - 14 API</v>
          </cell>
          <cell r="D1321" t="str">
            <v>gls</v>
          </cell>
          <cell r="E1321">
            <v>58.02</v>
          </cell>
          <cell r="F1321" t="str">
            <v>Material</v>
          </cell>
        </row>
        <row r="1322">
          <cell r="B1322" t="str">
            <v>DYRV-102</v>
          </cell>
          <cell r="C1322" t="str">
            <v>Modificador de Viscosidad ultra - crudos pesados 15 - 20 API</v>
          </cell>
          <cell r="D1322" t="str">
            <v>gls</v>
          </cell>
          <cell r="E1322">
            <v>45.78</v>
          </cell>
          <cell r="F1322" t="str">
            <v>Material</v>
          </cell>
        </row>
        <row r="1323">
          <cell r="B1323" t="str">
            <v>Nota: La validez de la oferta, es de noventa (90) días contados desde la fecha de presentación de la oferta.</v>
          </cell>
        </row>
      </sheetData>
      <sheetData sheetId="1" refreshError="1"/>
      <sheetData sheetId="2" refreshError="1"/>
      <sheetData sheetId="3">
        <row r="7">
          <cell r="E7">
            <v>46235</v>
          </cell>
          <cell r="K7">
            <v>4349</v>
          </cell>
        </row>
        <row r="8">
          <cell r="E8" t="str">
            <v>EMPRESA PUBLICA DE HIDROCARBUROS DEL ECUADOR EP PETROECUADOR</v>
          </cell>
        </row>
        <row r="14">
          <cell r="E14" t="str">
            <v>GACELA</v>
          </cell>
          <cell r="G14" t="str">
            <v>BLOQUE 07</v>
          </cell>
        </row>
        <row r="16">
          <cell r="E16" t="str">
            <v>RIGLESS</v>
          </cell>
        </row>
        <row r="43">
          <cell r="K43" t="str">
            <v>Ingeniero de Operaciones</v>
          </cell>
        </row>
        <row r="44">
          <cell r="E44" t="str">
            <v>Javier Guevara</v>
          </cell>
          <cell r="K44" t="str">
            <v>Ing. Jorge Cruz</v>
          </cell>
        </row>
        <row r="45">
          <cell r="E45" t="str">
            <v>1713206843</v>
          </cell>
        </row>
      </sheetData>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P"/>
      <sheetName val="BD"/>
      <sheetName val="Clientes"/>
      <sheetName val="OTQ"/>
      <sheetName val="TICKET"/>
      <sheetName val="Reporte Job "/>
      <sheetName val="GUIA"/>
      <sheetName val="BD Pozos"/>
    </sheetNames>
    <sheetDataSet>
      <sheetData sheetId="0" refreshError="1"/>
      <sheetData sheetId="1" refreshError="1"/>
      <sheetData sheetId="2" refreshError="1"/>
      <sheetData sheetId="3" refreshError="1"/>
      <sheetData sheetId="4">
        <row r="9">
          <cell r="E9" t="str">
            <v>Ing. Mónica Quisnancela</v>
          </cell>
        </row>
        <row r="15">
          <cell r="E15" t="str">
            <v>GCLH-022</v>
          </cell>
        </row>
        <row r="16">
          <cell r="E16" t="str">
            <v>RIGLESS</v>
          </cell>
        </row>
        <row r="17">
          <cell r="E17" t="str">
            <v>BOMBEO SISTEMA SOLVENTE ACIDO</v>
          </cell>
        </row>
      </sheetData>
      <sheetData sheetId="5" refreshError="1"/>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TQ"/>
      <sheetName val="Hoja1"/>
      <sheetName val="LISTA DE PRECIOS"/>
    </sheetNames>
    <sheetDataSet>
      <sheetData sheetId="0" refreshError="1"/>
      <sheetData sheetId="1" refreshError="1"/>
      <sheetData sheetId="2">
        <row r="7">
          <cell r="B7" t="str">
            <v>SB3205</v>
          </cell>
          <cell r="C7" t="str">
            <v>Unidad de bombeo para estimulación por hora adicional o fracción</v>
          </cell>
          <cell r="D7" t="str">
            <v>hr</v>
          </cell>
          <cell r="E7">
            <v>26.78</v>
          </cell>
        </row>
        <row r="8">
          <cell r="B8" t="str">
            <v>SB3206</v>
          </cell>
          <cell r="C8" t="str">
            <v>Mezcla de materiales suministrados por la contratista.</v>
          </cell>
          <cell r="D8" t="str">
            <v>gls</v>
          </cell>
          <cell r="E8">
            <v>9.0000000000000011E-2</v>
          </cell>
        </row>
        <row r="9">
          <cell r="B9" t="str">
            <v>SB3207</v>
          </cell>
          <cell r="C9" t="str">
            <v>Mezcla de materiales no suministrados por la contratista.</v>
          </cell>
          <cell r="D9" t="str">
            <v>gls</v>
          </cell>
          <cell r="E9">
            <v>0.25</v>
          </cell>
        </row>
        <row r="10">
          <cell r="B10" t="str">
            <v>SB3208</v>
          </cell>
          <cell r="C10" t="str">
            <v>Bombeo de ácido primeros 2.000 galones</v>
          </cell>
          <cell r="D10" t="str">
            <v>gls</v>
          </cell>
          <cell r="E10">
            <v>0.33</v>
          </cell>
        </row>
        <row r="11">
          <cell r="B11" t="str">
            <v>SB3209</v>
          </cell>
          <cell r="C11" t="str">
            <v>Bombeo de ácido de 2.001 a 4.000 galones</v>
          </cell>
          <cell r="D11" t="str">
            <v>gls</v>
          </cell>
          <cell r="E11">
            <v>0.33</v>
          </cell>
        </row>
        <row r="12">
          <cell r="B12" t="str">
            <v>SB3210</v>
          </cell>
          <cell r="C12" t="str">
            <v>Bombeo de ácido de 4001 galones en adelante</v>
          </cell>
          <cell r="D12" t="str">
            <v>gls</v>
          </cell>
          <cell r="E12">
            <v>0.33</v>
          </cell>
        </row>
        <row r="13">
          <cell r="B13" t="str">
            <v>SB3211</v>
          </cell>
          <cell r="C13" t="str">
            <v>Bombeo de fluidos no corrosivos primeros 2.000 galones</v>
          </cell>
          <cell r="D13" t="str">
            <v>gls</v>
          </cell>
          <cell r="E13">
            <v>0.25</v>
          </cell>
        </row>
        <row r="14">
          <cell r="B14" t="str">
            <v>SB3212</v>
          </cell>
          <cell r="C14" t="str">
            <v>Bombeo de fluidos no corrosivos de 2.001 a 4.000 galones</v>
          </cell>
          <cell r="D14" t="str">
            <v>gls</v>
          </cell>
          <cell r="E14">
            <v>0.25</v>
          </cell>
        </row>
        <row r="15">
          <cell r="B15" t="str">
            <v>SB3213</v>
          </cell>
          <cell r="C15" t="str">
            <v>Bombeo de Fluidos no corrosivos de 4001 galones en adelante</v>
          </cell>
          <cell r="D15" t="str">
            <v>gls</v>
          </cell>
          <cell r="E15">
            <v>0.25</v>
          </cell>
        </row>
        <row r="16">
          <cell r="B16" t="str">
            <v>SB3214</v>
          </cell>
          <cell r="C16" t="str">
            <v>Tanque para tratamiento de 100 barriles</v>
          </cell>
          <cell r="D16" t="str">
            <v>unidad</v>
          </cell>
          <cell r="E16">
            <v>257.09999999999997</v>
          </cell>
        </row>
        <row r="17">
          <cell r="B17" t="str">
            <v>SB3215</v>
          </cell>
          <cell r="C17" t="str">
            <v>Tanques para ácido o solventes de 1.000 a 1500 galones</v>
          </cell>
          <cell r="D17" t="str">
            <v>unidad</v>
          </cell>
          <cell r="E17">
            <v>398.49</v>
          </cell>
        </row>
        <row r="18">
          <cell r="B18" t="str">
            <v>SB3216</v>
          </cell>
          <cell r="C18" t="str">
            <v>Cargo por monitoreo standard  de presión, caudal y densidad</v>
          </cell>
          <cell r="D18" t="str">
            <v>unidad</v>
          </cell>
          <cell r="E18">
            <v>373.8</v>
          </cell>
        </row>
        <row r="19">
          <cell r="B19" t="str">
            <v>SB3217</v>
          </cell>
          <cell r="C19" t="str">
            <v>Substitutos de 2 7/8" hasta 7" acoples por trabajo</v>
          </cell>
          <cell r="D19" t="str">
            <v>unidad</v>
          </cell>
          <cell r="E19">
            <v>45.93</v>
          </cell>
        </row>
        <row r="20">
          <cell r="B20" t="str">
            <v>SB3218</v>
          </cell>
          <cell r="C20" t="str">
            <v>Medidor de flujo adicional por trabajo de servicio de  estimulación</v>
          </cell>
          <cell r="D20" t="str">
            <v>unidad</v>
          </cell>
          <cell r="E20">
            <v>111.41000000000001</v>
          </cell>
        </row>
        <row r="21">
          <cell r="B21" t="str">
            <v>SB3219</v>
          </cell>
          <cell r="C21" t="str">
            <v>Registrador de presión tipo Martín Decker por trabajo</v>
          </cell>
          <cell r="D21" t="str">
            <v>unidad</v>
          </cell>
          <cell r="E21">
            <v>91.67</v>
          </cell>
        </row>
        <row r="22">
          <cell r="B22" t="str">
            <v>SB3220</v>
          </cell>
          <cell r="C22" t="str">
            <v>Movilización de tanques para estimulación</v>
          </cell>
          <cell r="D22" t="str">
            <v>km</v>
          </cell>
          <cell r="E22">
            <v>3.15</v>
          </cell>
        </row>
        <row r="23">
          <cell r="B23" t="str">
            <v>SB3225</v>
          </cell>
          <cell r="C23" t="str">
            <v>Movilización de equipo adicional, unidad de filtración</v>
          </cell>
          <cell r="D23" t="str">
            <v>km</v>
          </cell>
          <cell r="E23">
            <v>3.15</v>
          </cell>
        </row>
        <row r="24">
          <cell r="B24" t="str">
            <v>SB3226</v>
          </cell>
          <cell r="C24" t="str">
            <v>Supervisor para estimulación dia o fraccion</v>
          </cell>
          <cell r="D24" t="str">
            <v>día</v>
          </cell>
          <cell r="E24">
            <v>437.23</v>
          </cell>
        </row>
        <row r="25">
          <cell r="B25" t="str">
            <v>SB3227</v>
          </cell>
          <cell r="C25" t="str">
            <v>Operador para estimulación dia o fraccion</v>
          </cell>
          <cell r="D25" t="str">
            <v>día</v>
          </cell>
          <cell r="E25">
            <v>349.78</v>
          </cell>
        </row>
        <row r="26">
          <cell r="B26" t="str">
            <v>SB3228</v>
          </cell>
          <cell r="C26" t="str">
            <v>Asistente de Operaciones para estimulación dia o fraccion</v>
          </cell>
          <cell r="D26" t="str">
            <v>día</v>
          </cell>
          <cell r="E26">
            <v>109.31</v>
          </cell>
        </row>
        <row r="27">
          <cell r="B27" t="str">
            <v>SB3229</v>
          </cell>
          <cell r="C27" t="str">
            <v>Tanque para fluidos de estimulación 500 bbls</v>
          </cell>
          <cell r="D27" t="str">
            <v>unidad</v>
          </cell>
          <cell r="E27">
            <v>678.36</v>
          </cell>
        </row>
        <row r="28">
          <cell r="B28" t="str">
            <v>SB3230</v>
          </cell>
          <cell r="C28" t="str">
            <v>Servicio de Winche para bajar o subir tanques y silos</v>
          </cell>
          <cell r="D28" t="str">
            <v>día</v>
          </cell>
          <cell r="E28">
            <v>1539.2099999999998</v>
          </cell>
        </row>
        <row r="29">
          <cell r="B29" t="str">
            <v>SB3231</v>
          </cell>
          <cell r="C29" t="str">
            <v>Servicio de Filtración (unidad de filtración y tanque de 500 bls por tres días)</v>
          </cell>
          <cell r="D29" t="str">
            <v>trabajo</v>
          </cell>
          <cell r="E29">
            <v>1710.4399999999998</v>
          </cell>
        </row>
        <row r="30">
          <cell r="B30" t="str">
            <v>SB3232</v>
          </cell>
          <cell r="C30" t="str">
            <v>Unidad de Monitoreo parámetros de Operación en camper</v>
          </cell>
          <cell r="D30" t="str">
            <v>unidad</v>
          </cell>
          <cell r="E30">
            <v>2121.62</v>
          </cell>
        </row>
        <row r="31">
          <cell r="B31" t="str">
            <v>SB3233</v>
          </cell>
          <cell r="C31" t="str">
            <v>Movilización unidades livianas para personal</v>
          </cell>
          <cell r="D31" t="str">
            <v>km</v>
          </cell>
          <cell r="E31">
            <v>2.66</v>
          </cell>
        </row>
        <row r="32">
          <cell r="B32" t="str">
            <v>SB3234</v>
          </cell>
          <cell r="C32" t="str">
            <v>Movilización de equipo adicional, unidades pesadas.</v>
          </cell>
          <cell r="D32" t="str">
            <v>km</v>
          </cell>
          <cell r="E32">
            <v>3.15</v>
          </cell>
        </row>
        <row r="33">
          <cell r="B33" t="str">
            <v>SB3235</v>
          </cell>
          <cell r="C33" t="str">
            <v>Cargo Básico Vacuum para transporte agua limpia 4 hr, capacidad 180 bbls</v>
          </cell>
          <cell r="D33" t="str">
            <v>unidad</v>
          </cell>
          <cell r="E33">
            <v>350.32</v>
          </cell>
        </row>
        <row r="34">
          <cell r="B34" t="str">
            <v>SB3236</v>
          </cell>
          <cell r="C34" t="str">
            <v>Cargo Hora adicional Vaccum 180 bbls</v>
          </cell>
          <cell r="D34" t="str">
            <v>hr</v>
          </cell>
          <cell r="E34">
            <v>54.08</v>
          </cell>
        </row>
        <row r="35">
          <cell r="B35" t="str">
            <v>SB3237</v>
          </cell>
          <cell r="C35" t="str">
            <v>Cargo  Básico unidad de slick line 4 hr</v>
          </cell>
          <cell r="D35" t="str">
            <v>unidad</v>
          </cell>
          <cell r="E35">
            <v>350.32</v>
          </cell>
        </row>
        <row r="36">
          <cell r="B36" t="str">
            <v>SB3238</v>
          </cell>
          <cell r="C36" t="str">
            <v>Cargo hora  adicional slick line después de primeras 4 hr.</v>
          </cell>
          <cell r="D36" t="str">
            <v>hr</v>
          </cell>
          <cell r="E36">
            <v>67.39</v>
          </cell>
        </row>
        <row r="37">
          <cell r="B37" t="str">
            <v>SB3239</v>
          </cell>
          <cell r="C37" t="str">
            <v>Ingeniero de Operaciones de estimulación</v>
          </cell>
          <cell r="D37" t="str">
            <v>día</v>
          </cell>
          <cell r="E37">
            <v>721.64</v>
          </cell>
        </row>
        <row r="38">
          <cell r="B38" t="str">
            <v>SB3240</v>
          </cell>
          <cell r="C38" t="str">
            <v>Cargo básico, primeras 4 horas o fracción de bombeo unidad de estimulación (700 HP)</v>
          </cell>
          <cell r="D38" t="str">
            <v>unidad</v>
          </cell>
          <cell r="E38">
            <v>3180.54</v>
          </cell>
        </row>
        <row r="39">
          <cell r="B39" t="str">
            <v>SB3241</v>
          </cell>
          <cell r="C39" t="str">
            <v>Unidad de bombeo para estimulación por hora adicional o fracción (700 HP)</v>
          </cell>
          <cell r="D39" t="str">
            <v>hr</v>
          </cell>
          <cell r="E39">
            <v>166.18</v>
          </cell>
        </row>
        <row r="40">
          <cell r="B40" t="str">
            <v>SB3242</v>
          </cell>
          <cell r="C40" t="str">
            <v>Supervisor Senior para estimulación dia o fraccion</v>
          </cell>
          <cell r="D40" t="str">
            <v>día</v>
          </cell>
          <cell r="E40">
            <v>749.46</v>
          </cell>
        </row>
        <row r="41">
          <cell r="B41" t="str">
            <v>SB3243</v>
          </cell>
          <cell r="C41" t="str">
            <v>Ingeniero de estimulación</v>
          </cell>
          <cell r="D41" t="str">
            <v>día</v>
          </cell>
          <cell r="E41">
            <v>940.71</v>
          </cell>
        </row>
        <row r="42">
          <cell r="B42" t="str">
            <v>SB3701</v>
          </cell>
          <cell r="C42" t="str">
            <v>Viaje por unidad de bombeo para tratamientos en superficie</v>
          </cell>
          <cell r="D42" t="str">
            <v>km</v>
          </cell>
          <cell r="E42">
            <v>3.15</v>
          </cell>
        </row>
        <row r="43">
          <cell r="B43" t="str">
            <v>LAB8006</v>
          </cell>
          <cell r="C43" t="str">
            <v>Reología de lechadas de cemento</v>
          </cell>
          <cell r="D43" t="str">
            <v>unidad</v>
          </cell>
          <cell r="E43">
            <v>96.45</v>
          </cell>
        </row>
        <row r="44">
          <cell r="B44" t="str">
            <v>LAB8007</v>
          </cell>
          <cell r="C44" t="str">
            <v>Filtrado de lechadas de cemento</v>
          </cell>
          <cell r="D44" t="str">
            <v>unidad</v>
          </cell>
          <cell r="E44">
            <v>176.1</v>
          </cell>
        </row>
        <row r="45">
          <cell r="B45" t="str">
            <v>LAB8008</v>
          </cell>
          <cell r="C45" t="str">
            <v>Bombeabilidad de lechadas de cemento I, hasta 360 minutos.</v>
          </cell>
          <cell r="D45" t="str">
            <v>unidad</v>
          </cell>
          <cell r="E45">
            <v>245.49</v>
          </cell>
        </row>
        <row r="46">
          <cell r="B46" t="str">
            <v>LAB8009</v>
          </cell>
          <cell r="C46" t="str">
            <v>Ensayo de UCA con SGSA I, hasta 360 minutos.</v>
          </cell>
          <cell r="D46" t="str">
            <v>unidad</v>
          </cell>
          <cell r="E46">
            <v>343.81</v>
          </cell>
        </row>
        <row r="47">
          <cell r="B47" t="str">
            <v>LAB8010</v>
          </cell>
          <cell r="C47" t="str">
            <v>Ensayo de crush sobre probetas de cemento, en prensa (3 roturas)</v>
          </cell>
          <cell r="D47" t="str">
            <v>unidad</v>
          </cell>
          <cell r="E47">
            <v>183.19</v>
          </cell>
        </row>
        <row r="48">
          <cell r="B48" t="str">
            <v>LAB8011</v>
          </cell>
          <cell r="C48" t="str">
            <v>Determinación de densidad en alivian antes utilizando picnómetro de helio.</v>
          </cell>
          <cell r="D48" t="str">
            <v>unidad</v>
          </cell>
          <cell r="E48">
            <v>97.7</v>
          </cell>
        </row>
        <row r="49">
          <cell r="B49" t="str">
            <v>LAB8012</v>
          </cell>
          <cell r="C49" t="str">
            <v>Determinación de densidad en lechadas de cemento.</v>
          </cell>
          <cell r="D49" t="str">
            <v>unidad</v>
          </cell>
          <cell r="E49">
            <v>61.059999999999995</v>
          </cell>
        </row>
        <row r="50">
          <cell r="B50" t="str">
            <v>LAB8013</v>
          </cell>
          <cell r="C50" t="str">
            <v>Determinación de settling y agua libre.</v>
          </cell>
          <cell r="D50" t="str">
            <v>unidad</v>
          </cell>
          <cell r="E50">
            <v>61.059999999999995</v>
          </cell>
        </row>
        <row r="51">
          <cell r="B51" t="str">
            <v>LAB8014</v>
          </cell>
          <cell r="C51" t="str">
            <v>Ensayos de expansión.</v>
          </cell>
          <cell r="D51" t="str">
            <v>unidad</v>
          </cell>
          <cell r="E51">
            <v>73.27000000000001</v>
          </cell>
        </row>
        <row r="52">
          <cell r="B52" t="str">
            <v>LAB8015</v>
          </cell>
          <cell r="C52" t="str">
            <v>Ensayos de remoción de residuos de Workovers de fractura, selección del mejor colchón lavador.</v>
          </cell>
          <cell r="D52" t="str">
            <v>unidad</v>
          </cell>
          <cell r="E52">
            <v>183.19</v>
          </cell>
        </row>
        <row r="53">
          <cell r="B53" t="str">
            <v>LAB8101</v>
          </cell>
          <cell r="C53" t="str">
            <v>Ensayo estático de hinchamiento de arcillas, utilizando método centrífugo.</v>
          </cell>
          <cell r="D53" t="str">
            <v>unidad</v>
          </cell>
          <cell r="E53">
            <v>97.7</v>
          </cell>
        </row>
        <row r="54">
          <cell r="B54" t="str">
            <v>LAB8102</v>
          </cell>
          <cell r="C54" t="str">
            <v xml:space="preserve">Evaluación de inhibidores de corrosión, ensayo gravimétrico con cupones N80 y J55. </v>
          </cell>
          <cell r="D54" t="str">
            <v>unidad</v>
          </cell>
          <cell r="E54">
            <v>244.25</v>
          </cell>
        </row>
        <row r="55">
          <cell r="B55" t="str">
            <v>LAB8103</v>
          </cell>
          <cell r="C55" t="str">
            <v>Ensayo de emulsión agua-petróleo en probeta selección del surfactante adecuado y concentración óptima.</v>
          </cell>
          <cell r="D55" t="str">
            <v>unidad</v>
          </cell>
          <cell r="E55">
            <v>122.12</v>
          </cell>
        </row>
        <row r="56">
          <cell r="B56" t="str">
            <v>LAB8104</v>
          </cell>
          <cell r="C56" t="str">
            <v>Ensayos de análisis de agua en HACH-200, determinación de Hierro, Calcio, Bario, estroncio, turbidez.</v>
          </cell>
          <cell r="D56" t="str">
            <v>unidad</v>
          </cell>
          <cell r="E56">
            <v>305.29999999999995</v>
          </cell>
        </row>
        <row r="57">
          <cell r="B57" t="str">
            <v>LAB8105</v>
          </cell>
          <cell r="C57" t="str">
            <v>Determinación de tensión superficial y ángulo de contacto en surfactantes medíante método Pendant Drop.</v>
          </cell>
          <cell r="D57" t="str">
            <v>unidad</v>
          </cell>
          <cell r="E57">
            <v>427.41999999999996</v>
          </cell>
        </row>
        <row r="58">
          <cell r="B58" t="str">
            <v>LAB8106</v>
          </cell>
          <cell r="C58" t="str">
            <v>Análisis de distribución granulométrico en agentes de sosten, determinación de esfericidad, solubilidad en HCL</v>
          </cell>
          <cell r="D58" t="str">
            <v>unidad</v>
          </cell>
          <cell r="E58">
            <v>146.54999999999998</v>
          </cell>
        </row>
        <row r="59">
          <cell r="B59" t="str">
            <v>LAB8107</v>
          </cell>
          <cell r="C59" t="str">
            <v>Ensayos de retornos de permeabilidad a fluidos de completación</v>
          </cell>
          <cell r="D59" t="str">
            <v>unidad</v>
          </cell>
          <cell r="E59">
            <v>2849.45</v>
          </cell>
        </row>
        <row r="60">
          <cell r="B60" t="str">
            <v>LAB8108</v>
          </cell>
          <cell r="C60" t="str">
            <v>Ensayos de retornos de permeabilidad a sistemas ácidos</v>
          </cell>
          <cell r="D60" t="str">
            <v>unidad</v>
          </cell>
          <cell r="E60">
            <v>3093.68</v>
          </cell>
        </row>
        <row r="61">
          <cell r="B61" t="str">
            <v>LAB8109</v>
          </cell>
          <cell r="C61" t="str">
            <v>Ensayos de Reductores de fricción, en distintos fluidos.</v>
          </cell>
          <cell r="D61" t="str">
            <v>unidad</v>
          </cell>
          <cell r="E61">
            <v>97.7</v>
          </cell>
        </row>
        <row r="62">
          <cell r="B62" t="str">
            <v>LAB8110</v>
          </cell>
          <cell r="C62" t="str">
            <v>TEST DE CO2 (% EN GAS)</v>
          </cell>
          <cell r="D62" t="str">
            <v>unidad</v>
          </cell>
          <cell r="E62">
            <v>48.86</v>
          </cell>
        </row>
        <row r="63">
          <cell r="B63" t="str">
            <v>LAB8111</v>
          </cell>
          <cell r="C63" t="str">
            <v>TEST DE H2S (% EN GAS)</v>
          </cell>
          <cell r="D63" t="str">
            <v>unidad</v>
          </cell>
          <cell r="E63">
            <v>48.86</v>
          </cell>
        </row>
        <row r="64">
          <cell r="B64" t="str">
            <v>LAB8112</v>
          </cell>
          <cell r="C64" t="str">
            <v>TEST DE BSW CENTRIFUGACION</v>
          </cell>
          <cell r="D64" t="str">
            <v>unidad</v>
          </cell>
          <cell r="E64">
            <v>48.86</v>
          </cell>
        </row>
        <row r="65">
          <cell r="B65" t="str">
            <v>LAB8113</v>
          </cell>
          <cell r="C65" t="str">
            <v>TEST DE API 60</v>
          </cell>
          <cell r="D65" t="str">
            <v>unidad</v>
          </cell>
          <cell r="E65">
            <v>40.71</v>
          </cell>
        </row>
        <row r="66">
          <cell r="B66" t="str">
            <v>LAB8114</v>
          </cell>
          <cell r="C66" t="str">
            <v>TEST DE API SECO</v>
          </cell>
          <cell r="D66" t="str">
            <v>unidad</v>
          </cell>
          <cell r="E66">
            <v>24.430000000000003</v>
          </cell>
        </row>
        <row r="67">
          <cell r="B67" t="str">
            <v>LAB8115</v>
          </cell>
          <cell r="C67" t="str">
            <v>TEST DE ALCALINIDAD TOTAL COMO ppm de CaCO3</v>
          </cell>
          <cell r="D67" t="str">
            <v>unidad</v>
          </cell>
          <cell r="E67">
            <v>24.430000000000003</v>
          </cell>
        </row>
        <row r="68">
          <cell r="B68" t="str">
            <v>LAB8116</v>
          </cell>
          <cell r="C68" t="str">
            <v>TEST DE DUREZA TOTAL COMO ppm de CaCO3</v>
          </cell>
          <cell r="D68" t="str">
            <v>unidad</v>
          </cell>
          <cell r="E68">
            <v>24.430000000000003</v>
          </cell>
        </row>
        <row r="69">
          <cell r="B69" t="str">
            <v>LAB8117</v>
          </cell>
          <cell r="C69" t="str">
            <v>TEST DE DUREZA CALCICA TOTAL COMO ppm de CaCO3</v>
          </cell>
          <cell r="D69" t="str">
            <v>unidad</v>
          </cell>
          <cell r="E69">
            <v>24.430000000000003</v>
          </cell>
        </row>
        <row r="70">
          <cell r="B70" t="str">
            <v>LAB8118</v>
          </cell>
          <cell r="C70" t="str">
            <v>TEST DE CLORURO COMO ppm DE CL. SALINIDAD</v>
          </cell>
          <cell r="D70" t="str">
            <v>unidad</v>
          </cell>
          <cell r="E70">
            <v>24.430000000000003</v>
          </cell>
        </row>
        <row r="71">
          <cell r="B71" t="str">
            <v>LAB8119</v>
          </cell>
          <cell r="C71" t="str">
            <v>TEST DE SULFATO COMO ppm DE SO4</v>
          </cell>
          <cell r="D71" t="str">
            <v>unidad</v>
          </cell>
          <cell r="E71">
            <v>40.71</v>
          </cell>
        </row>
        <row r="72">
          <cell r="B72" t="str">
            <v>LAB8120</v>
          </cell>
          <cell r="C72" t="str">
            <v>TEST DE SODIO CALCULADO COMO ppm Na++</v>
          </cell>
          <cell r="D72" t="str">
            <v>unidad</v>
          </cell>
          <cell r="E72">
            <v>32.57</v>
          </cell>
        </row>
        <row r="73">
          <cell r="B73" t="str">
            <v>LAB8121</v>
          </cell>
          <cell r="C73" t="str">
            <v>TEST DE HIERRO EN CABEZA COMO ppm Fe2+</v>
          </cell>
          <cell r="D73" t="str">
            <v>unidad</v>
          </cell>
          <cell r="E73">
            <v>24.430000000000003</v>
          </cell>
        </row>
        <row r="74">
          <cell r="B74" t="str">
            <v>LAB8122</v>
          </cell>
          <cell r="C74" t="str">
            <v>TEST DE HIERRO EN MANIFOLD COMO ppm Fe2+</v>
          </cell>
          <cell r="D74" t="str">
            <v>unidad</v>
          </cell>
          <cell r="E74">
            <v>24.430000000000003</v>
          </cell>
        </row>
        <row r="75">
          <cell r="B75" t="str">
            <v>LAB8123</v>
          </cell>
          <cell r="C75" t="str">
            <v>TEST DE PH</v>
          </cell>
          <cell r="D75" t="str">
            <v>unidad</v>
          </cell>
          <cell r="E75">
            <v>13.03</v>
          </cell>
        </row>
        <row r="76">
          <cell r="B76" t="str">
            <v>DYFS-100</v>
          </cell>
          <cell r="C76" t="str">
            <v>Estabilizador de Finos</v>
          </cell>
          <cell r="D76" t="str">
            <v>gls</v>
          </cell>
          <cell r="E76">
            <v>423.39</v>
          </cell>
        </row>
        <row r="77">
          <cell r="B77" t="str">
            <v>DYCLAY PLUS-50</v>
          </cell>
          <cell r="C77" t="str">
            <v>Inhibidor de Arcillas</v>
          </cell>
          <cell r="D77" t="str">
            <v>gls</v>
          </cell>
          <cell r="E77">
            <v>41.04</v>
          </cell>
        </row>
        <row r="78">
          <cell r="B78" t="str">
            <v>DYCLAYM-500</v>
          </cell>
          <cell r="C78" t="str">
            <v>Inhibidor de Arcillas HP</v>
          </cell>
          <cell r="D78" t="str">
            <v>gls</v>
          </cell>
          <cell r="E78">
            <v>49.52</v>
          </cell>
        </row>
        <row r="79">
          <cell r="B79" t="str">
            <v>DYCLAY NORM-30</v>
          </cell>
          <cell r="C79" t="str">
            <v>Estabilizador de Arcillas</v>
          </cell>
          <cell r="D79" t="str">
            <v>gls</v>
          </cell>
          <cell r="E79">
            <v>23.99</v>
          </cell>
        </row>
        <row r="80">
          <cell r="B80" t="str">
            <v>DYIC-100</v>
          </cell>
          <cell r="C80" t="str">
            <v>Inhibidor de Corrosión Inorgánico</v>
          </cell>
          <cell r="D80" t="str">
            <v>gls</v>
          </cell>
          <cell r="E80">
            <v>39.869999999999997</v>
          </cell>
        </row>
        <row r="81">
          <cell r="B81" t="str">
            <v>DYIC-150</v>
          </cell>
          <cell r="C81" t="str">
            <v>Inhibidor de Corrosión orgánico</v>
          </cell>
          <cell r="D81" t="str">
            <v>gls</v>
          </cell>
          <cell r="E81">
            <v>39.17</v>
          </cell>
        </row>
        <row r="82">
          <cell r="B82" t="str">
            <v>DYIC-200</v>
          </cell>
          <cell r="C82" t="str">
            <v>Inhibidor de Corrosión Inorgánico HT</v>
          </cell>
          <cell r="D82" t="str">
            <v>gls</v>
          </cell>
          <cell r="E82">
            <v>44.4</v>
          </cell>
        </row>
        <row r="83">
          <cell r="B83" t="str">
            <v>DYIC-250</v>
          </cell>
          <cell r="C83" t="str">
            <v>Inhibidor de Corrosión Biodegradable</v>
          </cell>
          <cell r="D83" t="str">
            <v>gls</v>
          </cell>
          <cell r="E83">
            <v>144.04</v>
          </cell>
        </row>
        <row r="84">
          <cell r="B84" t="str">
            <v>DY-200</v>
          </cell>
          <cell r="C84" t="str">
            <v>Antiemulsificante  Base agua crudos livianos</v>
          </cell>
          <cell r="D84" t="str">
            <v>gls</v>
          </cell>
          <cell r="E84">
            <v>20.5</v>
          </cell>
        </row>
        <row r="85">
          <cell r="B85" t="str">
            <v>DY-1000</v>
          </cell>
          <cell r="C85" t="str">
            <v>Antiemulsificante  Base agua crudos pesados</v>
          </cell>
          <cell r="D85" t="str">
            <v>gls</v>
          </cell>
          <cell r="E85">
            <v>58.56</v>
          </cell>
        </row>
        <row r="86">
          <cell r="B86" t="str">
            <v>DY-1100</v>
          </cell>
          <cell r="C86" t="str">
            <v>Antiemulsificante  Base aceite</v>
          </cell>
          <cell r="D86" t="str">
            <v>gls</v>
          </cell>
          <cell r="E86">
            <v>33.68</v>
          </cell>
        </row>
        <row r="87">
          <cell r="B87" t="str">
            <v>DYAS-30</v>
          </cell>
          <cell r="C87" t="str">
            <v>Surfactante Catiónico</v>
          </cell>
          <cell r="D87" t="str">
            <v>gls</v>
          </cell>
          <cell r="E87">
            <v>24.009999999999998</v>
          </cell>
        </row>
        <row r="88">
          <cell r="B88" t="str">
            <v>DYAS-60</v>
          </cell>
          <cell r="C88" t="str">
            <v>Surfactante No-iónico estimulación</v>
          </cell>
          <cell r="D88" t="str">
            <v>gls</v>
          </cell>
          <cell r="E88">
            <v>52.68</v>
          </cell>
        </row>
        <row r="89">
          <cell r="B89" t="str">
            <v>DYSURF-100</v>
          </cell>
          <cell r="C89" t="str">
            <v>Surfactante No-iónico limpieza</v>
          </cell>
          <cell r="D89" t="str">
            <v>gls</v>
          </cell>
          <cell r="E89">
            <v>22.26</v>
          </cell>
        </row>
        <row r="90">
          <cell r="B90" t="str">
            <v>DYSURF-180</v>
          </cell>
          <cell r="C90" t="str">
            <v>Surfactante No-iónico base oil</v>
          </cell>
          <cell r="D90" t="str">
            <v>gls</v>
          </cell>
          <cell r="E90">
            <v>35.28</v>
          </cell>
        </row>
        <row r="91">
          <cell r="B91" t="str">
            <v>DYSURF-200</v>
          </cell>
          <cell r="C91" t="str">
            <v>Surfactante Demulsificante No-iónico base agua</v>
          </cell>
          <cell r="D91" t="str">
            <v>gls</v>
          </cell>
          <cell r="E91">
            <v>27.46</v>
          </cell>
        </row>
        <row r="92">
          <cell r="B92" t="str">
            <v>DYSURF-250</v>
          </cell>
          <cell r="C92" t="str">
            <v>Surfactante No-iónico base agua HT</v>
          </cell>
          <cell r="D92" t="str">
            <v>gls</v>
          </cell>
          <cell r="E92">
            <v>32.680000000000007</v>
          </cell>
        </row>
        <row r="93">
          <cell r="B93" t="str">
            <v>DYS-301</v>
          </cell>
          <cell r="C93" t="str">
            <v>Surfactante Aniónico Antisludge</v>
          </cell>
          <cell r="D93" t="str">
            <v>gls</v>
          </cell>
          <cell r="E93">
            <v>32.49</v>
          </cell>
        </row>
        <row r="94">
          <cell r="B94" t="str">
            <v>DYS-302</v>
          </cell>
          <cell r="C94" t="str">
            <v>Surfactante Aniónico base agua</v>
          </cell>
          <cell r="D94" t="str">
            <v>gls</v>
          </cell>
          <cell r="E94">
            <v>34.22</v>
          </cell>
        </row>
        <row r="95">
          <cell r="B95" t="str">
            <v>DYS-400</v>
          </cell>
          <cell r="C95" t="str">
            <v>Surfactante limpiador</v>
          </cell>
          <cell r="D95" t="str">
            <v>gls</v>
          </cell>
          <cell r="E95">
            <v>101.5</v>
          </cell>
        </row>
        <row r="96">
          <cell r="B96" t="str">
            <v>DYZL-100</v>
          </cell>
          <cell r="C96" t="str">
            <v>Reductor de Tensión Superficial HP</v>
          </cell>
          <cell r="D96" t="str">
            <v>gls</v>
          </cell>
          <cell r="E96">
            <v>36.619999999999997</v>
          </cell>
        </row>
        <row r="97">
          <cell r="B97" t="str">
            <v>DYRE-76</v>
          </cell>
          <cell r="C97" t="str">
            <v>Reductor de Tensión Superficial HT</v>
          </cell>
          <cell r="D97" t="str">
            <v>gls</v>
          </cell>
          <cell r="E97">
            <v>15.33</v>
          </cell>
        </row>
        <row r="98">
          <cell r="B98" t="str">
            <v>DYFE - 100</v>
          </cell>
          <cell r="C98" t="str">
            <v>CONTROLADOR DE HIERRO  DYFE - 100</v>
          </cell>
          <cell r="D98" t="str">
            <v>lbs</v>
          </cell>
          <cell r="E98">
            <v>19.91</v>
          </cell>
        </row>
        <row r="99">
          <cell r="B99" t="str">
            <v>DYFE - 200</v>
          </cell>
          <cell r="C99" t="str">
            <v>CONTROLADOR DE HIERRO  DYFE - 200</v>
          </cell>
          <cell r="D99" t="str">
            <v>lbs</v>
          </cell>
          <cell r="E99">
            <v>2.4900000000000002</v>
          </cell>
        </row>
        <row r="100">
          <cell r="B100" t="str">
            <v>DYFE-  300</v>
          </cell>
          <cell r="C100" t="str">
            <v>SECUESTRANTE DE HIERRO  DYFE - 300</v>
          </cell>
          <cell r="D100" t="str">
            <v>gls</v>
          </cell>
          <cell r="E100">
            <v>21.47</v>
          </cell>
        </row>
        <row r="101">
          <cell r="B101" t="str">
            <v>DYFE -400HT</v>
          </cell>
          <cell r="C101" t="str">
            <v>CONTROLADOR DE HIERRO  DYFE - 400</v>
          </cell>
          <cell r="D101" t="str">
            <v>gls</v>
          </cell>
          <cell r="E101">
            <v>94.57</v>
          </cell>
        </row>
        <row r="102">
          <cell r="B102" t="str">
            <v>DYLMY- 250</v>
          </cell>
          <cell r="C102" t="str">
            <v>INHIBIDOR DE PARAFINA CRUDOS PESADOS</v>
          </cell>
          <cell r="D102" t="str">
            <v>gls</v>
          </cell>
          <cell r="E102">
            <v>39.580000000000005</v>
          </cell>
        </row>
        <row r="103">
          <cell r="B103" t="str">
            <v>DYLMY- 150 HT</v>
          </cell>
          <cell r="C103" t="str">
            <v>INHIBIDOR DE PARAFINA CRUDOS LIVIANOS</v>
          </cell>
          <cell r="D103" t="str">
            <v>gls</v>
          </cell>
          <cell r="E103">
            <v>49.760000000000005</v>
          </cell>
        </row>
        <row r="104">
          <cell r="B104" t="str">
            <v>DYSCALY- 90C</v>
          </cell>
          <cell r="C104" t="str">
            <v>Anti - escala base fosfonatos</v>
          </cell>
          <cell r="D104" t="str">
            <v>gls</v>
          </cell>
          <cell r="E104">
            <v>62.29</v>
          </cell>
        </row>
        <row r="105">
          <cell r="B105" t="str">
            <v>DYTHY 757</v>
          </cell>
          <cell r="C105" t="str">
            <v>Anti - escala tratamientos</v>
          </cell>
          <cell r="D105" t="str">
            <v>gls</v>
          </cell>
          <cell r="E105">
            <v>32.82</v>
          </cell>
        </row>
        <row r="106">
          <cell r="B106" t="str">
            <v>DYACET-100</v>
          </cell>
          <cell r="C106" t="str">
            <v>ACIDO ACETICO</v>
          </cell>
          <cell r="D106" t="str">
            <v>gls</v>
          </cell>
          <cell r="E106">
            <v>17.830000000000002</v>
          </cell>
        </row>
        <row r="107">
          <cell r="B107" t="str">
            <v>DYAF-500</v>
          </cell>
          <cell r="C107" t="str">
            <v>ACIDO FORMICO</v>
          </cell>
          <cell r="D107" t="str">
            <v>gls</v>
          </cell>
          <cell r="E107">
            <v>20.86</v>
          </cell>
        </row>
        <row r="108">
          <cell r="B108" t="str">
            <v>DYAG-400</v>
          </cell>
          <cell r="C108" t="str">
            <v>ACIDO GLIICOLICO</v>
          </cell>
          <cell r="D108" t="str">
            <v>gls</v>
          </cell>
          <cell r="E108">
            <v>18.309999999999999</v>
          </cell>
        </row>
        <row r="109">
          <cell r="B109" t="str">
            <v>DYAG-450</v>
          </cell>
          <cell r="C109" t="str">
            <v>ACIDO GLIICOLICO 50%</v>
          </cell>
          <cell r="D109" t="str">
            <v>gls</v>
          </cell>
          <cell r="E109">
            <v>9.99</v>
          </cell>
        </row>
        <row r="110">
          <cell r="B110" t="str">
            <v>DYSC-345</v>
          </cell>
          <cell r="C110" t="str">
            <v>SODA CAUSTICA 50%</v>
          </cell>
          <cell r="D110" t="str">
            <v>gls</v>
          </cell>
          <cell r="E110">
            <v>14.989999999999998</v>
          </cell>
        </row>
        <row r="111">
          <cell r="B111" t="str">
            <v>DYXYL-100</v>
          </cell>
          <cell r="C111" t="str">
            <v>Xileno</v>
          </cell>
          <cell r="D111" t="str">
            <v>gls</v>
          </cell>
          <cell r="E111">
            <v>12</v>
          </cell>
        </row>
        <row r="112">
          <cell r="B112" t="str">
            <v>DYTERP-100</v>
          </cell>
          <cell r="C112" t="str">
            <v>Solvente Mutual Acuohumectante</v>
          </cell>
          <cell r="D112" t="str">
            <v>gls</v>
          </cell>
          <cell r="E112">
            <v>35.15</v>
          </cell>
        </row>
        <row r="113">
          <cell r="B113" t="str">
            <v>DYTERP-150</v>
          </cell>
          <cell r="C113" t="str">
            <v>Solvente Base Terpenos biodegradable</v>
          </cell>
          <cell r="D113" t="str">
            <v>gls</v>
          </cell>
          <cell r="E113">
            <v>35.730000000000004</v>
          </cell>
        </row>
        <row r="114">
          <cell r="B114" t="str">
            <v>DYORGSOLV-376</v>
          </cell>
          <cell r="C114" t="str">
            <v>Solvente Bio Orgánico Tipo 2</v>
          </cell>
          <cell r="D114" t="str">
            <v>gls</v>
          </cell>
          <cell r="E114">
            <v>15.77</v>
          </cell>
        </row>
        <row r="115">
          <cell r="B115" t="str">
            <v>DYORGSOLV-576</v>
          </cell>
          <cell r="C115" t="str">
            <v>Solvente Mutual HP</v>
          </cell>
          <cell r="D115" t="str">
            <v>gls</v>
          </cell>
          <cell r="E115">
            <v>15.77</v>
          </cell>
        </row>
        <row r="116">
          <cell r="B116" t="str">
            <v>DY ACIDHT</v>
          </cell>
          <cell r="C116" t="str">
            <v>ACIDO FOSFONICO</v>
          </cell>
          <cell r="D116" t="str">
            <v>gls</v>
          </cell>
          <cell r="E116">
            <v>64.900000000000006</v>
          </cell>
        </row>
        <row r="117">
          <cell r="B117" t="str">
            <v>DYHOT-400</v>
          </cell>
          <cell r="C117" t="str">
            <v>REMOVEDOR DE PARAFINA</v>
          </cell>
          <cell r="D117" t="str">
            <v>gls</v>
          </cell>
          <cell r="E117">
            <v>5.58</v>
          </cell>
        </row>
        <row r="118">
          <cell r="B118" t="str">
            <v>DYBF-300</v>
          </cell>
          <cell r="C118" t="str">
            <v>BICARBONATO DE SODIO</v>
          </cell>
          <cell r="D118" t="str">
            <v>lbs</v>
          </cell>
          <cell r="E118">
            <v>0.51</v>
          </cell>
        </row>
        <row r="119">
          <cell r="B119" t="str">
            <v>DYAM-675</v>
          </cell>
          <cell r="C119" t="str">
            <v>BIFLORURO DE AM ONIO ( PARA RMA)</v>
          </cell>
          <cell r="D119" t="str">
            <v>lbs</v>
          </cell>
          <cell r="E119">
            <v>4.41</v>
          </cell>
        </row>
        <row r="120">
          <cell r="B120" t="str">
            <v>DYGY-120</v>
          </cell>
          <cell r="C120" t="str">
            <v>GELIFICANTE DE ACIDO</v>
          </cell>
          <cell r="D120" t="str">
            <v>gls</v>
          </cell>
          <cell r="E120">
            <v>40.700000000000003</v>
          </cell>
        </row>
        <row r="121">
          <cell r="B121" t="str">
            <v>DYHS-654</v>
          </cell>
          <cell r="C121" t="str">
            <v>HIPOCLORITO DE SODIO</v>
          </cell>
          <cell r="D121" t="str">
            <v>gls</v>
          </cell>
          <cell r="E121">
            <v>2.21</v>
          </cell>
        </row>
        <row r="122">
          <cell r="B122" t="str">
            <v>DYSASH-100</v>
          </cell>
          <cell r="C122" t="str">
            <v>SODA ASH NEUTRALIZANTE</v>
          </cell>
          <cell r="D122" t="str">
            <v>lbs</v>
          </cell>
          <cell r="E122">
            <v>8.09</v>
          </cell>
        </row>
        <row r="123">
          <cell r="B123" t="str">
            <v>DYNITRO-200</v>
          </cell>
          <cell r="C123" t="str">
            <v>NITROGENO CRIOGENICO</v>
          </cell>
          <cell r="D123" t="str">
            <v>gls</v>
          </cell>
          <cell r="E123">
            <v>6.86</v>
          </cell>
        </row>
        <row r="124">
          <cell r="B124" t="str">
            <v>DYCA-100</v>
          </cell>
          <cell r="C124" t="str">
            <v>Control de arena Flow back (fibras)</v>
          </cell>
          <cell r="D124" t="str">
            <v>gls</v>
          </cell>
          <cell r="E124">
            <v>6.29</v>
          </cell>
        </row>
        <row r="125">
          <cell r="B125" t="str">
            <v>DYSFE-100</v>
          </cell>
          <cell r="C125" t="str">
            <v>RETARDADOR DE SISTEMA DYH2V ACIDO</v>
          </cell>
          <cell r="D125" t="str">
            <v>gls</v>
          </cell>
          <cell r="E125">
            <v>73.27000000000001</v>
          </cell>
        </row>
        <row r="126">
          <cell r="B126" t="str">
            <v>DYPLUG</v>
          </cell>
          <cell r="C126" t="str">
            <v>TAPON TEMPORAL</v>
          </cell>
          <cell r="D126" t="str">
            <v>gls</v>
          </cell>
          <cell r="E126">
            <v>1.52</v>
          </cell>
        </row>
        <row r="127">
          <cell r="B127" t="str">
            <v>DYSOR-1</v>
          </cell>
          <cell r="C127" t="str">
            <v>SISTEMA REMOCION OXIDO TUBERIA</v>
          </cell>
          <cell r="D127" t="str">
            <v>gls</v>
          </cell>
          <cell r="E127">
            <v>12.09</v>
          </cell>
        </row>
        <row r="128">
          <cell r="B128" t="str">
            <v>DYSRC-2</v>
          </cell>
          <cell r="C128" t="str">
            <v>SISTEMA REMOCION DANO FORMACION</v>
          </cell>
          <cell r="D128" t="str">
            <v>gls</v>
          </cell>
          <cell r="E128">
            <v>5</v>
          </cell>
        </row>
        <row r="129">
          <cell r="B129" t="str">
            <v>DYSTIM-76</v>
          </cell>
          <cell r="C129" t="str">
            <v>SISTEMA ESTIMULACION ACIDA ORGANICA</v>
          </cell>
          <cell r="D129" t="str">
            <v>gls</v>
          </cell>
          <cell r="E129">
            <v>7.0600000000000005</v>
          </cell>
        </row>
        <row r="130">
          <cell r="B130" t="str">
            <v>DYSTIM-80</v>
          </cell>
          <cell r="C130" t="str">
            <v>SISTEMA ESTIMULACION ACIDA INORGÁNICA</v>
          </cell>
          <cell r="D130" t="str">
            <v>gls</v>
          </cell>
          <cell r="E130">
            <v>13.48</v>
          </cell>
        </row>
        <row r="131">
          <cell r="B131" t="str">
            <v>DYSTIM-87</v>
          </cell>
          <cell r="C131" t="str">
            <v>SISTEMA ESTIMULACION ACIDA BASE HF</v>
          </cell>
          <cell r="D131" t="str">
            <v>gls</v>
          </cell>
          <cell r="E131">
            <v>15.61</v>
          </cell>
        </row>
        <row r="132">
          <cell r="B132" t="str">
            <v>DYSOLVE II</v>
          </cell>
          <cell r="C132" t="str">
            <v>SISTEMA LIMPIEZA SOLVENTE</v>
          </cell>
          <cell r="D132" t="str">
            <v>gls</v>
          </cell>
          <cell r="E132">
            <v>14.5</v>
          </cell>
        </row>
        <row r="133">
          <cell r="B133" t="str">
            <v>DYNACLEAN-PLUS</v>
          </cell>
          <cell r="C133" t="str">
            <v>SISTEMA REMOVEDOR DE CARBONATOS</v>
          </cell>
          <cell r="D133" t="str">
            <v>gls</v>
          </cell>
          <cell r="E133">
            <v>13.46</v>
          </cell>
        </row>
        <row r="134">
          <cell r="B134" t="str">
            <v>DYMBA-100</v>
          </cell>
          <cell r="C134" t="str">
            <v>SISTEMA REMOVEDOR DE CARBONATOS ORGÁNICO</v>
          </cell>
          <cell r="D134" t="str">
            <v>gls</v>
          </cell>
          <cell r="E134">
            <v>12.77</v>
          </cell>
        </row>
        <row r="135">
          <cell r="B135" t="str">
            <v>DYSRP-1</v>
          </cell>
          <cell r="C135" t="str">
            <v>SISTEMA REMOVEDOR DE HERRUMBRE</v>
          </cell>
          <cell r="D135" t="str">
            <v>gls</v>
          </cell>
          <cell r="E135">
            <v>15.11</v>
          </cell>
        </row>
        <row r="136">
          <cell r="B136" t="str">
            <v>DYISOP</v>
          </cell>
          <cell r="C136" t="str">
            <v>ISOPROPANOL</v>
          </cell>
          <cell r="D136" t="str">
            <v>gls</v>
          </cell>
          <cell r="E136">
            <v>8.89</v>
          </cell>
        </row>
        <row r="137">
          <cell r="B137" t="str">
            <v>DYGUAR-100</v>
          </cell>
          <cell r="C137" t="str">
            <v>Agente Gelificante Para Fluido Base Agua pureza tipo 1</v>
          </cell>
          <cell r="D137" t="str">
            <v>lbs</v>
          </cell>
          <cell r="E137">
            <v>5.2600000000000007</v>
          </cell>
        </row>
        <row r="138">
          <cell r="B138" t="str">
            <v>DYGUAR-200</v>
          </cell>
          <cell r="C138" t="str">
            <v>Agente Gelificante Para Fluido Base Agua pureza tipo 2</v>
          </cell>
          <cell r="D138" t="str">
            <v>lbs</v>
          </cell>
          <cell r="E138">
            <v>22.21</v>
          </cell>
        </row>
        <row r="139">
          <cell r="B139" t="str">
            <v>DYGUAR-300</v>
          </cell>
          <cell r="C139" t="str">
            <v>Agente Gelificante Para Fluido Base Agua pureza tipo 3</v>
          </cell>
          <cell r="D139" t="str">
            <v>lbs</v>
          </cell>
          <cell r="E139">
            <v>10.77</v>
          </cell>
        </row>
        <row r="140">
          <cell r="B140" t="str">
            <v>DYHPG-500</v>
          </cell>
          <cell r="C140" t="str">
            <v>Agente Gelificante Para Fluido Base Agua HT LP</v>
          </cell>
          <cell r="D140" t="str">
            <v>lbs</v>
          </cell>
          <cell r="E140">
            <v>5.6899999999999995</v>
          </cell>
        </row>
        <row r="141">
          <cell r="B141" t="str">
            <v>DYHEC-600</v>
          </cell>
          <cell r="C141" t="str">
            <v>Agente Gelificante Para Fluido Base Agua HP HT</v>
          </cell>
          <cell r="D141" t="str">
            <v>lbs</v>
          </cell>
          <cell r="E141">
            <v>15.17</v>
          </cell>
        </row>
        <row r="142">
          <cell r="B142" t="str">
            <v>DYGUAR-400</v>
          </cell>
          <cell r="C142" t="str">
            <v>Agente Gelificante Para Fluido Base Aceite</v>
          </cell>
          <cell r="D142" t="str">
            <v>gls</v>
          </cell>
          <cell r="E142">
            <v>81.78</v>
          </cell>
        </row>
        <row r="143">
          <cell r="B143" t="str">
            <v>DYGH-100</v>
          </cell>
          <cell r="C143" t="str">
            <v>Agente Gelificante Para Hidrocarburos</v>
          </cell>
          <cell r="D143" t="str">
            <v>gls</v>
          </cell>
          <cell r="E143">
            <v>76.64</v>
          </cell>
        </row>
        <row r="144">
          <cell r="B144" t="str">
            <v>DYAC-100</v>
          </cell>
          <cell r="C144" t="str">
            <v>Agente Gelificante Para Acido</v>
          </cell>
          <cell r="D144" t="str">
            <v>gls</v>
          </cell>
          <cell r="E144">
            <v>54.67</v>
          </cell>
        </row>
        <row r="145">
          <cell r="B145" t="str">
            <v>DYRBH-100L</v>
          </cell>
          <cell r="C145" t="str">
            <v>Rompedor de Gel para cisternas base hidrocar pureza tipo 1</v>
          </cell>
          <cell r="D145" t="str">
            <v>lbs</v>
          </cell>
          <cell r="E145">
            <v>13.9</v>
          </cell>
        </row>
        <row r="146">
          <cell r="B146" t="str">
            <v>DYRBH-200</v>
          </cell>
          <cell r="C146" t="str">
            <v>Rompedor de Gel para cisternas base hidrocar pureza tipo 2</v>
          </cell>
          <cell r="D146" t="str">
            <v>lbs</v>
          </cell>
          <cell r="E146">
            <v>3.7800000000000002</v>
          </cell>
        </row>
        <row r="147">
          <cell r="B147" t="str">
            <v>DYencap-CA</v>
          </cell>
          <cell r="C147" t="str">
            <v>Rompedor de Gel encapsulado base acido cítrico</v>
          </cell>
          <cell r="D147" t="str">
            <v>gls</v>
          </cell>
          <cell r="E147">
            <v>46.47</v>
          </cell>
        </row>
        <row r="148">
          <cell r="B148" t="str">
            <v>DYencap-LE</v>
          </cell>
          <cell r="C148" t="str">
            <v>Rompedor de Gel encapsulado enzimático</v>
          </cell>
          <cell r="D148" t="str">
            <v>gls</v>
          </cell>
          <cell r="E148">
            <v>89.52000000000001</v>
          </cell>
        </row>
        <row r="149">
          <cell r="B149" t="str">
            <v>DYencap-PP</v>
          </cell>
          <cell r="C149" t="str">
            <v>Rompedor de Gel base persulfato de potasio</v>
          </cell>
          <cell r="D149" t="str">
            <v>lbs</v>
          </cell>
          <cell r="E149">
            <v>3.87</v>
          </cell>
        </row>
        <row r="150">
          <cell r="B150" t="str">
            <v>DYRG-300</v>
          </cell>
          <cell r="C150" t="str">
            <v>Rompedor de Gel tipo oxidante base persurfato</v>
          </cell>
          <cell r="D150" t="str">
            <v>gls</v>
          </cell>
          <cell r="E150">
            <v>160.87</v>
          </cell>
        </row>
        <row r="151">
          <cell r="B151" t="str">
            <v>DYRGE-400</v>
          </cell>
          <cell r="C151" t="str">
            <v>Rompedor de Gel enzimático granulado</v>
          </cell>
          <cell r="D151" t="str">
            <v>gls</v>
          </cell>
          <cell r="E151">
            <v>215.19000000000003</v>
          </cell>
        </row>
        <row r="152">
          <cell r="B152" t="str">
            <v>DYRGE-500L</v>
          </cell>
          <cell r="C152" t="str">
            <v>Rompedor de Gel enzimático liquido</v>
          </cell>
          <cell r="D152" t="str">
            <v>gls</v>
          </cell>
          <cell r="E152">
            <v>160.87</v>
          </cell>
        </row>
        <row r="153">
          <cell r="B153" t="str">
            <v>DYROC-100</v>
          </cell>
          <cell r="C153" t="str">
            <v>Catalizador para ruptor oxidante</v>
          </cell>
          <cell r="D153" t="str">
            <v>gls</v>
          </cell>
          <cell r="E153">
            <v>188.07999999999998</v>
          </cell>
        </row>
        <row r="154">
          <cell r="B154" t="str">
            <v>DYBC-100</v>
          </cell>
          <cell r="C154" t="str">
            <v>Agente Reticulador base boro</v>
          </cell>
          <cell r="D154" t="str">
            <v>gls</v>
          </cell>
          <cell r="E154">
            <v>13.19</v>
          </cell>
        </row>
        <row r="155">
          <cell r="B155" t="str">
            <v>DYBC-200</v>
          </cell>
          <cell r="C155" t="str">
            <v>Agente Reticulador base boro en hidrocarburo</v>
          </cell>
          <cell r="D155" t="str">
            <v>gls</v>
          </cell>
          <cell r="E155">
            <v>52.16</v>
          </cell>
        </row>
        <row r="156">
          <cell r="B156" t="str">
            <v>DYBC-400</v>
          </cell>
          <cell r="C156" t="str">
            <v>Agente Reticulador base boro pH alcalino</v>
          </cell>
          <cell r="D156" t="str">
            <v>gls</v>
          </cell>
          <cell r="E156">
            <v>69.3</v>
          </cell>
        </row>
        <row r="157">
          <cell r="B157" t="str">
            <v>DYBC-500</v>
          </cell>
          <cell r="C157" t="str">
            <v>Agente Reticulador base boro retardado HT</v>
          </cell>
          <cell r="D157" t="str">
            <v>gls</v>
          </cell>
          <cell r="E157">
            <v>87.160000000000011</v>
          </cell>
        </row>
        <row r="158">
          <cell r="B158" t="str">
            <v>DYBC-600</v>
          </cell>
          <cell r="C158" t="str">
            <v>Agente Reticulador base boro retardado HP</v>
          </cell>
          <cell r="D158" t="str">
            <v>gls</v>
          </cell>
          <cell r="E158">
            <v>40.770000000000003</v>
          </cell>
        </row>
        <row r="159">
          <cell r="B159" t="str">
            <v>DYBC-700</v>
          </cell>
          <cell r="C159" t="str">
            <v>Agente Reticulador base  boro retardado HT</v>
          </cell>
          <cell r="D159" t="str">
            <v>gls</v>
          </cell>
          <cell r="E159">
            <v>40.9</v>
          </cell>
        </row>
        <row r="160">
          <cell r="B160" t="str">
            <v>DYCC-800</v>
          </cell>
          <cell r="C160" t="str">
            <v>Agente Reticulador base cromo</v>
          </cell>
          <cell r="D160" t="str">
            <v>gls</v>
          </cell>
          <cell r="E160">
            <v>40.46</v>
          </cell>
        </row>
        <row r="161">
          <cell r="B161" t="str">
            <v>DYZC-900</v>
          </cell>
          <cell r="C161" t="str">
            <v>Agente Reticulador base Zirconio</v>
          </cell>
          <cell r="D161" t="str">
            <v>gls</v>
          </cell>
          <cell r="E161">
            <v>17.740000000000002</v>
          </cell>
        </row>
        <row r="162">
          <cell r="B162" t="str">
            <v>DYEG-100L</v>
          </cell>
          <cell r="C162" t="str">
            <v>Estabilizador de Geles</v>
          </cell>
          <cell r="D162" t="str">
            <v>gls</v>
          </cell>
          <cell r="E162">
            <v>69.33</v>
          </cell>
        </row>
        <row r="163">
          <cell r="B163" t="str">
            <v>DYFR-100</v>
          </cell>
          <cell r="C163" t="str">
            <v>Reductor de fricción Anionic liquid polymer, viscosifier</v>
          </cell>
          <cell r="D163" t="str">
            <v>gls</v>
          </cell>
          <cell r="E163">
            <v>44.88</v>
          </cell>
        </row>
        <row r="164">
          <cell r="B164" t="str">
            <v>DYFR-200</v>
          </cell>
          <cell r="C164" t="str">
            <v>Reductor de fricción Oil dispersible, water-Soluble</v>
          </cell>
          <cell r="D164" t="str">
            <v>gls</v>
          </cell>
          <cell r="E164">
            <v>40.4</v>
          </cell>
        </row>
        <row r="165">
          <cell r="B165" t="str">
            <v>DYFRY-180</v>
          </cell>
          <cell r="C165" t="str">
            <v>Reductor de Fricción Anionic powder for acid, brines and fresh water</v>
          </cell>
          <cell r="D165" t="str">
            <v>gls</v>
          </cell>
          <cell r="E165">
            <v>50.769999999999996</v>
          </cell>
        </row>
        <row r="166">
          <cell r="B166" t="str">
            <v>DYFY-170</v>
          </cell>
          <cell r="C166" t="str">
            <v>Controlador de Filtrado tipo 1 HP HT</v>
          </cell>
          <cell r="D166" t="str">
            <v>gls</v>
          </cell>
          <cell r="E166">
            <v>10.579999999999998</v>
          </cell>
        </row>
        <row r="167">
          <cell r="B167" t="str">
            <v>DYFY-420</v>
          </cell>
          <cell r="C167" t="str">
            <v>Controlador de Filtrado tipo 2 HT LP</v>
          </cell>
          <cell r="D167" t="str">
            <v>gls</v>
          </cell>
          <cell r="E167">
            <v>2.83</v>
          </cell>
        </row>
        <row r="168">
          <cell r="B168" t="str">
            <v>DYFLY-410</v>
          </cell>
          <cell r="C168" t="str">
            <v>Controlador de Filtrado tipo 3 LT LP</v>
          </cell>
          <cell r="D168" t="str">
            <v>gls</v>
          </cell>
          <cell r="E168">
            <v>3.5900000000000003</v>
          </cell>
        </row>
        <row r="169">
          <cell r="B169" t="str">
            <v>DYD-100</v>
          </cell>
          <cell r="C169" t="str">
            <v>Agente Divergente Orgánico</v>
          </cell>
          <cell r="D169" t="str">
            <v>lbs</v>
          </cell>
          <cell r="E169">
            <v>0.33</v>
          </cell>
        </row>
        <row r="170">
          <cell r="B170" t="str">
            <v>DYD-200</v>
          </cell>
          <cell r="C170" t="str">
            <v>Agente Divergente Polímero</v>
          </cell>
          <cell r="D170" t="str">
            <v>lbs</v>
          </cell>
          <cell r="E170">
            <v>33.85</v>
          </cell>
        </row>
        <row r="171">
          <cell r="B171" t="str">
            <v>DYF-200</v>
          </cell>
          <cell r="C171" t="str">
            <v>Agente Espumante base hidrocarburo</v>
          </cell>
          <cell r="D171" t="str">
            <v>gls</v>
          </cell>
          <cell r="E171">
            <v>26.13</v>
          </cell>
        </row>
        <row r="172">
          <cell r="B172" t="str">
            <v>DYF-210</v>
          </cell>
          <cell r="C172" t="str">
            <v>Agente Espumante base agua para tratamientos ácidos</v>
          </cell>
          <cell r="D172" t="str">
            <v>gls</v>
          </cell>
          <cell r="E172">
            <v>23.220000000000002</v>
          </cell>
        </row>
        <row r="173">
          <cell r="B173" t="str">
            <v>DYF-250</v>
          </cell>
          <cell r="C173" t="str">
            <v>Agente Espumante base agua</v>
          </cell>
          <cell r="D173" t="str">
            <v>gls</v>
          </cell>
          <cell r="E173">
            <v>147.97</v>
          </cell>
        </row>
        <row r="174">
          <cell r="B174" t="str">
            <v>Q21147</v>
          </cell>
          <cell r="C174" t="str">
            <v>Arena Carbolite 20/40 LP</v>
          </cell>
          <cell r="D174" t="str">
            <v>lbs</v>
          </cell>
          <cell r="E174">
            <v>1.21</v>
          </cell>
        </row>
        <row r="175">
          <cell r="B175" t="str">
            <v>Q21148</v>
          </cell>
          <cell r="C175" t="str">
            <v>Arena Carbolite 16/20 HP</v>
          </cell>
          <cell r="D175" t="str">
            <v>lbs</v>
          </cell>
          <cell r="E175">
            <v>1.03</v>
          </cell>
        </row>
        <row r="176">
          <cell r="B176" t="str">
            <v>Q21149</v>
          </cell>
          <cell r="C176" t="str">
            <v>Arena Bauxita 20/40 LP</v>
          </cell>
          <cell r="D176" t="str">
            <v>lbs</v>
          </cell>
          <cell r="E176">
            <v>1.03</v>
          </cell>
        </row>
        <row r="177">
          <cell r="B177" t="str">
            <v>Q21150</v>
          </cell>
          <cell r="C177" t="str">
            <v>Arena Bauxita 12/20 HP</v>
          </cell>
          <cell r="D177" t="str">
            <v>lbs</v>
          </cell>
          <cell r="E177">
            <v>2.29</v>
          </cell>
        </row>
        <row r="178">
          <cell r="B178" t="str">
            <v>Q21151</v>
          </cell>
          <cell r="C178" t="str">
            <v>Arena Sand Jet Perforación Micro arena</v>
          </cell>
          <cell r="D178" t="str">
            <v>lbs</v>
          </cell>
          <cell r="E178">
            <v>1.32</v>
          </cell>
        </row>
        <row r="179">
          <cell r="B179" t="str">
            <v>2.2.14 Servicios de Completacion de Pozos</v>
          </cell>
          <cell r="C179"/>
          <cell r="D179"/>
          <cell r="E179"/>
        </row>
        <row r="180">
          <cell r="B180" t="str">
            <v>PCK 50001</v>
          </cell>
          <cell r="C180" t="str">
            <v xml:space="preserve"> HYDRAULIC SET RETRIEVABLE PACKER 5" x 2 3/8'' EUE Box-Pin CASING 5'' WEIGHT 18-21 lbs/FT</v>
          </cell>
          <cell r="D180" t="str">
            <v>unidad</v>
          </cell>
          <cell r="E180">
            <v>9544.5</v>
          </cell>
        </row>
        <row r="181">
          <cell r="B181" t="str">
            <v>PCK 50002</v>
          </cell>
          <cell r="C181" t="str">
            <v xml:space="preserve"> HYDRAULIC SET RETRIEVABLE PACKER 7" x 2 7/8'' EUE Box-Pin CASING 7'' WEIGHT 26-29 lbs/FT</v>
          </cell>
          <cell r="D181" t="str">
            <v>unidad</v>
          </cell>
          <cell r="E181">
            <v>10092.950000000001</v>
          </cell>
        </row>
        <row r="182">
          <cell r="B182" t="str">
            <v>PCK 50003</v>
          </cell>
          <cell r="C182" t="str">
            <v xml:space="preserve"> HYDRAULIC SET RETRIEVABLE PACKER 7" x 3 1/2'' EUE Box-Pin CASING 7'' WEIGHT 26-29 lbs/FT</v>
          </cell>
          <cell r="D182" t="str">
            <v>unidad</v>
          </cell>
          <cell r="E182">
            <v>11570.33</v>
          </cell>
        </row>
        <row r="183">
          <cell r="B183" t="str">
            <v>PCK 50004</v>
          </cell>
          <cell r="C183" t="str">
            <v xml:space="preserve"> HYDRAULIC SET RETRIEVABLE PACKER 9 5/8" x 3 1/2'' EUE Box-Pin CASING 9 5/8'' WEIGHT 43.5-53.5 lbs/FT</v>
          </cell>
          <cell r="D183" t="str">
            <v>unidad</v>
          </cell>
          <cell r="E183">
            <v>20084.990000000002</v>
          </cell>
        </row>
        <row r="184">
          <cell r="B184" t="str">
            <v>PCK 50005</v>
          </cell>
          <cell r="C184" t="str">
            <v xml:space="preserve"> RETRIEVABLE HYDRAULIC PACKER  STRING 7" x 2 7/8'' EUE Box-Pin CASING 7'' WEIGHT 26-29 lbs/FT</v>
          </cell>
          <cell r="D184" t="str">
            <v>unidad</v>
          </cell>
          <cell r="E184">
            <v>9729.69</v>
          </cell>
        </row>
        <row r="185">
          <cell r="B185" t="str">
            <v>PCK 50006</v>
          </cell>
          <cell r="C185" t="str">
            <v xml:space="preserve"> RETRIEVABLE HYDRAULIC PACKER STRING 7" x 3 1/2'' EUE Box-Pin CASING 7'' WEIGHT 26-29 lbs/FT</v>
          </cell>
          <cell r="D185" t="str">
            <v>unidad</v>
          </cell>
          <cell r="E185">
            <v>11570.33</v>
          </cell>
        </row>
        <row r="186">
          <cell r="B186" t="str">
            <v>PCK 50007</v>
          </cell>
          <cell r="C186" t="str">
            <v xml:space="preserve"> RETRIEVABLE HYDRAULIC PACKER STRING 9 5/8" x 3 1/2'' EUE Box-Pin CASING 9 5/8'' WEIGHT 47-53.5 lbs/FT</v>
          </cell>
          <cell r="D186" t="str">
            <v>unidad</v>
          </cell>
          <cell r="E186">
            <v>19358.45</v>
          </cell>
        </row>
        <row r="187">
          <cell r="B187" t="str">
            <v>PCK 50008</v>
          </cell>
          <cell r="C187" t="str">
            <v>DOUBLE GRIP RETRIEVABLE PACKER MODEL R 5" x 2 3/8'' EUE Box-Pin CASING 5'' WEIGHT 15-18 lbs/FT</v>
          </cell>
          <cell r="D187" t="str">
            <v>unidad</v>
          </cell>
          <cell r="E187">
            <v>7726.7699999999995</v>
          </cell>
        </row>
        <row r="188">
          <cell r="B188" t="str">
            <v>PCK 50009</v>
          </cell>
          <cell r="C188" t="str">
            <v>DOUBLE GRIP RETRIEVABLE PACKER MODEL R  7" x 2 7/8'' EUE Box-Pin CASING 7'' WEIGHT 26-29 lbs/FT</v>
          </cell>
          <cell r="D188" t="str">
            <v>unidad</v>
          </cell>
          <cell r="E188">
            <v>10599.34</v>
          </cell>
        </row>
        <row r="189">
          <cell r="B189" t="str">
            <v>PCK 50010</v>
          </cell>
          <cell r="C189" t="str">
            <v>DOUBLE GRIP RETRIEVABLE PACKER MODEL R  7" x 3 1/2'' EUE Box-Pin CASING 7'' WEIGHT 26-29 lbs/FT</v>
          </cell>
          <cell r="D189" t="str">
            <v>unidad</v>
          </cell>
          <cell r="E189">
            <v>11570.33</v>
          </cell>
        </row>
        <row r="190">
          <cell r="B190" t="str">
            <v>PCK 50011</v>
          </cell>
          <cell r="C190" t="str">
            <v>DOUBLE GRIP RETRIEVABLE PACKER MODEL R 9 5/8" x 3 1/2'' EUE Box-Pin CASING 9 5/8'' WEIGHT 47''-53.5 lbs/FT</v>
          </cell>
          <cell r="D190" t="str">
            <v>unidad</v>
          </cell>
          <cell r="E190">
            <v>16831.75</v>
          </cell>
        </row>
        <row r="191">
          <cell r="B191" t="str">
            <v>PCK 50012</v>
          </cell>
          <cell r="C191" t="str">
            <v>MODEL TST-1 MECHANICAL SET PACKER 5" x 2 3/8'' EUE Box-Pin CASING 5'' WEIGHT 18-21 lbs/FT</v>
          </cell>
          <cell r="D191" t="str">
            <v>unidad</v>
          </cell>
          <cell r="E191">
            <v>7381.5599999999995</v>
          </cell>
        </row>
        <row r="192">
          <cell r="B192" t="str">
            <v>PCK 50013</v>
          </cell>
          <cell r="C192" t="str">
            <v>MODEL TST-1 MECHANICAL SET PACKER 7" x 2 7/8'' EUE Box-Pin CASING 7'' WEIGHT 26-32 lbs/FT</v>
          </cell>
          <cell r="D192" t="str">
            <v>unidad</v>
          </cell>
          <cell r="E192">
            <v>10583.23</v>
          </cell>
        </row>
        <row r="193">
          <cell r="B193" t="str">
            <v>PCK 50014</v>
          </cell>
          <cell r="C193" t="str">
            <v>MODEL TST-1 MECHANICAL SET PACKER 7" x 3 1/2'' EUE Box-Pin CASING 7'' WEIGHT 26-32lbs/FT</v>
          </cell>
          <cell r="D193" t="str">
            <v>unidad</v>
          </cell>
          <cell r="E193">
            <v>10690.66</v>
          </cell>
        </row>
        <row r="194">
          <cell r="B194" t="str">
            <v>PCK 50015</v>
          </cell>
          <cell r="C194" t="str">
            <v>MODEL TST-1 MECHANICAL SET PACKER 9 5/8" x 3 1/2'' EUE Box-Pin CASING 9 5/8'' WEIGHT 43.5-53.5 lbs/FT</v>
          </cell>
          <cell r="D194" t="str">
            <v>unidad</v>
          </cell>
          <cell r="E194">
            <v>16831.75</v>
          </cell>
        </row>
        <row r="195">
          <cell r="B195" t="str">
            <v>PCK 50016</v>
          </cell>
          <cell r="C195" t="str">
            <v>MECHANICAL PACKER  5" x 2 3/8'' EUE Box-Pin CASING 5'' WEIGHT 18-20.8 lbs/FT</v>
          </cell>
          <cell r="D195" t="str">
            <v>unidad</v>
          </cell>
          <cell r="E195">
            <v>7726.7699999999995</v>
          </cell>
        </row>
        <row r="196">
          <cell r="B196" t="str">
            <v>PCK 50017</v>
          </cell>
          <cell r="C196" t="str">
            <v>MECHANICAL PACKER  7" x 2 7/8'' EUE Box-Pin CASING 7'' WEIGHT 26-32 lbs/FT</v>
          </cell>
          <cell r="D196" t="str">
            <v>unidad</v>
          </cell>
          <cell r="E196">
            <v>10599.34</v>
          </cell>
        </row>
        <row r="197">
          <cell r="B197" t="str">
            <v>PCK 50018</v>
          </cell>
          <cell r="C197" t="str">
            <v>MECHANICAL PACKER  7" x 3 1/2'' EUE Box-Pin CASING 7'' WEIGHT 26-32 lbs/FT</v>
          </cell>
          <cell r="D197" t="str">
            <v>unidad</v>
          </cell>
          <cell r="E197">
            <v>11570.33</v>
          </cell>
        </row>
        <row r="198">
          <cell r="B198" t="str">
            <v>PCK 50019</v>
          </cell>
          <cell r="C198" t="str">
            <v>MECHANICAL PACKER   9 5/8" x 3 1/2'' EUE Box-Pin CASING 9 5/8'' WEIGHT 43.5-53.5 lbs/FT</v>
          </cell>
          <cell r="D198" t="str">
            <v>unidad</v>
          </cell>
          <cell r="E198">
            <v>16831.75</v>
          </cell>
        </row>
        <row r="199">
          <cell r="B199" t="str">
            <v>PCK 50020</v>
          </cell>
          <cell r="C199" t="str">
            <v>ERD RETRIEVABLE SEAL BORE PACKER 7'' CASING 7'' WEIGHT 26-29 lbs/FT</v>
          </cell>
          <cell r="D199" t="str">
            <v>unidad</v>
          </cell>
          <cell r="E199">
            <v>18082.89</v>
          </cell>
        </row>
        <row r="200">
          <cell r="B200" t="str">
            <v>PCK 50021</v>
          </cell>
          <cell r="C200" t="str">
            <v>ERD RETRIEVABLE SEAL BORE PACKER 9 5/8'' CASING 9 5/8'' WEIGHT 40 -53.5 lbs/FT</v>
          </cell>
          <cell r="D200" t="str">
            <v>unidad</v>
          </cell>
          <cell r="E200">
            <v>31042.739999999998</v>
          </cell>
        </row>
        <row r="201">
          <cell r="B201" t="str">
            <v>PCK 50022</v>
          </cell>
          <cell r="C201" t="str">
            <v>T2 ON/OFF TOOL R/L  3.75'' OD x  2 3/8'' EUE Box- Pin CASING 5''</v>
          </cell>
          <cell r="D201" t="str">
            <v>unidad</v>
          </cell>
          <cell r="E201">
            <v>3344.73</v>
          </cell>
        </row>
        <row r="202">
          <cell r="B202" t="str">
            <v>PCK 50023</v>
          </cell>
          <cell r="C202" t="str">
            <v>T2 ON/OFF TOOL R/L 5.5'' OD x  2 7/8'' EUE Box- Pin CASING SIZE 7''</v>
          </cell>
          <cell r="D202" t="str">
            <v>unidad</v>
          </cell>
          <cell r="E202">
            <v>3448.02</v>
          </cell>
        </row>
        <row r="203">
          <cell r="B203" t="str">
            <v>PCK 50024</v>
          </cell>
          <cell r="C203" t="str">
            <v>T2 ON/OFF TOOL R/L 5.5'' OD x  3 1/2'' EUE Box- Pin CASING SIZE 7''</v>
          </cell>
          <cell r="D203" t="str">
            <v>unidad</v>
          </cell>
          <cell r="E203">
            <v>5764.09</v>
          </cell>
        </row>
        <row r="204">
          <cell r="B204" t="str">
            <v>PCK 50025</v>
          </cell>
          <cell r="C204" t="str">
            <v>T2 ON/OFF TOOL R/L  8'' OD x  3 1/2'' EUE Box - Pin CASING SIZE  9 5/8''</v>
          </cell>
          <cell r="D204" t="str">
            <v>unidad</v>
          </cell>
          <cell r="E204">
            <v>6649.6900000000005</v>
          </cell>
        </row>
        <row r="205">
          <cell r="B205" t="str">
            <v>GPK55001</v>
          </cell>
          <cell r="C205" t="str">
            <v>DeltaWeld-Slip-On ALL WELDED 316L S.S. GPS SIZE 2-3/8" WEIGHT lbs./FT. 4.6 JACKET MAT - 316L JACKET L 33 FT. BASE PIPE L 37 FT</v>
          </cell>
          <cell r="D205" t="str">
            <v>unidad</v>
          </cell>
          <cell r="E205">
            <v>3979.2000000000003</v>
          </cell>
        </row>
        <row r="206">
          <cell r="B206" t="str">
            <v>GPK55002</v>
          </cell>
          <cell r="C206" t="str">
            <v>DeltaWeld-Slip-On  ALL WELDED 316L S.S. GPS SIZE 2-7/8" WEIGHT lbs./FT. 6.4 JACKET MAT - 316L JACKET L 33 FT. BASE PIPE L 37 FT</v>
          </cell>
          <cell r="D206" t="str">
            <v>unidad</v>
          </cell>
          <cell r="E206">
            <v>4193.83</v>
          </cell>
        </row>
        <row r="207">
          <cell r="B207" t="str">
            <v>GPK55003</v>
          </cell>
          <cell r="C207" t="str">
            <v>DeltaWeld-Slip-On ALL WELDED 316L S.S. GPS SIZE 3-1/2" WEIGHT lbs./FT. 9.2 JACKET MAT - 316L JACKET L 33 FT. BASE PIPE L 37 FT</v>
          </cell>
          <cell r="D207" t="str">
            <v>unidad</v>
          </cell>
          <cell r="E207">
            <v>4849.4399999999996</v>
          </cell>
        </row>
        <row r="208">
          <cell r="B208" t="str">
            <v>GPK55004</v>
          </cell>
          <cell r="C208" t="str">
            <v>DeltaWeld-Slip-On ALL WELDED 316L S.S. GPS SIZE 4" WEIGHT lbs./FT. 9.5 JACKET MAT - 316L JACKET L 33 FT. BASE PIPE L 37 FT</v>
          </cell>
          <cell r="D208" t="str">
            <v>unidad</v>
          </cell>
          <cell r="E208">
            <v>5459.6</v>
          </cell>
        </row>
        <row r="209">
          <cell r="B209" t="str">
            <v>GPK55005</v>
          </cell>
          <cell r="C209" t="str">
            <v>DeltaWeld-Slip-On ALL WELDED 316L S.S. GPS SIZE 4-1/2" WEIGHT lbs./FT. 11.6 JACKET MAT - 316L JACKET L 33 FT. BASE PIPE L 37 FT</v>
          </cell>
          <cell r="D209" t="str">
            <v>unidad</v>
          </cell>
          <cell r="E209">
            <v>5939.1100000000006</v>
          </cell>
        </row>
        <row r="210">
          <cell r="B210" t="str">
            <v>GPK55006</v>
          </cell>
          <cell r="C210" t="str">
            <v>DeltaWeld-Slip-On ALL WELDED 316L S.S. GPS SIZE 5" WEIGHT lbs./FT. 15 JACKET MAT - 316L JACKET L 33 FT. BASE PIPE L 37 FT</v>
          </cell>
          <cell r="D210" t="str">
            <v>unidad</v>
          </cell>
          <cell r="E210">
            <v>6550.4</v>
          </cell>
        </row>
        <row r="211">
          <cell r="B211" t="str">
            <v>GPK55007</v>
          </cell>
          <cell r="C211" t="str">
            <v>DeltaWeld-Slip-On ALL WELDED 316L S.S. GPS SIZE 5-1/2" WEIGHT lbs./FT. 17 JACKET MAT - 316L JACKET L 33 FT. BASE PIPE L 37 FT</v>
          </cell>
          <cell r="D211" t="str">
            <v>unidad</v>
          </cell>
          <cell r="E211">
            <v>6859.06</v>
          </cell>
        </row>
        <row r="212">
          <cell r="B212" t="str">
            <v>GPK55008</v>
          </cell>
          <cell r="C212" t="str">
            <v>DeltaWeld-Slip-On ALL WELDED 316L S.S. GPS SIZE 2-3/8" WEIGHT lbs./FT. 4.6 JACKET MAT - 316L JACKET L 7.2 FT. BASE PIPE L 9.25 FT</v>
          </cell>
          <cell r="D212" t="str">
            <v>unidad</v>
          </cell>
          <cell r="E212">
            <v>1396.49</v>
          </cell>
        </row>
        <row r="213">
          <cell r="B213" t="str">
            <v>GPK55009</v>
          </cell>
          <cell r="C213" t="str">
            <v>DeltaWeld-Slip-On ALL WELDED 316L S.S. GPS SIZE 2-7/8" WEIGHT lbs./FT. 6.4 JACKET MAT - 316L JACKET L 7.2 FT. BASE PIPE L 9.25 FT</v>
          </cell>
          <cell r="D213" t="str">
            <v>unidad</v>
          </cell>
          <cell r="E213">
            <v>1488.0900000000001</v>
          </cell>
        </row>
        <row r="214">
          <cell r="B214" t="str">
            <v>GPK55010</v>
          </cell>
          <cell r="C214" t="str">
            <v>DeltaWeld-Slip-On ALL WELDED 316L S.S. GPS SIZE 3-1/2" WEIGHT lbs./FT. 9.2 JACKET MAT - 316L JACKET L 7.2 FT. BASE PIPE L 9.25 FT</v>
          </cell>
          <cell r="D214" t="str">
            <v>unidad</v>
          </cell>
          <cell r="E214">
            <v>1762.33</v>
          </cell>
        </row>
        <row r="215">
          <cell r="B215" t="str">
            <v>GPK55011</v>
          </cell>
          <cell r="C215" t="str">
            <v>DeltaWeld-Slip-On ALL WELDED 316L S.S. GPS SIZE 4" WEIGHT lbs./FT. 9.5 JACKET MAT - 316L JACKET L 7.2 FT. BASE PIPE L 9.25 FT</v>
          </cell>
          <cell r="D215" t="str">
            <v>unidad</v>
          </cell>
          <cell r="E215">
            <v>1956.1299999999999</v>
          </cell>
        </row>
        <row r="216">
          <cell r="B216" t="str">
            <v>GPK55012</v>
          </cell>
          <cell r="C216" t="str">
            <v>DeltaWeld-Slip-On ALL WELDED 316L S.S. GPS SIZE 4-1/2" WEIGHT lbs./FT. 11.6 JACKET MAT - 316L JACKET L 7.2 FT. BASE PIPE L 9.25 FT</v>
          </cell>
          <cell r="D216" t="str">
            <v>unidad</v>
          </cell>
          <cell r="E216">
            <v>2118.21</v>
          </cell>
        </row>
        <row r="217">
          <cell r="B217" t="str">
            <v>GPK55013</v>
          </cell>
          <cell r="C217" t="str">
            <v>DeltaWeld-Slip-On ALL WELDED 316L S.S. GPS SIZE 5" WEIGHT lbs./FT. 15 JACKET MAT - 316L JACKET L 7.2 FT. BASE PIPE L 9.25 FT</v>
          </cell>
          <cell r="D217" t="str">
            <v>unidad</v>
          </cell>
          <cell r="E217">
            <v>2277.36</v>
          </cell>
        </row>
        <row r="218">
          <cell r="B218" t="str">
            <v>GPK55014</v>
          </cell>
          <cell r="C218" t="str">
            <v>DeltaWeld-Slip-On ALL WELDED 316L S.S. GPS SIZE 5-1/2" WEIGHT lbs./FT. 17 JACKET MAT - 316L JACKET L 7.2 FT. BASE PIPE L 9.25 FT</v>
          </cell>
          <cell r="D218" t="str">
            <v>unidad</v>
          </cell>
          <cell r="E218">
            <v>2403.6099999999997</v>
          </cell>
        </row>
        <row r="219">
          <cell r="B219" t="str">
            <v>GPK55015</v>
          </cell>
          <cell r="C219" t="str">
            <v>DeltaWeld-Slip-On ALL WELDED 316L S.S. GPS SIZE 2-3/8" WEIGHT lbs./FT. 4.6 JACKET MAT - 316L JACKET L 16.5 FT. BASE PIPE L 18.5 FT</v>
          </cell>
          <cell r="D219" t="str">
            <v>unidad</v>
          </cell>
          <cell r="E219">
            <v>2311.9900000000002</v>
          </cell>
        </row>
        <row r="220">
          <cell r="B220" t="str">
            <v>GPK55016</v>
          </cell>
          <cell r="C220" t="str">
            <v>DeltaWeld-Slip-On ALL WELDED 316L S.S. GPS SIZE 2-7/8" WEIGHT lbs./FT. 6.4 JACKET MAT - 316L JACKET L 16.5 FT. BASE PIPE L 18.5 FT</v>
          </cell>
          <cell r="D220" t="str">
            <v>unidad</v>
          </cell>
          <cell r="E220">
            <v>2425.9299999999998</v>
          </cell>
        </row>
        <row r="221">
          <cell r="B221" t="str">
            <v>GPK55017</v>
          </cell>
          <cell r="C221" t="str">
            <v>DeltaWeld-Slip-On ALL WELDED 316L S.S. GPS SIZE 3-1/2" WEIGHT lbs./FT. 9.2 JACKET MAT - 316L JACKET L 16.5 FT. BASE PIPE L 18.5 FT</v>
          </cell>
          <cell r="D221" t="str">
            <v>unidad</v>
          </cell>
          <cell r="E221">
            <v>2837</v>
          </cell>
        </row>
        <row r="222">
          <cell r="B222" t="str">
            <v>GPK55018</v>
          </cell>
          <cell r="C222" t="str">
            <v>DeltaWeld-Slip-On  ALL WELDED 316L S.S. GPS SIZE 4" WEIGHT lbs./FT. 9.5 JACKET MAT - 316L JACKET L 16.5 FT. BASE PIPE L 18.5 FT</v>
          </cell>
          <cell r="D222" t="str">
            <v>unidad</v>
          </cell>
          <cell r="E222">
            <v>3202.85</v>
          </cell>
        </row>
        <row r="223">
          <cell r="B223" t="str">
            <v>GPK55019</v>
          </cell>
          <cell r="C223" t="str">
            <v>DeltaWeld-Slip-On ALL WELDED 316L S.S. GPS SIZE 4-1/2" WEIGHT lbs./FT. 11.6 JACKET MAT - 316L JACKET L 16.5 FT. BASE PIPE L 18.5 FT</v>
          </cell>
          <cell r="D223" t="str">
            <v>unidad</v>
          </cell>
          <cell r="E223">
            <v>3454.2000000000003</v>
          </cell>
        </row>
        <row r="224">
          <cell r="B224" t="str">
            <v>GPK55020</v>
          </cell>
          <cell r="C224" t="str">
            <v>DeltaWeld-Slip-On ALL WELDED 316L S.S. GPS SIZE 5" WEIGHT lbs./FT. 15 JACKET MAT - 316L JACKET L 16.5 FT. BASE PIPE L 18.5 FT</v>
          </cell>
          <cell r="D224" t="str">
            <v>unidad</v>
          </cell>
          <cell r="E224">
            <v>3796.56</v>
          </cell>
        </row>
        <row r="225">
          <cell r="B225" t="str">
            <v>GPK55021</v>
          </cell>
          <cell r="C225" t="str">
            <v>DeltaElite- 316L FILTER CARTRIDGE MOUNTED ON L-80 OR 13CR BASE PIPE SIZE 2-3/8" WEIGHT lbs./FT. 4.60 L-80 BASE PIPE LENGTH 9.25 FT</v>
          </cell>
          <cell r="D225" t="str">
            <v>unidad</v>
          </cell>
          <cell r="E225">
            <v>2472.3200000000002</v>
          </cell>
        </row>
        <row r="226">
          <cell r="B226" t="str">
            <v>GPK55022</v>
          </cell>
          <cell r="C226" t="str">
            <v>DeltaElite- 316L FILTER CARTRIDGE MOUNTED ON L-80 BASE PIPE SIZE 2-7/8" WEIGHT lbs./FT. 6.40 L-80 BASE PIPE LENGTH 9.25 FT</v>
          </cell>
          <cell r="D226" t="str">
            <v>unidad</v>
          </cell>
          <cell r="E226">
            <v>2622.06</v>
          </cell>
        </row>
        <row r="227">
          <cell r="B227" t="str">
            <v>GPK55023</v>
          </cell>
          <cell r="C227" t="str">
            <v>DeltaElite- 316L FILTER CARTRIDGE MOUNTED ON L-80BASE PIPE SIZE 3-1/2" WEIGHT lbs./FT. 9.20 L-80 BASE PIPE LENGTH 9.25 FT</v>
          </cell>
          <cell r="D227" t="str">
            <v>unidad</v>
          </cell>
          <cell r="E227">
            <v>2908.06</v>
          </cell>
        </row>
        <row r="228">
          <cell r="B228" t="str">
            <v>GPK55024</v>
          </cell>
          <cell r="C228" t="str">
            <v>DeltaElite- 316L FILTER CARTRIDGE MOUNTED ON L-80  BASE PIPE SIZE 4" WEIGHT lbs./FT. 9.50 L-80 BASE PIPE LENGTH 9.25 FT</v>
          </cell>
          <cell r="D228" t="str">
            <v>unidad</v>
          </cell>
          <cell r="E228">
            <v>3218.13</v>
          </cell>
        </row>
        <row r="229">
          <cell r="B229" t="str">
            <v>GPK55025</v>
          </cell>
          <cell r="C229" t="str">
            <v>DeltaElite- 316L FILTER CARTRIDGE MOUNTED ON L-80  BASE PIPE SIZE 4-1/2" WEIGHT lbs./FT. 11.60 L-80 BASE PIPE LENGTH 9.25 FT</v>
          </cell>
          <cell r="D229" t="str">
            <v>unidad</v>
          </cell>
          <cell r="E229">
            <v>3589.25</v>
          </cell>
        </row>
        <row r="230">
          <cell r="B230" t="str">
            <v>GPK55026</v>
          </cell>
          <cell r="C230" t="str">
            <v>DeltaElite- 316L FILTER CARTRIDGE MOUNTED ON L-80 BASE PIPE SIZE 5-1/2" WEIGHT lbs./FT. 17.00 L-80 BASE PIPE LENGTH 9.25 FT</v>
          </cell>
          <cell r="D230" t="str">
            <v>unidad</v>
          </cell>
          <cell r="E230">
            <v>3206.38</v>
          </cell>
        </row>
        <row r="231">
          <cell r="B231" t="str">
            <v>GPK55027</v>
          </cell>
          <cell r="C231" t="str">
            <v>DeltaElite- 316L FILTER CARTRIDGE MOUNTED ON L-80  BASE PIPE SIZE 6-5/8" WEIGHT lbs./FT. 24.00 L-80 BASE PIPE LENGTH 9.25 FT</v>
          </cell>
          <cell r="D231" t="str">
            <v>unidad</v>
          </cell>
          <cell r="E231">
            <v>3238.09</v>
          </cell>
        </row>
        <row r="232">
          <cell r="B232" t="str">
            <v>GPK55028</v>
          </cell>
          <cell r="C232" t="str">
            <v>DeltaElite- 316L FILTER CARTRIDGE MOUNTED ON L-80  BASE PIPE SIZE 2-3/8" WEIGHT lbs./FT. 4.60 L-80 BASE PIPE LENGTH 18.5 FT</v>
          </cell>
          <cell r="D232" t="str">
            <v>unidad</v>
          </cell>
          <cell r="E232">
            <v>3716.12</v>
          </cell>
        </row>
        <row r="233">
          <cell r="B233" t="str">
            <v>GPK55029</v>
          </cell>
          <cell r="C233" t="str">
            <v>DeltaElite- 316L FILTER CARTRIDGE MOUNTED ON L-80 BASE PIPE SIZE 2-7/8" WEIGHT lbs./FT. 6.40 L-80 BASE PIPE LENGTH 18.5 FT</v>
          </cell>
          <cell r="D233" t="str">
            <v>unidad</v>
          </cell>
          <cell r="E233">
            <v>4431.38</v>
          </cell>
        </row>
        <row r="234">
          <cell r="B234" t="str">
            <v>GPK55030</v>
          </cell>
          <cell r="C234" t="str">
            <v>DeltaElite - 316L FILTER CARTRIDGE MOUNTED ON L-80  BASE PIPE SIZE 3-1/2" WEIGHT lbs./FT. 9.20 L-80 BASE PIPE LENGTH 18.5 FT</v>
          </cell>
          <cell r="D234" t="str">
            <v>unidad</v>
          </cell>
          <cell r="E234">
            <v>4577.6000000000004</v>
          </cell>
        </row>
        <row r="235">
          <cell r="B235" t="str">
            <v>GPK55031</v>
          </cell>
          <cell r="C235" t="str">
            <v>DeltaElite- 316L FILTER CARTRIDGE MOUNTED ON L-80  BASE PIPE SIZE 4" WEIGHT lbs./FT. 9.50 L-80 BASE PIPE LENGTH 18.5 FT</v>
          </cell>
          <cell r="D235" t="str">
            <v>unidad</v>
          </cell>
          <cell r="E235">
            <v>4836.59</v>
          </cell>
        </row>
        <row r="236">
          <cell r="B236" t="str">
            <v>GPK55032</v>
          </cell>
          <cell r="C236" t="str">
            <v>DeltaElite- 316L FILTER CARTRIDGE MOUNTED ON L-80  BASE PIPE SIZE 4-1/2" WEIGHT lbs./FT. 11.60 L-80 BASE PIPE LENGTH 18.5 FT</v>
          </cell>
          <cell r="D236" t="str">
            <v>unidad</v>
          </cell>
          <cell r="E236">
            <v>5147.24</v>
          </cell>
        </row>
        <row r="237">
          <cell r="B237" t="str">
            <v>GPK55033</v>
          </cell>
          <cell r="C237" t="str">
            <v>DeltaElite- 316L FILTER CARTRIDGE MOUNTED ON L-80 BASE PIPE SIZE 5-1/2" WEIGHT lbs./FT. 17.00 L-80 BASE PIPE LENGTH 18.5 FT</v>
          </cell>
          <cell r="D237" t="str">
            <v>unidad</v>
          </cell>
          <cell r="E237">
            <v>5343.38</v>
          </cell>
        </row>
        <row r="238">
          <cell r="B238" t="str">
            <v>GPK55034</v>
          </cell>
          <cell r="C238" t="str">
            <v>DeltaElite - 316L FILTER CARTRIDGE MOUNTED ON L-80  BASE PIPE SIZE 6-5/8" WEIGHT lbs./FT. 24.00 L-80 BASE PIPE LENGTH 18.5 FT</v>
          </cell>
          <cell r="D238" t="str">
            <v>unidad</v>
          </cell>
          <cell r="E238">
            <v>5662.26</v>
          </cell>
        </row>
        <row r="239">
          <cell r="B239" t="str">
            <v>GPK55035</v>
          </cell>
          <cell r="C239" t="str">
            <v>DeltaElite- 316L FILTER CARTRIDGE MOUNTED ON L-80  BASE PIPE SIZE 2-3/8" WEIGHT lbs./FT. 4.60 L-80 BASE PIPE LENGTH 37 FT</v>
          </cell>
          <cell r="D239" t="str">
            <v>unidad</v>
          </cell>
          <cell r="E239">
            <v>6889.5999999999995</v>
          </cell>
        </row>
        <row r="240">
          <cell r="B240" t="str">
            <v>GPK55036</v>
          </cell>
          <cell r="C240" t="str">
            <v>DeltaElite- 316L FILTER CARTRIDGE MOUNTED ON L-80  BASE PIPE SIZE 2-7/8" WEIGHT lbs./FT. 6.40 L-80 BASE PIPE LENGTH 37 FT</v>
          </cell>
          <cell r="D240" t="str">
            <v>unidad</v>
          </cell>
          <cell r="E240">
            <v>8315.4299999999985</v>
          </cell>
        </row>
        <row r="241">
          <cell r="B241" t="str">
            <v>GPK55037</v>
          </cell>
          <cell r="C241" t="str">
            <v>DeltaElite- 316L FILTER CARTRIDGE MOUNTED ON L-80 BASE PIPE SIZE 3-1/2" WEIGHT lbs./FT. 9.20 L-80 BASE PIPE LENGTH 37 FT</v>
          </cell>
          <cell r="D241" t="str">
            <v>unidad</v>
          </cell>
          <cell r="E241">
            <v>8590.85</v>
          </cell>
        </row>
        <row r="242">
          <cell r="B242" t="str">
            <v>GPK55038</v>
          </cell>
          <cell r="C242" t="str">
            <v>DeltaElite- 316L FILTER CARTRIDGE MOUNTED ON L-80 BASE PIPE SIZE 4" WEIGHT lbs./FT. 9.50 L-80 BASE PIPE LENGTH 37 FT</v>
          </cell>
          <cell r="D242" t="str">
            <v>unidad</v>
          </cell>
          <cell r="E242">
            <v>9078.8599999999988</v>
          </cell>
        </row>
        <row r="243">
          <cell r="B243" t="str">
            <v>GPK55039</v>
          </cell>
          <cell r="C243" t="str">
            <v>DeltaElite- 316L FILTER CARTRIDGE MOUNTED ON L-80  BASE PIPE SIZE 4-1/2" WEIGHT lbs./FT. 11.60 L-80 BASE PIPE LENGTH 37 FT</v>
          </cell>
          <cell r="D243" t="str">
            <v>unidad</v>
          </cell>
          <cell r="E243">
            <v>10213.43</v>
          </cell>
        </row>
        <row r="244">
          <cell r="B244" t="str">
            <v>GPK55040</v>
          </cell>
          <cell r="C244" t="str">
            <v>DeltaElite- 316L FILTER CARTRIDGE MOUNTED ON L-80  BASE PIPE SIZE 5-1/2" WEIGHT lbs./FT. 17.00 L-80 BASE PIPE LENGTH 37 FT</v>
          </cell>
          <cell r="D244" t="str">
            <v>unidad</v>
          </cell>
          <cell r="E244">
            <v>10029.039999999999</v>
          </cell>
        </row>
        <row r="245">
          <cell r="B245" t="str">
            <v>GPK55041</v>
          </cell>
          <cell r="C245" t="str">
            <v>DeltaElite- 316L FILTER CARTRIDGE MOUNTED ON L-80  BASE PIPE SIZE 6-5/8" WEIGHT lbs./FT. 24.00 L-80 BASE PIPE LENGTH 37 FT</v>
          </cell>
          <cell r="D245" t="str">
            <v>unidad</v>
          </cell>
          <cell r="E245">
            <v>10585.15</v>
          </cell>
        </row>
        <row r="246">
          <cell r="B246" t="str">
            <v>GPK55042</v>
          </cell>
          <cell r="C246" t="str">
            <v>BULL PLUG SIZE 2-3/8"</v>
          </cell>
          <cell r="D246" t="str">
            <v>unidad</v>
          </cell>
          <cell r="E246">
            <v>499.79</v>
          </cell>
        </row>
        <row r="247">
          <cell r="B247" t="str">
            <v>GPK55043</v>
          </cell>
          <cell r="C247" t="str">
            <v>BULL PLUG SIZE 2.615</v>
          </cell>
          <cell r="D247" t="str">
            <v>unidad</v>
          </cell>
          <cell r="E247">
            <v>933.08</v>
          </cell>
        </row>
        <row r="248">
          <cell r="B248" t="str">
            <v>GPK55044</v>
          </cell>
          <cell r="C248" t="str">
            <v>BULL PLUG SIZE 2-7/8"</v>
          </cell>
          <cell r="D248" t="str">
            <v>unidad</v>
          </cell>
          <cell r="E248">
            <v>621.46</v>
          </cell>
        </row>
        <row r="249">
          <cell r="B249" t="str">
            <v>GPK55045</v>
          </cell>
          <cell r="C249" t="str">
            <v>BULL PLUG SIZE 3.093</v>
          </cell>
          <cell r="D249" t="str">
            <v>unidad</v>
          </cell>
          <cell r="E249">
            <v>933.08</v>
          </cell>
        </row>
        <row r="250">
          <cell r="B250" t="str">
            <v>GPK55046</v>
          </cell>
          <cell r="C250" t="str">
            <v>BULL PLUG SIZE 3-1/2"</v>
          </cell>
          <cell r="D250" t="str">
            <v>unidad</v>
          </cell>
          <cell r="E250">
            <v>933.08</v>
          </cell>
        </row>
        <row r="251">
          <cell r="B251" t="str">
            <v>GPK55047</v>
          </cell>
          <cell r="C251" t="str">
            <v>BULL PLUG SIZE 4"</v>
          </cell>
          <cell r="D251" t="str">
            <v>unidad</v>
          </cell>
          <cell r="E251">
            <v>933.08</v>
          </cell>
        </row>
        <row r="252">
          <cell r="B252" t="str">
            <v>GPK55048</v>
          </cell>
          <cell r="C252" t="str">
            <v>BULL PLUG SIZE 4-1/2"</v>
          </cell>
          <cell r="D252" t="str">
            <v>unidad</v>
          </cell>
          <cell r="E252">
            <v>933.08</v>
          </cell>
        </row>
        <row r="253">
          <cell r="B253" t="str">
            <v>GPK55049</v>
          </cell>
          <cell r="C253" t="str">
            <v>BULL PLUG SIZE 5"</v>
          </cell>
          <cell r="D253" t="str">
            <v>unidad</v>
          </cell>
          <cell r="E253">
            <v>1239.3600000000001</v>
          </cell>
        </row>
        <row r="254">
          <cell r="B254" t="str">
            <v>GPK55050</v>
          </cell>
          <cell r="C254" t="str">
            <v>BULL PLUG SIZE 5-1/2"</v>
          </cell>
          <cell r="D254" t="str">
            <v>unidad</v>
          </cell>
          <cell r="E254">
            <v>1239.3600000000001</v>
          </cell>
        </row>
        <row r="255">
          <cell r="B255" t="str">
            <v>GPK55053</v>
          </cell>
          <cell r="C255" t="str">
            <v>DOUBLE PIN CROSSOVER SUB SIZE 2-3/8" L-80 OR EQUIVALENT MATERIAL</v>
          </cell>
          <cell r="D255" t="str">
            <v>unidad</v>
          </cell>
          <cell r="E255">
            <v>1541.5</v>
          </cell>
        </row>
        <row r="256">
          <cell r="B256" t="str">
            <v>GPK55054</v>
          </cell>
          <cell r="C256" t="str">
            <v>DOUBLE PIN CROSSOVER SUB SIZE 2-7/8" L-80 OR EQUIVALENT MATERIAL</v>
          </cell>
          <cell r="D256" t="str">
            <v>unidad</v>
          </cell>
          <cell r="E256">
            <v>1541.5</v>
          </cell>
        </row>
        <row r="257">
          <cell r="B257" t="str">
            <v>GPK55055</v>
          </cell>
          <cell r="C257" t="str">
            <v>DOUBLE PIN CROSSOVER SUB SIZE 3-1/2" L-80 OR EQUIVALENT MATERIAL</v>
          </cell>
          <cell r="D257" t="str">
            <v>unidad</v>
          </cell>
          <cell r="E257">
            <v>1847.77</v>
          </cell>
        </row>
        <row r="258">
          <cell r="B258" t="str">
            <v>GPK55056</v>
          </cell>
          <cell r="C258" t="str">
            <v>DOUBLE PIN CROSSOVER SUB SIZE 4" L-80 OR EQUIVALENT MATERIAL</v>
          </cell>
          <cell r="D258" t="str">
            <v>unidad</v>
          </cell>
          <cell r="E258">
            <v>1847.77</v>
          </cell>
        </row>
        <row r="259">
          <cell r="B259" t="str">
            <v>GPK55057</v>
          </cell>
          <cell r="C259" t="str">
            <v>DOUBLE PIN CROSSOVER SUB SIZE 4-1/2" L-80 OR EQUIVALENT MATERIAL</v>
          </cell>
          <cell r="D259" t="str">
            <v>unidad</v>
          </cell>
          <cell r="E259">
            <v>2463.29</v>
          </cell>
        </row>
        <row r="260">
          <cell r="B260" t="str">
            <v>GPK55058</v>
          </cell>
          <cell r="C260" t="str">
            <v>DOUBLE PIN CROSSOVER SUB SIZE 5" L-80 OR EQUIVALENT MATERIAL</v>
          </cell>
          <cell r="D260" t="str">
            <v>unidad</v>
          </cell>
          <cell r="E260">
            <v>2463.29</v>
          </cell>
        </row>
        <row r="261">
          <cell r="B261" t="str">
            <v>GPK55059</v>
          </cell>
          <cell r="C261" t="str">
            <v>DOUBLE PIN CROSSOVER SUB SIZE 5-1/2" L-80 OR EQUIVALENT MATERIAL</v>
          </cell>
          <cell r="D261" t="str">
            <v>unidad</v>
          </cell>
          <cell r="E261">
            <v>2463.29</v>
          </cell>
        </row>
        <row r="262">
          <cell r="B262" t="str">
            <v>GPK55060</v>
          </cell>
          <cell r="C262" t="str">
            <v>DOUBLE PIN CROSSOVER SUB SIZE 2-3/8" P-110 OR EQUIVALENT MATERIAL WITH 13,000 PSI MIN. COLLAPSE</v>
          </cell>
          <cell r="D262" t="str">
            <v>unidad</v>
          </cell>
          <cell r="E262">
            <v>1847.77</v>
          </cell>
        </row>
        <row r="263">
          <cell r="B263" t="str">
            <v>GPK55061</v>
          </cell>
          <cell r="C263" t="str">
            <v>DOUBLE PIN CROSSOVER SUB SIZE 2-7/8" P-110 OR EQUIVALENT MATERIAL WITH 13,000 PSI MIN. COLLAPSE</v>
          </cell>
          <cell r="D263" t="str">
            <v>unidad</v>
          </cell>
          <cell r="E263">
            <v>1847.77</v>
          </cell>
        </row>
        <row r="264">
          <cell r="B264" t="str">
            <v>GPK55062</v>
          </cell>
          <cell r="C264" t="str">
            <v>DOUBLE PIN CROSSOVER SUB SIZE 3-1/2" P-110 OR EQUIVALENT MATERIAL WITH 13,000 PSI MIN. COLLAPSE</v>
          </cell>
          <cell r="D264" t="str">
            <v>unidad</v>
          </cell>
          <cell r="E264">
            <v>2155.23</v>
          </cell>
        </row>
        <row r="265">
          <cell r="B265" t="str">
            <v>GPK55063</v>
          </cell>
          <cell r="C265" t="str">
            <v>DOUBLE PIN CROSSOVER SUB SIZE 4" P-110 OR EQUIVALENT MATERIAL WITH 13,000 PSI MIN. COLLAPSE</v>
          </cell>
          <cell r="D265" t="str">
            <v>unidad</v>
          </cell>
          <cell r="E265">
            <v>2155.23</v>
          </cell>
        </row>
        <row r="266">
          <cell r="B266" t="str">
            <v>GPK55064</v>
          </cell>
          <cell r="C266" t="str">
            <v>DOUBLE PIN CROSSOVER SUB SIZE 4-1/2" P-110 OR EQUIVALENT MATERIAL WITH 13,000 PSI MIN. COLLAPSE</v>
          </cell>
          <cell r="D266" t="str">
            <v>unidad</v>
          </cell>
          <cell r="E266">
            <v>2771.94</v>
          </cell>
        </row>
        <row r="267">
          <cell r="B267" t="str">
            <v>GPK55065</v>
          </cell>
          <cell r="C267" t="str">
            <v>DOUBLE PIN CROSSOVER SUB SIZE 5" P-110 OR EQUIVALENT MATERIAL WITH 13,000 PSI MIN. COLLAPSE</v>
          </cell>
          <cell r="D267" t="str">
            <v>unidad</v>
          </cell>
          <cell r="E267">
            <v>2771.94</v>
          </cell>
        </row>
        <row r="268">
          <cell r="B268" t="str">
            <v>GPK55066</v>
          </cell>
          <cell r="C268" t="str">
            <v>DOUBLE PIN CROSSOVER SUB SIZE 5-1/2" P-110 OR EQUIVALENT MATERIAL WITH 13,000 PSI MIN. COLLAPSE</v>
          </cell>
          <cell r="D268" t="str">
            <v>unidad</v>
          </cell>
          <cell r="E268">
            <v>2771.94</v>
          </cell>
        </row>
        <row r="269">
          <cell r="B269" t="str">
            <v>GPK55067</v>
          </cell>
          <cell r="C269" t="str">
            <v>RATCHETING MULE SHOE THREAD SIZE 3-1/2" STANDARD</v>
          </cell>
          <cell r="D269" t="str">
            <v>unidad</v>
          </cell>
          <cell r="E269">
            <v>2483.48</v>
          </cell>
        </row>
        <row r="270">
          <cell r="B270" t="str">
            <v>GPK55068</v>
          </cell>
          <cell r="C270" t="str">
            <v>SHEAR OUT SAFETY JOINT THREAD SIZE 2-7/8" STANDARD</v>
          </cell>
          <cell r="D270" t="str">
            <v>unidad</v>
          </cell>
          <cell r="E270">
            <v>3266.38</v>
          </cell>
        </row>
        <row r="271">
          <cell r="B271" t="str">
            <v>GPK55069</v>
          </cell>
          <cell r="C271" t="str">
            <v>SHEAR OUT SAFETY JOINT THREAD SIZE 3-1/2" STANDARD</v>
          </cell>
          <cell r="D271" t="str">
            <v>unidad</v>
          </cell>
          <cell r="E271">
            <v>3919.3</v>
          </cell>
        </row>
        <row r="272">
          <cell r="B272" t="str">
            <v>GPK55070</v>
          </cell>
          <cell r="C272" t="str">
            <v xml:space="preserve">GRAVEL PACK PACKERS, "´PACK-2", Nitrile P.E.  70-32              </v>
          </cell>
          <cell r="D272" t="str">
            <v>unidad</v>
          </cell>
          <cell r="E272">
            <v>16389.469999999998</v>
          </cell>
        </row>
        <row r="273">
          <cell r="B273" t="str">
            <v>GPK55071</v>
          </cell>
          <cell r="C273" t="str">
            <v>PERMANENT PACKERS-MISCELLANEOUS 6ft MILLOUT EXT ALL MODELS RETAINER PRODUCTION PACKERS SIZE STANDARD THREAD PIN X PIN 4-1/2in STC</v>
          </cell>
          <cell r="D273" t="str">
            <v>unidad</v>
          </cell>
          <cell r="E273">
            <v>1671.48</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1655.46</v>
          </cell>
        </row>
        <row r="275">
          <cell r="B275" t="str">
            <v>GPK55073</v>
          </cell>
          <cell r="C275" t="str">
            <v xml:space="preserve">PERMANENT PACKERS-MISCELLANEOUS 10ft SEAL BORE EXT USE W/ALL MODELS RETAINER PRODUCTION PACKER LOW ALLOY STEEL </v>
          </cell>
          <cell r="D275" t="str">
            <v>unidad</v>
          </cell>
          <cell r="E275">
            <v>7026.5999999999995</v>
          </cell>
        </row>
        <row r="276">
          <cell r="B276" t="str">
            <v>GPK55074</v>
          </cell>
          <cell r="C276" t="str">
            <v>PERMANENT PACKERS-MISCELLANEOUS THREADED B GUIDES SEAL BORE EXT ALL MODELS RETAINER PRODUCTION PACKERS  LOW ALLOY STEEL H2S SERVICE</v>
          </cell>
          <cell r="D276" t="str">
            <v>unidad</v>
          </cell>
          <cell r="E276">
            <v>1028.6500000000001</v>
          </cell>
        </row>
        <row r="277">
          <cell r="B277" t="str">
            <v>GPK55075</v>
          </cell>
          <cell r="C277" t="str">
            <v>PERMANENT PACKER SEAL ASSEMBLIES-ACCESSORIES SPACER TUBES USE W/STANDARD MODEL G-22 LOCATOR TUBING SEAL ASSEMBLY SHORT SPACER TUBE (6ft) BOX x PIN</v>
          </cell>
          <cell r="D277" t="str">
            <v>unidad</v>
          </cell>
          <cell r="E277">
            <v>2565.39</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1092.75</v>
          </cell>
        </row>
        <row r="279">
          <cell r="B279" t="str">
            <v>GPK55077</v>
          </cell>
          <cell r="C279" t="str">
            <v xml:space="preserve">SEAL BORE EXTENSION CROSSOVER SUBS TO TUBING FOR ALL MODELS </v>
          </cell>
          <cell r="D279" t="str">
            <v>unidad</v>
          </cell>
          <cell r="E279">
            <v>1014.4099999999999</v>
          </cell>
        </row>
        <row r="280">
          <cell r="B280" t="str">
            <v>GPK55078</v>
          </cell>
          <cell r="C280" t="str">
            <v>MULE SHOE 2 3/8" EUE</v>
          </cell>
          <cell r="D280" t="str">
            <v>unidad</v>
          </cell>
          <cell r="E280">
            <v>428.56</v>
          </cell>
        </row>
        <row r="281">
          <cell r="B281" t="str">
            <v>GPK55079</v>
          </cell>
          <cell r="C281" t="str">
            <v>MULE SHOE 2 7/8" EUE</v>
          </cell>
          <cell r="D281" t="str">
            <v>unidad</v>
          </cell>
          <cell r="E281">
            <v>477.22999999999996</v>
          </cell>
        </row>
        <row r="282">
          <cell r="B282" t="str">
            <v>GPK55080</v>
          </cell>
          <cell r="C282" t="str">
            <v>MULE SHOE 3 1/2" EUE</v>
          </cell>
          <cell r="D282" t="str">
            <v>unidad</v>
          </cell>
          <cell r="E282">
            <v>531.84</v>
          </cell>
        </row>
        <row r="283">
          <cell r="B283" t="str">
            <v>HCF10001</v>
          </cell>
          <cell r="C283" t="str">
            <v>ACT MODEL F NOGO SEAL BORE 1.875'' Connection 2 3/8'' EUE Box-Pin</v>
          </cell>
          <cell r="D283" t="str">
            <v>unidad</v>
          </cell>
          <cell r="E283">
            <v>679.66</v>
          </cell>
        </row>
        <row r="284">
          <cell r="B284" t="str">
            <v>HCF10002</v>
          </cell>
          <cell r="C284" t="str">
            <v>ACT MODEL F NOGO SEAL BORE 2.312'' Connection 2 7/8'' EUE Box-Pin</v>
          </cell>
          <cell r="D284" t="str">
            <v>unidad</v>
          </cell>
          <cell r="E284">
            <v>848.81999999999994</v>
          </cell>
        </row>
        <row r="285">
          <cell r="B285" t="str">
            <v>HCF10003</v>
          </cell>
          <cell r="C285" t="str">
            <v>ACT MODEL F NOGO SEAL BORE 2.812'' Connection  3 1/2'' EUE Box-Pin</v>
          </cell>
          <cell r="D285" t="str">
            <v>unidad</v>
          </cell>
          <cell r="E285">
            <v>1241.75</v>
          </cell>
        </row>
        <row r="286">
          <cell r="B286" t="str">
            <v>HCF10004</v>
          </cell>
          <cell r="C286" t="str">
            <v>ACT MODEL F NOGO SEAL BORE 3.812'' Connection  4 1/2'' EUE Box-Pin</v>
          </cell>
          <cell r="D286" t="str">
            <v>unidad</v>
          </cell>
          <cell r="E286">
            <v>2232.7400000000002</v>
          </cell>
        </row>
        <row r="287">
          <cell r="B287" t="str">
            <v>HCF10005</v>
          </cell>
          <cell r="C287" t="str">
            <v>ACT MODEL R NOGO SEAL BORE 1.812'' Connection 2 3/8'' EUE Box-Pin</v>
          </cell>
          <cell r="D287" t="str">
            <v>unidad</v>
          </cell>
          <cell r="E287">
            <v>799.18000000000006</v>
          </cell>
        </row>
        <row r="288">
          <cell r="B288" t="str">
            <v>HCF10006</v>
          </cell>
          <cell r="C288" t="str">
            <v>ACT MODEL R NOGO SEAL BORE 2.250'' Connection 2 7/8'' EUE Box-Pin</v>
          </cell>
          <cell r="D288" t="str">
            <v>unidad</v>
          </cell>
          <cell r="E288">
            <v>872.11</v>
          </cell>
        </row>
        <row r="289">
          <cell r="B289" t="str">
            <v>HCF10007</v>
          </cell>
          <cell r="C289" t="str">
            <v>ACT MODEL R NOGO SEAL BORE 2.750'' Connection  3 1/2'' EUE Box-Pin</v>
          </cell>
          <cell r="D289" t="str">
            <v>unidad</v>
          </cell>
          <cell r="E289">
            <v>1348.53</v>
          </cell>
        </row>
        <row r="290">
          <cell r="B290" t="str">
            <v>HCF10008</v>
          </cell>
          <cell r="C290" t="str">
            <v>ACT MODEL R NOGO SEAL BORE 3.750'' Connection  4 1/2'' EUE Box-Pin</v>
          </cell>
          <cell r="D290" t="str">
            <v>unidad</v>
          </cell>
          <cell r="E290">
            <v>2047.3799999999999</v>
          </cell>
        </row>
        <row r="291">
          <cell r="B291" t="str">
            <v>HCF10009</v>
          </cell>
          <cell r="C291" t="str">
            <v>ACT MODEL L SLIDING SLEEVE PROFILE F 1.875'' Connection 2 3/8'' EUE Box-Pin</v>
          </cell>
          <cell r="D291" t="str">
            <v>unidad</v>
          </cell>
          <cell r="E291">
            <v>2528.77</v>
          </cell>
        </row>
        <row r="292">
          <cell r="B292" t="str">
            <v>HCF10010</v>
          </cell>
          <cell r="C292" t="str">
            <v>ACT MODEL L SLIDING SLEEVE PROFILE F 2.312'' Connection 2 7/8'' EUE Box-Pin</v>
          </cell>
          <cell r="D292" t="str">
            <v>unidad</v>
          </cell>
          <cell r="E292">
            <v>2877.46</v>
          </cell>
        </row>
        <row r="293">
          <cell r="B293" t="str">
            <v>HCF10011</v>
          </cell>
          <cell r="C293" t="str">
            <v>ACT MODEL L SLIDING SLEEVE PROFILE F 2.812'' Connection 3 1/2'' EUE Box-Pin</v>
          </cell>
          <cell r="D293" t="str">
            <v>unidad</v>
          </cell>
          <cell r="E293">
            <v>3440.64</v>
          </cell>
        </row>
        <row r="294">
          <cell r="B294" t="str">
            <v>HCF10012</v>
          </cell>
          <cell r="C294" t="str">
            <v>ACT MODEL L SLIDING SLEEVE PROFILE F 3.312'' Connection 4 1/2'' EUE Box-Pin</v>
          </cell>
          <cell r="D294" t="str">
            <v>unidad</v>
          </cell>
          <cell r="E294">
            <v>9008.5300000000007</v>
          </cell>
        </row>
        <row r="295">
          <cell r="B295" t="str">
            <v>HCF10013</v>
          </cell>
          <cell r="C295" t="str">
            <v>ACT MODEL FB-2 EQUALIZING CHECK VALVES 1.87'' x 2 3/8</v>
          </cell>
          <cell r="D295" t="str">
            <v>unidad</v>
          </cell>
          <cell r="E295">
            <v>2283.14</v>
          </cell>
        </row>
        <row r="296">
          <cell r="B296" t="str">
            <v>HCF10014</v>
          </cell>
          <cell r="C296" t="str">
            <v>ACT MODEL FB-2 EQUALIZING CHECK VALVES 2.31'' x 2 7/8</v>
          </cell>
          <cell r="D296" t="str">
            <v>unidad</v>
          </cell>
          <cell r="E296">
            <v>2656.27</v>
          </cell>
        </row>
        <row r="297">
          <cell r="B297" t="str">
            <v>HCF10015</v>
          </cell>
          <cell r="C297" t="str">
            <v>ACT MODEL FB-2 EQUALIZING CHECK VALVES 2.81'' x 3 1/2</v>
          </cell>
          <cell r="D297" t="str">
            <v>unidad</v>
          </cell>
          <cell r="E297">
            <v>2793.02</v>
          </cell>
        </row>
        <row r="298">
          <cell r="B298" t="str">
            <v>HCF10016</v>
          </cell>
          <cell r="C298" t="str">
            <v>ACT MODEL FB-2 EQUALIZING CHECK VALVES 3.81'' x 4 1/2</v>
          </cell>
          <cell r="D298" t="str">
            <v>unidad</v>
          </cell>
          <cell r="E298">
            <v>3423.5099999999998</v>
          </cell>
        </row>
        <row r="299">
          <cell r="B299" t="str">
            <v>HCF10017</v>
          </cell>
          <cell r="C299" t="str">
            <v>ACT MODEL RB-2 EQUALIZING CHECK VALVES 1.81'' x 2 3/8</v>
          </cell>
          <cell r="D299" t="str">
            <v>unidad</v>
          </cell>
          <cell r="E299">
            <v>2283.14</v>
          </cell>
        </row>
        <row r="300">
          <cell r="B300" t="str">
            <v>HCF10018</v>
          </cell>
          <cell r="C300" t="str">
            <v>ACT MODEL RB-2 EQUALIZING CHECK VALVES 2.25'' x 2 7/8</v>
          </cell>
          <cell r="D300" t="str">
            <v>unidad</v>
          </cell>
          <cell r="E300">
            <v>2656.27</v>
          </cell>
        </row>
        <row r="301">
          <cell r="B301" t="str">
            <v>HCF10019</v>
          </cell>
          <cell r="C301" t="str">
            <v>ACT MODEL RB-2 EQUALIZING CHECK VALVES 2.75'' x 3 1/2</v>
          </cell>
          <cell r="D301" t="str">
            <v>unidad</v>
          </cell>
          <cell r="E301">
            <v>2793.02</v>
          </cell>
        </row>
        <row r="302">
          <cell r="B302" t="str">
            <v>HCF10020</v>
          </cell>
          <cell r="C302" t="str">
            <v>ACT MODEL RB-2 EQUALIZING CHECK VALVES 3.75' x 4 1/2</v>
          </cell>
          <cell r="D302" t="str">
            <v>unidad</v>
          </cell>
          <cell r="E302">
            <v>3423.5099999999998</v>
          </cell>
        </row>
        <row r="303">
          <cell r="B303" t="str">
            <v>DYEF6056</v>
          </cell>
          <cell r="C303" t="str">
            <v xml:space="preserve">Packer Hinchable reactivo al Agua 7.0 BTC </v>
          </cell>
          <cell r="D303" t="str">
            <v>unidad</v>
          </cell>
          <cell r="E303">
            <v>17470.64</v>
          </cell>
        </row>
        <row r="304">
          <cell r="B304" t="str">
            <v>DYEF6057</v>
          </cell>
          <cell r="C304" t="str">
            <v xml:space="preserve">Packer Hinchable reactivo  al crudo 7.0 BTC </v>
          </cell>
          <cell r="D304" t="str">
            <v>unidad</v>
          </cell>
          <cell r="E304">
            <v>24475.26</v>
          </cell>
        </row>
        <row r="305">
          <cell r="B305" t="str">
            <v>DYEF6058</v>
          </cell>
          <cell r="C305" t="str">
            <v xml:space="preserve">Packer Hinchable reactivo al Agua 4 1/2 BTC </v>
          </cell>
          <cell r="D305" t="str">
            <v>unidad</v>
          </cell>
          <cell r="E305">
            <v>16856.54</v>
          </cell>
        </row>
        <row r="306">
          <cell r="B306" t="str">
            <v>DYEF6059</v>
          </cell>
          <cell r="C306" t="str">
            <v xml:space="preserve">Packer Hinchable reactivo al crudo 4 1/2 BTC </v>
          </cell>
          <cell r="D306" t="str">
            <v>unidad</v>
          </cell>
          <cell r="E306">
            <v>15331.390000000001</v>
          </cell>
        </row>
        <row r="307">
          <cell r="B307" t="str">
            <v>DYEF6060</v>
          </cell>
          <cell r="C307" t="str">
            <v>Baker lock 10 OZ</v>
          </cell>
          <cell r="D307" t="str">
            <v>unidad</v>
          </cell>
          <cell r="E307">
            <v>81.45</v>
          </cell>
        </row>
        <row r="308">
          <cell r="B308" t="str">
            <v>DYPK0001</v>
          </cell>
          <cell r="C308" t="str">
            <v>Redress Kit Sliding Sleeve 2.81"</v>
          </cell>
          <cell r="D308" t="str">
            <v>unidad</v>
          </cell>
          <cell r="E308">
            <v>1016.01</v>
          </cell>
        </row>
        <row r="309">
          <cell r="B309" t="str">
            <v>DYPK0002</v>
          </cell>
          <cell r="C309" t="str">
            <v>Redress Kit, 1.81 / 1.87 RB-2 / FB-2 Standing Valve.</v>
          </cell>
          <cell r="D309" t="str">
            <v>unidad</v>
          </cell>
          <cell r="E309">
            <v>450.58</v>
          </cell>
        </row>
        <row r="310">
          <cell r="B310" t="str">
            <v>DYPK0003</v>
          </cell>
          <cell r="C310" t="str">
            <v>Redress Kit, 2.25 / 2.31 / RB-2 / FB-2 Standing Valve.</v>
          </cell>
          <cell r="D310" t="str">
            <v>unidad</v>
          </cell>
          <cell r="E310">
            <v>463.83000000000004</v>
          </cell>
        </row>
        <row r="311">
          <cell r="B311" t="str">
            <v>DYPK0004</v>
          </cell>
          <cell r="C311" t="str">
            <v>Redress Kit, 2.75 / 2.81 / RB-2 / FB-2 Standing Valve.</v>
          </cell>
          <cell r="D311" t="str">
            <v>unidad</v>
          </cell>
          <cell r="E311">
            <v>499.17</v>
          </cell>
        </row>
        <row r="312">
          <cell r="B312" t="str">
            <v>DYPK0005</v>
          </cell>
          <cell r="C312" t="str">
            <v>5 1/2" x 3-1/2" EUE T-2 On-Off Tool Assembly, including Stinger.  RIGHT-HAND.</v>
          </cell>
          <cell r="D312" t="str">
            <v>unidad</v>
          </cell>
          <cell r="E312">
            <v>3527.6800000000003</v>
          </cell>
        </row>
        <row r="313">
          <cell r="B313" t="str">
            <v>DYPK0006</v>
          </cell>
          <cell r="C313" t="str">
            <v>5 1/2" x 3-1/2" EUE T-2 On-Off Tool Assembly, including Stinger.  LEFT-HAND.</v>
          </cell>
          <cell r="D313" t="str">
            <v>unidad</v>
          </cell>
          <cell r="E313">
            <v>3527.6800000000003</v>
          </cell>
        </row>
        <row r="314">
          <cell r="B314" t="str">
            <v>DYPK0007</v>
          </cell>
          <cell r="C314" t="str">
            <v>7" x 2/7/8" EUE 26-32ppf (5.875" OD) Hydro-Grip Packer.</v>
          </cell>
          <cell r="D314" t="str">
            <v>unidad</v>
          </cell>
          <cell r="E314">
            <v>12059.5</v>
          </cell>
        </row>
        <row r="315">
          <cell r="B315" t="str">
            <v>DYPK0008</v>
          </cell>
          <cell r="C315" t="str">
            <v>7" x 3-1/2" EUE 26-32ppf (5.875" OD) Hydro-Grip Packer.</v>
          </cell>
          <cell r="D315" t="str">
            <v>unidad</v>
          </cell>
          <cell r="E315">
            <v>12209.69</v>
          </cell>
        </row>
        <row r="316">
          <cell r="B316" t="str">
            <v>DYPK0009</v>
          </cell>
          <cell r="C316" t="str">
            <v>9-5/8" x 3-1/2" EUE 43.5-53.5ppf (8.218" OD) Hydro-Grip Packer.</v>
          </cell>
          <cell r="D316" t="str">
            <v>unidad</v>
          </cell>
          <cell r="E316">
            <v>22674.23</v>
          </cell>
        </row>
        <row r="317">
          <cell r="B317" t="str">
            <v>DYPK0010</v>
          </cell>
          <cell r="C317" t="str">
            <v>7" x 2-7/8" EUE 23-32ppf (5.875" OD) G1-X Mechanical Packer.</v>
          </cell>
          <cell r="D317" t="str">
            <v>unidad</v>
          </cell>
          <cell r="E317">
            <v>9718.2800000000007</v>
          </cell>
        </row>
        <row r="318">
          <cell r="B318" t="str">
            <v>DYPK0011</v>
          </cell>
          <cell r="C318" t="str">
            <v>7" x 3-1/2" EUE 23-32ppf (5.875" OD) G1-X  Mechanical  Packer.</v>
          </cell>
          <cell r="D318" t="str">
            <v>unidad</v>
          </cell>
          <cell r="E318">
            <v>10227.25</v>
          </cell>
        </row>
        <row r="319">
          <cell r="B319" t="str">
            <v>DYPK0012</v>
          </cell>
          <cell r="C319" t="str">
            <v>9-5/8" x 3-1/2" EUE 43.5-53.5ppf (8.250" OD) G1-X Mechanical Packer.</v>
          </cell>
          <cell r="D319" t="str">
            <v>unidad</v>
          </cell>
          <cell r="E319">
            <v>19878.300000000003</v>
          </cell>
        </row>
        <row r="320">
          <cell r="B320" t="str">
            <v>DYPK0013</v>
          </cell>
          <cell r="C320" t="str">
            <v>Redress Kit, 7" x 3-1/2" EUE 26-32ppf (5.875" OD) Hydro-Grip Packer.</v>
          </cell>
          <cell r="D320" t="str">
            <v>unidad</v>
          </cell>
          <cell r="E320">
            <v>3361.0699999999997</v>
          </cell>
        </row>
        <row r="321">
          <cell r="B321" t="str">
            <v>DYPK0014</v>
          </cell>
          <cell r="C321" t="str">
            <v>Redress Kit, 7" x 2-7/8" EUE 26-32ppf (5.875" OD) Hydro-Grip Packer.</v>
          </cell>
          <cell r="D321" t="str">
            <v>unidad</v>
          </cell>
          <cell r="E321">
            <v>3169.0099999999998</v>
          </cell>
        </row>
        <row r="322">
          <cell r="B322" t="str">
            <v>DYPK0015</v>
          </cell>
          <cell r="C322" t="str">
            <v>Redress Kit 7" x 2-7/8" EUE 23-32ppf (5.875" OD) G1-X Mechanical Packer.</v>
          </cell>
          <cell r="D322" t="str">
            <v>unidad</v>
          </cell>
          <cell r="E322">
            <v>2546.73</v>
          </cell>
        </row>
        <row r="323">
          <cell r="B323" t="str">
            <v>DYPK0016</v>
          </cell>
          <cell r="C323" t="str">
            <v>Redress Kit  7" x 3-1/2" EUE 23-32ppf (5.875" OD) G1-X  Mechanical  Packer.</v>
          </cell>
          <cell r="D323" t="str">
            <v>unidad</v>
          </cell>
          <cell r="E323">
            <v>2641.6000000000004</v>
          </cell>
        </row>
        <row r="324">
          <cell r="B324" t="str">
            <v>DYPK0017</v>
          </cell>
          <cell r="C324" t="str">
            <v>Redrdess Kit 9-5/8" x 3-1/2" EUE 43.5-53.5ppf (8.218" OD) Hydro-Grip Packer.</v>
          </cell>
          <cell r="D324" t="str">
            <v>unidad</v>
          </cell>
          <cell r="E324">
            <v>5233.67</v>
          </cell>
        </row>
        <row r="325">
          <cell r="B325" t="str">
            <v>DYPK0018</v>
          </cell>
          <cell r="C325" t="str">
            <v>Redress Kit 9-5/8" x 3-1/2" EUE 43.5-53.5ppf (8.250" OD) G1-X Mechanical Packer.</v>
          </cell>
          <cell r="D325" t="str">
            <v>unidad</v>
          </cell>
          <cell r="E325">
            <v>4657.47</v>
          </cell>
        </row>
        <row r="326">
          <cell r="B326" t="str">
            <v>DYPK0019</v>
          </cell>
          <cell r="C326" t="str">
            <v>Blanking Plug RZR / RZG 2.75''</v>
          </cell>
          <cell r="D326" t="str">
            <v>unidad</v>
          </cell>
          <cell r="E326">
            <v>5955.54</v>
          </cell>
        </row>
        <row r="327">
          <cell r="B327" t="str">
            <v>DYPK0020</v>
          </cell>
          <cell r="C327" t="str">
            <v>Blanking Plug RZR / RZG 2.81''</v>
          </cell>
          <cell r="D327" t="str">
            <v>unidad</v>
          </cell>
          <cell r="E327">
            <v>6167.58</v>
          </cell>
        </row>
        <row r="328">
          <cell r="B328" t="str">
            <v>DYPK0021</v>
          </cell>
          <cell r="C328" t="str">
            <v>9-5/8" 47# Y-Tool Assembly / Handling Sub 6ft 3-1/2" 9.3# EUE Box x 3-1/2" 9.2# Vam Top Pin / 2.75" Bypass Nipple PTX 3.30" Stub Acme Pin x Pin</v>
          </cell>
          <cell r="D328" t="str">
            <v>unidad</v>
          </cell>
          <cell r="E328">
            <v>35295.019999999997</v>
          </cell>
        </row>
        <row r="329">
          <cell r="B329" t="str">
            <v>DYPK0022</v>
          </cell>
          <cell r="C329" t="str">
            <v>Blanking Plug 2.75" PTX with Equalising Feature</v>
          </cell>
          <cell r="D329" t="str">
            <v>unidad</v>
          </cell>
          <cell r="E329">
            <v>7730.45</v>
          </cell>
        </row>
        <row r="330">
          <cell r="B330" t="str">
            <v>DYPK0023</v>
          </cell>
          <cell r="C330" t="str">
            <v>15ft Bypass Tubing Joint 2-7/8" 6.4# PTX Box x Pin Drift:2.347</v>
          </cell>
          <cell r="D330" t="str">
            <v>unidad</v>
          </cell>
          <cell r="E330">
            <v>1811.1399999999999</v>
          </cell>
        </row>
        <row r="331">
          <cell r="B331" t="str">
            <v>DYPK0024</v>
          </cell>
          <cell r="C331" t="str">
            <v xml:space="preserve">Universal Bypass Neck Clamp 500 Series ESP x 2-7/8" Bypass Tubing c/w Cable Clip for MLE </v>
          </cell>
          <cell r="D331" t="str">
            <v>unidad</v>
          </cell>
          <cell r="E331">
            <v>3048.01</v>
          </cell>
        </row>
        <row r="332">
          <cell r="B332" t="str">
            <v>DYPK0025</v>
          </cell>
          <cell r="C332" t="str">
            <v>Dummy Neck 2-3/8" 4.7# EUE Pin for Motor Base</v>
          </cell>
          <cell r="D332" t="str">
            <v>unidad</v>
          </cell>
          <cell r="E332">
            <v>2500.25</v>
          </cell>
        </row>
        <row r="333">
          <cell r="B333" t="str">
            <v>DYPK0026</v>
          </cell>
          <cell r="C333" t="str">
            <v>Re-Entry Guide 2-7/8" 6.4# PTX Box</v>
          </cell>
          <cell r="D333" t="str">
            <v>unidad</v>
          </cell>
          <cell r="E333">
            <v>2041.7299999999998</v>
          </cell>
        </row>
        <row r="334">
          <cell r="B334" t="str">
            <v>DYPK0027</v>
          </cell>
          <cell r="C334" t="str">
            <v>Servicio de Reparacion de Y-Tool 9 5/8'' Assembly, Incluye RK y prueba de presion.</v>
          </cell>
          <cell r="D334" t="str">
            <v>unidad</v>
          </cell>
          <cell r="E334">
            <v>21707.09</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70963.75</v>
          </cell>
        </row>
        <row r="336">
          <cell r="B336" t="str">
            <v>DYPK0029</v>
          </cell>
          <cell r="C336" t="str">
            <v>Pump Sub 8ft 3.30" Stub Acme Box x 3-1/2" 9.3# EUE Pin</v>
          </cell>
          <cell r="D336" t="str">
            <v>unidad</v>
          </cell>
          <cell r="E336">
            <v>7256.02</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61734.03</v>
          </cell>
        </row>
        <row r="338">
          <cell r="B338" t="str">
            <v>DYPK0031</v>
          </cell>
          <cell r="C338" t="str">
            <v>Universal Bypass Neck Clamp 500 Series ESP x 2-7/8" Bypass Tubing c/w 2x Cable Clips for MLE (size TBC), 3/8" and 1/4" Control Lines</v>
          </cell>
          <cell r="D338" t="str">
            <v>unidad</v>
          </cell>
          <cell r="E338">
            <v>2827.14</v>
          </cell>
        </row>
        <row r="339">
          <cell r="B339" t="str">
            <v>DYPK0032</v>
          </cell>
          <cell r="C339" t="str">
            <v>Bypass Body Clamp (Running) to suit 562 Motor with 2 7/8" bypass tubing (recesses) - Clip for power cable #1 AWG flat cable with 3/8" integral capillary line</v>
          </cell>
          <cell r="D339" t="str">
            <v>unidad</v>
          </cell>
          <cell r="E339">
            <v>7625.3200000000006</v>
          </cell>
        </row>
        <row r="340">
          <cell r="B340" t="str">
            <v>DYPK0033</v>
          </cell>
          <cell r="C340" t="str">
            <v>15ft Bypass Tubing Joint 2-7/8" 8.6# Vam FJL Box x Pin (Drift: 2.165") w/ 2 Recesses</v>
          </cell>
          <cell r="D340" t="str">
            <v>unidad</v>
          </cell>
          <cell r="E340">
            <v>7713.66</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27215.980000000003</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47984.43</v>
          </cell>
        </row>
        <row r="343">
          <cell r="B343" t="str">
            <v>DYPK0036</v>
          </cell>
          <cell r="C343" t="str">
            <v xml:space="preserve">Redress Kits to suit 2.75" Blanking Plug PTX </v>
          </cell>
          <cell r="D343" t="str">
            <v>unidad</v>
          </cell>
          <cell r="E343">
            <v>999.68000000000006</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2130.96</v>
          </cell>
        </row>
        <row r="345">
          <cell r="B345" t="str">
            <v>DYPK0038</v>
          </cell>
          <cell r="C345" t="str">
            <v>Y-Tool Especilista día/ fraccion</v>
          </cell>
          <cell r="D345" t="str">
            <v>día</v>
          </cell>
          <cell r="E345">
            <v>960.31</v>
          </cell>
        </row>
        <row r="346">
          <cell r="B346" t="str">
            <v>DYPK0039</v>
          </cell>
          <cell r="C346" t="str">
            <v>SEAL BORE PACKER RECUPERABLE PARA CASING 7''</v>
          </cell>
          <cell r="D346" t="str">
            <v>unidad</v>
          </cell>
          <cell r="E346">
            <v>22466.9</v>
          </cell>
        </row>
        <row r="347">
          <cell r="B347" t="str">
            <v>DYPK0040</v>
          </cell>
          <cell r="C347" t="str">
            <v>SEAL BORE PACKER RECUPERABLE PARA CASING 9 5/8''</v>
          </cell>
          <cell r="D347" t="str">
            <v>unidad</v>
          </cell>
          <cell r="E347">
            <v>33969.79</v>
          </cell>
        </row>
        <row r="348">
          <cell r="B348" t="str">
            <v>DYPK0041</v>
          </cell>
          <cell r="C348" t="str">
            <v>ESP PACKER  7''  x  2 7/8 EUE x 2 3/8 EUE or 1.9 EUE</v>
          </cell>
          <cell r="D348" t="str">
            <v>unidad</v>
          </cell>
          <cell r="E348">
            <v>31663.91</v>
          </cell>
        </row>
        <row r="349">
          <cell r="B349" t="str">
            <v>DYPK0042</v>
          </cell>
          <cell r="C349" t="str">
            <v>ESP PACKER  9 5/8'' x 4 1/2 LTC x 2 3/8 EUE or 1.9 EUE</v>
          </cell>
          <cell r="D349" t="str">
            <v>unidad</v>
          </cell>
          <cell r="E349">
            <v>40162.99</v>
          </cell>
        </row>
        <row r="350">
          <cell r="B350" t="str">
            <v>SFS6288</v>
          </cell>
          <cell r="C350" t="str">
            <v>TOP PACKER 5'' X 7''</v>
          </cell>
          <cell r="D350" t="str">
            <v>unidad</v>
          </cell>
          <cell r="E350">
            <v>17987.650000000001</v>
          </cell>
        </row>
        <row r="351">
          <cell r="B351" t="str">
            <v>SFS6289</v>
          </cell>
          <cell r="C351" t="str">
            <v>TOP PACKER 7'' X 9 5/8''</v>
          </cell>
          <cell r="D351" t="str">
            <v>unidad</v>
          </cell>
          <cell r="E351">
            <v>26504.399999999998</v>
          </cell>
        </row>
        <row r="352">
          <cell r="B352" t="str">
            <v>SFS6290</v>
          </cell>
          <cell r="C352" t="str">
            <v>TIE-BACK SEAL ASSEMBLY 5'' X 7''</v>
          </cell>
          <cell r="D352" t="str">
            <v>unidad</v>
          </cell>
          <cell r="E352">
            <v>20320.04</v>
          </cell>
        </row>
        <row r="353">
          <cell r="B353" t="str">
            <v>SFS6291</v>
          </cell>
          <cell r="C353" t="str">
            <v>TIE-BACK SEAL ASSEMBLY 7'' x 9 5/8''</v>
          </cell>
          <cell r="D353" t="str">
            <v>unidad</v>
          </cell>
          <cell r="E353">
            <v>25896.560000000001</v>
          </cell>
        </row>
        <row r="354">
          <cell r="B354" t="str">
            <v>SFS6292</v>
          </cell>
          <cell r="C354" t="str">
            <v>TOP PACKER SETTING TOOL ALL SIZE</v>
          </cell>
          <cell r="D354" t="str">
            <v>Corrida</v>
          </cell>
          <cell r="E354">
            <v>3975.66</v>
          </cell>
        </row>
        <row r="355">
          <cell r="B355" t="str">
            <v>2.1.30. Servicios de Taponamiento de cemento para desvíos o abandonos de pozo</v>
          </cell>
          <cell r="C355"/>
          <cell r="D355"/>
          <cell r="E355"/>
        </row>
        <row r="356">
          <cell r="B356" t="str">
            <v>SC2301</v>
          </cell>
          <cell r="C356" t="str">
            <v>Viaje unidad de bombeo, para el servicio de cementación forzada</v>
          </cell>
          <cell r="D356" t="str">
            <v>km</v>
          </cell>
          <cell r="E356">
            <v>3.15</v>
          </cell>
        </row>
        <row r="357">
          <cell r="B357" t="str">
            <v>SC2304</v>
          </cell>
          <cell r="C357" t="str">
            <v>Primeras 4 horas o fracción, cargo básico por unidad de bombeo alta presión</v>
          </cell>
          <cell r="D357" t="str">
            <v>unidad</v>
          </cell>
          <cell r="E357">
            <v>2363.58</v>
          </cell>
        </row>
        <row r="358">
          <cell r="B358" t="str">
            <v>SC2305</v>
          </cell>
          <cell r="C358" t="str">
            <v>Cada hora adicional o fracción de trabajo, por unidad de bombeo alta presión</v>
          </cell>
          <cell r="D358" t="str">
            <v>hr</v>
          </cell>
          <cell r="E358">
            <v>125.80000000000001</v>
          </cell>
        </row>
        <row r="359">
          <cell r="B359" t="str">
            <v>SC2306</v>
          </cell>
          <cell r="C359" t="str">
            <v>Cargo por profundidad, hasta 11.000 pies.</v>
          </cell>
          <cell r="D359" t="str">
            <v>Pie</v>
          </cell>
          <cell r="E359">
            <v>7.0000000000000007E-2</v>
          </cell>
        </row>
        <row r="360">
          <cell r="B360" t="str">
            <v>SC2307</v>
          </cell>
          <cell r="C360" t="str">
            <v>Cargo por profundidad, de 11.001 hasta 14.000 Pies</v>
          </cell>
          <cell r="D360" t="str">
            <v>Pie</v>
          </cell>
          <cell r="E360">
            <v>0.15</v>
          </cell>
        </row>
        <row r="361">
          <cell r="B361" t="str">
            <v>SC2308</v>
          </cell>
          <cell r="C361" t="str">
            <v>Batch mixer de 100 barriles por trabajo</v>
          </cell>
          <cell r="D361" t="str">
            <v>unidad</v>
          </cell>
          <cell r="E361">
            <v>689.19</v>
          </cell>
        </row>
        <row r="362">
          <cell r="B362" t="str">
            <v>SC2309</v>
          </cell>
          <cell r="C362" t="str">
            <v>Adaptador  de 2 3/8", 2 7/8", 3 1/2", 4 1/2" para cementación forzada</v>
          </cell>
          <cell r="D362" t="str">
            <v>unidad</v>
          </cell>
          <cell r="E362">
            <v>44.860000000000007</v>
          </cell>
        </row>
        <row r="363">
          <cell r="B363" t="str">
            <v>SC2310</v>
          </cell>
          <cell r="C363" t="str">
            <v>Cargo por monitoreo standard  de presión, caudal y densidad para lechadas</v>
          </cell>
          <cell r="D363" t="str">
            <v>unidad</v>
          </cell>
          <cell r="E363">
            <v>365.71000000000004</v>
          </cell>
        </row>
        <row r="364">
          <cell r="B364" t="str">
            <v>SC2311</v>
          </cell>
          <cell r="C364" t="str">
            <v>Registrador de presión tipo Martín Decker, por trabajo</v>
          </cell>
          <cell r="D364" t="str">
            <v>unidad</v>
          </cell>
          <cell r="E364">
            <v>89.7</v>
          </cell>
        </row>
        <row r="365">
          <cell r="B365" t="str">
            <v>SC2312</v>
          </cell>
          <cell r="C365" t="str">
            <v>Setting Tool para cementacion forzada, por trabajo</v>
          </cell>
          <cell r="D365" t="str">
            <v>unidad</v>
          </cell>
          <cell r="E365">
            <v>177.76999999999998</v>
          </cell>
        </row>
        <row r="366">
          <cell r="B366" t="str">
            <v>SC2313</v>
          </cell>
          <cell r="C366" t="str">
            <v>Stinger cementación forzada, por trabajo</v>
          </cell>
          <cell r="D366" t="str">
            <v>unidad</v>
          </cell>
          <cell r="E366">
            <v>99.06</v>
          </cell>
        </row>
        <row r="367">
          <cell r="B367" t="str">
            <v>SC2314</v>
          </cell>
          <cell r="C367" t="str">
            <v>Manifold de alta presión, por trabajo</v>
          </cell>
          <cell r="D367" t="str">
            <v>unidad</v>
          </cell>
          <cell r="E367">
            <v>112.13</v>
          </cell>
        </row>
        <row r="368">
          <cell r="B368" t="str">
            <v>SC2315</v>
          </cell>
          <cell r="C368" t="str">
            <v>Mov. Cemento y adit.:Ton-Km,( incluido manipuleo)</v>
          </cell>
          <cell r="D368" t="str">
            <v>Tn - km</v>
          </cell>
          <cell r="E368">
            <v>1.19</v>
          </cell>
        </row>
        <row r="369">
          <cell r="B369" t="str">
            <v>SC2318</v>
          </cell>
          <cell r="C369" t="str">
            <v>Mezcla cemento + adit. , por cada cuft de material seco proporcionado por la contratista.</v>
          </cell>
          <cell r="D369" t="str">
            <v>Ft3</v>
          </cell>
          <cell r="E369">
            <v>0.85</v>
          </cell>
        </row>
        <row r="370">
          <cell r="B370" t="str">
            <v>SC2319</v>
          </cell>
          <cell r="C370" t="str">
            <v>Mezcla cemento + adit., por cada Libra de material seco proporcionado por la Empresa o terceros.</v>
          </cell>
          <cell r="D370" t="str">
            <v>lbs</v>
          </cell>
          <cell r="E370">
            <v>0.01</v>
          </cell>
        </row>
        <row r="371">
          <cell r="B371" t="str">
            <v>SC2320</v>
          </cell>
          <cell r="C371" t="str">
            <v>Tanque de fractura de 500 barriles, por primeros 3 días o fracción</v>
          </cell>
          <cell r="D371" t="str">
            <v>unidad</v>
          </cell>
          <cell r="E371">
            <v>678.36</v>
          </cell>
        </row>
        <row r="372">
          <cell r="B372" t="str">
            <v>SC2321</v>
          </cell>
          <cell r="C372" t="str">
            <v>Tanque de fractura de 500 bbls,cada dia adicional después del 3er día</v>
          </cell>
          <cell r="D372" t="str">
            <v>día</v>
          </cell>
          <cell r="E372">
            <v>93.28</v>
          </cell>
        </row>
        <row r="373">
          <cell r="B373" t="str">
            <v>SC2322</v>
          </cell>
          <cell r="C373" t="str">
            <v>Mezcla de preflujo (colchón Lavador)</v>
          </cell>
          <cell r="D373" t="str">
            <v>gls</v>
          </cell>
          <cell r="E373">
            <v>9.0000000000000011E-2</v>
          </cell>
        </row>
        <row r="374">
          <cell r="B374" t="str">
            <v>SC2323</v>
          </cell>
          <cell r="C374" t="str">
            <v>Mezcla de aditivos en agua</v>
          </cell>
          <cell r="D374" t="str">
            <v>gls</v>
          </cell>
          <cell r="E374">
            <v>9.0000000000000011E-2</v>
          </cell>
        </row>
        <row r="375">
          <cell r="B375" t="str">
            <v>SC2324</v>
          </cell>
          <cell r="C375" t="str">
            <v>Uso de recirculador, por trabajo</v>
          </cell>
          <cell r="D375" t="str">
            <v>unidad</v>
          </cell>
          <cell r="E375">
            <v>169.4</v>
          </cell>
        </row>
        <row r="376">
          <cell r="B376" t="str">
            <v>SC2325</v>
          </cell>
          <cell r="C376" t="str">
            <v>Movilización de frac tank 500 bbls</v>
          </cell>
          <cell r="D376" t="str">
            <v>km</v>
          </cell>
          <cell r="E376">
            <v>3.15</v>
          </cell>
        </row>
        <row r="377">
          <cell r="B377" t="str">
            <v>SC2326</v>
          </cell>
          <cell r="C377" t="str">
            <v>Movilización de batch mixer para cementación forzada</v>
          </cell>
          <cell r="D377" t="str">
            <v>km</v>
          </cell>
          <cell r="E377">
            <v>3.15</v>
          </cell>
        </row>
        <row r="378">
          <cell r="B378" t="str">
            <v>SC2327</v>
          </cell>
          <cell r="C378" t="str">
            <v>Supervisor para operaciones de cementación forzada dia o fraccion</v>
          </cell>
          <cell r="D378" t="str">
            <v>día</v>
          </cell>
          <cell r="E378">
            <v>437.23</v>
          </cell>
        </row>
        <row r="379">
          <cell r="B379" t="str">
            <v>SC2328</v>
          </cell>
          <cell r="C379" t="str">
            <v>Operador para operaciones de cementación forzada dia o fraccion</v>
          </cell>
          <cell r="D379" t="str">
            <v>día</v>
          </cell>
          <cell r="E379">
            <v>349.78</v>
          </cell>
        </row>
        <row r="380">
          <cell r="B380" t="str">
            <v>SC2329</v>
          </cell>
          <cell r="C380" t="str">
            <v>Asistente de Operaciones para operaciones de cementación forzada dia o fraccion</v>
          </cell>
          <cell r="D380" t="str">
            <v>día</v>
          </cell>
          <cell r="E380">
            <v>109.31</v>
          </cell>
        </row>
        <row r="381">
          <cell r="B381" t="str">
            <v>SC2330</v>
          </cell>
          <cell r="C381" t="str">
            <v>Movilización unidades livianas para cementación forzada</v>
          </cell>
          <cell r="D381" t="str">
            <v>km</v>
          </cell>
          <cell r="E381">
            <v>2.66</v>
          </cell>
        </row>
        <row r="382">
          <cell r="B382" t="str">
            <v>SC2331</v>
          </cell>
          <cell r="C382" t="str">
            <v>Supervisor Senior para cementación dia o fraccion</v>
          </cell>
          <cell r="D382" t="str">
            <v>día</v>
          </cell>
          <cell r="E382">
            <v>591.72</v>
          </cell>
        </row>
        <row r="383">
          <cell r="B383" t="str">
            <v>SC2332</v>
          </cell>
          <cell r="C383" t="str">
            <v>Ingeniero de cementación</v>
          </cell>
          <cell r="D383" t="str">
            <v>día</v>
          </cell>
          <cell r="E383">
            <v>740.81</v>
          </cell>
        </row>
        <row r="384">
          <cell r="B384" t="str">
            <v>SC2333</v>
          </cell>
          <cell r="C384" t="str">
            <v>Primeras 4 horas o fracción, cargo básico por unidad de bombeo alta presión (700 HP)</v>
          </cell>
          <cell r="D384" t="str">
            <v>unidad</v>
          </cell>
          <cell r="E384">
            <v>3111.3900000000003</v>
          </cell>
        </row>
        <row r="385">
          <cell r="B385" t="str">
            <v>SC2334</v>
          </cell>
          <cell r="C385" t="str">
            <v>Cada hora adicional o fracción de trabajo, por unidad de bombeo alta presión (700 HP)</v>
          </cell>
          <cell r="D385" t="str">
            <v>hr</v>
          </cell>
          <cell r="E385">
            <v>180.64</v>
          </cell>
        </row>
        <row r="386">
          <cell r="B386" t="str">
            <v>SC2401</v>
          </cell>
          <cell r="C386" t="str">
            <v>Viaje por unidad de Bombeo</v>
          </cell>
          <cell r="D386" t="str">
            <v>km</v>
          </cell>
          <cell r="E386">
            <v>3.15</v>
          </cell>
        </row>
        <row r="387">
          <cell r="B387" t="str">
            <v>SC2405</v>
          </cell>
          <cell r="C387" t="str">
            <v>Cada hora adicional o fracción de trabajo, por unidad de bombeo</v>
          </cell>
          <cell r="D387" t="str">
            <v>hr</v>
          </cell>
          <cell r="E387">
            <v>47.3</v>
          </cell>
        </row>
        <row r="388">
          <cell r="B388" t="str">
            <v>SC2406</v>
          </cell>
          <cell r="C388" t="str">
            <v>Cargo por profundidad, hasta 11.000 pies.</v>
          </cell>
          <cell r="D388" t="str">
            <v>Pie</v>
          </cell>
          <cell r="E388">
            <v>7.0000000000000007E-2</v>
          </cell>
        </row>
        <row r="389">
          <cell r="B389" t="str">
            <v>SC2407</v>
          </cell>
          <cell r="C389" t="str">
            <v>Cargo por profundidad, de 11.001 hasta 14.000 Pies</v>
          </cell>
          <cell r="D389" t="str">
            <v>Pie</v>
          </cell>
          <cell r="E389">
            <v>0.15</v>
          </cell>
        </row>
        <row r="390">
          <cell r="B390" t="str">
            <v>SC2408</v>
          </cell>
          <cell r="C390" t="str">
            <v>Segundo tapón de cemento , costo por unidad</v>
          </cell>
          <cell r="D390" t="str">
            <v>unidad</v>
          </cell>
          <cell r="E390">
            <v>984.62</v>
          </cell>
        </row>
        <row r="391">
          <cell r="B391" t="str">
            <v>SC2409</v>
          </cell>
          <cell r="C391" t="str">
            <v>Tercer tapón de cemento, costo por unidad</v>
          </cell>
          <cell r="D391" t="str">
            <v>unidad</v>
          </cell>
          <cell r="E391">
            <v>984.62</v>
          </cell>
        </row>
        <row r="392">
          <cell r="B392" t="str">
            <v>SC2410</v>
          </cell>
          <cell r="C392" t="str">
            <v>Adaptador de  2 3/8", 2 7/8", 3 1/2", 4 1/2" para operaciones de bombeo de cementación</v>
          </cell>
          <cell r="D392" t="str">
            <v>unidad</v>
          </cell>
          <cell r="E392">
            <v>44.860000000000007</v>
          </cell>
        </row>
        <row r="393">
          <cell r="B393" t="str">
            <v>SC2411</v>
          </cell>
          <cell r="C393" t="str">
            <v>Cargo mínimo por movilización de cemento más aditivos, para tapones de cemento</v>
          </cell>
          <cell r="D393" t="str">
            <v>unidad</v>
          </cell>
          <cell r="E393">
            <v>283.54000000000002</v>
          </cell>
        </row>
        <row r="394">
          <cell r="B394" t="str">
            <v>SC2412</v>
          </cell>
          <cell r="C394" t="str">
            <v>Mezcla cemento + adit. , por cada cuft de material seco proporcionado por la contratista.</v>
          </cell>
          <cell r="D394" t="str">
            <v>Ft3</v>
          </cell>
          <cell r="E394">
            <v>0.85</v>
          </cell>
        </row>
        <row r="395">
          <cell r="B395" t="str">
            <v>SC2413</v>
          </cell>
          <cell r="C395" t="str">
            <v>Mezcla cemento + adit., por cada Libra de material seco proporcionado por la Empresa o terceros.</v>
          </cell>
          <cell r="D395" t="str">
            <v>lbs</v>
          </cell>
          <cell r="E395">
            <v>0.02</v>
          </cell>
        </row>
        <row r="396">
          <cell r="B396" t="str">
            <v>SC2415</v>
          </cell>
          <cell r="C396" t="str">
            <v>Registrador electrónico de presión, rata y densidad, por trabajo</v>
          </cell>
          <cell r="D396" t="str">
            <v>unidad</v>
          </cell>
          <cell r="E396">
            <v>299.31</v>
          </cell>
        </row>
        <row r="397">
          <cell r="B397" t="str">
            <v>SC2416</v>
          </cell>
          <cell r="C397" t="str">
            <v>Cargo por mezcla de colchón lavador</v>
          </cell>
          <cell r="D397" t="str">
            <v>gls</v>
          </cell>
          <cell r="E397">
            <v>9.0000000000000011E-2</v>
          </cell>
        </row>
        <row r="398">
          <cell r="B398" t="str">
            <v>SC2417</v>
          </cell>
          <cell r="C398" t="str">
            <v>Mov. Cemento y adit.:Ton-Km,( incluido manipuleo)</v>
          </cell>
          <cell r="D398" t="str">
            <v>Tn - km</v>
          </cell>
          <cell r="E398">
            <v>1.1399999999999999</v>
          </cell>
        </row>
        <row r="399">
          <cell r="B399" t="str">
            <v>SC2418</v>
          </cell>
          <cell r="C399" t="str">
            <v>Mezcla de aditivo en agua</v>
          </cell>
          <cell r="D399" t="str">
            <v>gls</v>
          </cell>
          <cell r="E399">
            <v>9.0000000000000011E-2</v>
          </cell>
        </row>
        <row r="400">
          <cell r="B400" t="str">
            <v>SC2419</v>
          </cell>
          <cell r="C400" t="str">
            <v>Uso de recirculador, por trabajo</v>
          </cell>
          <cell r="D400" t="str">
            <v>unidad</v>
          </cell>
          <cell r="E400">
            <v>169.4</v>
          </cell>
        </row>
        <row r="401">
          <cell r="B401" t="str">
            <v>SC2420</v>
          </cell>
          <cell r="C401" t="str">
            <v>Registrador de presión tipo Martín Decker, por trabajo</v>
          </cell>
          <cell r="D401" t="str">
            <v>unidad</v>
          </cell>
          <cell r="E401">
            <v>89.7</v>
          </cell>
        </row>
        <row r="402">
          <cell r="B402" t="str">
            <v>SC2422</v>
          </cell>
          <cell r="C402" t="str">
            <v xml:space="preserve">Movilización de equipos pesados </v>
          </cell>
          <cell r="D402" t="str">
            <v>km</v>
          </cell>
          <cell r="E402">
            <v>3.15</v>
          </cell>
        </row>
        <row r="403">
          <cell r="B403" t="str">
            <v>SC2423</v>
          </cell>
          <cell r="C403" t="str">
            <v>Supervisor para operaciones de cementación dia o fraccion</v>
          </cell>
          <cell r="D403" t="str">
            <v>día</v>
          </cell>
          <cell r="E403">
            <v>437.23</v>
          </cell>
        </row>
        <row r="404">
          <cell r="B404" t="str">
            <v>SC2424</v>
          </cell>
          <cell r="C404" t="str">
            <v>Operador para operaciones de cementación dia o fraccion</v>
          </cell>
          <cell r="D404" t="str">
            <v>día</v>
          </cell>
          <cell r="E404">
            <v>349.78</v>
          </cell>
        </row>
        <row r="405">
          <cell r="B405" t="str">
            <v>SC2425</v>
          </cell>
          <cell r="C405" t="str">
            <v>Movilización unidades livianas para servicio de tapón cemento</v>
          </cell>
          <cell r="D405" t="str">
            <v>km</v>
          </cell>
          <cell r="E405">
            <v>2.66</v>
          </cell>
        </row>
        <row r="406">
          <cell r="B406" t="str">
            <v>SC2426</v>
          </cell>
          <cell r="C406" t="str">
            <v>Servicio de Winche para bajar tanques y silos</v>
          </cell>
          <cell r="D406" t="str">
            <v>día</v>
          </cell>
          <cell r="E406">
            <v>1506.81</v>
          </cell>
        </row>
        <row r="407">
          <cell r="B407" t="str">
            <v>SC2427</v>
          </cell>
          <cell r="C407" t="str">
            <v>Asistente de Operaciones para tapones de cemento dia o fraccion</v>
          </cell>
          <cell r="D407" t="str">
            <v>día</v>
          </cell>
          <cell r="E407">
            <v>109.31</v>
          </cell>
        </row>
        <row r="408">
          <cell r="B408" t="str">
            <v>SC2428</v>
          </cell>
          <cell r="C408" t="str">
            <v>Supervisor Senior para tapones de cemento dia o fraccion</v>
          </cell>
          <cell r="D408" t="str">
            <v>día</v>
          </cell>
          <cell r="E408">
            <v>658.39</v>
          </cell>
        </row>
        <row r="409">
          <cell r="B409" t="str">
            <v>SC2429</v>
          </cell>
          <cell r="C409" t="str">
            <v>Primeras 4 horas o fracción, cargo básico por unidad de bombeo (350 HP)</v>
          </cell>
          <cell r="D409" t="str">
            <v>unidad</v>
          </cell>
          <cell r="E409">
            <v>2145.3399999999997</v>
          </cell>
        </row>
        <row r="410">
          <cell r="B410" t="str">
            <v>SC2430</v>
          </cell>
          <cell r="C410" t="str">
            <v>Cada hora adicional o fracción de trabajo, por unidad de bombeo  (350 HP)</v>
          </cell>
          <cell r="D410" t="str">
            <v>hr</v>
          </cell>
          <cell r="E410">
            <v>126.86999999999999</v>
          </cell>
        </row>
        <row r="411">
          <cell r="B411" t="str">
            <v>DYRY-210L</v>
          </cell>
          <cell r="C411" t="str">
            <v>Retardador  para lechada convencional</v>
          </cell>
          <cell r="D411" t="str">
            <v>gls</v>
          </cell>
          <cell r="E411">
            <v>17.579999999999998</v>
          </cell>
        </row>
        <row r="412">
          <cell r="B412" t="str">
            <v>DYRY - 80</v>
          </cell>
          <cell r="C412" t="str">
            <v>Retardador  de fragüe para lechadas pesadas</v>
          </cell>
          <cell r="D412" t="str">
            <v>lbs</v>
          </cell>
          <cell r="E412">
            <v>8.82</v>
          </cell>
        </row>
        <row r="413">
          <cell r="B413" t="str">
            <v>DYLIG-SCL</v>
          </cell>
          <cell r="C413" t="str">
            <v>Retardador de fragüe liquido</v>
          </cell>
          <cell r="D413" t="str">
            <v>gls</v>
          </cell>
          <cell r="E413">
            <v>19.599999999999998</v>
          </cell>
        </row>
        <row r="414">
          <cell r="B414" t="str">
            <v>DYLIG-HTL</v>
          </cell>
          <cell r="C414" t="str">
            <v>Retardador de fragüe liquido para HT</v>
          </cell>
          <cell r="D414" t="str">
            <v>gls</v>
          </cell>
          <cell r="E414">
            <v>16.86</v>
          </cell>
        </row>
        <row r="415">
          <cell r="B415" t="str">
            <v>DYFY-320</v>
          </cell>
          <cell r="C415" t="str">
            <v xml:space="preserve">Controlador de Filtrado para lechada </v>
          </cell>
          <cell r="D415" t="str">
            <v>lbs</v>
          </cell>
          <cell r="E415">
            <v>25.09</v>
          </cell>
        </row>
        <row r="416">
          <cell r="B416" t="str">
            <v>DYFY-330</v>
          </cell>
          <cell r="C416" t="str">
            <v>Controlador de Filtrado para lechada livianas</v>
          </cell>
          <cell r="D416" t="str">
            <v>lbs</v>
          </cell>
          <cell r="E416">
            <v>12.69</v>
          </cell>
        </row>
        <row r="417">
          <cell r="B417" t="str">
            <v>DYFY-330L</v>
          </cell>
          <cell r="C417" t="str">
            <v>Controlador de Filtrado lechadas densidad superior</v>
          </cell>
          <cell r="D417" t="str">
            <v>gls</v>
          </cell>
          <cell r="E417">
            <v>38.96</v>
          </cell>
        </row>
        <row r="418">
          <cell r="B418" t="str">
            <v>DYRF-300</v>
          </cell>
          <cell r="C418" t="str">
            <v>Reductor de filtrado celulósico</v>
          </cell>
          <cell r="D418" t="str">
            <v>lbs</v>
          </cell>
          <cell r="E418">
            <v>34.479999999999997</v>
          </cell>
        </row>
        <row r="419">
          <cell r="B419" t="str">
            <v>DYRF-400</v>
          </cell>
          <cell r="C419" t="str">
            <v>Reductor de filtrado vinílico para Temp medía</v>
          </cell>
          <cell r="D419" t="str">
            <v>lbs</v>
          </cell>
          <cell r="E419">
            <v>23.63</v>
          </cell>
        </row>
        <row r="420">
          <cell r="B420" t="str">
            <v>DYRF-700</v>
          </cell>
          <cell r="C420" t="str">
            <v>Reductor de filtrado celulósico para Temp medía</v>
          </cell>
          <cell r="D420" t="str">
            <v>lbs</v>
          </cell>
          <cell r="E420">
            <v>37.08</v>
          </cell>
        </row>
        <row r="421">
          <cell r="B421" t="str">
            <v>DYRF-800</v>
          </cell>
          <cell r="C421" t="str">
            <v>Reductor de filtrado celulósico para Temp alta</v>
          </cell>
          <cell r="D421" t="str">
            <v>lbs</v>
          </cell>
          <cell r="E421">
            <v>29.669999999999998</v>
          </cell>
        </row>
        <row r="422">
          <cell r="B422" t="str">
            <v>DYBY-100</v>
          </cell>
          <cell r="C422" t="str">
            <v>Aditivo para mejorar adherencia polimérico</v>
          </cell>
          <cell r="D422" t="str">
            <v>lbs</v>
          </cell>
          <cell r="E422">
            <v>6.67</v>
          </cell>
        </row>
        <row r="423">
          <cell r="B423" t="str">
            <v>DYBY-100L</v>
          </cell>
          <cell r="C423" t="str">
            <v>Aditivo para mejorar adherencia rápido</v>
          </cell>
          <cell r="D423" t="str">
            <v>gls</v>
          </cell>
          <cell r="E423">
            <v>44.620000000000005</v>
          </cell>
        </row>
        <row r="424">
          <cell r="B424" t="str">
            <v>DYBY-560</v>
          </cell>
          <cell r="C424" t="str">
            <v>Aditivo para mejorar adherencia solido para pre mezcla</v>
          </cell>
          <cell r="D424" t="str">
            <v>lbs</v>
          </cell>
          <cell r="E424">
            <v>7.21</v>
          </cell>
        </row>
        <row r="425">
          <cell r="B425" t="str">
            <v>DYBY-580L</v>
          </cell>
          <cell r="C425" t="str">
            <v>Aditivo para mejorar adherencia para lechadas livianas</v>
          </cell>
          <cell r="D425" t="str">
            <v>gls</v>
          </cell>
          <cell r="E425">
            <v>10.14</v>
          </cell>
        </row>
        <row r="426">
          <cell r="B426" t="str">
            <v>DYBY-860L</v>
          </cell>
          <cell r="C426" t="str">
            <v>Aditivo para mejorar adherencia lechadas alta densidad</v>
          </cell>
          <cell r="D426" t="str">
            <v>gls</v>
          </cell>
          <cell r="E426">
            <v>20.819999999999997</v>
          </cell>
        </row>
        <row r="427">
          <cell r="B427" t="str">
            <v>DYCY-320 HT</v>
          </cell>
          <cell r="C427" t="str">
            <v>DISPERSANTE para lechadas pesadas</v>
          </cell>
          <cell r="D427" t="str">
            <v>lbs</v>
          </cell>
          <cell r="E427">
            <v>6.35</v>
          </cell>
        </row>
        <row r="428">
          <cell r="B428" t="str">
            <v>DYCY-330 HT</v>
          </cell>
          <cell r="C428" t="str">
            <v>DISPERSANTE para lechadas livianas</v>
          </cell>
          <cell r="D428" t="str">
            <v>lbs</v>
          </cell>
          <cell r="E428">
            <v>6.92</v>
          </cell>
        </row>
        <row r="429">
          <cell r="B429" t="str">
            <v>DYD-110</v>
          </cell>
          <cell r="C429" t="str">
            <v>Dispersante base naftalen sulfonato de sodio</v>
          </cell>
          <cell r="D429" t="str">
            <v>lbs</v>
          </cell>
          <cell r="E429">
            <v>11.59</v>
          </cell>
        </row>
        <row r="430">
          <cell r="B430" t="str">
            <v>DYD-200L</v>
          </cell>
          <cell r="C430" t="str">
            <v>Dispersante base naftalen sulfonato liquido</v>
          </cell>
          <cell r="D430" t="str">
            <v>gls</v>
          </cell>
          <cell r="E430">
            <v>13.72</v>
          </cell>
        </row>
        <row r="431">
          <cell r="B431" t="str">
            <v>DYCY-321 HT</v>
          </cell>
          <cell r="C431" t="str">
            <v xml:space="preserve">Dispersante polimérico liquido </v>
          </cell>
          <cell r="D431" t="str">
            <v>gls</v>
          </cell>
          <cell r="E431">
            <v>22.919999999999998</v>
          </cell>
        </row>
        <row r="432">
          <cell r="B432" t="str">
            <v>DY GEL</v>
          </cell>
          <cell r="C432" t="str">
            <v>EXTENDEDOR</v>
          </cell>
          <cell r="D432" t="str">
            <v>lbs</v>
          </cell>
          <cell r="E432">
            <v>0.33</v>
          </cell>
        </row>
        <row r="433">
          <cell r="B433" t="str">
            <v>DYAF-100L</v>
          </cell>
          <cell r="C433" t="str">
            <v>ANTI - ESPUMANTE para SQZ</v>
          </cell>
          <cell r="D433" t="str">
            <v xml:space="preserve">gls </v>
          </cell>
          <cell r="E433">
            <v>30.75</v>
          </cell>
        </row>
        <row r="434">
          <cell r="B434" t="str">
            <v>DYAF-200L</v>
          </cell>
          <cell r="C434" t="str">
            <v>ANTI - ESPUMANTE para lechadas pesadas</v>
          </cell>
          <cell r="D434" t="str">
            <v xml:space="preserve">gls </v>
          </cell>
          <cell r="E434">
            <v>42.6</v>
          </cell>
        </row>
        <row r="435">
          <cell r="B435" t="str">
            <v>DYDSFT SSL</v>
          </cell>
          <cell r="C435" t="str">
            <v>DENSIFICANTE (Barita, sx de 100 lbs).</v>
          </cell>
          <cell r="D435" t="str">
            <v>sx</v>
          </cell>
          <cell r="E435">
            <v>16.290000000000003</v>
          </cell>
        </row>
        <row r="436">
          <cell r="B436" t="str">
            <v>DYDSFT HT</v>
          </cell>
          <cell r="C436" t="str">
            <v>DENSIFICANTE (Hermatite, sx de 100 lbs).</v>
          </cell>
          <cell r="D436" t="str">
            <v>sx</v>
          </cell>
          <cell r="E436">
            <v>29.39</v>
          </cell>
        </row>
        <row r="437">
          <cell r="B437" t="str">
            <v>DYA-100</v>
          </cell>
          <cell r="C437" t="str">
            <v>Material Alivianador de lechada</v>
          </cell>
          <cell r="D437" t="str">
            <v>lbs</v>
          </cell>
          <cell r="E437">
            <v>2.96</v>
          </cell>
        </row>
        <row r="438">
          <cell r="B438" t="str">
            <v>DYEF6061</v>
          </cell>
          <cell r="C438" t="str">
            <v>Act model BKR premium Bridge Plug- WIRELINE SET/ DRILLABLE FOR  CASING 5' 11.5-18 lbs/FT</v>
          </cell>
          <cell r="D438" t="str">
            <v>unidad</v>
          </cell>
          <cell r="E438">
            <v>1349.1200000000001</v>
          </cell>
        </row>
        <row r="439">
          <cell r="B439" t="str">
            <v>DYEF6062</v>
          </cell>
          <cell r="C439" t="str">
            <v>Act model BKR premium Bridge Plug - WIRELINE SET/ DRILLABLE  FOR CASING 7'' 17-35 lbs/FT</v>
          </cell>
          <cell r="D439" t="str">
            <v>unidad</v>
          </cell>
          <cell r="E439">
            <v>1885.34</v>
          </cell>
        </row>
        <row r="440">
          <cell r="B440" t="str">
            <v>DYEF6063</v>
          </cell>
          <cell r="C440" t="str">
            <v>Act model BKR premium Bridge Plug - WIRELINE SET/ DRILLABLE FOR CASING 9 5/8'' 29.3-53.5 lbs/FT</v>
          </cell>
          <cell r="D440" t="str">
            <v>unidad</v>
          </cell>
          <cell r="E440">
            <v>2694.6600000000003</v>
          </cell>
        </row>
        <row r="441">
          <cell r="B441" t="str">
            <v>DYEF6064</v>
          </cell>
          <cell r="C441" t="str">
            <v>Act model BKR premium Bridge Plug- MECHANICAL SET/ DRILLABLE FOR CASING 5' 11.5-18 lbs/FT</v>
          </cell>
          <cell r="D441" t="str">
            <v>unidad</v>
          </cell>
          <cell r="E441">
            <v>1349.1200000000001</v>
          </cell>
        </row>
        <row r="442">
          <cell r="B442" t="str">
            <v>DYEF6065</v>
          </cell>
          <cell r="C442" t="str">
            <v>Act model BKR premium Bridge Plug - MECHANICAL SET/ DRILLABLE FOR  CASING 7'' 17-35 lbs/FT</v>
          </cell>
          <cell r="D442" t="str">
            <v>unidad</v>
          </cell>
          <cell r="E442">
            <v>1801.43</v>
          </cell>
        </row>
        <row r="443">
          <cell r="B443" t="str">
            <v>DYEF6066</v>
          </cell>
          <cell r="C443" t="str">
            <v>Act model BKR premium Bridge Plug - MECHANICAL SET/ DRILLABLE  FOR CASING 9 5/8'' 29.3-53.5 lbs/FT</v>
          </cell>
          <cell r="D443" t="str">
            <v>unidad</v>
          </cell>
          <cell r="E443">
            <v>2694.6600000000003</v>
          </cell>
        </row>
        <row r="444">
          <cell r="B444" t="str">
            <v>DYEF6067</v>
          </cell>
          <cell r="C444" t="str">
            <v>Act model BKR premium cement retainer- WIRELINE SET/ DRILLABLE FOR CASING 5' 11.5-18 lbs/FT</v>
          </cell>
          <cell r="D444" t="str">
            <v>unidad</v>
          </cell>
          <cell r="E444">
            <v>1349.1200000000001</v>
          </cell>
        </row>
        <row r="445">
          <cell r="B445" t="str">
            <v>DYEF6068</v>
          </cell>
          <cell r="C445" t="str">
            <v>Act model BKR premium cement retainer - WIRELINE SET/ DRILLABLE FOR CASING 7'' 17-35 lbs/FT</v>
          </cell>
          <cell r="D445" t="str">
            <v>unidad</v>
          </cell>
          <cell r="E445">
            <v>1801.43</v>
          </cell>
        </row>
        <row r="446">
          <cell r="B446" t="str">
            <v>DYEF6069</v>
          </cell>
          <cell r="C446" t="str">
            <v>Act model BKR premium cement retainer - WIRELINE SET/ DRILLABLE FOR CASING 9 5/8'' 29.3-53.5 lbs/FT</v>
          </cell>
          <cell r="D446" t="str">
            <v>unidad</v>
          </cell>
          <cell r="E446">
            <v>2694.6600000000003</v>
          </cell>
        </row>
        <row r="447">
          <cell r="B447" t="str">
            <v>DYEF6070</v>
          </cell>
          <cell r="C447" t="str">
            <v>Act model BKR premium cement retainer- MECHANICAL  SET/ DRILLABLE FOR CASING 5' 11.5-18 lbs/FT</v>
          </cell>
          <cell r="D447" t="str">
            <v>unidad</v>
          </cell>
          <cell r="E447">
            <v>1349.1200000000001</v>
          </cell>
        </row>
        <row r="448">
          <cell r="B448" t="str">
            <v>DYEF6071</v>
          </cell>
          <cell r="C448" t="str">
            <v>Act model BKR premium cement retainer - MECHANICAL  SET/ DRILLABLE FOR CASING 7'' 17-35 lbs/FT</v>
          </cell>
          <cell r="D448" t="str">
            <v>unidad</v>
          </cell>
          <cell r="E448">
            <v>1801.43</v>
          </cell>
        </row>
        <row r="449">
          <cell r="B449" t="str">
            <v>DYEF6072</v>
          </cell>
          <cell r="C449" t="str">
            <v>Act model BKR premium cement retainer - MECHANICAL  SET/ DRILLABLE FOR CASING 9 5/8'' 29.3-53.5 lbs/FT</v>
          </cell>
          <cell r="D449" t="str">
            <v>unidad</v>
          </cell>
          <cell r="E449">
            <v>2694.6600000000003</v>
          </cell>
        </row>
        <row r="450">
          <cell r="B450" t="str">
            <v>DYRTY-80</v>
          </cell>
          <cell r="C450" t="str">
            <v>Aditivo de Retrogresión de Resistencia para SQZ</v>
          </cell>
          <cell r="D450" t="str">
            <v>lbs</v>
          </cell>
          <cell r="E450">
            <v>0.28999999999999998</v>
          </cell>
        </row>
        <row r="451">
          <cell r="B451" t="str">
            <v xml:space="preserve">DYRTYS-80C </v>
          </cell>
          <cell r="C451" t="str">
            <v>Aditivo de Retrogresión de Resistencia para lechadas livianas</v>
          </cell>
          <cell r="D451" t="str">
            <v>lbs</v>
          </cell>
          <cell r="E451">
            <v>0.36</v>
          </cell>
        </row>
        <row r="452">
          <cell r="B452" t="str">
            <v xml:space="preserve">DY-ULTRA </v>
          </cell>
          <cell r="C452" t="str">
            <v xml:space="preserve">Espaciador tipo 1             </v>
          </cell>
          <cell r="D452" t="str">
            <v>gls</v>
          </cell>
          <cell r="E452">
            <v>54.63</v>
          </cell>
        </row>
        <row r="453">
          <cell r="B453" t="str">
            <v>DYRYS-1</v>
          </cell>
          <cell r="C453" t="str">
            <v xml:space="preserve">Espaciador tipo 2              </v>
          </cell>
          <cell r="D453" t="str">
            <v>gls</v>
          </cell>
          <cell r="E453">
            <v>1.88</v>
          </cell>
        </row>
        <row r="454">
          <cell r="B454" t="str">
            <v>DYCD-200</v>
          </cell>
          <cell r="C454" t="str">
            <v>Colchón mecánico limpieza y remoción de residuos de Workover</v>
          </cell>
          <cell r="D454" t="str">
            <v>bbl</v>
          </cell>
          <cell r="E454">
            <v>175.95</v>
          </cell>
        </row>
        <row r="455">
          <cell r="B455" t="str">
            <v>DYCG-300</v>
          </cell>
          <cell r="C455" t="str">
            <v>Colchón gelificado limpieza</v>
          </cell>
          <cell r="D455" t="str">
            <v>bbl</v>
          </cell>
          <cell r="E455">
            <v>256.58</v>
          </cell>
        </row>
        <row r="456">
          <cell r="B456" t="str">
            <v>DYCQ-400</v>
          </cell>
          <cell r="C456" t="str">
            <v>Colchón Químico acción rápida remoción residuos de Workover</v>
          </cell>
          <cell r="D456" t="str">
            <v>bbl</v>
          </cell>
          <cell r="E456">
            <v>624.75</v>
          </cell>
        </row>
        <row r="457">
          <cell r="B457" t="str">
            <v>DYCX-500</v>
          </cell>
          <cell r="C457" t="str">
            <v>Colchón mecánico limpiador</v>
          </cell>
          <cell r="D457" t="str">
            <v>bbl</v>
          </cell>
          <cell r="E457">
            <v>101.28999999999999</v>
          </cell>
        </row>
        <row r="458">
          <cell r="B458" t="str">
            <v>DYLX-100</v>
          </cell>
          <cell r="C458" t="str">
            <v>Látex Solido</v>
          </cell>
          <cell r="D458" t="str">
            <v>lbs</v>
          </cell>
          <cell r="E458">
            <v>39.07</v>
          </cell>
        </row>
        <row r="459">
          <cell r="B459" t="str">
            <v>DYLA-200</v>
          </cell>
          <cell r="C459" t="str">
            <v>Látex base polímeros vinílico</v>
          </cell>
          <cell r="D459" t="str">
            <v>lbs</v>
          </cell>
          <cell r="E459">
            <v>22.45</v>
          </cell>
        </row>
        <row r="460">
          <cell r="B460" t="str">
            <v>DYLX-300</v>
          </cell>
          <cell r="C460" t="str">
            <v>Látex base polímeros estirenicos</v>
          </cell>
          <cell r="D460" t="str">
            <v>lbs</v>
          </cell>
          <cell r="E460">
            <v>26.09</v>
          </cell>
        </row>
        <row r="461">
          <cell r="B461" t="str">
            <v>DYLX-400 PLUS</v>
          </cell>
          <cell r="C461" t="str">
            <v>Látex base polímeros estirenicos para HT</v>
          </cell>
          <cell r="D461" t="str">
            <v>lbs</v>
          </cell>
          <cell r="E461">
            <v>26.7</v>
          </cell>
        </row>
        <row r="462">
          <cell r="B462" t="str">
            <v>DYELX-104</v>
          </cell>
          <cell r="C462" t="str">
            <v>Estabilizador para Látex</v>
          </cell>
          <cell r="D462" t="str">
            <v>lbs</v>
          </cell>
          <cell r="E462">
            <v>29.12</v>
          </cell>
        </row>
        <row r="463">
          <cell r="B463" t="str">
            <v>DYMPSL</v>
          </cell>
          <cell r="C463" t="str">
            <v>Aditivo multipropósito para lechadas</v>
          </cell>
          <cell r="D463" t="str">
            <v>lbs</v>
          </cell>
          <cell r="E463">
            <v>1.22</v>
          </cell>
        </row>
        <row r="464">
          <cell r="B464" t="str">
            <v>DYAS-100</v>
          </cell>
          <cell r="C464" t="str">
            <v>Antisetting para cementación</v>
          </cell>
          <cell r="D464" t="str">
            <v>lbs</v>
          </cell>
          <cell r="E464">
            <v>2.4300000000000002</v>
          </cell>
        </row>
        <row r="465">
          <cell r="B465" t="str">
            <v>DYCM-100</v>
          </cell>
          <cell r="C465" t="str">
            <v>Cemento Magnésico</v>
          </cell>
          <cell r="D465" t="str">
            <v>lbs</v>
          </cell>
          <cell r="E465">
            <v>4.43</v>
          </cell>
        </row>
        <row r="466">
          <cell r="B466" t="str">
            <v>DYCP-101</v>
          </cell>
          <cell r="C466" t="str">
            <v>Cemento Puzolanico</v>
          </cell>
          <cell r="D466" t="str">
            <v>SX</v>
          </cell>
          <cell r="E466">
            <v>124.94999999999999</v>
          </cell>
        </row>
        <row r="467">
          <cell r="B467" t="str">
            <v>DYCP-102</v>
          </cell>
          <cell r="C467" t="str">
            <v>Cemento Dyckerhoff</v>
          </cell>
          <cell r="D467" t="str">
            <v>SX</v>
          </cell>
          <cell r="E467">
            <v>21.11</v>
          </cell>
        </row>
        <row r="468">
          <cell r="B468" t="str">
            <v>DYAE-100</v>
          </cell>
          <cell r="C468" t="str">
            <v>Aditivo expansivo de lechada</v>
          </cell>
          <cell r="D468" t="str">
            <v>lbs</v>
          </cell>
          <cell r="E468">
            <v>27.31</v>
          </cell>
        </row>
        <row r="469">
          <cell r="B469" t="str">
            <v>DYAA-150</v>
          </cell>
          <cell r="C469" t="str">
            <v>Aditivo Antiretrogresivo</v>
          </cell>
          <cell r="D469" t="str">
            <v>lbs</v>
          </cell>
          <cell r="E469">
            <v>33.97</v>
          </cell>
        </row>
        <row r="470">
          <cell r="B470" t="str">
            <v>DYAX-200</v>
          </cell>
          <cell r="C470" t="str">
            <v>Aditivo Extendedor de lechada</v>
          </cell>
          <cell r="D470" t="str">
            <v>gls</v>
          </cell>
          <cell r="E470">
            <v>7.6599999999999993</v>
          </cell>
        </row>
        <row r="471">
          <cell r="B471" t="str">
            <v>DYEC-100</v>
          </cell>
          <cell r="C471" t="str">
            <v>Espumante para Cemento</v>
          </cell>
          <cell r="D471" t="str">
            <v>lbs</v>
          </cell>
          <cell r="E471">
            <v>13.950000000000001</v>
          </cell>
        </row>
        <row r="472">
          <cell r="B472" t="str">
            <v>DYFM-100</v>
          </cell>
          <cell r="C472" t="str">
            <v>Fibra Monofilamento 12 mm</v>
          </cell>
          <cell r="D472" t="str">
            <v>lbs</v>
          </cell>
          <cell r="E472">
            <v>44.690000000000005</v>
          </cell>
        </row>
        <row r="473">
          <cell r="B473" t="str">
            <v>DYOP-100</v>
          </cell>
          <cell r="C473" t="str">
            <v>Obturante Polimérico</v>
          </cell>
          <cell r="D473" t="str">
            <v>lbs</v>
          </cell>
          <cell r="E473">
            <v>30.34</v>
          </cell>
        </row>
        <row r="474">
          <cell r="B474" t="str">
            <v>DYSC-800</v>
          </cell>
          <cell r="C474" t="str">
            <v>Soda Caustica solido</v>
          </cell>
          <cell r="D474" t="str">
            <v>lbs</v>
          </cell>
          <cell r="E474">
            <v>2.0499999999999998</v>
          </cell>
        </row>
        <row r="475">
          <cell r="B475" t="str">
            <v>DYXYC- 2007</v>
          </cell>
          <cell r="C475" t="str">
            <v>Biocida alta concentración para tratamientos</v>
          </cell>
          <cell r="D475" t="str">
            <v>gls</v>
          </cell>
          <cell r="E475">
            <v>165.2</v>
          </cell>
        </row>
        <row r="476">
          <cell r="B476" t="str">
            <v>DYBF-70L</v>
          </cell>
          <cell r="C476" t="str">
            <v>Buffer acido</v>
          </cell>
          <cell r="D476" t="str">
            <v>gls</v>
          </cell>
          <cell r="E476">
            <v>10.639999999999999</v>
          </cell>
        </row>
        <row r="477">
          <cell r="B477" t="str">
            <v>DYBF-10L</v>
          </cell>
          <cell r="C477" t="str">
            <v>Buffer liquido alcalino mezcla de sales regula pH</v>
          </cell>
          <cell r="D477" t="str">
            <v>gls</v>
          </cell>
          <cell r="E477">
            <v>8.52</v>
          </cell>
        </row>
        <row r="478">
          <cell r="B478" t="str">
            <v>DYBF-20L</v>
          </cell>
          <cell r="C478" t="str">
            <v>Buffer liquido alcalino regula pH</v>
          </cell>
          <cell r="D478" t="str">
            <v>gls</v>
          </cell>
          <cell r="E478">
            <v>9.99</v>
          </cell>
        </row>
        <row r="479">
          <cell r="B479" t="str">
            <v>DYBF-30L</v>
          </cell>
          <cell r="C479" t="str">
            <v>Regulador de pH Alcalino</v>
          </cell>
          <cell r="D479" t="str">
            <v>gls</v>
          </cell>
          <cell r="E479">
            <v>11.66</v>
          </cell>
        </row>
        <row r="480">
          <cell r="B480" t="str">
            <v>DYBF-40</v>
          </cell>
          <cell r="C480" t="str">
            <v>Regulador de pH solido</v>
          </cell>
          <cell r="D480" t="str">
            <v>lbs</v>
          </cell>
          <cell r="E480">
            <v>105.02</v>
          </cell>
        </row>
        <row r="481">
          <cell r="B481" t="str">
            <v>DYBF-50L</v>
          </cell>
          <cell r="C481" t="str">
            <v>Regulador de pH evita hidratación violenta</v>
          </cell>
          <cell r="D481" t="str">
            <v>lbs</v>
          </cell>
          <cell r="E481">
            <v>94.52</v>
          </cell>
        </row>
        <row r="482">
          <cell r="B482" t="str">
            <v>DYCIDE-57</v>
          </cell>
          <cell r="C482" t="str">
            <v>Bactericida para preservar geles</v>
          </cell>
          <cell r="D482" t="str">
            <v>lbs</v>
          </cell>
          <cell r="E482">
            <v>123.9</v>
          </cell>
        </row>
        <row r="483">
          <cell r="B483" t="str">
            <v>DYCIDE-100</v>
          </cell>
          <cell r="C483" t="str">
            <v>Bactericida para preservar degradación bacteriana</v>
          </cell>
          <cell r="D483" t="str">
            <v>lbs</v>
          </cell>
          <cell r="E483">
            <v>123.9</v>
          </cell>
        </row>
        <row r="484">
          <cell r="B484" t="str">
            <v>DYFK-100</v>
          </cell>
          <cell r="C484" t="str">
            <v>Fluoruro de Potasio</v>
          </cell>
          <cell r="D484" t="str">
            <v>gls</v>
          </cell>
          <cell r="E484">
            <v>4.29</v>
          </cell>
        </row>
        <row r="485">
          <cell r="B485" t="str">
            <v>DYMFP-100</v>
          </cell>
          <cell r="C485" t="str">
            <v>Mono fosfato de potasio</v>
          </cell>
          <cell r="D485" t="str">
            <v>lbs</v>
          </cell>
          <cell r="E485">
            <v>1.54</v>
          </cell>
        </row>
        <row r="486">
          <cell r="B486" t="str">
            <v>DYHK-100</v>
          </cell>
          <cell r="C486" t="str">
            <v>hidróxido de Potasio</v>
          </cell>
          <cell r="D486" t="str">
            <v>gls</v>
          </cell>
          <cell r="E486">
            <v>1.1499999999999999</v>
          </cell>
        </row>
        <row r="487">
          <cell r="B487" t="str">
            <v>DYBYF-90L</v>
          </cell>
          <cell r="C487" t="str">
            <v>Hidróxido de potasio 15%</v>
          </cell>
          <cell r="D487" t="str">
            <v>gls</v>
          </cell>
          <cell r="E487">
            <v>18.27</v>
          </cell>
        </row>
        <row r="488">
          <cell r="B488" t="str">
            <v>DYCC-200</v>
          </cell>
          <cell r="C488" t="str">
            <v>Carbonato de Calcio</v>
          </cell>
          <cell r="D488" t="str">
            <v>lbs</v>
          </cell>
          <cell r="E488">
            <v>0.16999999999999998</v>
          </cell>
        </row>
        <row r="489">
          <cell r="B489" t="str">
            <v>DYE-10</v>
          </cell>
          <cell r="C489" t="str">
            <v>Agente Pegante (50 sx)</v>
          </cell>
          <cell r="D489" t="str">
            <v>lbs</v>
          </cell>
          <cell r="E489">
            <v>4.09</v>
          </cell>
        </row>
        <row r="490">
          <cell r="B490" t="str">
            <v>DYPSA - 10</v>
          </cell>
          <cell r="C490" t="str">
            <v>Componente para Gel</v>
          </cell>
          <cell r="D490" t="str">
            <v>lbs</v>
          </cell>
          <cell r="E490">
            <v>14.64</v>
          </cell>
        </row>
        <row r="491">
          <cell r="B491" t="str">
            <v>DYRG - 350</v>
          </cell>
          <cell r="C491" t="str">
            <v>Rompedor de Crudo</v>
          </cell>
          <cell r="D491" t="str">
            <v>lbs</v>
          </cell>
          <cell r="E491">
            <v>2.38</v>
          </cell>
        </row>
        <row r="492">
          <cell r="B492" t="str">
            <v>DYRPM-100</v>
          </cell>
          <cell r="C492" t="str">
            <v>MODIFICADOR DE PERMEABILIDAD RELATIVA HTP</v>
          </cell>
          <cell r="D492" t="str">
            <v>gls</v>
          </cell>
          <cell r="E492">
            <v>455.90999999999997</v>
          </cell>
        </row>
        <row r="493">
          <cell r="B493" t="str">
            <v>DYRPM-101</v>
          </cell>
          <cell r="C493" t="str">
            <v>MODIFICADOR DE PERMEABILIDAD RELATIVA LPT</v>
          </cell>
          <cell r="D493" t="str">
            <v>gls</v>
          </cell>
          <cell r="E493">
            <v>70.72</v>
          </cell>
        </row>
        <row r="494">
          <cell r="B494" t="str">
            <v>DY Fill</v>
          </cell>
          <cell r="C494" t="str">
            <v xml:space="preserve">CEMENTOS TIXOTROPICOS </v>
          </cell>
          <cell r="D494" t="str">
            <v>lbs</v>
          </cell>
          <cell r="E494">
            <v>0.33999999999999997</v>
          </cell>
        </row>
        <row r="495">
          <cell r="B495" t="str">
            <v>DY Fill HT</v>
          </cell>
          <cell r="C495" t="str">
            <v>CEMENTOS TIXOTROPICOS RAPIDA ACCION</v>
          </cell>
          <cell r="D495" t="str">
            <v>lbs</v>
          </cell>
          <cell r="E495">
            <v>1.25</v>
          </cell>
        </row>
        <row r="496">
          <cell r="B496" t="str">
            <v>DYCEM-A</v>
          </cell>
          <cell r="C496" t="str">
            <v>Cemento Nacional sx de 100  libras</v>
          </cell>
          <cell r="D496" t="str">
            <v>sx</v>
          </cell>
          <cell r="E496">
            <v>7.7299999999999995</v>
          </cell>
        </row>
        <row r="497">
          <cell r="B497" t="str">
            <v>DYCEM-G</v>
          </cell>
          <cell r="C497" t="str">
            <v>Cemento G API importado sx 94 lbs</v>
          </cell>
          <cell r="D497" t="str">
            <v>sx</v>
          </cell>
          <cell r="E497">
            <v>16.650000000000002</v>
          </cell>
        </row>
        <row r="498">
          <cell r="B498" t="str">
            <v>DYCEMMF</v>
          </cell>
          <cell r="C498" t="str">
            <v>Cemento ultra fino (sx 44 lbs)</v>
          </cell>
          <cell r="D498" t="str">
            <v>sx</v>
          </cell>
          <cell r="E498">
            <v>163.25</v>
          </cell>
        </row>
        <row r="499">
          <cell r="B499" t="str">
            <v>Q21081</v>
          </cell>
          <cell r="C499" t="str">
            <v>DYLG- Lubricante Sólido – micro esferas de copolímero. Grav. Espec.: 1.06</v>
          </cell>
          <cell r="D499" t="str">
            <v>lbs</v>
          </cell>
          <cell r="E499">
            <v>2.71</v>
          </cell>
        </row>
        <row r="500">
          <cell r="B500" t="str">
            <v>Q21082</v>
          </cell>
          <cell r="C500" t="str">
            <v>DYCLube - Lubricante Líquido Base-Sintética para aplicaciones en pesca</v>
          </cell>
          <cell r="D500" t="str">
            <v>gls</v>
          </cell>
          <cell r="E500">
            <v>18.39</v>
          </cell>
        </row>
        <row r="501">
          <cell r="B501" t="str">
            <v>Q21083</v>
          </cell>
          <cell r="C501" t="str">
            <v>DYEzeSlide - Lubricante Líquido Base-Sintética para aplicaciones metal con metal – completación y/o Coiled Tubing</v>
          </cell>
          <cell r="D501" t="str">
            <v>gls</v>
          </cell>
          <cell r="E501">
            <v>22.98</v>
          </cell>
        </row>
        <row r="502">
          <cell r="B502" t="str">
            <v>Q21084</v>
          </cell>
          <cell r="C502" t="str">
            <v>DYDrilcon - Inhibidor de arcillas</v>
          </cell>
          <cell r="D502" t="str">
            <v>gls</v>
          </cell>
          <cell r="E502">
            <v>17.78</v>
          </cell>
        </row>
        <row r="503">
          <cell r="B503" t="str">
            <v>Q21085</v>
          </cell>
          <cell r="C503" t="str">
            <v>DYC-Mul - Mejorador de ROP</v>
          </cell>
          <cell r="D503" t="str">
            <v>gls</v>
          </cell>
          <cell r="E503">
            <v>20.689999999999998</v>
          </cell>
        </row>
        <row r="504">
          <cell r="B504" t="str">
            <v>Q21086</v>
          </cell>
          <cell r="C504" t="str">
            <v>DYBlacknite - Estabilizador/fortalecedor de pared de pozo. Reductor de filtrado. Tiene efecto lubricante secundario.</v>
          </cell>
          <cell r="D504" t="str">
            <v>gls</v>
          </cell>
          <cell r="E504">
            <v>16.55</v>
          </cell>
        </row>
        <row r="505">
          <cell r="B505" t="str">
            <v>Q21087</v>
          </cell>
          <cell r="C505" t="str">
            <v>DYSunSweep - Fibra limpiadora de pozo</v>
          </cell>
          <cell r="D505" t="str">
            <v>lbs</v>
          </cell>
          <cell r="E505">
            <v>13.48</v>
          </cell>
        </row>
        <row r="506">
          <cell r="B506" t="str">
            <v>Q21088</v>
          </cell>
          <cell r="C506" t="str">
            <v>DYSX Plus - Reductor de perdida de fluido. Partículas Sólidas de Grafito.</v>
          </cell>
          <cell r="D506" t="str">
            <v>sx</v>
          </cell>
          <cell r="E506">
            <v>70.77</v>
          </cell>
        </row>
        <row r="507">
          <cell r="B507" t="str">
            <v>Q21089</v>
          </cell>
          <cell r="C507" t="str">
            <v>DYCoastalSpot - Concentrado para píldora despegante de Pega Diferencial</v>
          </cell>
          <cell r="D507" t="str">
            <v>gls</v>
          </cell>
          <cell r="E507">
            <v>22.98</v>
          </cell>
        </row>
        <row r="508">
          <cell r="B508" t="str">
            <v>2.1.31. Servicios de Limpieza de Revestidor</v>
          </cell>
          <cell r="C508"/>
          <cell r="D508"/>
          <cell r="E508"/>
        </row>
        <row r="509">
          <cell r="B509" t="str">
            <v xml:space="preserve">SH1100   </v>
          </cell>
          <cell r="C509" t="str">
            <v xml:space="preserve">SARTA DE LIMPIEZA PARA CASING 5'' - 5 1/2'' Incuye   (casing scraper, cepillo  , magneto , canasta), personal tecnico, redress.  </v>
          </cell>
          <cell r="D509" t="str">
            <v>Corrida</v>
          </cell>
          <cell r="E509">
            <v>4823.3499999999995</v>
          </cell>
        </row>
        <row r="510">
          <cell r="B510" t="str">
            <v>SH1101</v>
          </cell>
          <cell r="C510" t="str">
            <v xml:space="preserve">SARTA DE LIMPIEZA PARA CASING 7'' Incuye  (casing scraper, cepillo  , magneto , canasta), personal tecnico, redress.  </v>
          </cell>
          <cell r="D510" t="str">
            <v>Corrida</v>
          </cell>
          <cell r="E510">
            <v>4262.5200000000004</v>
          </cell>
        </row>
        <row r="511">
          <cell r="B511" t="str">
            <v>SH1102</v>
          </cell>
          <cell r="C511" t="str">
            <v xml:space="preserve">SARTA DE LIMPIEZA PARA CASING 9 5/8'' Incuye  (casing scraper, cepillo  , magneto , canasta), personal tecnico, redress.  </v>
          </cell>
          <cell r="D511" t="str">
            <v>Corrida</v>
          </cell>
          <cell r="E511">
            <v>4696</v>
          </cell>
        </row>
        <row r="512">
          <cell r="B512" t="str">
            <v>SH1103</v>
          </cell>
          <cell r="C512" t="str">
            <v xml:space="preserve">SARTAS DE LIMPIEZA EN TANDEM PARA CASING  7" Y 9-5/8" Incluye  (casing scraper, cepillo , magneto , canasta), personal tecnico, redress.   </v>
          </cell>
          <cell r="D512" t="str">
            <v>Corrida</v>
          </cell>
          <cell r="E512">
            <v>5205.79</v>
          </cell>
        </row>
        <row r="513">
          <cell r="B513" t="str">
            <v>SH1104</v>
          </cell>
          <cell r="C513" t="str">
            <v xml:space="preserve">SARTAS DE LIMPIEZA EN TANDEM PARA CASING  5" Y 7"  Incluye (casing scraper, cepillo , magneto , canasta), personal tecnico, redress.  </v>
          </cell>
          <cell r="D513" t="str">
            <v>Corrida</v>
          </cell>
          <cell r="E513">
            <v>7478.39</v>
          </cell>
        </row>
        <row r="514">
          <cell r="B514" t="str">
            <v>SH1105</v>
          </cell>
          <cell r="C514" t="str">
            <v xml:space="preserve">SCRAPER PARA CASING 4 1/2-5 1/2" </v>
          </cell>
          <cell r="D514" t="str">
            <v>Corrida</v>
          </cell>
          <cell r="E514">
            <v>2101.92</v>
          </cell>
        </row>
        <row r="515">
          <cell r="B515" t="str">
            <v>SH1106</v>
          </cell>
          <cell r="C515" t="str">
            <v>SCRAPER PARA CASING 7"</v>
          </cell>
          <cell r="D515" t="str">
            <v>Corrida</v>
          </cell>
          <cell r="E515">
            <v>2690.46</v>
          </cell>
        </row>
        <row r="516">
          <cell r="B516" t="str">
            <v>SH1107</v>
          </cell>
          <cell r="C516" t="str">
            <v>SCRAPER PARA CASING 9 5/8"</v>
          </cell>
          <cell r="D516" t="str">
            <v>Corrida</v>
          </cell>
          <cell r="E516">
            <v>3194.9100000000003</v>
          </cell>
        </row>
        <row r="517">
          <cell r="B517" t="str">
            <v>SH1108</v>
          </cell>
          <cell r="C517" t="str">
            <v>CANASTA PARA CASING  4 1/2-5 1/2"</v>
          </cell>
          <cell r="D517" t="str">
            <v>Corrida</v>
          </cell>
          <cell r="E517">
            <v>2101.92</v>
          </cell>
        </row>
        <row r="518">
          <cell r="B518" t="str">
            <v>SH1109</v>
          </cell>
          <cell r="C518" t="str">
            <v>CANASTA PARA CASING  7"</v>
          </cell>
          <cell r="D518" t="str">
            <v>Corrida</v>
          </cell>
          <cell r="E518">
            <v>2690.46</v>
          </cell>
        </row>
        <row r="519">
          <cell r="B519" t="str">
            <v>SH1110</v>
          </cell>
          <cell r="C519" t="str">
            <v>CANASTA PARA CASING  9 5/8"</v>
          </cell>
          <cell r="D519" t="str">
            <v>Corrida</v>
          </cell>
          <cell r="E519">
            <v>3194.9100000000003</v>
          </cell>
        </row>
        <row r="520">
          <cell r="B520" t="str">
            <v>SCR5201</v>
          </cell>
          <cell r="C520" t="str">
            <v xml:space="preserve">ROTATING JET CLEAN SYSTEM TOOL 2.5¨ - 2 3/8¨ EUE BOX UP </v>
          </cell>
          <cell r="D520" t="str">
            <v>Corrida</v>
          </cell>
          <cell r="E520">
            <v>4160.0499999999993</v>
          </cell>
        </row>
        <row r="521">
          <cell r="B521" t="str">
            <v>SCR5202</v>
          </cell>
          <cell r="C521" t="str">
            <v>SAND JET PERFORATING TOOL - 3.500¨ - 2 3/8¨ EUE BOX x PIN - PRIMERAS 8 HORAS</v>
          </cell>
          <cell r="D521" t="str">
            <v>unidad</v>
          </cell>
          <cell r="E521">
            <v>1466.08</v>
          </cell>
        </row>
        <row r="522">
          <cell r="B522" t="str">
            <v>SCR5203</v>
          </cell>
          <cell r="C522" t="str">
            <v>SAND JET PERFORATING TOOL -POR PUNZADO</v>
          </cell>
          <cell r="D522" t="str">
            <v>unidad</v>
          </cell>
          <cell r="E522">
            <v>183.26</v>
          </cell>
        </row>
        <row r="523">
          <cell r="B523" t="str">
            <v>SCR5204</v>
          </cell>
          <cell r="C523" t="str">
            <v>CIRCULATION SUB ROTATING JET CLEAN</v>
          </cell>
          <cell r="D523" t="str">
            <v>día</v>
          </cell>
          <cell r="E523">
            <v>773.77</v>
          </cell>
        </row>
        <row r="524">
          <cell r="B524" t="str">
            <v>SCR5205</v>
          </cell>
          <cell r="C524" t="str">
            <v>Supervisor para operaciones de Sand Jetting dia o fraccion</v>
          </cell>
          <cell r="D524" t="str">
            <v>día</v>
          </cell>
          <cell r="E524">
            <v>806.54</v>
          </cell>
        </row>
        <row r="525">
          <cell r="B525" t="str">
            <v>SCR5206</v>
          </cell>
          <cell r="C525" t="str">
            <v>OPERADOR SAND JETTING dia o fraccion</v>
          </cell>
          <cell r="D525" t="str">
            <v>día</v>
          </cell>
          <cell r="E525">
            <v>349.78</v>
          </cell>
        </row>
        <row r="526">
          <cell r="B526" t="str">
            <v>SCR5207</v>
          </cell>
          <cell r="C526" t="str">
            <v>Asistente de Operaciones para fluidos de completacion dia o fraccion</v>
          </cell>
          <cell r="D526" t="str">
            <v>día</v>
          </cell>
          <cell r="E526">
            <v>109.31</v>
          </cell>
        </row>
        <row r="527">
          <cell r="B527" t="str">
            <v>2.1.07. Servicios de Pesca</v>
          </cell>
          <cell r="C527"/>
          <cell r="D527"/>
          <cell r="E527"/>
        </row>
        <row r="528">
          <cell r="B528" t="str">
            <v>SH1001</v>
          </cell>
          <cell r="C528" t="str">
            <v>Operador de Thru Tubing dia o fraccion dia o fraccion</v>
          </cell>
          <cell r="D528" t="str">
            <v>día</v>
          </cell>
          <cell r="E528">
            <v>330.54</v>
          </cell>
        </row>
        <row r="529">
          <cell r="B529" t="str">
            <v>SH1006</v>
          </cell>
          <cell r="C529" t="str">
            <v>Tapon Inflable de 1-11/16" HASTA 2-1/8'' OD</v>
          </cell>
          <cell r="D529" t="str">
            <v>unidad</v>
          </cell>
          <cell r="E529">
            <v>19396.189999999999</v>
          </cell>
        </row>
        <row r="530">
          <cell r="B530" t="str">
            <v>SH1007</v>
          </cell>
          <cell r="C530" t="str">
            <v>SARTA DE (MHA): O.D 1-11/16"</v>
          </cell>
          <cell r="D530" t="str">
            <v>Corrida</v>
          </cell>
          <cell r="E530">
            <v>2232.1</v>
          </cell>
        </row>
        <row r="531">
          <cell r="B531" t="str">
            <v>SH1008</v>
          </cell>
          <cell r="C531" t="str">
            <v>SARTA DE (MHA): O.D 1-1/2"</v>
          </cell>
          <cell r="D531" t="str">
            <v>Corrida</v>
          </cell>
          <cell r="E531">
            <v>2232.1</v>
          </cell>
        </row>
        <row r="532">
          <cell r="B532" t="str">
            <v>SH1009</v>
          </cell>
          <cell r="C532" t="str">
            <v>SARTA DE (MHA): O.D 2-1/8"</v>
          </cell>
          <cell r="D532" t="str">
            <v>Corrida</v>
          </cell>
          <cell r="E532">
            <v>2309.0700000000002</v>
          </cell>
        </row>
        <row r="533">
          <cell r="B533" t="str">
            <v>SH1010</v>
          </cell>
          <cell r="C533" t="str">
            <v>SARTA DE (MHA): O.D 2-7/8"</v>
          </cell>
          <cell r="D533" t="str">
            <v>Corrida</v>
          </cell>
          <cell r="E533">
            <v>2309.0700000000002</v>
          </cell>
        </row>
        <row r="534">
          <cell r="B534" t="str">
            <v>SH1011</v>
          </cell>
          <cell r="C534" t="str">
            <v>SARTA DE (MHA) PARA BAJAR TAPON RECUPERABLE 1-11/16" HASTA 2-1/8'' OD</v>
          </cell>
          <cell r="D534" t="str">
            <v>Corrida</v>
          </cell>
          <cell r="E534">
            <v>3345.8399999999997</v>
          </cell>
        </row>
        <row r="535">
          <cell r="B535" t="str">
            <v>SH1012</v>
          </cell>
          <cell r="C535" t="str">
            <v>SARTA DE GS SPEAR HIDRAULICO: O.D 1-3/4"</v>
          </cell>
          <cell r="D535" t="str">
            <v>Corrida</v>
          </cell>
          <cell r="E535">
            <v>9467.1899999999987</v>
          </cell>
        </row>
        <row r="536">
          <cell r="B536" t="str">
            <v>SH1013</v>
          </cell>
          <cell r="C536" t="str">
            <v>SARTA DE PESCANTE DE GUAYA TIPO CAIMAN</v>
          </cell>
          <cell r="D536" t="str">
            <v>Corrida</v>
          </cell>
          <cell r="E536">
            <v>5879.1200000000008</v>
          </cell>
        </row>
        <row r="537">
          <cell r="B537" t="str">
            <v>SH1014</v>
          </cell>
          <cell r="C537" t="str">
            <v>SARTA DE PESCANTE DE GUAYA TIPO ARPON</v>
          </cell>
          <cell r="D537" t="str">
            <v>Corrida</v>
          </cell>
          <cell r="E537">
            <v>5879.1200000000008</v>
          </cell>
        </row>
        <row r="538">
          <cell r="B538" t="str">
            <v>SH1015</v>
          </cell>
          <cell r="C538" t="str">
            <v>SARTA DE JDC HIDRAULICO: 2'' HASTA 3 1/2'' OD</v>
          </cell>
          <cell r="D538" t="str">
            <v>Corrida</v>
          </cell>
          <cell r="E538">
            <v>9467.1899999999987</v>
          </cell>
        </row>
        <row r="539">
          <cell r="B539" t="str">
            <v>SH1016</v>
          </cell>
          <cell r="C539" t="str">
            <v>SARTA DE OVERSHOT-CONTINUO MECANICO: HASTA 3 1/2 O.D</v>
          </cell>
          <cell r="D539" t="str">
            <v>Corrida</v>
          </cell>
          <cell r="E539">
            <v>6452.71</v>
          </cell>
        </row>
        <row r="540">
          <cell r="B540" t="str">
            <v>SH1017</v>
          </cell>
          <cell r="C540" t="str">
            <v>SARTA DE OVERSHOT HIDRAULICO : HASTA 3 1/2 OD</v>
          </cell>
          <cell r="D540" t="str">
            <v>Corrida</v>
          </cell>
          <cell r="E540">
            <v>7121.88</v>
          </cell>
        </row>
        <row r="541">
          <cell r="B541" t="str">
            <v>SH1018</v>
          </cell>
          <cell r="C541" t="str">
            <v>SARTA DE INDEXING TOOL MECANICA/HIDRAULICA</v>
          </cell>
          <cell r="D541" t="str">
            <v>Corrida</v>
          </cell>
          <cell r="E541">
            <v>5305.5599999999995</v>
          </cell>
        </row>
        <row r="542">
          <cell r="B542" t="str">
            <v>SH1019</v>
          </cell>
          <cell r="C542" t="str">
            <v>SARTA DE BLOQUE DE IMPRESIÓN: HASTA 3-3/4"</v>
          </cell>
          <cell r="D542" t="str">
            <v>Corrida</v>
          </cell>
          <cell r="E542">
            <v>2724.48</v>
          </cell>
        </row>
        <row r="543">
          <cell r="B543" t="str">
            <v>SH1020</v>
          </cell>
          <cell r="C543" t="str">
            <v>SARTA DE SETTING TOOL HIDRAULICO: OD. 2''</v>
          </cell>
          <cell r="D543" t="str">
            <v>Corrida</v>
          </cell>
          <cell r="E543">
            <v>2820.0699999999997</v>
          </cell>
        </row>
        <row r="544">
          <cell r="B544" t="str">
            <v>SH1021</v>
          </cell>
          <cell r="C544" t="str">
            <v>SARTA DE VENTURY BASKET: 1-11/16" hasta 2 1/2'' OD</v>
          </cell>
          <cell r="D544" t="str">
            <v>Corrida</v>
          </cell>
          <cell r="E544">
            <v>8555.81</v>
          </cell>
        </row>
        <row r="545">
          <cell r="B545" t="str">
            <v>SH1022</v>
          </cell>
          <cell r="C545" t="str">
            <v>SARTA DE JET ROTATORIO: OD. 1-11/16"</v>
          </cell>
          <cell r="D545" t="str">
            <v>Corrida</v>
          </cell>
          <cell r="E545">
            <v>4254.0099999999993</v>
          </cell>
        </row>
        <row r="546">
          <cell r="B546" t="str">
            <v>SH1023</v>
          </cell>
          <cell r="C546" t="str">
            <v>SARTA DE JET ROTATORIO: OD. 2-1/2"</v>
          </cell>
          <cell r="D546" t="str">
            <v>Corrida</v>
          </cell>
          <cell r="E546">
            <v>4827.57</v>
          </cell>
        </row>
        <row r="547">
          <cell r="B547" t="str">
            <v>SH1024</v>
          </cell>
          <cell r="C547" t="str">
            <v>SARTA DE CORTADOR DE TUBERIA HIDRAULICO:  1-11/16, 2 1/8''</v>
          </cell>
          <cell r="D547" t="str">
            <v>Corrida</v>
          </cell>
          <cell r="E547">
            <v>10993.49</v>
          </cell>
        </row>
        <row r="548">
          <cell r="B548" t="str">
            <v>SH1025</v>
          </cell>
          <cell r="C548" t="str">
            <v>UNDERIMER: OD. 2", 2-1/8"</v>
          </cell>
          <cell r="D548" t="str">
            <v>Corrida</v>
          </cell>
          <cell r="E548">
            <v>10993.49</v>
          </cell>
        </row>
        <row r="549">
          <cell r="B549" t="str">
            <v>SH1026</v>
          </cell>
          <cell r="C549" t="str">
            <v>PERCUSIÓN HIDRÁULICA O.D 1-11/16'' , 1-1/4''</v>
          </cell>
          <cell r="D549" t="str">
            <v>Corrida</v>
          </cell>
          <cell r="E549">
            <v>7081.15</v>
          </cell>
        </row>
        <row r="550">
          <cell r="B550" t="str">
            <v>SH1027</v>
          </cell>
          <cell r="C550" t="str">
            <v>LOCALIZADOR: O.D 1-11/16 , 2-1/8"</v>
          </cell>
          <cell r="D550" t="str">
            <v>Corrida</v>
          </cell>
          <cell r="E550">
            <v>2676.6800000000003</v>
          </cell>
        </row>
        <row r="551">
          <cell r="B551" t="str">
            <v>SH1029</v>
          </cell>
          <cell r="C551" t="str">
            <v>SARTA DE EMPACADURA INFLEBLE: 1-11/16",</v>
          </cell>
          <cell r="D551" t="str">
            <v>Corrida</v>
          </cell>
          <cell r="E551">
            <v>17971.96</v>
          </cell>
        </row>
        <row r="552">
          <cell r="B552" t="str">
            <v>SH1030</v>
          </cell>
          <cell r="C552" t="str">
            <v>CONECTOR DE TUBERIA 1-1/4” – 1-1/2”</v>
          </cell>
          <cell r="D552" t="str">
            <v>Corrida</v>
          </cell>
          <cell r="E552">
            <v>461.82</v>
          </cell>
        </row>
        <row r="553">
          <cell r="B553" t="str">
            <v>SH1031</v>
          </cell>
          <cell r="C553" t="str">
            <v>CONECTOR DE TUBERIA Coil: 1-3/4” – 2.00”</v>
          </cell>
          <cell r="D553" t="str">
            <v>Corrida</v>
          </cell>
          <cell r="E553">
            <v>461.82</v>
          </cell>
        </row>
        <row r="554">
          <cell r="B554" t="str">
            <v>SH1032</v>
          </cell>
          <cell r="C554" t="str">
            <v>VALVULA FLAPPLER</v>
          </cell>
          <cell r="D554" t="str">
            <v>Corrida</v>
          </cell>
          <cell r="E554">
            <v>692.73</v>
          </cell>
        </row>
        <row r="555">
          <cell r="B555" t="str">
            <v>SH1033</v>
          </cell>
          <cell r="C555" t="str">
            <v>SUB DE CIRCULACIÓN</v>
          </cell>
          <cell r="D555" t="str">
            <v>Corrida</v>
          </cell>
          <cell r="E555">
            <v>692.73</v>
          </cell>
        </row>
        <row r="556">
          <cell r="B556" t="str">
            <v>SH1034</v>
          </cell>
          <cell r="C556" t="str">
            <v>DESCONECTOR HIDRAULICO</v>
          </cell>
          <cell r="D556" t="str">
            <v>Corrida</v>
          </cell>
          <cell r="E556">
            <v>692.73</v>
          </cell>
        </row>
        <row r="557">
          <cell r="B557" t="str">
            <v>SH1035</v>
          </cell>
          <cell r="C557" t="str">
            <v>JET FIJO PARA LIMPIEZA</v>
          </cell>
          <cell r="D557" t="str">
            <v>Corrida</v>
          </cell>
          <cell r="E557">
            <v>254.92000000000002</v>
          </cell>
        </row>
        <row r="558">
          <cell r="B558" t="str">
            <v>SH1036</v>
          </cell>
          <cell r="C558" t="str">
            <v>JET FIJO PARA CEMENTACIÓN</v>
          </cell>
          <cell r="D558" t="str">
            <v>Corrida</v>
          </cell>
          <cell r="E558">
            <v>276.18</v>
          </cell>
        </row>
        <row r="559">
          <cell r="B559" t="str">
            <v>SH1037</v>
          </cell>
          <cell r="C559" t="str">
            <v xml:space="preserve">Venturi Junk Basket 2 1/16'' /  1 1/2”  </v>
          </cell>
          <cell r="D559" t="str">
            <v>día</v>
          </cell>
          <cell r="E559">
            <v>2030.16</v>
          </cell>
        </row>
        <row r="560">
          <cell r="B560" t="str">
            <v>SH1038</v>
          </cell>
          <cell r="C560" t="str">
            <v xml:space="preserve">Fishing Grab Tool 2 1/16'' /  1 1/2”  </v>
          </cell>
          <cell r="D560" t="str">
            <v>día</v>
          </cell>
          <cell r="E560">
            <v>2254.19</v>
          </cell>
        </row>
        <row r="561">
          <cell r="B561" t="str">
            <v>SH1039</v>
          </cell>
          <cell r="C561" t="str">
            <v xml:space="preserve">Coiled Tubing Anchor with Mechanical Shear Release 1-11/16'' / 1” </v>
          </cell>
          <cell r="D561" t="str">
            <v>Corrida</v>
          </cell>
          <cell r="E561">
            <v>2437.86</v>
          </cell>
        </row>
        <row r="562">
          <cell r="B562" t="str">
            <v>SH1040</v>
          </cell>
          <cell r="C562" t="str">
            <v xml:space="preserve">Coiled Tubing Anchor with Mechanical Shear Release 2-1/8'' / 1 1/2”  </v>
          </cell>
          <cell r="D562" t="str">
            <v>Corrida</v>
          </cell>
          <cell r="E562">
            <v>2437.86</v>
          </cell>
        </row>
        <row r="563">
          <cell r="B563" t="str">
            <v>SH1041</v>
          </cell>
          <cell r="C563" t="str">
            <v xml:space="preserve">Hydraulic Pipe Cutter 1-11/16'' / 1”  </v>
          </cell>
          <cell r="D563" t="str">
            <v>Corrida</v>
          </cell>
          <cell r="E563">
            <v>2278.2900000000004</v>
          </cell>
        </row>
        <row r="564">
          <cell r="B564" t="str">
            <v>SH1042</v>
          </cell>
          <cell r="C564" t="str">
            <v xml:space="preserve">Hydraulic Pipe Cutter 2-1/8'' / 1 1/2”  </v>
          </cell>
          <cell r="D564" t="str">
            <v>Corrida</v>
          </cell>
          <cell r="E564">
            <v>3701.4399999999996</v>
          </cell>
        </row>
        <row r="565">
          <cell r="B565" t="str">
            <v>SH1043</v>
          </cell>
          <cell r="C565" t="str">
            <v xml:space="preserve">Multi-Jet Wash Tool T 1-11/16'' / 1”  </v>
          </cell>
          <cell r="D565" t="str">
            <v>día</v>
          </cell>
          <cell r="E565">
            <v>2718.3900000000003</v>
          </cell>
        </row>
        <row r="566">
          <cell r="B566" t="str">
            <v>SH1044</v>
          </cell>
          <cell r="C566" t="str">
            <v xml:space="preserve">Multi-Jet Wash Tool T 2-1/8'' / 1 1/2”  </v>
          </cell>
          <cell r="D566" t="str">
            <v>día</v>
          </cell>
          <cell r="E566">
            <v>3324.5099999999998</v>
          </cell>
        </row>
        <row r="567">
          <cell r="B567" t="str">
            <v>SH1045</v>
          </cell>
          <cell r="C567" t="str">
            <v xml:space="preserve">Flow Activated Releasable Overshot Tool thru 2 1/8 </v>
          </cell>
          <cell r="D567" t="str">
            <v>día</v>
          </cell>
          <cell r="E567">
            <v>924.79</v>
          </cell>
        </row>
        <row r="568">
          <cell r="B568" t="str">
            <v>SH1046</v>
          </cell>
          <cell r="C568" t="str">
            <v>Basket downhole thru 2 1/8''</v>
          </cell>
          <cell r="D568" t="str">
            <v>día</v>
          </cell>
          <cell r="E568">
            <v>357.54999999999995</v>
          </cell>
        </row>
        <row r="569">
          <cell r="B569" t="str">
            <v>SH1047</v>
          </cell>
          <cell r="C569" t="str">
            <v xml:space="preserve">Flow Activated Releasable Fishing/Bulldog Spear thru 2'' / 1”  </v>
          </cell>
          <cell r="D569" t="str">
            <v>día</v>
          </cell>
          <cell r="E569">
            <v>1269.8599999999999</v>
          </cell>
        </row>
        <row r="570">
          <cell r="B570" t="str">
            <v>SFS6001</v>
          </cell>
          <cell r="C570" t="str">
            <v>HYDRAULIC JAR  "ALL TYPES" TOOL OD 4.750'' TOOL ID 2.000'' OR 2.250'' THREATS 3 1/2 IF BOX - PIN PRIMER DIA</v>
          </cell>
          <cell r="D570" t="str">
            <v>día</v>
          </cell>
          <cell r="E570">
            <v>1315.98</v>
          </cell>
        </row>
        <row r="571">
          <cell r="B571" t="str">
            <v>SFS6002</v>
          </cell>
          <cell r="C571" t="str">
            <v>HYDRAULIC JAR  "ALL TYPES" TOOL OD 4.750'' TOOL ID 2.000'' OR 2.250'' THREATS 3 1/2 IF BOX - PIN DIA ADICIONAL</v>
          </cell>
          <cell r="D571" t="str">
            <v>día</v>
          </cell>
          <cell r="E571">
            <v>657.58</v>
          </cell>
        </row>
        <row r="572">
          <cell r="B572" t="str">
            <v>SFS6003</v>
          </cell>
          <cell r="C572" t="str">
            <v>HYDRAULIC JAR  "ALL TYPES" TOOL OD 4.750'' TOOL ID 2.000'' OR 2.250'' THREATS 3 1/2 IF BOX - PIN PERDIDA EN EL HOYO O DAÑO IRREPARABLE</v>
          </cell>
          <cell r="D572" t="str">
            <v>unidad</v>
          </cell>
          <cell r="E572">
            <v>64786.369999999995</v>
          </cell>
        </row>
        <row r="573">
          <cell r="B573" t="str">
            <v>SFS6004</v>
          </cell>
          <cell r="C573" t="str">
            <v>HYDRAULIC JAR  "ALL TYPES" TOOL OD 4.750'' TOOL ID 2.000'' OR 2.250'' THREATS 3 1/2 IF BOX - PIN REDRESS CHARGE</v>
          </cell>
          <cell r="D573" t="str">
            <v>unidad</v>
          </cell>
          <cell r="E573">
            <v>1619.67</v>
          </cell>
        </row>
        <row r="574">
          <cell r="B574" t="str">
            <v>SFS6005</v>
          </cell>
          <cell r="C574" t="str">
            <v>BUMPER SUB  "ALL TYPES" TOOL OD 4.750'' TOOL ID 2.000'' OR 2.250'' THREATS 3 1/2 IF BOX - PIN PRIMER DIA</v>
          </cell>
          <cell r="D574" t="str">
            <v>día</v>
          </cell>
          <cell r="E574">
            <v>783.92</v>
          </cell>
        </row>
        <row r="575">
          <cell r="B575" t="str">
            <v>SFS6006</v>
          </cell>
          <cell r="C575" t="str">
            <v>BUMPER SUB "ALL TYPES" TOOL OD 4.750'' TOOL ID 2.000'' OR 2.250'' THREATS 3 1/2 IF BOX - PIN DIA ADICIONAL</v>
          </cell>
          <cell r="D575" t="str">
            <v>día</v>
          </cell>
          <cell r="E575">
            <v>391.96999999999997</v>
          </cell>
        </row>
        <row r="576">
          <cell r="B576" t="str">
            <v>SFS6007</v>
          </cell>
          <cell r="C576" t="str">
            <v>BUMPER SUB "ALL TYPES" TOOL OD 4.750'' TOOL ID 2.000'' OR 2.250'' THREATS 3 1/2 IF BOX - PIN PERDIDA EN EL HOYO O DAÑO IRREPARABLE</v>
          </cell>
          <cell r="D576" t="str">
            <v>unidad</v>
          </cell>
          <cell r="E576">
            <v>44540.630000000005</v>
          </cell>
        </row>
        <row r="577">
          <cell r="B577" t="str">
            <v>SFS6008</v>
          </cell>
          <cell r="C577" t="str">
            <v>BUMPER SUB  "ALL TYPES" TOOL OD 4.750'' TOOL ID 2.000'' OR 2.250'' THREATS 3 1/2 IF BOX - PIN REDRESS CHARGE</v>
          </cell>
          <cell r="D577" t="str">
            <v>unidad</v>
          </cell>
          <cell r="E577">
            <v>1417.1999999999998</v>
          </cell>
        </row>
        <row r="578">
          <cell r="B578" t="str">
            <v>SFS6009</v>
          </cell>
          <cell r="C578" t="str">
            <v>ACCELERATORS JARS ALL TYPES TOOL OD 4.750'' TOOL ID 2.000'' OR 2.250'' THREATS 3 1/2 IF BOX - PIN PRIMER DIA</v>
          </cell>
          <cell r="D578" t="str">
            <v>día</v>
          </cell>
          <cell r="E578">
            <v>951.56000000000006</v>
          </cell>
        </row>
        <row r="579">
          <cell r="B579" t="str">
            <v>SFS6010</v>
          </cell>
          <cell r="C579" t="str">
            <v>ACCELERATORS JARS  ALL TYPES TOOL OD 4.750'' TOOL ID 2.000'' OR 2.250'' THREATS 3 1/2 IF BOX - PIN DIA ADICIONAL</v>
          </cell>
          <cell r="D579" t="str">
            <v>día</v>
          </cell>
          <cell r="E579">
            <v>475.36</v>
          </cell>
        </row>
        <row r="580">
          <cell r="B580" t="str">
            <v>SFS6011</v>
          </cell>
          <cell r="C580" t="str">
            <v>ACCELERATORS JARS ALL TYPES TOOL OD 4.750'' TOOL ID 2.000'' OR 2.250'' THREATS 3 1/2 IF BOX - PERDIDA EN EL HOYO O DAÑO IRREPARABLE</v>
          </cell>
          <cell r="D580" t="str">
            <v>unidad</v>
          </cell>
          <cell r="E580">
            <v>72884.67</v>
          </cell>
        </row>
        <row r="581">
          <cell r="B581" t="str">
            <v>SFS6012</v>
          </cell>
          <cell r="C581" t="str">
            <v>ACCELERATORS JARS ALL TYPES TOOL OD 4.750'' TOOL ID 2.000'' OR 2.250'' THREATS 3 1/2 IF BOX - PIN REDRESS CHARGE</v>
          </cell>
          <cell r="D581" t="str">
            <v>unidad</v>
          </cell>
          <cell r="E581">
            <v>1619.67</v>
          </cell>
        </row>
        <row r="582">
          <cell r="B582" t="str">
            <v>SFS6013</v>
          </cell>
          <cell r="C582" t="str">
            <v>BUMPER SUB ALL TYPES" TOOL OD 6.250'' TOOL ID 2.250'' THREATS 4 1/2 IF BOX -PIN POR DIA</v>
          </cell>
          <cell r="D582" t="str">
            <v>día</v>
          </cell>
          <cell r="E582">
            <v>1012.3000000000001</v>
          </cell>
        </row>
        <row r="583">
          <cell r="B583" t="str">
            <v>SFS6014</v>
          </cell>
          <cell r="C583" t="str">
            <v>BUMPER SUB  "ALL TYPES" TOOL OD 6.250'' TOOL ID 2.250'' THREATS 4 1/2 IF BOX -PIN REDRESS CHARGE</v>
          </cell>
          <cell r="D583" t="str">
            <v>unidad</v>
          </cell>
          <cell r="E583">
            <v>1417.1999999999998</v>
          </cell>
        </row>
        <row r="584">
          <cell r="B584" t="str">
            <v>SFS6015</v>
          </cell>
          <cell r="C584" t="str">
            <v>HYDRAULIC JAR  "ALL TYPES" TOOL OD 6.250'' TOOL ID 2.250'' THREATS 4 1/2 IF BOX -PIN POR DIA</v>
          </cell>
          <cell r="D584" t="str">
            <v>día</v>
          </cell>
          <cell r="E584">
            <v>1518.44</v>
          </cell>
        </row>
        <row r="585">
          <cell r="B585" t="str">
            <v>SFS6016</v>
          </cell>
          <cell r="C585" t="str">
            <v>HYDRAULIC JAR  "ALL TYPES" TOOL OD 6.250'' TOOL ID 2.250'' THREATS 4 1/2 IF BOX -PIN PERDIDA EN EL HOYO O DAÑO IRREPARABLE</v>
          </cell>
          <cell r="D585" t="str">
            <v>unidad</v>
          </cell>
          <cell r="E585">
            <v>76933.829999999987</v>
          </cell>
        </row>
        <row r="586">
          <cell r="B586" t="str">
            <v>SFS6017</v>
          </cell>
          <cell r="C586" t="str">
            <v>HYDRAULIC JAR  "ALL TYPES" TOOL OD 6.250'' TOOL ID 2.250'' THREATS 4 1/2 IF BOX -PIN REDRESS CHARGE</v>
          </cell>
          <cell r="D586" t="str">
            <v>unidad</v>
          </cell>
          <cell r="E586">
            <v>1619.67</v>
          </cell>
        </row>
        <row r="587">
          <cell r="B587" t="str">
            <v>SFS6018</v>
          </cell>
          <cell r="C587" t="str">
            <v xml:space="preserve">JUNK MILLS -(FLAT CONCAVE OR CONVEX) HASTA 4 3/4" OD      </v>
          </cell>
          <cell r="D587" t="str">
            <v>corrida</v>
          </cell>
          <cell r="E587">
            <v>1675.7</v>
          </cell>
        </row>
        <row r="588">
          <cell r="B588" t="str">
            <v>SFS6019</v>
          </cell>
          <cell r="C588" t="str">
            <v xml:space="preserve">JUNK MILLS(FLAT CONCAVE OR CONVEX) HASTA 6-1/8" OD        </v>
          </cell>
          <cell r="D588" t="str">
            <v>corrida</v>
          </cell>
          <cell r="E588">
            <v>2154.71</v>
          </cell>
        </row>
        <row r="589">
          <cell r="B589" t="str">
            <v>SFS6020</v>
          </cell>
          <cell r="C589" t="str">
            <v xml:space="preserve">JUNK MILLS(FLAT CONCAVE OR CONVEX) HASTA 8 1/2 " OD       </v>
          </cell>
          <cell r="D589" t="str">
            <v>corrida</v>
          </cell>
          <cell r="E589">
            <v>3062.86</v>
          </cell>
        </row>
        <row r="590">
          <cell r="B590" t="str">
            <v>SFS6030</v>
          </cell>
          <cell r="C590" t="str">
            <v xml:space="preserve">SHOES - ROTARY, HASTA 4 1/8" OD      </v>
          </cell>
          <cell r="D590" t="str">
            <v>Corrida</v>
          </cell>
          <cell r="E590">
            <v>2255.39</v>
          </cell>
        </row>
        <row r="591">
          <cell r="B591" t="str">
            <v>SFS6036</v>
          </cell>
          <cell r="C591" t="str">
            <v>SHOES - ROTARY, HASTA 4 1/8" OD  PERDIDA EN EL HOYO O DAÑO IRREPARABLE</v>
          </cell>
          <cell r="D591" t="str">
            <v>unidad</v>
          </cell>
          <cell r="E591">
            <v>3973.8399999999997</v>
          </cell>
        </row>
        <row r="592">
          <cell r="B592" t="str">
            <v>SFS6037</v>
          </cell>
          <cell r="C592" t="str">
            <v>SHOES - ROTARY, HASTA 6-1/2" OD  PERDIDA EN EL HOYO O DAÑO IRREPARABLE</v>
          </cell>
          <cell r="D592" t="str">
            <v>unidad</v>
          </cell>
          <cell r="E592">
            <v>5165.91</v>
          </cell>
        </row>
        <row r="593">
          <cell r="B593" t="str">
            <v>SFS6038</v>
          </cell>
          <cell r="C593" t="str">
            <v>SHOES - ROTARY,  HASTA 8-1/2" OD  PERDIDA EN EL HOYO O DAÑO IRREPARABLE</v>
          </cell>
          <cell r="D593" t="str">
            <v>unidad</v>
          </cell>
          <cell r="E593">
            <v>6954.01</v>
          </cell>
        </row>
        <row r="594">
          <cell r="B594" t="str">
            <v>SFS6040</v>
          </cell>
          <cell r="C594" t="str">
            <v>BASKETS-BOOT HASTA 4-1/4" OD     POR DIA</v>
          </cell>
          <cell r="D594" t="str">
            <v>día</v>
          </cell>
          <cell r="E594">
            <v>261.91000000000003</v>
          </cell>
        </row>
        <row r="595">
          <cell r="B595" t="str">
            <v>SFS6041</v>
          </cell>
          <cell r="C595" t="str">
            <v>BASKETS-BOOT HASTA 4-3/4" OD     POR DIA</v>
          </cell>
          <cell r="D595" t="str">
            <v>día</v>
          </cell>
          <cell r="E595">
            <v>314.05</v>
          </cell>
        </row>
        <row r="596">
          <cell r="B596" t="str">
            <v>SFS6042</v>
          </cell>
          <cell r="C596" t="str">
            <v>BASKETS-BOOT HASTA 5-3/4" OD     POR DIA</v>
          </cell>
          <cell r="D596" t="str">
            <v>día</v>
          </cell>
          <cell r="E596">
            <v>323.7</v>
          </cell>
        </row>
        <row r="597">
          <cell r="B597" t="str">
            <v>SFS6043</v>
          </cell>
          <cell r="C597" t="str">
            <v>BASKETS-BOOT HASTA 6-1/8" OD     POR DIA</v>
          </cell>
          <cell r="D597" t="str">
            <v>día</v>
          </cell>
          <cell r="E597">
            <v>359.40000000000003</v>
          </cell>
        </row>
        <row r="598">
          <cell r="B598" t="str">
            <v>SFS6044</v>
          </cell>
          <cell r="C598" t="str">
            <v>BASKETS-BOOT HASTA 6-3/4" OD     POR DIA</v>
          </cell>
          <cell r="D598" t="str">
            <v>día</v>
          </cell>
          <cell r="E598">
            <v>394.55</v>
          </cell>
        </row>
        <row r="599">
          <cell r="B599" t="str">
            <v>SFS6045</v>
          </cell>
          <cell r="C599" t="str">
            <v>BASKETS-BOOT HASTA 7-3/4" OD     POR DIA</v>
          </cell>
          <cell r="D599" t="str">
            <v>día</v>
          </cell>
          <cell r="E599">
            <v>409.28999999999996</v>
          </cell>
        </row>
        <row r="600">
          <cell r="B600" t="str">
            <v>SFS6049</v>
          </cell>
          <cell r="C600" t="str">
            <v>BASKETS-BOOT HASTA 4-3/4" OD PERDIDA EN EL HOYO O DAÑO IRREPARABLE</v>
          </cell>
          <cell r="D600" t="str">
            <v>unidad</v>
          </cell>
          <cell r="E600">
            <v>8079.6599999999989</v>
          </cell>
        </row>
        <row r="601">
          <cell r="B601" t="str">
            <v>SFS6050</v>
          </cell>
          <cell r="C601" t="str">
            <v>BASKETS-BOOT HASTA 6-1/8" OD PERDIDA EN EL HOYO O DAÑO IRREPARABLE</v>
          </cell>
          <cell r="D601" t="str">
            <v>unidad</v>
          </cell>
          <cell r="E601">
            <v>8306.42</v>
          </cell>
        </row>
        <row r="602">
          <cell r="B602" t="str">
            <v>SFS6051</v>
          </cell>
          <cell r="C602" t="str">
            <v>BASKETS-BOOT HASTA 7-3/4" OD PERDIDA EN EL HOYO O DAÑO IRREPARABLE</v>
          </cell>
          <cell r="D602" t="str">
            <v>unidad</v>
          </cell>
          <cell r="E602">
            <v>9665.31</v>
          </cell>
        </row>
        <row r="603">
          <cell r="B603" t="str">
            <v>SFS6052</v>
          </cell>
          <cell r="C603" t="str">
            <v>SUBS - ROTARY HASTA 2-3/8" JOINT SIZE     POR DIA</v>
          </cell>
          <cell r="D603" t="str">
            <v>día</v>
          </cell>
          <cell r="E603">
            <v>32.879999999999995</v>
          </cell>
        </row>
        <row r="604">
          <cell r="B604" t="str">
            <v>SFS6053</v>
          </cell>
          <cell r="C604" t="str">
            <v>SUBS - ROTARY HASTA 2-7/8" JOINT SIZE     POR DIA</v>
          </cell>
          <cell r="D604" t="str">
            <v>día</v>
          </cell>
          <cell r="E604">
            <v>39.690000000000005</v>
          </cell>
        </row>
        <row r="605">
          <cell r="B605" t="str">
            <v>SFS6054</v>
          </cell>
          <cell r="C605" t="str">
            <v>SUBS - ROTARY HASTA 3-1/2" JOINT SIZE     POR DIA</v>
          </cell>
          <cell r="D605" t="str">
            <v>día</v>
          </cell>
          <cell r="E605">
            <v>42.11</v>
          </cell>
        </row>
        <row r="606">
          <cell r="B606" t="str">
            <v>SFS6055</v>
          </cell>
          <cell r="C606" t="str">
            <v>SUBS - ROTARY HASTA 4-1/2" JOINT SIZE     POR DIA</v>
          </cell>
          <cell r="D606" t="str">
            <v>día</v>
          </cell>
          <cell r="E606">
            <v>57.260000000000005</v>
          </cell>
        </row>
        <row r="607">
          <cell r="B607" t="str">
            <v>SFS6056</v>
          </cell>
          <cell r="C607" t="str">
            <v>SUBS - ROTARY, BIT SUB, CROSSOVER SUB HASTA CONEXIÓN 2-7/8"  POR DIA</v>
          </cell>
          <cell r="D607" t="str">
            <v>día</v>
          </cell>
          <cell r="E607">
            <v>63.49</v>
          </cell>
        </row>
        <row r="608">
          <cell r="B608" t="str">
            <v>SFS6057</v>
          </cell>
          <cell r="C608" t="str">
            <v>SUBS - ROTARY, BIT SUB, CROSSOVER SUB HASTA CONEXIÓN 4 1/2"  POR DIA</v>
          </cell>
          <cell r="D608" t="str">
            <v>día</v>
          </cell>
          <cell r="E608">
            <v>91.839999999999989</v>
          </cell>
        </row>
        <row r="609">
          <cell r="B609" t="str">
            <v>SFS6074</v>
          </cell>
          <cell r="C609" t="str">
            <v>BOWEN SERIES 150 HASTA 4-3/8"     POR DIA</v>
          </cell>
          <cell r="D609" t="str">
            <v>día</v>
          </cell>
          <cell r="E609">
            <v>425.74</v>
          </cell>
        </row>
        <row r="610">
          <cell r="B610" t="str">
            <v>SFS6075</v>
          </cell>
          <cell r="C610" t="str">
            <v>BOWEN SERIES 150 HASTA 6-1/4"     POR DIA</v>
          </cell>
          <cell r="D610" t="str">
            <v>día</v>
          </cell>
          <cell r="E610">
            <v>502.83000000000004</v>
          </cell>
        </row>
        <row r="611">
          <cell r="B611" t="str">
            <v>SFS6076</v>
          </cell>
          <cell r="C611" t="str">
            <v>BOWEN SERIES 150 HASTA 7-7/8"     POR DIA</v>
          </cell>
          <cell r="D611" t="str">
            <v>día</v>
          </cell>
          <cell r="E611">
            <v>609.9799999999999</v>
          </cell>
        </row>
        <row r="612">
          <cell r="B612" t="str">
            <v>SFS6099</v>
          </cell>
          <cell r="C612" t="str">
            <v>ACCESORIOS PARA RELEASING SPEARS GRAPPLE HASTA 2 3/8¨</v>
          </cell>
          <cell r="D612" t="str">
            <v>unidad</v>
          </cell>
          <cell r="E612">
            <v>2681.34</v>
          </cell>
        </row>
        <row r="613">
          <cell r="B613" t="str">
            <v>SFS6100</v>
          </cell>
          <cell r="C613" t="str">
            <v>ACCESORIOS PARA RELEASING SPEARS GRAPPLE HASTA 2 7/8¨</v>
          </cell>
          <cell r="D613" t="str">
            <v>unidad</v>
          </cell>
          <cell r="E613">
            <v>5281.71</v>
          </cell>
        </row>
        <row r="614">
          <cell r="B614" t="str">
            <v>SFS6101</v>
          </cell>
          <cell r="C614" t="str">
            <v>ACCESORIOS PARA RELEASING SPEARS GRAPPLE HASTA 3 1/2¨</v>
          </cell>
          <cell r="D614" t="str">
            <v>unidad</v>
          </cell>
          <cell r="E614">
            <v>4937.53</v>
          </cell>
        </row>
        <row r="615">
          <cell r="B615" t="str">
            <v>SFS6102</v>
          </cell>
          <cell r="C615" t="str">
            <v>ACCESORIOS PARA RELEASING SPEARS GRAPPLE HASTA 5.0¨</v>
          </cell>
          <cell r="D615" t="str">
            <v>unidad</v>
          </cell>
          <cell r="E615">
            <v>6429.25</v>
          </cell>
        </row>
        <row r="616">
          <cell r="B616" t="str">
            <v>SFS6130</v>
          </cell>
          <cell r="C616" t="str">
            <v xml:space="preserve">BLOCKS - LEAD IMPRESSION HASTA 6" OD      </v>
          </cell>
          <cell r="D616" t="str">
            <v>corrida</v>
          </cell>
          <cell r="E616">
            <v>507.36</v>
          </cell>
        </row>
        <row r="617">
          <cell r="B617" t="str">
            <v>SFS6131</v>
          </cell>
          <cell r="C617" t="str">
            <v xml:space="preserve">BLOCKS - LEAD IMPRESSION HASTA 8" OD      </v>
          </cell>
          <cell r="D617" t="str">
            <v>corrida</v>
          </cell>
          <cell r="E617">
            <v>711.45</v>
          </cell>
        </row>
        <row r="618">
          <cell r="B618" t="str">
            <v>SFS6132</v>
          </cell>
          <cell r="C618" t="str">
            <v xml:space="preserve">ROLLERS CASING ROLL OUT 5-1/2" OD AND SMALLER      </v>
          </cell>
          <cell r="D618" t="str">
            <v>corrida</v>
          </cell>
          <cell r="E618">
            <v>708.04</v>
          </cell>
        </row>
        <row r="619">
          <cell r="B619" t="str">
            <v>SFS6133</v>
          </cell>
          <cell r="C619" t="str">
            <v xml:space="preserve">ROLLERS CASING ROLL OUT 7-5/8" OD AND SMALLER      </v>
          </cell>
          <cell r="D619" t="str">
            <v>corrida</v>
          </cell>
          <cell r="E619">
            <v>880.38</v>
          </cell>
        </row>
        <row r="620">
          <cell r="B620" t="str">
            <v>SFS6134</v>
          </cell>
          <cell r="C620" t="str">
            <v xml:space="preserve">ROLLERS CASING ROLL OUT 9-5/8" OD AND SMALLER      </v>
          </cell>
          <cell r="D620" t="str">
            <v>corrida</v>
          </cell>
          <cell r="E620">
            <v>970.5</v>
          </cell>
        </row>
        <row r="621">
          <cell r="B621" t="str">
            <v>SFS6145</v>
          </cell>
          <cell r="C621" t="str">
            <v>INSPECCION DE CONEXIONES DE HERRAMIENTAS</v>
          </cell>
          <cell r="D621" t="str">
            <v>unidad</v>
          </cell>
          <cell r="E621">
            <v>40.5</v>
          </cell>
        </row>
        <row r="622">
          <cell r="B622" t="str">
            <v>SFS6146</v>
          </cell>
          <cell r="C622" t="str">
            <v>Movilizacion unidades livianas para transporte de personal</v>
          </cell>
          <cell r="D622" t="str">
            <v>km</v>
          </cell>
          <cell r="E622">
            <v>2.66</v>
          </cell>
        </row>
        <row r="623">
          <cell r="B623" t="str">
            <v>SFS6147</v>
          </cell>
          <cell r="C623" t="str">
            <v>Movilizacion unidades pesadas para transporte de herramientas</v>
          </cell>
          <cell r="D623" t="str">
            <v>km</v>
          </cell>
          <cell r="E623">
            <v>3.15</v>
          </cell>
        </row>
        <row r="624">
          <cell r="B624" t="str">
            <v>SFS6151</v>
          </cell>
          <cell r="C624" t="str">
            <v>HYDRAULIC SUPER FISHING JAR II HASTA 4 3/4'' OD POR DIA.</v>
          </cell>
          <cell r="D624" t="str">
            <v>día</v>
          </cell>
          <cell r="E624">
            <v>1197.8799999999999</v>
          </cell>
        </row>
        <row r="625">
          <cell r="B625" t="str">
            <v>SFS6152</v>
          </cell>
          <cell r="C625" t="str">
            <v>HYDRAULIC SUPER FISHING JAR II HASTA 4 3/4'' OD REDRESS CHARGE, TOTAL MAINTENANCE</v>
          </cell>
          <cell r="D625" t="str">
            <v>unidad</v>
          </cell>
          <cell r="E625">
            <v>1760.52</v>
          </cell>
        </row>
        <row r="626">
          <cell r="B626" t="str">
            <v>SFS6154</v>
          </cell>
          <cell r="C626" t="str">
            <v>JAR FISHING BUMPER SUB HASTA 4 3/4'' OD POR DIA.</v>
          </cell>
          <cell r="D626" t="str">
            <v>día</v>
          </cell>
          <cell r="E626">
            <v>296.56</v>
          </cell>
        </row>
        <row r="627">
          <cell r="B627" t="str">
            <v>SFS6155</v>
          </cell>
          <cell r="C627" t="str">
            <v>JAR FISHING BUMPER SUB HASTA 4 3/4'' OD REDRESS CHARGE, TOTAL MAINTENANCE</v>
          </cell>
          <cell r="D627" t="str">
            <v>unidad</v>
          </cell>
          <cell r="E627">
            <v>1233.28</v>
          </cell>
        </row>
        <row r="628">
          <cell r="B628" t="str">
            <v>SFS6157</v>
          </cell>
          <cell r="C628" t="str">
            <v>SUPER II FISHING JAR INTENSIFIER HASTA 4 3/4'' OD POR DIA.</v>
          </cell>
          <cell r="D628" t="str">
            <v>día</v>
          </cell>
          <cell r="E628">
            <v>900.22</v>
          </cell>
        </row>
        <row r="629">
          <cell r="B629" t="str">
            <v>SFS6158</v>
          </cell>
          <cell r="C629" t="str">
            <v>SUPER II FISHING JAR INTENSIFIER HASTA 4 3/4'' OD  DEDRESS CHARGE.</v>
          </cell>
          <cell r="D629" t="str">
            <v>unidad</v>
          </cell>
          <cell r="E629">
            <v>1633.8700000000001</v>
          </cell>
        </row>
        <row r="630">
          <cell r="B630" t="str">
            <v>SFS6160</v>
          </cell>
          <cell r="C630" t="str">
            <v xml:space="preserve">JUNK MILLS, SUPERLOY  (FLAT CONCAVE OR CONVEX) HASTA 4 7/8" OD  </v>
          </cell>
          <cell r="D630" t="str">
            <v>corrida</v>
          </cell>
          <cell r="E630">
            <v>2404.8399999999997</v>
          </cell>
        </row>
        <row r="631">
          <cell r="B631" t="str">
            <v>SFS6161</v>
          </cell>
          <cell r="C631" t="str">
            <v xml:space="preserve">JUNK MILLS,  SUPERLOY (FLAT CONCAVE OR CONVEX) HASTA 6-1/8" OD  </v>
          </cell>
          <cell r="D631" t="str">
            <v>corrida</v>
          </cell>
          <cell r="E631">
            <v>2859.48</v>
          </cell>
        </row>
        <row r="632">
          <cell r="B632" t="str">
            <v>SFS6162</v>
          </cell>
          <cell r="C632" t="str">
            <v xml:space="preserve">JUNK MILLS ,  SUPERLOY (FLAT CONCAVE OR CONVEX) HASTA 8 1/2" OD  </v>
          </cell>
          <cell r="D632" t="str">
            <v>corrida</v>
          </cell>
          <cell r="E632">
            <v>4038.3</v>
          </cell>
        </row>
        <row r="633">
          <cell r="B633" t="str">
            <v>SFS6163</v>
          </cell>
          <cell r="C633" t="str">
            <v xml:space="preserve">JUNK MILLS, PIRANHA MILL  (FLAT CONCAVE OR CONVEX) HASTA 4 7/8" OD  </v>
          </cell>
          <cell r="D633" t="str">
            <v>corrida</v>
          </cell>
          <cell r="E633">
            <v>3028.05</v>
          </cell>
        </row>
        <row r="634">
          <cell r="B634" t="str">
            <v>SFS6164</v>
          </cell>
          <cell r="C634" t="str">
            <v xml:space="preserve">JUNK MILLS,  PIRANHA MILL (FLAT CONCAVE OR CONVEX) HASTA 6-1/8" OD  </v>
          </cell>
          <cell r="D634" t="str">
            <v>corrida</v>
          </cell>
          <cell r="E634">
            <v>3633.67</v>
          </cell>
        </row>
        <row r="635">
          <cell r="B635" t="str">
            <v>SFS6165</v>
          </cell>
          <cell r="C635" t="str">
            <v xml:space="preserve">JUNK MILLS ,  PIRANHA MILL (FLAT CONCAVE OR CONVEX) HASTA 8 1/2" OD  </v>
          </cell>
          <cell r="D635" t="str">
            <v>corrida</v>
          </cell>
          <cell r="E635">
            <v>5614.66</v>
          </cell>
        </row>
        <row r="636">
          <cell r="B636" t="str">
            <v>SFS6166</v>
          </cell>
          <cell r="C636" t="str">
            <v>JUNK MILL, SUPERLOY- PIRANHA MILL HASTA 4 7/8" OD MANTENIMIENTO</v>
          </cell>
          <cell r="D636" t="str">
            <v>unidad</v>
          </cell>
          <cell r="E636">
            <v>320.12</v>
          </cell>
        </row>
        <row r="637">
          <cell r="B637" t="str">
            <v>SFS6167</v>
          </cell>
          <cell r="C637" t="str">
            <v>JUNK MILL, SUPERLOY- PIRANHA MILL  HASTA 6 1/8" OD MANTENIMIENTO</v>
          </cell>
          <cell r="D637" t="str">
            <v>unidad</v>
          </cell>
          <cell r="E637">
            <v>577.17000000000007</v>
          </cell>
        </row>
        <row r="638">
          <cell r="B638" t="str">
            <v>SFS6168</v>
          </cell>
          <cell r="C638" t="str">
            <v>JUNK MILL, SUPERLOY - PIRANHA MILL  HASTA 8 1/2" OD MANTENIMIENTO</v>
          </cell>
          <cell r="D638" t="str">
            <v>unidad</v>
          </cell>
          <cell r="E638">
            <v>821.27</v>
          </cell>
        </row>
        <row r="639">
          <cell r="B639" t="str">
            <v>SFS6169</v>
          </cell>
          <cell r="C639" t="str">
            <v xml:space="preserve">SHOES - ROTARY, SUPERLOY HASTA 4 1/8" OD  </v>
          </cell>
          <cell r="D639" t="str">
            <v>corrida</v>
          </cell>
          <cell r="E639">
            <v>2781.79</v>
          </cell>
        </row>
        <row r="640">
          <cell r="B640" t="str">
            <v>SFS6170</v>
          </cell>
          <cell r="C640" t="str">
            <v xml:space="preserve">SHOES - ROTARY, SUPERLOY HASTA 6 1/8" OD  </v>
          </cell>
          <cell r="D640" t="str">
            <v>corrida</v>
          </cell>
          <cell r="E640">
            <v>3720.6800000000003</v>
          </cell>
        </row>
        <row r="641">
          <cell r="B641" t="str">
            <v>SFS6171</v>
          </cell>
          <cell r="C641" t="str">
            <v xml:space="preserve">SHOES - ROTARY, SUPERLOY HASTA 8 1/2" OD  </v>
          </cell>
          <cell r="D641" t="str">
            <v>corrida</v>
          </cell>
          <cell r="E641">
            <v>4865.28</v>
          </cell>
        </row>
        <row r="642">
          <cell r="B642" t="str">
            <v>SFS6172</v>
          </cell>
          <cell r="C642" t="str">
            <v xml:space="preserve">SHOES - ROTARY, PIRANHA MILL HASTA 4 1/8" OD  </v>
          </cell>
          <cell r="D642" t="str">
            <v>corrida</v>
          </cell>
          <cell r="E642">
            <v>3003.96</v>
          </cell>
        </row>
        <row r="643">
          <cell r="B643" t="str">
            <v>SFS6173</v>
          </cell>
          <cell r="C643" t="str">
            <v xml:space="preserve">SHOES - ROTARY, PIRANHA MILL HASTA 6 1/8" OD  </v>
          </cell>
          <cell r="D643" t="str">
            <v>corrida</v>
          </cell>
          <cell r="E643">
            <v>3904.81</v>
          </cell>
        </row>
        <row r="644">
          <cell r="B644" t="str">
            <v>SFS6174</v>
          </cell>
          <cell r="C644" t="str">
            <v xml:space="preserve">SHOES - ROTARY, PIRANHA MILL HASTA 8 1/8" OD  </v>
          </cell>
          <cell r="D644" t="str">
            <v>corrida</v>
          </cell>
          <cell r="E644">
            <v>5254.87</v>
          </cell>
        </row>
        <row r="645">
          <cell r="B645" t="str">
            <v>SFS6175</v>
          </cell>
          <cell r="C645" t="str">
            <v>SHOES - ROTARY, SUPERLOY- PIRANHA MILL HASTA 4 1/8" OD MANTENIMIENTO</v>
          </cell>
          <cell r="D645" t="str">
            <v>unidad</v>
          </cell>
          <cell r="E645">
            <v>302.81</v>
          </cell>
        </row>
        <row r="646">
          <cell r="B646" t="str">
            <v>SFS6176</v>
          </cell>
          <cell r="C646" t="str">
            <v>SHOES - ROTARY, SUPERLOY- PIRANHA MILL HASTA 6 1/8" OD MANTENIMIENTO</v>
          </cell>
          <cell r="D646" t="str">
            <v>unidad</v>
          </cell>
          <cell r="E646">
            <v>577.17000000000007</v>
          </cell>
        </row>
        <row r="647">
          <cell r="B647" t="str">
            <v>SFS6177</v>
          </cell>
          <cell r="C647" t="str">
            <v>SHOES - ROTARY, SUPERLOY- PIRANHA MILL HASTA 8 1/8" OD MANTENIMIENTO</v>
          </cell>
          <cell r="D647" t="str">
            <v>unidad</v>
          </cell>
          <cell r="E647">
            <v>739.15</v>
          </cell>
        </row>
        <row r="648">
          <cell r="B648" t="str">
            <v>SFS6178</v>
          </cell>
          <cell r="C648" t="str">
            <v xml:space="preserve">ALTERED TO INCLUDE JUNK CATCHER (WIRELINE CABLES, ETC.) Hasta 6 1/2" O.D.,  </v>
          </cell>
          <cell r="D648" t="str">
            <v>corrida</v>
          </cell>
          <cell r="E648">
            <v>304.29000000000002</v>
          </cell>
        </row>
        <row r="649">
          <cell r="B649" t="str">
            <v>SFS6179</v>
          </cell>
          <cell r="C649" t="str">
            <v xml:space="preserve">ALTERED TO INCLUDE JUNK CATCHER (WIRELINE CABLES, ETC.) Hasta 8 1/2" O.D.,  </v>
          </cell>
          <cell r="D649" t="str">
            <v>corrida</v>
          </cell>
          <cell r="E649">
            <v>378.7</v>
          </cell>
        </row>
        <row r="650">
          <cell r="B650" t="str">
            <v>SFS6180</v>
          </cell>
          <cell r="C650" t="str">
            <v>BASKETS-BOOT HASTA 5-3/4" OD DIA ADICIONAL</v>
          </cell>
          <cell r="D650" t="str">
            <v>día</v>
          </cell>
          <cell r="E650">
            <v>172.43</v>
          </cell>
        </row>
        <row r="651">
          <cell r="B651" t="str">
            <v>SFS6181</v>
          </cell>
          <cell r="C651" t="str">
            <v>WASHPIPE CONNECTION TYPE FJWP HASTA 5" CONNECTION RANGO 20-36 FT POR DIA</v>
          </cell>
          <cell r="D651" t="str">
            <v>día</v>
          </cell>
          <cell r="E651">
            <v>182.29</v>
          </cell>
        </row>
        <row r="652">
          <cell r="B652" t="str">
            <v>SFS6182</v>
          </cell>
          <cell r="C652" t="str">
            <v>WASHPIPE CONNECTION TYPE FJWP 5-3/4" CONNECTION RANGO 20-36 FT POR DIA</v>
          </cell>
          <cell r="D652" t="str">
            <v>día</v>
          </cell>
          <cell r="E652">
            <v>205.32</v>
          </cell>
        </row>
        <row r="653">
          <cell r="B653" t="str">
            <v>SFS6183</v>
          </cell>
          <cell r="C653" t="str">
            <v>WASHPIPE CONNECTION TYPE FJWP 8-1/8" CONNECTION RANGO 20-36 FT POR DIA</v>
          </cell>
          <cell r="D653" t="str">
            <v>día</v>
          </cell>
          <cell r="E653">
            <v>319.26</v>
          </cell>
        </row>
        <row r="654">
          <cell r="B654" t="str">
            <v>SFS6186</v>
          </cell>
          <cell r="C654" t="str">
            <v>WASHPIPE EXTENSION  HASTA 5 3/4", RANGO 5-19 FT  POR DIA</v>
          </cell>
          <cell r="D654" t="str">
            <v>día</v>
          </cell>
          <cell r="E654">
            <v>241.20000000000002</v>
          </cell>
        </row>
        <row r="655">
          <cell r="B655" t="str">
            <v>SFS6187</v>
          </cell>
          <cell r="C655" t="str">
            <v>WASHPIPE EXTENSION HASTA 8-1/8", RANGO 5-19 FT POR DIA</v>
          </cell>
          <cell r="D655" t="str">
            <v>día</v>
          </cell>
          <cell r="E655">
            <v>329.12</v>
          </cell>
        </row>
        <row r="656">
          <cell r="B656" t="str">
            <v>SFS6190</v>
          </cell>
          <cell r="C656" t="str">
            <v>DRIVE BUSHINGS - TRIPLE CONNECTION WASHPIPE HASTA 5-3/4" OD POR DIA</v>
          </cell>
          <cell r="D656" t="str">
            <v>día</v>
          </cell>
          <cell r="E656">
            <v>335.95</v>
          </cell>
        </row>
        <row r="657">
          <cell r="B657" t="str">
            <v>SFS6191</v>
          </cell>
          <cell r="C657" t="str">
            <v>DRIVE BUSHINGS - TRIPLE CONNECTION WASHPIPE HASTA 8-1/8" OD POR DIA</v>
          </cell>
          <cell r="D657" t="str">
            <v>día</v>
          </cell>
          <cell r="E657">
            <v>515.33000000000004</v>
          </cell>
        </row>
        <row r="658">
          <cell r="B658" t="str">
            <v>SFS6194</v>
          </cell>
          <cell r="C658" t="str">
            <v xml:space="preserve">HOLLOW MILL GUIDE Hasta 5-3/4" Body OD  </v>
          </cell>
          <cell r="D658" t="str">
            <v>corrida</v>
          </cell>
          <cell r="E658">
            <v>1263.5899999999999</v>
          </cell>
        </row>
        <row r="659">
          <cell r="B659" t="str">
            <v>SFS6195</v>
          </cell>
          <cell r="C659" t="str">
            <v xml:space="preserve">HOLLOW MIL GUIDE  Hasta 8-1/2" Body OD  </v>
          </cell>
          <cell r="D659" t="str">
            <v>corrida</v>
          </cell>
          <cell r="E659">
            <v>1919.62</v>
          </cell>
        </row>
        <row r="660">
          <cell r="B660" t="str">
            <v>SFS6196</v>
          </cell>
          <cell r="C660" t="str">
            <v>WASHPIPE LIFT PLUG, Todos los díametros POR DIA</v>
          </cell>
          <cell r="D660" t="str">
            <v>día</v>
          </cell>
          <cell r="E660">
            <v>28.89</v>
          </cell>
        </row>
        <row r="661">
          <cell r="B661" t="str">
            <v>SFS6197</v>
          </cell>
          <cell r="C661" t="str">
            <v>CASING (200 Ton) 5" Hasta 8" Spider y Slips POR DIA</v>
          </cell>
          <cell r="D661" t="str">
            <v>día</v>
          </cell>
          <cell r="E661">
            <v>154.71</v>
          </cell>
        </row>
        <row r="662">
          <cell r="B662" t="str">
            <v>SFS6198</v>
          </cell>
          <cell r="C662" t="str">
            <v>OVERSHOTS, BOWEN SERIES 150 FS/SH HASTA 8 7/8" OD  POR DIA</v>
          </cell>
          <cell r="D662" t="str">
            <v>día</v>
          </cell>
          <cell r="E662">
            <v>893.06999999999994</v>
          </cell>
        </row>
        <row r="663">
          <cell r="B663" t="str">
            <v>SFS6199</v>
          </cell>
          <cell r="C663" t="str">
            <v>OVERSHOTS, BOWEN EXTENSION LOWER HOLLOW  MILL CONTAINER HASTA 5 3/4" OD  POR DIA</v>
          </cell>
          <cell r="D663" t="str">
            <v>día</v>
          </cell>
          <cell r="E663">
            <v>1809.31</v>
          </cell>
        </row>
        <row r="664">
          <cell r="B664" t="str">
            <v>SFS6200</v>
          </cell>
          <cell r="C664" t="str">
            <v>OVERSHOTS, BOWEN EXTENSION LOWER HOLLOW  MILL CONTAINER HASTA 9 1/4" OD, (OVERSHOT, CROSSOVER, CONECTOR A ZAPATA, )  POR DIA</v>
          </cell>
          <cell r="D664" t="str">
            <v>día</v>
          </cell>
          <cell r="E664">
            <v>1664.12</v>
          </cell>
        </row>
        <row r="665">
          <cell r="B665" t="str">
            <v>SFS6201</v>
          </cell>
          <cell r="C665" t="str">
            <v>OVERSHOTS, BOWEN EXTENSION UPPER SERIES 150 HASTA 5 3/4" OD  POR DIA</v>
          </cell>
          <cell r="D665" t="str">
            <v>día</v>
          </cell>
          <cell r="E665">
            <v>199.14</v>
          </cell>
        </row>
        <row r="666">
          <cell r="B666" t="str">
            <v>SFS6202</v>
          </cell>
          <cell r="C666" t="str">
            <v>OVERSHOTS, BOWEN EXTENSION UPPER SERIES 150 HASTA 9 1/4" OD  POR DIA</v>
          </cell>
          <cell r="D666" t="str">
            <v>día</v>
          </cell>
          <cell r="E666">
            <v>304.03000000000003</v>
          </cell>
        </row>
        <row r="667">
          <cell r="B667" t="str">
            <v>SFS6203</v>
          </cell>
          <cell r="C667" t="str">
            <v>OVERSHOTS, BOWEN GUIDE  OVERSIZE  SERIES 150 HASTA 7" OD  POR DIA</v>
          </cell>
          <cell r="D667" t="str">
            <v>día</v>
          </cell>
          <cell r="E667">
            <v>199.14</v>
          </cell>
        </row>
        <row r="668">
          <cell r="B668" t="str">
            <v>SFS6204</v>
          </cell>
          <cell r="C668" t="str">
            <v>OVERSHOTS, BOWEN GUIDE  OVERSIZE  SERIES 150 HASTA 9" OD  POR DIA</v>
          </cell>
          <cell r="D668" t="str">
            <v>día</v>
          </cell>
          <cell r="E668">
            <v>294.14</v>
          </cell>
        </row>
        <row r="669">
          <cell r="B669" t="str">
            <v>SFS6205</v>
          </cell>
          <cell r="C669" t="str">
            <v>OVERSHOTS, BOWEN SERIES 70 SHORT CATCH HASTA 6-1/4" OD POR DIA</v>
          </cell>
          <cell r="D669" t="str">
            <v>día</v>
          </cell>
          <cell r="E669">
            <v>581.91999999999996</v>
          </cell>
        </row>
        <row r="670">
          <cell r="B670" t="str">
            <v>SFS6206</v>
          </cell>
          <cell r="C670" t="str">
            <v>OVERSHOTS, BOWEN SERIES 70 SHORT CATCH HASTA 8 7/8" OD POR DIA</v>
          </cell>
          <cell r="D670" t="str">
            <v>día</v>
          </cell>
          <cell r="E670">
            <v>821.53</v>
          </cell>
        </row>
        <row r="671">
          <cell r="B671" t="str">
            <v>SFS6214</v>
          </cell>
          <cell r="C671" t="str">
            <v>OVERSHOTS, KELO OVERSOCKET HASTA 5-3/4" OD POR DIA</v>
          </cell>
          <cell r="D671" t="str">
            <v>día</v>
          </cell>
          <cell r="E671">
            <v>898.17</v>
          </cell>
        </row>
        <row r="672">
          <cell r="B672" t="str">
            <v>SFS6215</v>
          </cell>
          <cell r="C672" t="str">
            <v>OVERSHOTS, KELO OVERSOCKET OVERSIZE GUIDE 8 1/8" OD POR DIA</v>
          </cell>
          <cell r="D672" t="str">
            <v>día</v>
          </cell>
          <cell r="E672">
            <v>397.47999999999996</v>
          </cell>
        </row>
        <row r="673">
          <cell r="B673" t="str">
            <v>SFS6216</v>
          </cell>
          <cell r="C673" t="str">
            <v>DRILLING SAFETY JOINT HASTA 7'' OD POR DIA</v>
          </cell>
          <cell r="D673" t="str">
            <v>día</v>
          </cell>
          <cell r="E673">
            <v>309.08</v>
          </cell>
        </row>
        <row r="674">
          <cell r="B674" t="str">
            <v>SFS6218</v>
          </cell>
          <cell r="C674" t="str">
            <v>ACCESORIOS PARA OVERSHOTS, BASKET O SPIRAL GRAPPLE HASTA 5 1/8''</v>
          </cell>
          <cell r="D674" t="str">
            <v>unidad</v>
          </cell>
          <cell r="E674">
            <v>3014.2099999999996</v>
          </cell>
        </row>
        <row r="675">
          <cell r="B675" t="str">
            <v>SFS6219</v>
          </cell>
          <cell r="C675" t="str">
            <v>ACCESORIOS PARA OVERSHOTS, BASKET O SPIRAL GRAPPLE HASTA 7''</v>
          </cell>
          <cell r="D675" t="str">
            <v>unidad</v>
          </cell>
          <cell r="E675">
            <v>3399.55</v>
          </cell>
        </row>
        <row r="676">
          <cell r="B676" t="str">
            <v>SFS6220</v>
          </cell>
          <cell r="C676" t="str">
            <v>ACCESORIOS PARA OVERSHOTS, MILL CONTROL O ESTANDAR CONTROL HASTA 4''</v>
          </cell>
          <cell r="D676" t="str">
            <v>unidad</v>
          </cell>
          <cell r="E676">
            <v>902.5</v>
          </cell>
        </row>
        <row r="677">
          <cell r="B677" t="str">
            <v>SFS6221</v>
          </cell>
          <cell r="C677" t="str">
            <v>ACCESORIOS PARA OVERSHOTS, MILL CONTROL O ESTANDAR CONTROL HASTA 7''</v>
          </cell>
          <cell r="D677" t="str">
            <v>unidad</v>
          </cell>
          <cell r="E677">
            <v>2308.2800000000002</v>
          </cell>
        </row>
        <row r="678">
          <cell r="B678" t="str">
            <v>SFS6222</v>
          </cell>
          <cell r="C678" t="str">
            <v>ACCESORIOS PARA RELEASING SPEARS GRAPPLE HASTA 7¨</v>
          </cell>
          <cell r="D678" t="str">
            <v>unidad</v>
          </cell>
          <cell r="E678">
            <v>5103.2299999999996</v>
          </cell>
        </row>
        <row r="679">
          <cell r="B679" t="str">
            <v>SFS6223</v>
          </cell>
          <cell r="C679" t="str">
            <v>SPEAR RELEASING ASSEMBLY 1227 TO CATCH HASTA 3 1/2'' POR DIA</v>
          </cell>
          <cell r="D679" t="str">
            <v>día</v>
          </cell>
          <cell r="E679">
            <v>383.83000000000004</v>
          </cell>
        </row>
        <row r="680">
          <cell r="B680" t="str">
            <v>SFS6224</v>
          </cell>
          <cell r="C680" t="str">
            <v>SPEAR RELEASING ASSEMBLY 9410 TO CATCH HASTA 4'' POR DIA</v>
          </cell>
          <cell r="D680" t="str">
            <v>día</v>
          </cell>
          <cell r="E680">
            <v>415</v>
          </cell>
        </row>
        <row r="681">
          <cell r="B681" t="str">
            <v>SFS6225</v>
          </cell>
          <cell r="C681" t="str">
            <v>SPEAR RELEASING ASSEMBLY 9485, 9680 TO CATCH HASTA 5 1/2'' POR DIA</v>
          </cell>
          <cell r="D681" t="str">
            <v>día</v>
          </cell>
          <cell r="E681">
            <v>559.4</v>
          </cell>
        </row>
        <row r="682">
          <cell r="B682" t="str">
            <v>SFS6226</v>
          </cell>
          <cell r="C682" t="str">
            <v>SPEAR RELEASING ASSEMBLY 9266 TO CATCH HASTA 7'' POR DIA</v>
          </cell>
          <cell r="D682" t="str">
            <v>día</v>
          </cell>
          <cell r="E682">
            <v>689.76</v>
          </cell>
        </row>
        <row r="683">
          <cell r="B683" t="str">
            <v>SFS6227</v>
          </cell>
          <cell r="C683" t="str">
            <v>STOP SUB,  RELEASING TO CATCH HASTA 2 3/8''  CONNECTION POR DIA</v>
          </cell>
          <cell r="D683" t="str">
            <v>día</v>
          </cell>
          <cell r="E683">
            <v>68.41</v>
          </cell>
        </row>
        <row r="684">
          <cell r="B684" t="str">
            <v>SFS6228</v>
          </cell>
          <cell r="C684" t="str">
            <v>STOP SUB,  RELEASING TO CATCH HASTA 2 7/8'' CONNECTION POR DIA</v>
          </cell>
          <cell r="D684" t="str">
            <v>día</v>
          </cell>
          <cell r="E684">
            <v>100.33</v>
          </cell>
        </row>
        <row r="685">
          <cell r="B685" t="str">
            <v>SFS6229</v>
          </cell>
          <cell r="C685" t="str">
            <v>STOP SUB,  RELEASING TO CATCH HASTA 3 1/2'' CONNECTION POR DIA</v>
          </cell>
          <cell r="D685" t="str">
            <v>día</v>
          </cell>
          <cell r="E685">
            <v>136.04999999999998</v>
          </cell>
        </row>
        <row r="686">
          <cell r="B686" t="str">
            <v>SFS6230</v>
          </cell>
          <cell r="C686" t="str">
            <v>STOP SUB,  RELEASING TO CATCH HASTA 4 1/2'' CONNECTION POR DIA</v>
          </cell>
          <cell r="D686" t="str">
            <v>día</v>
          </cell>
          <cell r="E686">
            <v>173.3</v>
          </cell>
        </row>
        <row r="687">
          <cell r="B687" t="str">
            <v>SFS6231</v>
          </cell>
          <cell r="C687" t="str">
            <v>STOP SUB,  RELEASING TO CATCH HASTA 5 1/2'' CONNECTION POR DIA</v>
          </cell>
          <cell r="D687" t="str">
            <v>día</v>
          </cell>
          <cell r="E687">
            <v>262.21999999999997</v>
          </cell>
        </row>
        <row r="688">
          <cell r="B688" t="str">
            <v>SFS6232</v>
          </cell>
          <cell r="C688" t="str">
            <v>CASING SWAGE ROL OUT HASTA 7 5/8'' OD PRIMER DIA</v>
          </cell>
          <cell r="D688" t="str">
            <v>día</v>
          </cell>
          <cell r="E688">
            <v>2249.1799999999998</v>
          </cell>
        </row>
        <row r="689">
          <cell r="B689" t="str">
            <v>SFS6233</v>
          </cell>
          <cell r="C689" t="str">
            <v>CASING SWAGE ROL OUT HASTA 7 5/8'' OD DIA ADICIONAL</v>
          </cell>
          <cell r="D689" t="str">
            <v>día</v>
          </cell>
          <cell r="E689">
            <v>1085.3499999999999</v>
          </cell>
        </row>
        <row r="690">
          <cell r="B690" t="str">
            <v>SFS6234</v>
          </cell>
          <cell r="C690" t="str">
            <v>CASING SWAGE ROL OUT HASTA 9 5/8'' OD PRIMER DIA</v>
          </cell>
          <cell r="D690" t="str">
            <v>día</v>
          </cell>
          <cell r="E690">
            <v>2720.0499999999997</v>
          </cell>
        </row>
        <row r="691">
          <cell r="B691" t="str">
            <v>SFS6235</v>
          </cell>
          <cell r="C691" t="str">
            <v>CASING SWAGE ROL OUT HASTA 9 5/8'' OD DIA ADICIONAL</v>
          </cell>
          <cell r="D691" t="str">
            <v>día</v>
          </cell>
          <cell r="E691">
            <v>1377.5600000000002</v>
          </cell>
        </row>
        <row r="692">
          <cell r="B692" t="str">
            <v>SFS6236</v>
          </cell>
          <cell r="C692" t="str">
            <v>TAPS BOX, TAPER, HOLLOW PIN, DIE COLLAR y PIN Hasta 2" O.D. POR DIA</v>
          </cell>
          <cell r="D692" t="str">
            <v>día</v>
          </cell>
          <cell r="E692">
            <v>163.41999999999999</v>
          </cell>
        </row>
        <row r="693">
          <cell r="B693" t="str">
            <v>SFS6237</v>
          </cell>
          <cell r="C693" t="str">
            <v>TAPS BOX, TAPER, HOLLOW PIN, DIE COLLAR y PIN Hasta 3 1/2" O.D. POR DIA</v>
          </cell>
          <cell r="D693" t="str">
            <v>día</v>
          </cell>
          <cell r="E693">
            <v>393.71000000000004</v>
          </cell>
        </row>
        <row r="694">
          <cell r="B694" t="str">
            <v>SFS6238</v>
          </cell>
          <cell r="C694" t="str">
            <v>TAPS BOX, TAPER, HOLLOW PIN, DIE COLLAR y PIN Hasta 5 3/4'' O.D. POR DIA</v>
          </cell>
          <cell r="D694" t="str">
            <v>día</v>
          </cell>
          <cell r="E694">
            <v>525.96</v>
          </cell>
        </row>
        <row r="695">
          <cell r="B695" t="str">
            <v>SFS6239</v>
          </cell>
          <cell r="C695" t="str">
            <v>TAPS BOX, TAPER, HOLLOW PIN, DIE COLLAR y PIN Hasta 8" O.D. POR DIA</v>
          </cell>
          <cell r="D695" t="str">
            <v>día</v>
          </cell>
          <cell r="E695">
            <v>997.96</v>
          </cell>
        </row>
        <row r="696">
          <cell r="B696" t="str">
            <v>SFS6240</v>
          </cell>
          <cell r="C696" t="str">
            <v xml:space="preserve">TAPS, BOX SEGMENTED 6'' OD CATCH RANGE 1 5/8''- 5 1/2''  </v>
          </cell>
          <cell r="D696" t="str">
            <v>corrida</v>
          </cell>
          <cell r="E696">
            <v>4773.87</v>
          </cell>
        </row>
        <row r="697">
          <cell r="B697" t="str">
            <v>SFS6241</v>
          </cell>
          <cell r="C697" t="str">
            <v xml:space="preserve">TAPS, BOX CONVENTIONAL  8'' OD CATCH RANGE 5 1/8''- 7''  </v>
          </cell>
          <cell r="D697" t="str">
            <v>corrida</v>
          </cell>
          <cell r="E697">
            <v>5354.11</v>
          </cell>
        </row>
        <row r="698">
          <cell r="B698" t="str">
            <v>SFS6243</v>
          </cell>
          <cell r="C698" t="str">
            <v xml:space="preserve">VENTURI JET JUNK BASKET VJJB 5 1/2'' OD 7''- 9 5/8 CASING  </v>
          </cell>
          <cell r="D698" t="str">
            <v>Corrida</v>
          </cell>
          <cell r="E698">
            <v>12105.820000000002</v>
          </cell>
        </row>
        <row r="699">
          <cell r="B699" t="str">
            <v>SFS6244</v>
          </cell>
          <cell r="C699" t="str">
            <v xml:space="preserve">FINGER GAGES FISHING  MAX CATCH 3,7''  </v>
          </cell>
          <cell r="D699" t="str">
            <v>corrida</v>
          </cell>
          <cell r="E699">
            <v>1285.73</v>
          </cell>
        </row>
        <row r="700">
          <cell r="B700" t="str">
            <v>SFS6245</v>
          </cell>
          <cell r="C700" t="str">
            <v xml:space="preserve">JUNK CATCHER FISHING MAX CATCH 4 3/4''  </v>
          </cell>
          <cell r="D700" t="str">
            <v>corrida</v>
          </cell>
          <cell r="E700">
            <v>239.76000000000002</v>
          </cell>
        </row>
        <row r="701">
          <cell r="B701" t="str">
            <v>SFS6246</v>
          </cell>
          <cell r="C701" t="str">
            <v xml:space="preserve">JUNK EXTENSION HASTA 5 3/4'' OD  </v>
          </cell>
          <cell r="D701" t="str">
            <v>corrida</v>
          </cell>
          <cell r="E701">
            <v>254.09999999999997</v>
          </cell>
        </row>
        <row r="702">
          <cell r="B702" t="str">
            <v>SFS6248</v>
          </cell>
          <cell r="C702" t="str">
            <v>MAGNETS DITCH (MAGNETO DE ZARANDA) POR DIA</v>
          </cell>
          <cell r="D702" t="str">
            <v>día</v>
          </cell>
          <cell r="E702">
            <v>472.76</v>
          </cell>
        </row>
        <row r="703">
          <cell r="B703" t="str">
            <v>SFS6249</v>
          </cell>
          <cell r="C703" t="str">
            <v xml:space="preserve">LINER TOP DRESS MILL HASTA 8 1/2'' OD  </v>
          </cell>
          <cell r="D703" t="str">
            <v>corrida</v>
          </cell>
          <cell r="E703">
            <v>2859.26</v>
          </cell>
        </row>
        <row r="704">
          <cell r="B704" t="str">
            <v>SFS6250</v>
          </cell>
          <cell r="C704" t="str">
            <v>BITS TRICONIC HASTA 6 1/8'' OD PRIMER DIA</v>
          </cell>
          <cell r="D704" t="str">
            <v>día</v>
          </cell>
          <cell r="E704">
            <v>1950.98</v>
          </cell>
        </row>
        <row r="705">
          <cell r="B705" t="str">
            <v>SFS6251</v>
          </cell>
          <cell r="C705" t="str">
            <v>BITS TRICONIC HASTA 6 1/8'' OD DIA ADICIONAL</v>
          </cell>
          <cell r="D705" t="str">
            <v>día</v>
          </cell>
          <cell r="E705">
            <v>81.680000000000007</v>
          </cell>
        </row>
        <row r="706">
          <cell r="B706" t="str">
            <v>SFS6252</v>
          </cell>
          <cell r="C706" t="str">
            <v>BITS TRICONIC HASTA 8 1/2'' OD PRIMER DIA</v>
          </cell>
          <cell r="D706" t="str">
            <v>día</v>
          </cell>
          <cell r="E706">
            <v>2588.9900000000002</v>
          </cell>
        </row>
        <row r="707">
          <cell r="B707" t="str">
            <v>SFS6253</v>
          </cell>
          <cell r="C707" t="str">
            <v>BITS TRICONIC HASTA 8 1/2'' OD DIA ADICIONAL</v>
          </cell>
          <cell r="D707" t="str">
            <v>día</v>
          </cell>
          <cell r="E707">
            <v>152.41999999999999</v>
          </cell>
        </row>
        <row r="708">
          <cell r="B708" t="str">
            <v>SFS6254</v>
          </cell>
          <cell r="C708" t="str">
            <v xml:space="preserve">STRING MILL, WATERMELON, TAPER, WINDOW, PACKER, PILOT, PIRANHA HASTA 6-1/8" OD  </v>
          </cell>
          <cell r="D708" t="str">
            <v>corrida</v>
          </cell>
          <cell r="E708">
            <v>3183.1</v>
          </cell>
        </row>
        <row r="709">
          <cell r="B709" t="str">
            <v>SFS6255</v>
          </cell>
          <cell r="C709" t="str">
            <v xml:space="preserve">STRING MILL, WATERMELON, TAPER, WINDOW, PACKER, PILOT, PIRANHA HASTA  8 1/2" OD  </v>
          </cell>
          <cell r="D709" t="str">
            <v>corrida</v>
          </cell>
          <cell r="E709">
            <v>4244.1400000000003</v>
          </cell>
        </row>
        <row r="710">
          <cell r="B710" t="str">
            <v>SFS6256</v>
          </cell>
          <cell r="C710" t="str">
            <v>STRING MILL y WATERMELON MILL HASTA 5" OD  MANTENIMIENTO</v>
          </cell>
          <cell r="D710" t="str">
            <v>unidad</v>
          </cell>
          <cell r="E710">
            <v>545.73</v>
          </cell>
        </row>
        <row r="711">
          <cell r="B711" t="str">
            <v>SFS6257</v>
          </cell>
          <cell r="C711" t="str">
            <v>STRING MILL y WATERMELON MILL HASTA 5" OD  PERDIDA EN EL HOYO O DAÑO IRREPARABLE</v>
          </cell>
          <cell r="D711" t="str">
            <v>unidad</v>
          </cell>
          <cell r="E711">
            <v>8423.67</v>
          </cell>
        </row>
        <row r="712">
          <cell r="B712" t="str">
            <v>SFS6258</v>
          </cell>
          <cell r="C712" t="str">
            <v>STRING MILL y WATERMELON MILL  HASTA 6 1/4" OD MANTENIMIENTO</v>
          </cell>
          <cell r="D712" t="str">
            <v>unidad</v>
          </cell>
          <cell r="E712">
            <v>779.06000000000006</v>
          </cell>
        </row>
        <row r="713">
          <cell r="B713" t="str">
            <v>SFS6259</v>
          </cell>
          <cell r="C713" t="str">
            <v>STRING MILL y WATERMELON MILL HASTA 6 1/4" OD  PERDIDA EN EL HOYO O DAÑO IRREPARABLE</v>
          </cell>
          <cell r="D713" t="str">
            <v>unidad</v>
          </cell>
          <cell r="E713">
            <v>10025.1</v>
          </cell>
        </row>
        <row r="714">
          <cell r="B714" t="str">
            <v>SFS6260</v>
          </cell>
          <cell r="C714" t="str">
            <v>STRING MILL y WATERMELON MILL  HASTA 8 1/2" OD MANTENIMIENTO</v>
          </cell>
          <cell r="D714" t="str">
            <v>unidad</v>
          </cell>
          <cell r="E714">
            <v>934.87</v>
          </cell>
        </row>
        <row r="715">
          <cell r="B715" t="str">
            <v>SFS6261</v>
          </cell>
          <cell r="C715" t="str">
            <v>STRING MILL y WATERMELON MILL  HASTA 8 1/2" OD PERDIDA EN EL HOYO O DAÑO IRREPARABLE</v>
          </cell>
          <cell r="D715" t="str">
            <v>unidad</v>
          </cell>
          <cell r="E715">
            <v>10395.25</v>
          </cell>
        </row>
        <row r="716">
          <cell r="B716" t="str">
            <v>SFS6262</v>
          </cell>
          <cell r="C716" t="str">
            <v>MILLS SUPERLOY STRING AND WATERMELON HASTA 4" OD     DIA ADICIONAL</v>
          </cell>
          <cell r="D716" t="str">
            <v>día</v>
          </cell>
          <cell r="E716">
            <v>84.320000000000007</v>
          </cell>
        </row>
        <row r="717">
          <cell r="B717" t="str">
            <v>SFS6263</v>
          </cell>
          <cell r="C717" t="str">
            <v>MILLS SUPERLOY STRING AND WATERMELON HASTA 6" OD     DIA ADICIONAL</v>
          </cell>
          <cell r="D717" t="str">
            <v>día</v>
          </cell>
          <cell r="E717">
            <v>102.7</v>
          </cell>
        </row>
        <row r="718">
          <cell r="B718" t="str">
            <v>SFS6264</v>
          </cell>
          <cell r="C718" t="str">
            <v>MILLS SUPERLOY STRING AND WATERMELON HASTA 8-1/2" OD     DIA ADICIONAL</v>
          </cell>
          <cell r="D718" t="str">
            <v>día</v>
          </cell>
          <cell r="E718">
            <v>125.24000000000001</v>
          </cell>
        </row>
        <row r="719">
          <cell r="B719" t="str">
            <v>SFS6265</v>
          </cell>
          <cell r="C719" t="str">
            <v>ESPECIALISTA DE PESCA día O FRACCION</v>
          </cell>
          <cell r="D719" t="str">
            <v>día</v>
          </cell>
          <cell r="E719">
            <v>835.72</v>
          </cell>
        </row>
        <row r="720">
          <cell r="B720" t="str">
            <v>SFS6266</v>
          </cell>
          <cell r="C720" t="str">
            <v>MAGNET FISHING Hasta 6 1/2" OD POR DIA</v>
          </cell>
          <cell r="D720" t="str">
            <v>día</v>
          </cell>
          <cell r="E720">
            <v>609.55999999999995</v>
          </cell>
        </row>
        <row r="721">
          <cell r="B721" t="str">
            <v>SFS6267</v>
          </cell>
          <cell r="C721" t="str">
            <v>SUBS, CUT LIP/SCREW IN THRU 3 1/2 JOINT SIZE POR DIA</v>
          </cell>
          <cell r="D721" t="str">
            <v>día</v>
          </cell>
          <cell r="E721">
            <v>79.66</v>
          </cell>
        </row>
        <row r="722">
          <cell r="B722" t="str">
            <v>SFS6268</v>
          </cell>
          <cell r="C722" t="str">
            <v>SUBS, CUT LIP/SCREW IN THRU 4 1/2 JOINT SIZE POR DIA</v>
          </cell>
          <cell r="D722" t="str">
            <v>día</v>
          </cell>
          <cell r="E722">
            <v>67.92</v>
          </cell>
        </row>
        <row r="723">
          <cell r="B723" t="str">
            <v>SFS6269</v>
          </cell>
          <cell r="C723" t="str">
            <v>SUBS, DRAIN THRU 3 1/2'' JOINT SIZE POR DIA</v>
          </cell>
          <cell r="D723" t="str">
            <v>día</v>
          </cell>
          <cell r="E723">
            <v>58.05</v>
          </cell>
        </row>
        <row r="724">
          <cell r="B724" t="str">
            <v>SFS6270</v>
          </cell>
          <cell r="C724" t="str">
            <v>SUBS, DRAIN THRU 4 1/2'' JOINT SIZE POR DIA</v>
          </cell>
          <cell r="D724" t="str">
            <v>día</v>
          </cell>
          <cell r="E724">
            <v>60.42</v>
          </cell>
        </row>
        <row r="725">
          <cell r="B725" t="str">
            <v>SFS6271</v>
          </cell>
          <cell r="C725" t="str">
            <v>SPEAR ROPE, CENTER PRONG, LATCH JACK, CRANK SHAFT PARA CASING 7'' POR DIA</v>
          </cell>
          <cell r="D725" t="str">
            <v>día</v>
          </cell>
          <cell r="E725">
            <v>236.38</v>
          </cell>
        </row>
        <row r="726">
          <cell r="B726" t="str">
            <v>SFS6272</v>
          </cell>
          <cell r="C726" t="str">
            <v>SPEAR ROPE, CENTER PRONG, LATCH JACK, CRANK SHAFT PARA CASING 9 5/8'' POR DIA</v>
          </cell>
          <cell r="D726" t="str">
            <v>día</v>
          </cell>
          <cell r="E726">
            <v>367.87</v>
          </cell>
        </row>
        <row r="727">
          <cell r="B727" t="str">
            <v>SFS6274</v>
          </cell>
          <cell r="C727" t="str">
            <v>GS FLOW RELEASE PULLING TOOL 2.875 OD  F/ 7" MAXR ANCHOR RELEASE SLEEVE ASSEMBLY W/ 2-3/8" PAC BOX THREAD PRIMER DIA</v>
          </cell>
          <cell r="D727" t="str">
            <v>día</v>
          </cell>
          <cell r="E727">
            <v>2922.1</v>
          </cell>
        </row>
        <row r="728">
          <cell r="B728" t="str">
            <v>SFS6275</v>
          </cell>
          <cell r="C728" t="str">
            <v>GS FLOW RELEASE PULLING TOOL 2.875 OD  F/ 7" MAXR ANCHOR RELEASE SLEEVE ASSEMBLY W/ 2-3/8" PAC BOX THREAD DIA ADICIONAL</v>
          </cell>
          <cell r="D728" t="str">
            <v>día</v>
          </cell>
          <cell r="E728">
            <v>102.94000000000001</v>
          </cell>
        </row>
        <row r="729">
          <cell r="B729" t="str">
            <v>SFS6277</v>
          </cell>
          <cell r="C729" t="str">
            <v xml:space="preserve">Whipstock Systems ONE-TRIP Casing 9 5/8'' 43.5 -53.5 lb/ft / Bottom trip Anchor ( Mechanical Set Systems) Casing 9 5/8'' 43.5 -53.5 lb/ft </v>
          </cell>
          <cell r="D729" t="str">
            <v>unidad</v>
          </cell>
          <cell r="E729">
            <v>54444.42</v>
          </cell>
        </row>
        <row r="730">
          <cell r="B730" t="str">
            <v>SFS6278</v>
          </cell>
          <cell r="C730" t="str">
            <v xml:space="preserve">8 1/2'' OD Mill Assembly ( Window Mill , Lower Watermellon , Flex Joint, Upper Watermellon)  </v>
          </cell>
          <cell r="D730" t="str">
            <v>corrida</v>
          </cell>
          <cell r="E730">
            <v>13535.97</v>
          </cell>
        </row>
        <row r="731">
          <cell r="B731" t="str">
            <v>SFS6279</v>
          </cell>
          <cell r="C731" t="str">
            <v xml:space="preserve">Whipstock Systems ONE-TRIP Casing 7'' 26 - 29 lb/ft /Bottom trip Anchor ( Mechanical Set Systems) Casing 7'' 26 - 29 lb/ft </v>
          </cell>
          <cell r="D731" t="str">
            <v>unidad</v>
          </cell>
          <cell r="E731">
            <v>40668.85</v>
          </cell>
        </row>
        <row r="732">
          <cell r="B732" t="str">
            <v>SFS6280</v>
          </cell>
          <cell r="C732" t="str">
            <v xml:space="preserve">6 1/8'' OD Mill Assembly ( Window Mill , Lower Watermellon , Flex Joint, Upper Watermellon)  </v>
          </cell>
          <cell r="D732" t="str">
            <v>corrida</v>
          </cell>
          <cell r="E732">
            <v>11948.859999999999</v>
          </cell>
        </row>
        <row r="733">
          <cell r="B733" t="str">
            <v>SFS6281</v>
          </cell>
          <cell r="C733" t="str">
            <v>Whipstock / Casing Exit Especialista día / fraccion</v>
          </cell>
          <cell r="D733" t="str">
            <v>día</v>
          </cell>
          <cell r="E733">
            <v>1192.69</v>
          </cell>
        </row>
        <row r="734">
          <cell r="B734" t="str">
            <v>SFS6282</v>
          </cell>
          <cell r="C734" t="str">
            <v>BREAK OUT MACHINE APRIETE / DESENROSQUE TODAS LAS CONEXIONES POR HORA</v>
          </cell>
          <cell r="D734" t="str">
            <v>hr</v>
          </cell>
          <cell r="E734">
            <v>1001.8699999999999</v>
          </cell>
        </row>
        <row r="735">
          <cell r="B735" t="str">
            <v>SFS6283</v>
          </cell>
          <cell r="C735" t="str">
            <v xml:space="preserve">WELLBORE-CLEAN UP TOOLS-MAGNET TOOLS CASING 7  </v>
          </cell>
          <cell r="D735" t="str">
            <v>Corrida</v>
          </cell>
          <cell r="E735">
            <v>2045.47</v>
          </cell>
        </row>
        <row r="736">
          <cell r="B736" t="str">
            <v>SFS6284</v>
          </cell>
          <cell r="C736" t="str">
            <v xml:space="preserve">WELLBORE-CLEAN UP TOOLS-MAGNET TOOLS CASING 9 5/8  </v>
          </cell>
          <cell r="D736" t="str">
            <v>Corrida</v>
          </cell>
          <cell r="E736">
            <v>2588.15</v>
          </cell>
        </row>
        <row r="737">
          <cell r="B737" t="str">
            <v>SFS6285</v>
          </cell>
          <cell r="C737" t="str">
            <v>HIGH PRESSURE TEST UNIT POR HORA / FRACCION</v>
          </cell>
          <cell r="D737" t="str">
            <v>hr</v>
          </cell>
          <cell r="E737">
            <v>793.15000000000009</v>
          </cell>
        </row>
        <row r="738">
          <cell r="B738" t="str">
            <v>SSFS6288</v>
          </cell>
          <cell r="C738" t="str">
            <v>DYNA  EXTERNAL CUT HASTA 5 7/8''  OD WITH REGULAR CUTTER SIZE PIPE TO CUT ( 2 3/8'' THRU 3 1/2'') CARGO POR CORRIDA</v>
          </cell>
          <cell r="D738" t="str">
            <v>Corrida</v>
          </cell>
          <cell r="E738">
            <v>10412.5</v>
          </cell>
        </row>
        <row r="739">
          <cell r="B739" t="str">
            <v>SSFS6290</v>
          </cell>
          <cell r="C739" t="str">
            <v>TUBING BAILER COMPLETE ASSEMBLY. SIZE 3 ¾" HASTA 5-3/4" CARGO PRIMERA CORRIDA</v>
          </cell>
          <cell r="D739" t="str">
            <v>Corrida</v>
          </cell>
          <cell r="E739">
            <v>5125.2</v>
          </cell>
        </row>
        <row r="740">
          <cell r="B740" t="str">
            <v>SSFS6291</v>
          </cell>
          <cell r="C740" t="str">
            <v>TUBING BAILER COMPLETE ASSEMBLY. SIZE 3 ¾" HASTA 5 ¾" CARGO CORRIDA ADICIONAL</v>
          </cell>
          <cell r="D740" t="str">
            <v>Corrida</v>
          </cell>
          <cell r="E740">
            <v>2979.1</v>
          </cell>
        </row>
        <row r="741">
          <cell r="B741" t="str">
            <v>SH2039</v>
          </cell>
          <cell r="C741" t="str">
            <v>MOTOR DE FONDO: 1 11/16" O.D. (incluye 3 días de operación, hole assemble, soporte tecnico, back up de motor de 1 11/16")</v>
          </cell>
          <cell r="D741" t="str">
            <v>Corrida</v>
          </cell>
          <cell r="E741">
            <v>6400.59</v>
          </cell>
        </row>
        <row r="742">
          <cell r="B742" t="str">
            <v>SH2040</v>
          </cell>
          <cell r="C742" t="str">
            <v>MOTOR DE FONDO:2-1/8" O.D.  (incluye 3 días de operación, hole assemble, soporte tecnico, back up de motor de 2 1/8")</v>
          </cell>
          <cell r="D742" t="str">
            <v>Corrida</v>
          </cell>
          <cell r="E742">
            <v>6400.59</v>
          </cell>
        </row>
        <row r="743">
          <cell r="B743" t="str">
            <v>SH2041</v>
          </cell>
          <cell r="C743" t="str">
            <v>FILTRO DE LINEA</v>
          </cell>
          <cell r="D743" t="str">
            <v>día</v>
          </cell>
          <cell r="E743">
            <v>169.95999999999998</v>
          </cell>
        </row>
        <row r="744">
          <cell r="B744" t="str">
            <v>SH2042</v>
          </cell>
          <cell r="C744" t="str">
            <v>MECHAS JUNK MILL 1-3/4" a 2-1/8"</v>
          </cell>
          <cell r="D744" t="str">
            <v>día</v>
          </cell>
          <cell r="E744">
            <v>1539.3799999999999</v>
          </cell>
        </row>
        <row r="745">
          <cell r="B745" t="str">
            <v>SH2043</v>
          </cell>
          <cell r="C745" t="str">
            <v>MECHAS JUNK MILL 2-1/4" a 3"</v>
          </cell>
          <cell r="D745" t="str">
            <v>día</v>
          </cell>
          <cell r="E745">
            <v>1924.23</v>
          </cell>
        </row>
        <row r="746">
          <cell r="B746" t="str">
            <v>SH2044</v>
          </cell>
          <cell r="C746" t="str">
            <v>MECHAS BLADE, TAPERED, FLAT, CONCAVE, RO</v>
          </cell>
          <cell r="D746" t="str">
            <v>día</v>
          </cell>
          <cell r="E746">
            <v>322.91000000000003</v>
          </cell>
        </row>
        <row r="747">
          <cell r="B747" t="str">
            <v>SH2045</v>
          </cell>
          <cell r="C747" t="str">
            <v>PESCANTE GS SPEAR HIDRÁULICO</v>
          </cell>
          <cell r="D747" t="str">
            <v>día</v>
          </cell>
          <cell r="E747">
            <v>2124.35</v>
          </cell>
        </row>
        <row r="748">
          <cell r="B748" t="str">
            <v>SH2046</v>
          </cell>
          <cell r="C748" t="str">
            <v>PESCANTE JDC HIDRÁULICO</v>
          </cell>
          <cell r="D748" t="str">
            <v>día</v>
          </cell>
          <cell r="E748">
            <v>2124.35</v>
          </cell>
        </row>
        <row r="749">
          <cell r="B749" t="str">
            <v>SH2047</v>
          </cell>
          <cell r="C749" t="str">
            <v>PESCANTE OVER SHOT HIDRÁULICO</v>
          </cell>
          <cell r="D749" t="str">
            <v>día</v>
          </cell>
          <cell r="E749">
            <v>2124.35</v>
          </cell>
        </row>
        <row r="750">
          <cell r="B750" t="str">
            <v>SH2048</v>
          </cell>
          <cell r="C750" t="str">
            <v>PESCANTE OVER SHOT CONTINUO MECÁNICO</v>
          </cell>
          <cell r="D750" t="str">
            <v>día</v>
          </cell>
          <cell r="E750">
            <v>1885.74</v>
          </cell>
        </row>
        <row r="751">
          <cell r="B751" t="str">
            <v>SH2049</v>
          </cell>
          <cell r="C751" t="str">
            <v>PESCANTE DE GUAYA TIPO CAIMA MECÁNICO</v>
          </cell>
          <cell r="D751" t="str">
            <v>día</v>
          </cell>
          <cell r="E751">
            <v>1423.93</v>
          </cell>
        </row>
        <row r="752">
          <cell r="B752" t="str">
            <v>SH2050</v>
          </cell>
          <cell r="C752" t="str">
            <v>PESCANTE DE GUAYA TIPO ALPON MECÁNICO</v>
          </cell>
          <cell r="D752" t="str">
            <v>día</v>
          </cell>
          <cell r="E752">
            <v>1423.93</v>
          </cell>
        </row>
        <row r="753">
          <cell r="B753" t="str">
            <v>SH2051</v>
          </cell>
          <cell r="C753" t="str">
            <v>MARTILLO MECÁNICO/HIDRAULICO 1-11/16" - 2-7/8"</v>
          </cell>
          <cell r="D753" t="str">
            <v>día</v>
          </cell>
          <cell r="E753">
            <v>1924.23</v>
          </cell>
        </row>
        <row r="754">
          <cell r="B754" t="str">
            <v>SH2052</v>
          </cell>
          <cell r="C754" t="str">
            <v>ACELERADOR HIDRÁULICO/MECANICO 1-11/16" - 2-7/8"</v>
          </cell>
          <cell r="D754" t="str">
            <v>día</v>
          </cell>
          <cell r="E754">
            <v>2693.92</v>
          </cell>
        </row>
        <row r="755">
          <cell r="B755" t="str">
            <v>SH2053</v>
          </cell>
          <cell r="C755" t="str">
            <v>INDEXING TOOL HIDRÁULICO/MECANICO</v>
          </cell>
          <cell r="D755" t="str">
            <v>día</v>
          </cell>
          <cell r="E755">
            <v>2719.1600000000003</v>
          </cell>
        </row>
        <row r="756">
          <cell r="B756" t="str">
            <v>SH2054</v>
          </cell>
          <cell r="C756" t="str">
            <v>BENT SUB</v>
          </cell>
          <cell r="D756" t="str">
            <v>día</v>
          </cell>
          <cell r="E756">
            <v>509.85</v>
          </cell>
        </row>
        <row r="757">
          <cell r="B757" t="str">
            <v>SH2055</v>
          </cell>
          <cell r="C757" t="str">
            <v>BLOQUE DE IMPRESIÓN 1 1/16 HASTA 2 7/8''</v>
          </cell>
          <cell r="D757" t="str">
            <v>día</v>
          </cell>
          <cell r="E757">
            <v>1385.44</v>
          </cell>
        </row>
        <row r="758">
          <cell r="B758" t="str">
            <v>SH2056</v>
          </cell>
          <cell r="C758" t="str">
            <v>HERRAMIENTA DE ASENTAMIENTO (Setting Tool)</v>
          </cell>
          <cell r="D758" t="str">
            <v>día</v>
          </cell>
          <cell r="E758">
            <v>2427.8200000000002</v>
          </cell>
        </row>
        <row r="759">
          <cell r="B759" t="str">
            <v>SH2057</v>
          </cell>
          <cell r="C759" t="str">
            <v>VENTURY BASKET</v>
          </cell>
          <cell r="D759" t="str">
            <v>día</v>
          </cell>
          <cell r="E759">
            <v>2974.09</v>
          </cell>
        </row>
        <row r="760">
          <cell r="B760" t="str">
            <v>SH2058</v>
          </cell>
          <cell r="C760" t="str">
            <v>JET ROTATORIO</v>
          </cell>
          <cell r="D760" t="str">
            <v>día</v>
          </cell>
          <cell r="E760">
            <v>2294.29</v>
          </cell>
        </row>
        <row r="761">
          <cell r="B761" t="str">
            <v>SH2059</v>
          </cell>
          <cell r="C761" t="str">
            <v>WASH TOOL (High Flow Spinning Tool)</v>
          </cell>
          <cell r="D761" t="str">
            <v>día</v>
          </cell>
          <cell r="E761">
            <v>339.9</v>
          </cell>
        </row>
        <row r="762">
          <cell r="B762" t="str">
            <v>SH2060</v>
          </cell>
          <cell r="C762" t="str">
            <v>ESTABILIZADOR</v>
          </cell>
          <cell r="D762" t="str">
            <v>día</v>
          </cell>
          <cell r="E762">
            <v>692.73</v>
          </cell>
        </row>
        <row r="763">
          <cell r="B763" t="str">
            <v>SH2061</v>
          </cell>
          <cell r="C763" t="str">
            <v>CORTADOR DE TUBERIA TBG 2 7/8- 3 1/2</v>
          </cell>
          <cell r="D763" t="str">
            <v>día</v>
          </cell>
          <cell r="E763">
            <v>2974.09</v>
          </cell>
        </row>
        <row r="764">
          <cell r="B764" t="str">
            <v>SH2062</v>
          </cell>
          <cell r="C764" t="str">
            <v>PERCUTOR HIDRAULICO</v>
          </cell>
          <cell r="D764" t="str">
            <v>día</v>
          </cell>
          <cell r="E764">
            <v>2924.82</v>
          </cell>
        </row>
        <row r="765">
          <cell r="B765" t="str">
            <v>SH2063</v>
          </cell>
          <cell r="C765" t="str">
            <v>LOCALIZADOR</v>
          </cell>
          <cell r="D765" t="str">
            <v>día</v>
          </cell>
          <cell r="E765">
            <v>1062.1799999999998</v>
          </cell>
        </row>
        <row r="766">
          <cell r="B766" t="str">
            <v>SH2064</v>
          </cell>
          <cell r="C766" t="str">
            <v>SWIVEL</v>
          </cell>
          <cell r="D766" t="str">
            <v>día</v>
          </cell>
          <cell r="E766">
            <v>594.83000000000004</v>
          </cell>
        </row>
        <row r="767">
          <cell r="B767" t="str">
            <v>SH2065</v>
          </cell>
          <cell r="C767" t="str">
            <v>LOCKABLE SWIDEL</v>
          </cell>
          <cell r="D767" t="str">
            <v>día</v>
          </cell>
          <cell r="E767">
            <v>679.79</v>
          </cell>
        </row>
        <row r="768">
          <cell r="B768" t="str">
            <v>SH2066</v>
          </cell>
          <cell r="C768" t="str">
            <v>MUÑECO</v>
          </cell>
          <cell r="D768" t="str">
            <v>día</v>
          </cell>
          <cell r="E768">
            <v>263.43</v>
          </cell>
        </row>
        <row r="769">
          <cell r="B769" t="str">
            <v>SH2067</v>
          </cell>
          <cell r="C769" t="str">
            <v>BARRA (DEPLOYMENT BAR)</v>
          </cell>
          <cell r="D769" t="str">
            <v>día</v>
          </cell>
          <cell r="E769">
            <v>467.37</v>
          </cell>
        </row>
        <row r="770">
          <cell r="B770" t="str">
            <v>SH2068</v>
          </cell>
          <cell r="C770" t="str">
            <v>ZAPATA</v>
          </cell>
          <cell r="D770" t="str">
            <v>día</v>
          </cell>
          <cell r="E770">
            <v>654.24</v>
          </cell>
        </row>
        <row r="771">
          <cell r="B771" t="str">
            <v>SH2069</v>
          </cell>
          <cell r="C771" t="str">
            <v>EXTENSIONES PARA PESCANTES OVER SHOTS</v>
          </cell>
          <cell r="D771" t="str">
            <v>día</v>
          </cell>
          <cell r="E771">
            <v>552.33000000000004</v>
          </cell>
        </row>
        <row r="772">
          <cell r="B772" t="str">
            <v>SH2070</v>
          </cell>
          <cell r="C772" t="str">
            <v>GUIAS PARA PESCANTES OVER SHOTS</v>
          </cell>
          <cell r="D772" t="str">
            <v>día</v>
          </cell>
          <cell r="E772">
            <v>254.92000000000002</v>
          </cell>
        </row>
        <row r="773">
          <cell r="B773" t="str">
            <v>SH2071</v>
          </cell>
          <cell r="C773" t="str">
            <v>CESTA RECOLECTORA</v>
          </cell>
          <cell r="D773" t="str">
            <v>día</v>
          </cell>
          <cell r="E773">
            <v>307.88000000000005</v>
          </cell>
        </row>
        <row r="774">
          <cell r="B774" t="str">
            <v>SH2074</v>
          </cell>
          <cell r="C774" t="str">
            <v>MAGNETOS Fishing Magnet - Thru 2-1/2"</v>
          </cell>
          <cell r="D774" t="str">
            <v>día</v>
          </cell>
          <cell r="E774">
            <v>1444.55</v>
          </cell>
        </row>
        <row r="775">
          <cell r="B775" t="str">
            <v>SH2075</v>
          </cell>
          <cell r="C775" t="str">
            <v>CENTRALIZADORES</v>
          </cell>
          <cell r="D775" t="str">
            <v>día</v>
          </cell>
          <cell r="E775">
            <v>692.73</v>
          </cell>
        </row>
        <row r="776">
          <cell r="B776" t="str">
            <v>SH2076</v>
          </cell>
          <cell r="C776" t="str">
            <v>ANCLA HIDRAULICA</v>
          </cell>
          <cell r="D776" t="str">
            <v>día</v>
          </cell>
          <cell r="E776">
            <v>2209.3200000000002</v>
          </cell>
        </row>
        <row r="777">
          <cell r="B777" t="str">
            <v>SH2077</v>
          </cell>
          <cell r="C777" t="str">
            <v>CROOS-OVER SUBS</v>
          </cell>
          <cell r="D777" t="str">
            <v>día</v>
          </cell>
          <cell r="E777">
            <v>269.39999999999998</v>
          </cell>
        </row>
        <row r="778">
          <cell r="B778" t="str">
            <v>SH2078</v>
          </cell>
          <cell r="C778" t="str">
            <v>SARTA DE TAPON RECUPERABLE INFLABLE</v>
          </cell>
          <cell r="D778" t="str">
            <v>día</v>
          </cell>
          <cell r="E778">
            <v>7902.57</v>
          </cell>
        </row>
        <row r="779">
          <cell r="B779" t="str">
            <v>SH2079</v>
          </cell>
          <cell r="C779" t="str">
            <v>SARTA DE PESCA DE TAPON RECUPERABLE INFLABLE 1 11/16</v>
          </cell>
          <cell r="D779" t="str">
            <v>día</v>
          </cell>
          <cell r="E779">
            <v>11428.98</v>
          </cell>
        </row>
        <row r="780">
          <cell r="B780" t="str">
            <v>SH2080</v>
          </cell>
          <cell r="C780" t="str">
            <v>SARTA DE EMPACADURA INFLABLE: 1-11/16",</v>
          </cell>
          <cell r="D780" t="str">
            <v>día</v>
          </cell>
          <cell r="E780">
            <v>15975.06</v>
          </cell>
        </row>
        <row r="781">
          <cell r="B781" t="str">
            <v>SH2081</v>
          </cell>
          <cell r="C781" t="str">
            <v>CARGO POR DIA ADICIONAL DE SARTA DE EMPAQUETADURA</v>
          </cell>
          <cell r="D781" t="str">
            <v>día</v>
          </cell>
          <cell r="E781">
            <v>977.19999999999993</v>
          </cell>
        </row>
        <row r="782">
          <cell r="B782" t="str">
            <v>SH2082</v>
          </cell>
          <cell r="C782" t="str">
            <v>TAPONES RECUPERABLES MECÁNICOS.</v>
          </cell>
          <cell r="D782" t="str">
            <v>día</v>
          </cell>
          <cell r="E782">
            <v>2974.09</v>
          </cell>
        </row>
        <row r="783">
          <cell r="B783" t="str">
            <v>SH2083</v>
          </cell>
          <cell r="C783" t="str">
            <v>SARTA DE TAPON RECUPERABLE MECÁNICO 2 1/8</v>
          </cell>
          <cell r="D783" t="str">
            <v>día</v>
          </cell>
          <cell r="E783">
            <v>6797.9000000000005</v>
          </cell>
        </row>
        <row r="784">
          <cell r="B784" t="str">
            <v>SH2084</v>
          </cell>
          <cell r="C784" t="str">
            <v>TAPONES RECUPERABLES MECÁNICOS 1 11/16 - 2 7/8</v>
          </cell>
          <cell r="D784" t="str">
            <v>día</v>
          </cell>
          <cell r="E784">
            <v>169.33</v>
          </cell>
        </row>
        <row r="785">
          <cell r="B785" t="str">
            <v>SH2085</v>
          </cell>
          <cell r="C785" t="str">
            <v>SARTA DE PESCA DE TAPON RECUPERABLE MECÁNICO 2 1/8 - 2 7/8</v>
          </cell>
          <cell r="D785" t="str">
            <v>día</v>
          </cell>
          <cell r="E785">
            <v>1924.23</v>
          </cell>
        </row>
        <row r="786">
          <cell r="B786" t="str">
            <v>SH2086</v>
          </cell>
          <cell r="C786" t="str">
            <v>EMPAQUETADURA MECANICA DE 2 9/16"</v>
          </cell>
          <cell r="D786" t="str">
            <v>día</v>
          </cell>
          <cell r="E786">
            <v>5387.84</v>
          </cell>
        </row>
        <row r="787">
          <cell r="B787" t="str">
            <v>SH2087</v>
          </cell>
          <cell r="C787" t="str">
            <v>SARTA DE EMPAQUETADURA MECANICA DE 2 9/16" OD</v>
          </cell>
          <cell r="D787" t="str">
            <v>día</v>
          </cell>
          <cell r="E787">
            <v>8466.59</v>
          </cell>
        </row>
        <row r="788">
          <cell r="B788" t="str">
            <v>SH2088</v>
          </cell>
          <cell r="C788" t="str">
            <v>MARTILLOS HIDRAULICOS DE 1-1/2" - 2 7/8" OD</v>
          </cell>
          <cell r="D788" t="str">
            <v>día</v>
          </cell>
          <cell r="E788">
            <v>2693.92</v>
          </cell>
        </row>
        <row r="789">
          <cell r="B789" t="str">
            <v>SH2089</v>
          </cell>
          <cell r="C789" t="str">
            <v>díaS ADICIONALES DE MARTILLO  HIDRAULICO DE 1-1/2" - 2 7/8"</v>
          </cell>
          <cell r="D789" t="str">
            <v>día</v>
          </cell>
          <cell r="E789">
            <v>192.43</v>
          </cell>
        </row>
        <row r="790">
          <cell r="B790" t="str">
            <v>SH2090</v>
          </cell>
          <cell r="C790" t="str">
            <v>TAPER MILL 1 1/2'' HASTA 4''</v>
          </cell>
          <cell r="D790" t="str">
            <v>día</v>
          </cell>
          <cell r="E790">
            <v>2099.0100000000002</v>
          </cell>
        </row>
        <row r="791">
          <cell r="B791" t="str">
            <v>SH2091</v>
          </cell>
          <cell r="C791" t="str">
            <v>STRING MILL 1 1/2 HASTA 4''</v>
          </cell>
          <cell r="D791" t="str">
            <v>día</v>
          </cell>
          <cell r="E791">
            <v>1994.54</v>
          </cell>
        </row>
        <row r="792">
          <cell r="B792" t="str">
            <v>SH3041</v>
          </cell>
          <cell r="C792" t="str">
            <v xml:space="preserve">MOTOR DE FONDO: HASTA 2 7/8" O.D. (incluye 3 días de operación, hole assemble, soporte tecnico)  </v>
          </cell>
          <cell r="D792" t="str">
            <v>Corrida</v>
          </cell>
          <cell r="E792">
            <v>6400.59</v>
          </cell>
        </row>
        <row r="793">
          <cell r="B793" t="str">
            <v>SH3042</v>
          </cell>
          <cell r="C793" t="str">
            <v xml:space="preserve">MOTOR DE FONDO: HASTA 3 7/8" O.D. (incluye 3 días de operación, hole assemble, soporte tecnico)  </v>
          </cell>
          <cell r="D793" t="str">
            <v>Corrida</v>
          </cell>
          <cell r="E793">
            <v>6400.59</v>
          </cell>
        </row>
        <row r="794">
          <cell r="B794" t="str">
            <v>SH3043</v>
          </cell>
          <cell r="C794" t="str">
            <v xml:space="preserve">MOTOR DE FONDO: HASTA 4 3/4" O.D. (incluye 3 días de operación, hole assemble, soporte tecnico)  </v>
          </cell>
          <cell r="D794" t="str">
            <v>Corrida</v>
          </cell>
          <cell r="E794">
            <v>6400.59</v>
          </cell>
        </row>
        <row r="795">
          <cell r="B795" t="str">
            <v>SMT3023</v>
          </cell>
          <cell r="C795" t="str">
            <v>THERMAL SPRY APPLICATIONS EACH 0.1" THICKNESS / UNTIL LENGTH 1.0" FOR MAINTENANCE</v>
          </cell>
          <cell r="D795" t="str">
            <v>unidad</v>
          </cell>
          <cell r="E795">
            <v>68.86999999999999</v>
          </cell>
        </row>
        <row r="796">
          <cell r="B796" t="str">
            <v>SMT3024</v>
          </cell>
          <cell r="C796" t="str">
            <v>THERMAL SPRY APPLICATIONS EACH 0.1" THICKNESS / UNTIL LENGTH 1.0" FOR REBUILDING</v>
          </cell>
          <cell r="D796" t="str">
            <v>unidad</v>
          </cell>
          <cell r="E796">
            <v>76.970000000000013</v>
          </cell>
        </row>
        <row r="797">
          <cell r="B797" t="str">
            <v>SMT3025</v>
          </cell>
          <cell r="C797" t="str">
            <v>THERMAL SPRY APPLICATIONS EACH 0.1" THICKNESS / UNTIL LENGTH 1.0" FOR COVERING</v>
          </cell>
          <cell r="D797" t="str">
            <v>unidad</v>
          </cell>
          <cell r="E797">
            <v>97.22999999999999</v>
          </cell>
        </row>
        <row r="798">
          <cell r="B798" t="str">
            <v>SMT3001</v>
          </cell>
          <cell r="C798" t="str">
            <v>THERMAL SPRY CENTRALIZER UNTIL 1/4" THICKNESS-FOR TUBULAR FROM 2 7/8 TO 5.0"-LENGHT 18 INCH PER BLADE</v>
          </cell>
          <cell r="D798" t="str">
            <v>unidad</v>
          </cell>
          <cell r="E798">
            <v>264.28000000000003</v>
          </cell>
        </row>
        <row r="799">
          <cell r="B799" t="str">
            <v>SMT3004</v>
          </cell>
          <cell r="C799" t="str">
            <v>THERMAL SPRY CENTRALIZER UNTIL 1/2" THICKNESS-FOR TUBULAR FROM 2 7/8 TO 5.0" -LENGHT 18 INCH PER BLADE</v>
          </cell>
          <cell r="D799" t="str">
            <v>unidad</v>
          </cell>
          <cell r="E799">
            <v>318.97000000000003</v>
          </cell>
        </row>
        <row r="800">
          <cell r="B800" t="str">
            <v>SMT3007</v>
          </cell>
          <cell r="C800" t="str">
            <v>THERMAL SPRY CENTRALIZER UNTIL 3/4" THICKNESS-FOR TUBULAR FROM 2 7/8 TO 5.0" -LENGHT 18 INCH PER BLADE</v>
          </cell>
          <cell r="D800" t="str">
            <v>unidad</v>
          </cell>
          <cell r="E800">
            <v>357.08000000000004</v>
          </cell>
        </row>
        <row r="801">
          <cell r="B801" t="str">
            <v>SMT3010</v>
          </cell>
          <cell r="C801" t="str">
            <v>THERMAL SPRYFRICTION REDUCTOR UNTIL 1/16" THICKNESS-FOR PIPE-FROM 2 7/8 TO 3 1/2"-STANDARD LENGHT 8 INCH-PER BAND</v>
          </cell>
          <cell r="D801" t="str">
            <v>unidad</v>
          </cell>
          <cell r="E801">
            <v>318.97000000000003</v>
          </cell>
        </row>
        <row r="802">
          <cell r="B802" t="str">
            <v>SMT3011</v>
          </cell>
          <cell r="C802" t="str">
            <v>THERMAL SPRYFRICTION REDUCTOR UNTIL 1/16" THICKNESS-FOR  PIPE-FROM 4.0 TO 4 1/2"-STANDARD LENGHT 8 INCH- PER BAND</v>
          </cell>
          <cell r="D802" t="str">
            <v>unidad</v>
          </cell>
          <cell r="E802">
            <v>397.33</v>
          </cell>
        </row>
        <row r="803">
          <cell r="B803" t="str">
            <v>SMT3012</v>
          </cell>
          <cell r="C803" t="str">
            <v>THERMAL SPRYFRICTION REDUCTOR UNTIL 1/16" THICKNESS-FOR PIPE-FROM 5.0 TO 5 1/2"-STANDARD LENGHT 8 INCH-PER BAND</v>
          </cell>
          <cell r="D803" t="str">
            <v>unidad</v>
          </cell>
          <cell r="E803">
            <v>464.77</v>
          </cell>
        </row>
        <row r="804">
          <cell r="B804" t="str">
            <v>SMT3014</v>
          </cell>
          <cell r="C804" t="str">
            <v>THERMAL SPRYFRICTION REDUCTOR UNTIL 1/8" THICKNESS-FOR PIPE-FROM 2 7/8 TO 3 1/2"-STANDARD LENGHT 8 INCH-PER BAND</v>
          </cell>
          <cell r="D804" t="str">
            <v>unidad</v>
          </cell>
          <cell r="E804">
            <v>504.85999999999996</v>
          </cell>
        </row>
        <row r="805">
          <cell r="B805" t="str">
            <v>SMT3015</v>
          </cell>
          <cell r="C805" t="str">
            <v>THERMAL SPRYFRICTION REDUCTOR UNTIL 1/8" THICKNESS-FOR PIPE-FROM 4.0 TO 4 1/2"-STANDARD LENGHT 8 INCH-PER BAND</v>
          </cell>
          <cell r="D805" t="str">
            <v>unidad</v>
          </cell>
          <cell r="E805">
            <v>643.39</v>
          </cell>
        </row>
        <row r="806">
          <cell r="B806" t="str">
            <v>SMT3016</v>
          </cell>
          <cell r="C806" t="str">
            <v>THERMAL SPRYFRICTION REDUCTOR UNTIL 1/8" THICKNESS-FOR PIPE-FROM 5.0 TO 5 1/2"-STANDARD LENGHT 8 INCH-PER BAND</v>
          </cell>
          <cell r="D806" t="str">
            <v>unidad</v>
          </cell>
          <cell r="E806">
            <v>783.73</v>
          </cell>
        </row>
        <row r="807">
          <cell r="B807" t="str">
            <v>SMT3018</v>
          </cell>
          <cell r="C807" t="str">
            <v>THERMAL SPRYFRICTION REDUCTOR UNTIL 3/16" THICKNESS-FOR PIPE-FROM 2 7/8 TO 3 1/2"-STANDARD LENGHT 8 INCH-PER BAND</v>
          </cell>
          <cell r="D807" t="str">
            <v>unidad</v>
          </cell>
          <cell r="E807">
            <v>770.06</v>
          </cell>
        </row>
        <row r="808">
          <cell r="B808" t="str">
            <v>SMT3019</v>
          </cell>
          <cell r="C808" t="str">
            <v>THERMAL SPRYFRICTION REDUCTOR UNTIL 3/16" THICKNESS-FOR PIPE-FROM 4.0 TO 4 1/2"-STANDARD LENGHT 8 INCH-PER BAND</v>
          </cell>
          <cell r="D808" t="str">
            <v>unidad</v>
          </cell>
          <cell r="E808">
            <v>979.65</v>
          </cell>
        </row>
        <row r="809">
          <cell r="B809" t="str">
            <v>SMT3020</v>
          </cell>
          <cell r="C809" t="str">
            <v>THERMAL SPRYFRICTION REDUCTOR UNTIL 3/16" THICKNESS-FOR PIPE-FROM 5.0 TO 5 1/2"-STANDARD LENGHT 8 INCH-PER BAND</v>
          </cell>
          <cell r="D809" t="str">
            <v>unidad</v>
          </cell>
          <cell r="E809">
            <v>1184.6999999999998</v>
          </cell>
        </row>
        <row r="810">
          <cell r="B810" t="str">
            <v>SMT3022</v>
          </cell>
          <cell r="C810" t="str">
            <v>THERMAL SPRYFRICTION REDUCTOR UNTIL 1/4" THICKNESS-FOR PIPE-FROM 2 7/8 TO 3 1/2"-STANDARD LENGHT 8 INCH-PER BAND</v>
          </cell>
          <cell r="D810" t="str">
            <v>unidad</v>
          </cell>
          <cell r="E810">
            <v>1048.01</v>
          </cell>
        </row>
        <row r="811">
          <cell r="B811" t="str">
            <v>SFS6286</v>
          </cell>
          <cell r="C811" t="str">
            <v>ZAPATA TIPO POOR BOY HASTA 6 1/8</v>
          </cell>
          <cell r="D811" t="str">
            <v>Corrida</v>
          </cell>
          <cell r="E811">
            <v>4308.01</v>
          </cell>
        </row>
        <row r="812">
          <cell r="B812" t="str">
            <v>SFS6287</v>
          </cell>
          <cell r="C812" t="str">
            <v>ZAPATA TIPO POOR BOY HASTA 8 1/2</v>
          </cell>
          <cell r="D812" t="str">
            <v>Corrida</v>
          </cell>
          <cell r="E812">
            <v>5800.78</v>
          </cell>
        </row>
        <row r="813">
          <cell r="B813" t="str">
            <v>SFS6293</v>
          </cell>
          <cell r="C813" t="str">
            <v>Tubing Bailer Assembly (incluye flapper) - hasta 5-3/4" OD -  Cargo por Corrida</v>
          </cell>
          <cell r="D813" t="str">
            <v>Corrida</v>
          </cell>
          <cell r="E813">
            <v>2241.64</v>
          </cell>
        </row>
        <row r="814">
          <cell r="B814" t="str">
            <v>2.2.11. Servicios de Reacondicionamiento</v>
          </cell>
          <cell r="C814"/>
          <cell r="D814"/>
          <cell r="E814"/>
        </row>
        <row r="815">
          <cell r="B815" t="str">
            <v>SCR5001</v>
          </cell>
          <cell r="C815" t="str">
            <v>SUPERVISOR PARA COMPLETACIONES, REMEDIACION dia o fraccion</v>
          </cell>
          <cell r="D815" t="str">
            <v>día</v>
          </cell>
          <cell r="E815">
            <v>437.23</v>
          </cell>
        </row>
        <row r="816">
          <cell r="B816" t="str">
            <v>SCR5002</v>
          </cell>
          <cell r="C816" t="str">
            <v>Movilizacion unidades livianas para transporte de personal</v>
          </cell>
          <cell r="D816" t="str">
            <v>km</v>
          </cell>
          <cell r="E816">
            <v>2.66</v>
          </cell>
        </row>
        <row r="817">
          <cell r="B817" t="str">
            <v>SCR5003</v>
          </cell>
          <cell r="C817" t="str">
            <v>Movilizacion unidades pesadas para transporte de herramientas</v>
          </cell>
          <cell r="D817" t="str">
            <v>km</v>
          </cell>
          <cell r="E817">
            <v>3.15</v>
          </cell>
        </row>
        <row r="818">
          <cell r="B818" t="str">
            <v>SCR5004</v>
          </cell>
          <cell r="C818" t="str">
            <v xml:space="preserve">MODEL "DYNBKR"  MECHANICAL SETTING TOOL PARA COMPLETACION. TODOS LOS DIAMETROS  </v>
          </cell>
          <cell r="D818" t="str">
            <v>Corrida</v>
          </cell>
          <cell r="E818">
            <v>1976.9</v>
          </cell>
        </row>
        <row r="819">
          <cell r="B819" t="str">
            <v>SCR5005</v>
          </cell>
          <cell r="C819" t="str">
            <v xml:space="preserve">MODEL "DYNBKR" STINGER CARGO  </v>
          </cell>
          <cell r="D819" t="str">
            <v>Corrida</v>
          </cell>
          <cell r="E819">
            <v>2142.42</v>
          </cell>
        </row>
        <row r="820">
          <cell r="B820" t="str">
            <v>SCR5006</v>
          </cell>
          <cell r="C820" t="str">
            <v xml:space="preserve">MODEL "FURY 20" HYDRAULIC SETTING TOOL FOR PACKERS, CR, CIBP, ETC. TODOS LOS DIAMETROS  </v>
          </cell>
          <cell r="D820" t="str">
            <v>Corrida</v>
          </cell>
          <cell r="E820">
            <v>2356.67</v>
          </cell>
        </row>
        <row r="821">
          <cell r="B821" t="str">
            <v>SCR5007</v>
          </cell>
          <cell r="C821" t="str">
            <v xml:space="preserve">ACT WIRELINE ADAPTER KIT FOR WIRELINE SET TOOLS. TODOS LOS DIAMETROS  </v>
          </cell>
          <cell r="D821" t="str">
            <v>Corrida</v>
          </cell>
          <cell r="E821">
            <v>1285.46</v>
          </cell>
        </row>
        <row r="822">
          <cell r="B822" t="str">
            <v>SCR5008</v>
          </cell>
          <cell r="C822" t="str">
            <v>MODEL TST-1 O R MECHANICAL SET PACKER 9 5/8" x 3 1/2'' EUE Box-Pin CASING 9 5/8'' WEIGHT 43.5-53.5 lbs/FT CARGO   HASTA ASENTAMIENTO</v>
          </cell>
          <cell r="D822" t="str">
            <v>Corrida</v>
          </cell>
          <cell r="E822">
            <v>2999.38</v>
          </cell>
        </row>
        <row r="823">
          <cell r="B823" t="str">
            <v>SCR5009</v>
          </cell>
          <cell r="C823" t="str">
            <v>MODEL TST-1 O R MECHANICAL SET PACKER 9 5/8" x 3 1/2'' EUE Box-Pin CASING 9 5/8'' WEIGHT 43.5-53.5 lbs/FT CARGO POR HORA DESPUES DE ASENTAMIENTO</v>
          </cell>
          <cell r="D823" t="str">
            <v>hr</v>
          </cell>
          <cell r="E823">
            <v>42.86</v>
          </cell>
        </row>
        <row r="824">
          <cell r="B824" t="str">
            <v>SCR5010</v>
          </cell>
          <cell r="C824" t="str">
            <v>MODEL TST-1 O R MECHANICAL SET PACKER 7" x 3 1/2'' O 2 7/8'' EUE Box-Pin CASING 7'' WEIGHT 26-32lbs/FT CARGO   HASTA ASENTAMIENTO</v>
          </cell>
          <cell r="D824" t="str">
            <v>Corrida</v>
          </cell>
          <cell r="E824">
            <v>1912.87</v>
          </cell>
        </row>
        <row r="825">
          <cell r="B825" t="str">
            <v>SCR5011</v>
          </cell>
          <cell r="C825" t="str">
            <v>MODEL TST-1 O R MECHANICAL SET PACKER 7" x 3 1/2'' O 2 7/8''  EUE Box-Pin CASING 7'' WEIGHT 26-32lbs/FT CARGO POR HORA DESPUES DE ASENTAMIENTO</v>
          </cell>
          <cell r="D825" t="str">
            <v>hr</v>
          </cell>
          <cell r="E825">
            <v>27.98</v>
          </cell>
        </row>
        <row r="826">
          <cell r="B826" t="str">
            <v>SCR5012</v>
          </cell>
          <cell r="C826" t="str">
            <v>MODEL TST-1 O R MECHANICAL SET PACKER 5" x 2 3/8'' EUE Box-Pin CASING 5'' WEIGHT 18-21 lbs/FT CARGO   HASTA ASENTAMIENTO</v>
          </cell>
          <cell r="D826" t="str">
            <v>Corrida</v>
          </cell>
          <cell r="E826">
            <v>2313.8100000000004</v>
          </cell>
        </row>
        <row r="827">
          <cell r="B827" t="str">
            <v>SCR5013</v>
          </cell>
          <cell r="C827" t="str">
            <v>MODEL TST-1 O R MECHANICAL SET PACKER 5" x 2 3/8'' EUE Box-Pin CASING 5'' WEIGHT 18-21 lbs/FT CARGO POR HORA DESPUES DE ASENTAMIENTO</v>
          </cell>
          <cell r="D827" t="str">
            <v>hr</v>
          </cell>
          <cell r="E827">
            <v>25.72</v>
          </cell>
        </row>
        <row r="828">
          <cell r="B828" t="str">
            <v>SCR5014</v>
          </cell>
          <cell r="C828" t="str">
            <v xml:space="preserve">CROSSOVER 3 1/2'' IF BOX- 3 1/2'' EUE PIN  </v>
          </cell>
          <cell r="D828" t="str">
            <v>Corrida</v>
          </cell>
          <cell r="E828">
            <v>402.78</v>
          </cell>
        </row>
        <row r="829">
          <cell r="B829" t="str">
            <v>SCR5015</v>
          </cell>
          <cell r="C829" t="str">
            <v>CROSSOVER 3 1/2'' IF BOX- 3 1/2'' EUE PIN POR DIA ADICIONAL</v>
          </cell>
          <cell r="D829" t="str">
            <v>día</v>
          </cell>
          <cell r="E829">
            <v>360.74</v>
          </cell>
        </row>
        <row r="830">
          <cell r="B830" t="str">
            <v>SCR5016</v>
          </cell>
          <cell r="C830" t="str">
            <v xml:space="preserve">CROSSOVER 3 1/2'' IF BOX- 2 7/8'' EUE PIN  </v>
          </cell>
          <cell r="D830" t="str">
            <v>Corrida</v>
          </cell>
          <cell r="E830">
            <v>385.64</v>
          </cell>
        </row>
        <row r="831">
          <cell r="B831" t="str">
            <v>SCR5017</v>
          </cell>
          <cell r="C831" t="str">
            <v>CROSSOVER 3 1/2'' IF BOX- 2 7/8'' EUE PIN POR DIA ADICIONAL</v>
          </cell>
          <cell r="D831" t="str">
            <v>día</v>
          </cell>
          <cell r="E831">
            <v>343.97</v>
          </cell>
        </row>
        <row r="832">
          <cell r="B832" t="str">
            <v>SCR5023</v>
          </cell>
          <cell r="C832" t="str">
            <v>INGENIERO DE SOPORTE - CAMPO POR DIA</v>
          </cell>
          <cell r="D832" t="str">
            <v>unidad</v>
          </cell>
          <cell r="E832">
            <v>961.9</v>
          </cell>
        </row>
        <row r="833">
          <cell r="B833" t="str">
            <v>SCR5025</v>
          </cell>
          <cell r="C833" t="str">
            <v>Tratamiento a través de la empacadura recuperable período de 8 horas c/u COMPRESSION PAKER  7" / RBP BRIDGE PLUG RECUPERABLE /  PACKER MECANICO / MODELO TST</v>
          </cell>
          <cell r="D833" t="str">
            <v>unidad</v>
          </cell>
          <cell r="E833">
            <v>3775.17</v>
          </cell>
        </row>
        <row r="834">
          <cell r="B834" t="str">
            <v>SCR5030</v>
          </cell>
          <cell r="C834" t="str">
            <v>SARTA DE EVALUACION : COMPRESSION PACKER - PACKER MECANICO - PACKER TIPO TAPON RECUPERABLE PARA CASING 7'' WEIGHT 26-32lbs/FT CARGO   HASTA ASENTAMIENTO</v>
          </cell>
          <cell r="D834" t="str">
            <v>Corrida</v>
          </cell>
          <cell r="E834">
            <v>3737.1299999999997</v>
          </cell>
        </row>
        <row r="835">
          <cell r="B835" t="str">
            <v>SCR5031</v>
          </cell>
          <cell r="C835" t="str">
            <v>SARTA DE EVALUACION : COMPRESSION PACKER - PACKER MECANICO - PACKER TIPO TAPON RECUPERABLE PARA CASING 7'' WEIGHT 26-32lbs/FT CARGO POR HORA DESPUES DE ASENTAMIENTO</v>
          </cell>
          <cell r="D835" t="str">
            <v>hr</v>
          </cell>
          <cell r="E835">
            <v>34.79</v>
          </cell>
        </row>
        <row r="836">
          <cell r="B836" t="str">
            <v>SCR5032</v>
          </cell>
          <cell r="C836" t="str">
            <v>SARTA DE EVALUACION : COMPRESSION PACKER - PACKER MECANICO - PACKER TIPO TAPON RECUPERABLE PARA CASING 9 5/8'' WEIGHT 47 - 53,5 lbs/FT CARGO   HASTA ASENTAMIENTO</v>
          </cell>
          <cell r="D836" t="str">
            <v>Corrida</v>
          </cell>
          <cell r="E836">
            <v>4373.2300000000005</v>
          </cell>
        </row>
        <row r="837">
          <cell r="B837" t="str">
            <v>SCR5033</v>
          </cell>
          <cell r="C837" t="str">
            <v>SARTA DE EVALUACION : COMPRESSION PACKER - PACKER MECANICO - PACKER TIPO TAPON RECUPERABLE CASING 7'' WEIGHT47 - 53,5  lbs/FT CARGO POR HORA DESPUES DE ASENTAMIENTO</v>
          </cell>
          <cell r="D837" t="str">
            <v>hr</v>
          </cell>
          <cell r="E837">
            <v>55.66</v>
          </cell>
        </row>
        <row r="838">
          <cell r="B838" t="str">
            <v>SCR5034</v>
          </cell>
          <cell r="C838" t="str">
            <v>COMPRESSION PACKER 5''-  7''  CARGO   HASTA ASENTAMIENTO</v>
          </cell>
          <cell r="D838" t="str">
            <v>Corrida</v>
          </cell>
          <cell r="E838">
            <v>2535.59</v>
          </cell>
        </row>
        <row r="839">
          <cell r="B839" t="str">
            <v>SCR5035</v>
          </cell>
          <cell r="C839" t="str">
            <v>COMPRESSION PACKER 5''-  7''  CARGO POR HORA DESPUES DE ASENTAMIENTO</v>
          </cell>
          <cell r="D839" t="str">
            <v>hr</v>
          </cell>
          <cell r="E839">
            <v>33.54</v>
          </cell>
        </row>
        <row r="840">
          <cell r="B840" t="str">
            <v>SCR5036</v>
          </cell>
          <cell r="C840" t="str">
            <v>COMPRESSION PACKER 9 5/8''  CARGO   HASTA ASENTAMIENTO</v>
          </cell>
          <cell r="D840" t="str">
            <v>Corrida</v>
          </cell>
          <cell r="E840">
            <v>2934.9300000000003</v>
          </cell>
        </row>
        <row r="841">
          <cell r="B841" t="str">
            <v>SCR5037</v>
          </cell>
          <cell r="C841" t="str">
            <v>COMPRESSION PACKER 9 5/8''  CARGO POR HORA DESPUES DE ASENTAMIENTO</v>
          </cell>
          <cell r="D841" t="str">
            <v>hr</v>
          </cell>
          <cell r="E841">
            <v>41.94</v>
          </cell>
        </row>
        <row r="842">
          <cell r="B842" t="str">
            <v>SCR5038</v>
          </cell>
          <cell r="C842" t="str">
            <v>RBP RETRIEVABLE BRIDGE PLUG 5'' - 7''  CARGO   HASTA ASENTAMIENTO</v>
          </cell>
          <cell r="D842" t="str">
            <v>Corrida</v>
          </cell>
          <cell r="E842">
            <v>2782.9700000000003</v>
          </cell>
        </row>
        <row r="843">
          <cell r="B843" t="str">
            <v>SCR5039</v>
          </cell>
          <cell r="C843" t="str">
            <v>RBP RETRIEVABLE BRIDGE PLUG 5'' -  7''  CARGO POR HORA DESPUES DE ASENTAMIENTO</v>
          </cell>
          <cell r="D843" t="str">
            <v>hr</v>
          </cell>
          <cell r="E843">
            <v>33.54</v>
          </cell>
        </row>
        <row r="844">
          <cell r="B844" t="str">
            <v>SCR5040</v>
          </cell>
          <cell r="C844" t="str">
            <v xml:space="preserve">RETRIEVING HEAD TODOS LOS DIAMETROS  </v>
          </cell>
          <cell r="D844" t="str">
            <v>Corrida</v>
          </cell>
          <cell r="E844">
            <v>583.1</v>
          </cell>
        </row>
        <row r="845">
          <cell r="B845" t="str">
            <v>SCR5041</v>
          </cell>
          <cell r="C845" t="str">
            <v>RBP RETRIEVABLE BRIDGE PLUG 9 5/8''  CARGO   HASTA ASENTAMIENTO</v>
          </cell>
          <cell r="D845" t="str">
            <v>Corrida</v>
          </cell>
          <cell r="E845">
            <v>3224.7000000000003</v>
          </cell>
        </row>
        <row r="846">
          <cell r="B846" t="str">
            <v>SCR5042</v>
          </cell>
          <cell r="C846" t="str">
            <v>RBP RETRIEVABLE BRIDGE PLUG 9 5/8''  CARGO POR HORA DESPUES DE ASENTAMIENTO</v>
          </cell>
          <cell r="D846" t="str">
            <v>hr</v>
          </cell>
          <cell r="E846">
            <v>41.94</v>
          </cell>
        </row>
        <row r="847">
          <cell r="B847" t="str">
            <v>SCR5043</v>
          </cell>
          <cell r="C847" t="str">
            <v>SLIDING SLEEVE MODELO L 2.81'' x 3 1/2 EUE, POR DIA</v>
          </cell>
          <cell r="D847" t="str">
            <v>día</v>
          </cell>
          <cell r="E847">
            <v>1164.8499999999999</v>
          </cell>
        </row>
        <row r="848">
          <cell r="B848" t="str">
            <v>SCR5044</v>
          </cell>
          <cell r="C848" t="str">
            <v>SLIDING SLEEVE MODELO L 2.31'' x 2 7/8 EUE, POR DIA</v>
          </cell>
          <cell r="D848" t="str">
            <v>día</v>
          </cell>
          <cell r="E848">
            <v>637.61</v>
          </cell>
        </row>
        <row r="849">
          <cell r="B849" t="str">
            <v>SCR5045</v>
          </cell>
          <cell r="C849" t="str">
            <v xml:space="preserve">SEAL NIPPLE - ON OFF, TODOS LOS DIAMETROS  </v>
          </cell>
          <cell r="D849" t="str">
            <v>Corrida</v>
          </cell>
          <cell r="E849">
            <v>2837.7400000000002</v>
          </cell>
        </row>
        <row r="850">
          <cell r="B850" t="str">
            <v>SCR5046</v>
          </cell>
          <cell r="C850" t="str">
            <v xml:space="preserve">CAMPANA ON-OFF, TODOS LOS DIAMETROS  </v>
          </cell>
          <cell r="D850" t="str">
            <v>Corrida</v>
          </cell>
          <cell r="E850">
            <v>3722.1</v>
          </cell>
        </row>
        <row r="851">
          <cell r="B851" t="str">
            <v>SCR5047</v>
          </cell>
          <cell r="C851" t="str">
            <v>STANDING VALVE RB / FB-2 2.75-2.81'' POR DIA</v>
          </cell>
          <cell r="D851" t="str">
            <v>día</v>
          </cell>
          <cell r="E851">
            <v>662.61</v>
          </cell>
        </row>
        <row r="852">
          <cell r="B852" t="str">
            <v>SCR5048</v>
          </cell>
          <cell r="C852" t="str">
            <v>STANDING VALVE RB / FB-2 2.25-2.31'' POR DIA</v>
          </cell>
          <cell r="D852" t="str">
            <v>día</v>
          </cell>
          <cell r="E852">
            <v>873.76</v>
          </cell>
        </row>
        <row r="853">
          <cell r="B853" t="str">
            <v>SRPN7194</v>
          </cell>
          <cell r="C853" t="str">
            <v>UPR SUB F/1.87 L SLDSLV F</v>
          </cell>
          <cell r="D853" t="str">
            <v>unidad</v>
          </cell>
          <cell r="E853">
            <v>542.21</v>
          </cell>
        </row>
        <row r="854">
          <cell r="B854" t="str">
            <v>SRPN7195</v>
          </cell>
          <cell r="C854" t="str">
            <v>HSG F/2.375 L SLDSLV F/STD</v>
          </cell>
          <cell r="D854" t="str">
            <v>unidad</v>
          </cell>
          <cell r="E854">
            <v>1642.07</v>
          </cell>
        </row>
        <row r="855">
          <cell r="B855" t="str">
            <v>SRPN7196</v>
          </cell>
          <cell r="C855" t="str">
            <v>LWR SUB F/1.87 L SLDSLV F/STD SVC</v>
          </cell>
          <cell r="D855" t="str">
            <v>unidad</v>
          </cell>
          <cell r="E855">
            <v>464.04999999999995</v>
          </cell>
        </row>
        <row r="856">
          <cell r="B856" t="str">
            <v>SRPN7197</v>
          </cell>
          <cell r="C856" t="str">
            <v>UPR SUB F/2.31 L SLDSLV 2.8"6.5#EU B</v>
          </cell>
          <cell r="D856" t="str">
            <v>unidad</v>
          </cell>
          <cell r="E856">
            <v>546.1</v>
          </cell>
        </row>
        <row r="857">
          <cell r="B857" t="str">
            <v>SRPN7198</v>
          </cell>
          <cell r="C857" t="str">
            <v>HSG F/2.875 X 2.25 L SLD SLV F/STD SVC</v>
          </cell>
          <cell r="D857" t="str">
            <v>unidad</v>
          </cell>
          <cell r="E857">
            <v>1432.4</v>
          </cell>
        </row>
        <row r="858">
          <cell r="B858" t="str">
            <v>SRPN7199</v>
          </cell>
          <cell r="C858" t="str">
            <v>LWR SUB F/2.31 L SLDSLV 2.8"6.5#EU P</v>
          </cell>
          <cell r="D858" t="str">
            <v>unidad</v>
          </cell>
          <cell r="E858">
            <v>539.46</v>
          </cell>
        </row>
        <row r="859">
          <cell r="B859" t="str">
            <v>SRPN7200</v>
          </cell>
          <cell r="C859" t="str">
            <v>2.81 UPPER SUB 3-1/2" EU 8RD BOX</v>
          </cell>
          <cell r="D859" t="str">
            <v>unidad</v>
          </cell>
          <cell r="E859">
            <v>1363.8300000000002</v>
          </cell>
        </row>
        <row r="860">
          <cell r="B860" t="str">
            <v>SRPN7201</v>
          </cell>
          <cell r="C860" t="str">
            <v>2.75 HOUSING</v>
          </cell>
          <cell r="D860" t="str">
            <v>unidad</v>
          </cell>
          <cell r="E860">
            <v>2078.2600000000002</v>
          </cell>
        </row>
        <row r="861">
          <cell r="B861" t="str">
            <v>SRPN7202</v>
          </cell>
          <cell r="C861" t="str">
            <v>2.81 LOWER SUB 3-1/2" 9.3# EU 8RD PIN</v>
          </cell>
          <cell r="D861" t="str">
            <v>unidad</v>
          </cell>
          <cell r="E861">
            <v>658.75</v>
          </cell>
        </row>
        <row r="862">
          <cell r="B862" t="str">
            <v>SRPN7203</v>
          </cell>
          <cell r="C862" t="str">
            <v>Reparacion Menor Packer Hidraulico 5 x 2 3/8"</v>
          </cell>
          <cell r="D862" t="str">
            <v>unidad</v>
          </cell>
          <cell r="E862">
            <v>2919.02</v>
          </cell>
        </row>
        <row r="863">
          <cell r="B863" t="str">
            <v>SRPN7204</v>
          </cell>
          <cell r="C863" t="str">
            <v>Reparacion Menor Packer Mecanico 5 x 2 3/8"</v>
          </cell>
          <cell r="D863" t="str">
            <v>unidad</v>
          </cell>
          <cell r="E863">
            <v>2363.31</v>
          </cell>
        </row>
        <row r="864">
          <cell r="B864" t="str">
            <v>SRPN7205</v>
          </cell>
          <cell r="C864" t="str">
            <v>Reparacion Menor Packer Hidraulico 7 x 3 1/2" / 7 x 2 7/8"</v>
          </cell>
          <cell r="D864" t="str">
            <v>unidad</v>
          </cell>
          <cell r="E864">
            <v>3538.34</v>
          </cell>
        </row>
        <row r="865">
          <cell r="B865" t="str">
            <v>SRPN7206</v>
          </cell>
          <cell r="C865" t="str">
            <v>Reparacion Menor Packer Mecanico 7 x 3 1/2" / 7 x 2 7/8"</v>
          </cell>
          <cell r="D865" t="str">
            <v>unidad</v>
          </cell>
          <cell r="E865">
            <v>3241.49</v>
          </cell>
        </row>
        <row r="866">
          <cell r="B866" t="str">
            <v>SRPN7207</v>
          </cell>
          <cell r="C866" t="str">
            <v>Reparacion Menor Packer Hidraulico 9 5/8 x 3 1/2"</v>
          </cell>
          <cell r="D866" t="str">
            <v>unidad</v>
          </cell>
          <cell r="E866">
            <v>5475.14</v>
          </cell>
        </row>
        <row r="867">
          <cell r="B867" t="str">
            <v>SRPN7208</v>
          </cell>
          <cell r="C867" t="str">
            <v>Reparacion Menor Packer Mecanico 9 5/8 x 3 1/2"</v>
          </cell>
          <cell r="D867" t="str">
            <v>unidad</v>
          </cell>
          <cell r="E867">
            <v>5565.61</v>
          </cell>
        </row>
        <row r="868">
          <cell r="B868" t="str">
            <v>SRPN7209</v>
          </cell>
          <cell r="C868" t="str">
            <v>Reparacion Mayor Packer Hidraulico 5 x 2 3/8"</v>
          </cell>
          <cell r="D868" t="str">
            <v>unidad</v>
          </cell>
          <cell r="E868">
            <v>4452.74</v>
          </cell>
        </row>
        <row r="869">
          <cell r="B869" t="str">
            <v>SRPN7210</v>
          </cell>
          <cell r="C869" t="str">
            <v>Reparacion Mayor Packer Mecanico 5 x 2 3/8"</v>
          </cell>
          <cell r="D869" t="str">
            <v>unidad</v>
          </cell>
          <cell r="E869">
            <v>3638.8799999999997</v>
          </cell>
        </row>
        <row r="870">
          <cell r="B870" t="str">
            <v>SRPN7211</v>
          </cell>
          <cell r="C870" t="str">
            <v>Reparacion Mayor Packer Hidraulico 7 x 3 1/2" / 7 x 2 7/8"</v>
          </cell>
          <cell r="D870" t="str">
            <v>unidad</v>
          </cell>
          <cell r="E870">
            <v>5448.5300000000007</v>
          </cell>
        </row>
        <row r="871">
          <cell r="B871" t="str">
            <v>SRPN7212</v>
          </cell>
          <cell r="C871" t="str">
            <v>Reparacion Mayor Packer Mecanico 7 x 3 1/2" / 7 x 2 7/8"</v>
          </cell>
          <cell r="D871" t="str">
            <v>unidad</v>
          </cell>
          <cell r="E871">
            <v>5402.48</v>
          </cell>
        </row>
        <row r="872">
          <cell r="B872" t="str">
            <v>SRPN7213</v>
          </cell>
          <cell r="C872" t="str">
            <v>Reparacion Mayor Packer Hidraulico 9 5/8 x 3 1/2"</v>
          </cell>
          <cell r="D872" t="str">
            <v>unidad</v>
          </cell>
          <cell r="E872">
            <v>10211.26</v>
          </cell>
        </row>
        <row r="873">
          <cell r="B873" t="str">
            <v>SRPN7214</v>
          </cell>
          <cell r="C873" t="str">
            <v>Reparacion Mayor Packer Mecanico 9 5/8 x 3 1/2"</v>
          </cell>
          <cell r="D873" t="str">
            <v>unidad</v>
          </cell>
          <cell r="E873">
            <v>8579.4699999999993</v>
          </cell>
        </row>
        <row r="874">
          <cell r="B874" t="str">
            <v>SRPN7215</v>
          </cell>
          <cell r="C874" t="str">
            <v>Reparacion Mayor Equalizing Chcek Valve 1.81"</v>
          </cell>
          <cell r="D874" t="str">
            <v>unidad</v>
          </cell>
          <cell r="E874">
            <v>1148.53</v>
          </cell>
        </row>
        <row r="875">
          <cell r="B875" t="str">
            <v>SRPN7216</v>
          </cell>
          <cell r="C875" t="str">
            <v>Reparacion Mayor Equalizing Chcek Valve 2,25"</v>
          </cell>
          <cell r="D875" t="str">
            <v>unidad</v>
          </cell>
          <cell r="E875">
            <v>1339.3600000000001</v>
          </cell>
        </row>
        <row r="876">
          <cell r="B876" t="str">
            <v>SRPN7217</v>
          </cell>
          <cell r="C876" t="str">
            <v>Reparacion Mayor Equalizing Chcek Valve 2,75"</v>
          </cell>
          <cell r="D876" t="str">
            <v>unidad</v>
          </cell>
          <cell r="E876">
            <v>1408.27</v>
          </cell>
        </row>
        <row r="877">
          <cell r="B877" t="str">
            <v>2.2.07. Servicios de Control de Pozos</v>
          </cell>
          <cell r="C877"/>
          <cell r="D877"/>
          <cell r="E877"/>
        </row>
        <row r="878">
          <cell r="B878" t="str">
            <v>SFC33001</v>
          </cell>
          <cell r="C878" t="str">
            <v xml:space="preserve">Movilización unidad de bombeo para fluidos de completación  </v>
          </cell>
          <cell r="D878" t="str">
            <v>km</v>
          </cell>
          <cell r="E878">
            <v>3.15</v>
          </cell>
        </row>
        <row r="879">
          <cell r="B879" t="str">
            <v>SFC33003</v>
          </cell>
          <cell r="C879" t="str">
            <v>Cargo básico bomba para preparación fluidos de completación, primeras 4 horas o fracción</v>
          </cell>
          <cell r="D879" t="str">
            <v>unidad</v>
          </cell>
          <cell r="E879">
            <v>3420.87</v>
          </cell>
        </row>
        <row r="880">
          <cell r="B880" t="str">
            <v>SFC33004</v>
          </cell>
          <cell r="C880" t="str">
            <v>Unidad bombeo para preparación fluidos de completación  por hora adicional</v>
          </cell>
          <cell r="D880" t="str">
            <v>hr</v>
          </cell>
          <cell r="E880">
            <v>183.05</v>
          </cell>
        </row>
        <row r="881">
          <cell r="B881" t="str">
            <v>SFC33005</v>
          </cell>
          <cell r="C881" t="str">
            <v>Mezcla de materiales suministrados por Dynadrill</v>
          </cell>
          <cell r="D881" t="str">
            <v>gls</v>
          </cell>
          <cell r="E881">
            <v>0.33999999999999997</v>
          </cell>
        </row>
        <row r="882">
          <cell r="B882" t="str">
            <v>SFC33006</v>
          </cell>
          <cell r="C882" t="str">
            <v>Mezcla de materiales no suministrados por Dynadrill</v>
          </cell>
          <cell r="D882" t="str">
            <v>gls</v>
          </cell>
          <cell r="E882">
            <v>0.42</v>
          </cell>
        </row>
        <row r="883">
          <cell r="B883" t="str">
            <v>SFC33007</v>
          </cell>
          <cell r="C883" t="str">
            <v>Servicio de Bombeo de ácido  primeros 2500 galones</v>
          </cell>
          <cell r="D883" t="str">
            <v>gls</v>
          </cell>
          <cell r="E883">
            <v>0.33999999999999997</v>
          </cell>
        </row>
        <row r="884">
          <cell r="B884" t="str">
            <v>SFC33008</v>
          </cell>
          <cell r="C884" t="str">
            <v>Servicio de Bombeo de fluidos corrosivos de 2500 gls hasta 4200 gls</v>
          </cell>
          <cell r="D884" t="str">
            <v>gls</v>
          </cell>
          <cell r="E884">
            <v>0.41</v>
          </cell>
        </row>
        <row r="885">
          <cell r="B885" t="str">
            <v>SFC33009</v>
          </cell>
          <cell r="C885" t="str">
            <v>Servicio de Bombeo de fluidos corrosivos de 4200 gls en adelante</v>
          </cell>
          <cell r="D885" t="str">
            <v>gls</v>
          </cell>
          <cell r="E885">
            <v>0.45</v>
          </cell>
        </row>
        <row r="886">
          <cell r="B886" t="str">
            <v>SFC33010</v>
          </cell>
          <cell r="C886" t="str">
            <v>Bombeo de fluidos no corrosivos primeros 2500 galones</v>
          </cell>
          <cell r="D886" t="str">
            <v>gls</v>
          </cell>
          <cell r="E886">
            <v>0.33999999999999997</v>
          </cell>
        </row>
        <row r="887">
          <cell r="B887" t="str">
            <v>SFC33011</v>
          </cell>
          <cell r="C887" t="str">
            <v>Bombeo de fluidos no corrosivos de 2500 hasta 4200 galones</v>
          </cell>
          <cell r="D887" t="str">
            <v>gls</v>
          </cell>
          <cell r="E887">
            <v>0.38</v>
          </cell>
        </row>
        <row r="888">
          <cell r="B888" t="str">
            <v>SFC33012</v>
          </cell>
          <cell r="C888" t="str">
            <v>Bombeo de Fluidos no corrosivos de 4200 galones en adelante</v>
          </cell>
          <cell r="D888" t="str">
            <v>gls</v>
          </cell>
          <cell r="E888">
            <v>0.41</v>
          </cell>
        </row>
        <row r="889">
          <cell r="B889" t="str">
            <v>SFC33013</v>
          </cell>
          <cell r="C889" t="str">
            <v>Tanque para tratamiento de 100 barriles</v>
          </cell>
          <cell r="D889" t="str">
            <v>día</v>
          </cell>
          <cell r="E889">
            <v>257.09999999999997</v>
          </cell>
        </row>
        <row r="890">
          <cell r="B890" t="str">
            <v>SFC33014</v>
          </cell>
          <cell r="C890" t="str">
            <v>Tarifa de monitoreo en unidad de bombeo Presión, Densidad, Caudal, Volumen</v>
          </cell>
          <cell r="D890" t="str">
            <v>día</v>
          </cell>
          <cell r="E890">
            <v>373.74</v>
          </cell>
        </row>
        <row r="891">
          <cell r="B891" t="str">
            <v>SFC33015</v>
          </cell>
          <cell r="C891" t="str">
            <v>Movilización Tanques por trabajo incluye winche y plataforma</v>
          </cell>
          <cell r="D891" t="str">
            <v>unidad</v>
          </cell>
          <cell r="E891">
            <v>3148.5</v>
          </cell>
        </row>
        <row r="892">
          <cell r="B892" t="str">
            <v>SFC33016</v>
          </cell>
          <cell r="C892" t="str">
            <v>Supervisor  para fluidos de completación dia o fraccion</v>
          </cell>
          <cell r="D892" t="str">
            <v>día</v>
          </cell>
          <cell r="E892">
            <v>437.23</v>
          </cell>
        </row>
        <row r="893">
          <cell r="B893" t="str">
            <v>SFC33017</v>
          </cell>
          <cell r="C893" t="str">
            <v>Operador para fluidos de completación dia o fraccion</v>
          </cell>
          <cell r="D893" t="str">
            <v>día</v>
          </cell>
          <cell r="E893">
            <v>349.78</v>
          </cell>
        </row>
        <row r="894">
          <cell r="B894" t="str">
            <v>SFC33018</v>
          </cell>
          <cell r="C894" t="str">
            <v>Asistente de Operaciones para fluidos de completación dia o fraccion</v>
          </cell>
          <cell r="D894" t="str">
            <v>día</v>
          </cell>
          <cell r="E894">
            <v>109.31</v>
          </cell>
        </row>
        <row r="895">
          <cell r="B895" t="str">
            <v>SFC33019</v>
          </cell>
          <cell r="C895" t="str">
            <v>Tanque para ácido o solvente de 1000 -4200 galones, por trabajo</v>
          </cell>
          <cell r="D895" t="str">
            <v>unidad</v>
          </cell>
          <cell r="E895">
            <v>495.04999999999995</v>
          </cell>
        </row>
        <row r="896">
          <cell r="B896" t="str">
            <v>SFC33020</v>
          </cell>
          <cell r="C896" t="str">
            <v>Tanque para fluidos de completación 500 bbls</v>
          </cell>
          <cell r="D896" t="str">
            <v>unidad</v>
          </cell>
          <cell r="E896">
            <v>678.36</v>
          </cell>
        </row>
        <row r="897">
          <cell r="B897" t="str">
            <v>SFC33021</v>
          </cell>
          <cell r="C897" t="str">
            <v>Servicio de Winche para bajar o subir tanques y silos</v>
          </cell>
          <cell r="D897" t="str">
            <v>día</v>
          </cell>
          <cell r="E897">
            <v>1506.81</v>
          </cell>
        </row>
        <row r="898">
          <cell r="B898" t="str">
            <v>SFC33023</v>
          </cell>
          <cell r="C898" t="str">
            <v>Unidad de Filtración (3 días)</v>
          </cell>
          <cell r="D898" t="str">
            <v>trabajo</v>
          </cell>
          <cell r="E898">
            <v>1747.2199999999998</v>
          </cell>
        </row>
        <row r="899">
          <cell r="B899" t="str">
            <v>SFC33024</v>
          </cell>
          <cell r="C899" t="str">
            <v>Tanque para ácido o solvente de 6500 galones, por trabajo</v>
          </cell>
          <cell r="D899" t="str">
            <v>unidad</v>
          </cell>
          <cell r="E899">
            <v>773.77</v>
          </cell>
        </row>
        <row r="900">
          <cell r="B900" t="str">
            <v>SFC33025</v>
          </cell>
          <cell r="C900" t="str">
            <v>Unidad de Monitoreo parámetros de Operación en camper</v>
          </cell>
          <cell r="D900" t="str">
            <v>unidad</v>
          </cell>
          <cell r="E900">
            <v>2076.96</v>
          </cell>
        </row>
        <row r="901">
          <cell r="B901" t="str">
            <v>SFC33026</v>
          </cell>
          <cell r="C901" t="str">
            <v>Movilización unidades livianas para personal</v>
          </cell>
          <cell r="D901" t="str">
            <v>km</v>
          </cell>
          <cell r="E901">
            <v>2.66</v>
          </cell>
        </row>
        <row r="902">
          <cell r="B902" t="str">
            <v>SFC33027</v>
          </cell>
          <cell r="C902" t="str">
            <v>Movilización de equipo adicional, unidades pesadas.</v>
          </cell>
          <cell r="D902" t="str">
            <v>km</v>
          </cell>
          <cell r="E902">
            <v>3.15</v>
          </cell>
        </row>
        <row r="903">
          <cell r="B903" t="str">
            <v>SFC33028</v>
          </cell>
          <cell r="C903" t="str">
            <v>Cargo Básico Vacuum para transporte agua limpia 4 hr , capacidad 180 bbls</v>
          </cell>
          <cell r="D903" t="str">
            <v>unidad</v>
          </cell>
          <cell r="E903">
            <v>342.96</v>
          </cell>
        </row>
        <row r="904">
          <cell r="B904" t="str">
            <v>SFC33029</v>
          </cell>
          <cell r="C904" t="str">
            <v>Cargo Hora adicional Vacuum 180 bbls</v>
          </cell>
          <cell r="D904" t="str">
            <v>hr</v>
          </cell>
          <cell r="E904">
            <v>54.08</v>
          </cell>
        </row>
        <row r="905">
          <cell r="B905" t="str">
            <v>SFC33030</v>
          </cell>
          <cell r="C905" t="str">
            <v>Cargo  Básico unidad de slick line 4 hr</v>
          </cell>
          <cell r="D905" t="str">
            <v>unidad</v>
          </cell>
          <cell r="E905">
            <v>342.96</v>
          </cell>
        </row>
        <row r="906">
          <cell r="B906" t="str">
            <v>SFC33031</v>
          </cell>
          <cell r="C906" t="str">
            <v>Cargo hora  adicional slick line después de primeras 4 hr.</v>
          </cell>
          <cell r="D906" t="str">
            <v>hr</v>
          </cell>
          <cell r="E906">
            <v>67.39</v>
          </cell>
        </row>
        <row r="907">
          <cell r="B907" t="str">
            <v>SFC33032</v>
          </cell>
          <cell r="C907" t="str">
            <v>Supervisor Senior para fluidos de completación dia o fraccion</v>
          </cell>
          <cell r="D907" t="str">
            <v>día</v>
          </cell>
          <cell r="E907">
            <v>833.41</v>
          </cell>
        </row>
        <row r="908">
          <cell r="B908" t="str">
            <v>SFC33033</v>
          </cell>
          <cell r="C908" t="str">
            <v>Cargo básico bomba para preparación fluidos de completación, primeras 4 horas o fracción (700 HP)</v>
          </cell>
          <cell r="D908" t="str">
            <v>unidad</v>
          </cell>
          <cell r="E908">
            <v>3180.54</v>
          </cell>
        </row>
        <row r="909">
          <cell r="B909" t="str">
            <v>SFC33034</v>
          </cell>
          <cell r="C909" t="str">
            <v>Unidad bombeo para preparación fluidos de completación  por hora adicional (700 HP)</v>
          </cell>
          <cell r="D909" t="str">
            <v>hr</v>
          </cell>
          <cell r="E909">
            <v>166.18</v>
          </cell>
        </row>
        <row r="910">
          <cell r="B910" t="str">
            <v>SFC33035</v>
          </cell>
          <cell r="C910" t="str">
            <v>Servicio de transmisión de datos en tiempo real, comunicación díaria por antena.</v>
          </cell>
          <cell r="D910" t="str">
            <v>día</v>
          </cell>
          <cell r="E910">
            <v>9.2900000000000009</v>
          </cell>
        </row>
        <row r="911">
          <cell r="B911" t="str">
            <v>SFC33036</v>
          </cell>
          <cell r="C911" t="str">
            <v>Supervisor seguimiento y optimizacion para Fluidos de Control</v>
          </cell>
          <cell r="D911" t="str">
            <v>día</v>
          </cell>
          <cell r="E911">
            <v>766.73</v>
          </cell>
        </row>
        <row r="912">
          <cell r="B912" t="str">
            <v>SFC33037</v>
          </cell>
          <cell r="C912" t="str">
            <v>Servicio de echometer por pozo hasta 3 disparos</v>
          </cell>
          <cell r="D912" t="str">
            <v>unidad</v>
          </cell>
          <cell r="E912">
            <v>574.27</v>
          </cell>
        </row>
        <row r="913">
          <cell r="B913" t="str">
            <v>SFC33038</v>
          </cell>
          <cell r="C913" t="str">
            <v>Servicio toma de nivel fluido echometer, por disparo, sensor de fondo operativo</v>
          </cell>
          <cell r="D913" t="str">
            <v>unidad</v>
          </cell>
          <cell r="E913">
            <v>122.77</v>
          </cell>
        </row>
        <row r="914">
          <cell r="B914" t="str">
            <v>SFC33041</v>
          </cell>
          <cell r="C914" t="str">
            <v>Ingeniero de fluidos de control especiales</v>
          </cell>
          <cell r="D914" t="str">
            <v>día</v>
          </cell>
          <cell r="E914">
            <v>752.56</v>
          </cell>
        </row>
        <row r="915">
          <cell r="B915" t="str">
            <v>DYFCE-10</v>
          </cell>
          <cell r="C915" t="str">
            <v>FLUIDO COMPLETACION ESPECIAL TIPO 1</v>
          </cell>
          <cell r="D915" t="str">
            <v>gls</v>
          </cell>
          <cell r="E915">
            <v>1.1599999999999999</v>
          </cell>
        </row>
        <row r="916">
          <cell r="B916" t="str">
            <v>DYFCE-20</v>
          </cell>
          <cell r="C916" t="str">
            <v>FLUIDO COMPLETACION ESPECIAL TIPO 2</v>
          </cell>
          <cell r="D916" t="str">
            <v>gls</v>
          </cell>
          <cell r="E916">
            <v>1.32</v>
          </cell>
        </row>
        <row r="917">
          <cell r="B917" t="str">
            <v>DYFCE-30</v>
          </cell>
          <cell r="C917" t="str">
            <v>FLUIDO COMPLETACION ESPECIAL TIPO 3</v>
          </cell>
          <cell r="D917" t="str">
            <v>gls</v>
          </cell>
          <cell r="E917">
            <v>1.48</v>
          </cell>
        </row>
        <row r="918">
          <cell r="B918" t="str">
            <v>DYFCE-40</v>
          </cell>
          <cell r="C918" t="str">
            <v>FLUIDO COMPLETACION ESPECIAL TIPO 4</v>
          </cell>
          <cell r="D918" t="str">
            <v>gls</v>
          </cell>
          <cell r="E918">
            <v>1.57</v>
          </cell>
        </row>
        <row r="919">
          <cell r="B919" t="str">
            <v>DYFCE-50</v>
          </cell>
          <cell r="C919" t="str">
            <v>FLUIDO COMPLETACION ESPECIAL AQUOMECTANTE TIPO 5</v>
          </cell>
          <cell r="D919" t="str">
            <v>gls</v>
          </cell>
          <cell r="E919">
            <v>1.48</v>
          </cell>
        </row>
        <row r="920">
          <cell r="B920" t="str">
            <v>DYFCE-60</v>
          </cell>
          <cell r="C920" t="str">
            <v>FLUIDO COMPLETACION ESPECIAL TIPO 6</v>
          </cell>
          <cell r="D920" t="str">
            <v>gls</v>
          </cell>
          <cell r="E920">
            <v>22.21</v>
          </cell>
        </row>
        <row r="921">
          <cell r="B921" t="str">
            <v>DYFCE-70</v>
          </cell>
          <cell r="C921" t="str">
            <v>FLUIDO COMPLETACION ESPECIAL TIPO 7</v>
          </cell>
          <cell r="D921" t="str">
            <v>bbl</v>
          </cell>
          <cell r="E921">
            <v>34.9</v>
          </cell>
        </row>
        <row r="922">
          <cell r="B922" t="str">
            <v>DYFCC-10</v>
          </cell>
          <cell r="C922" t="str">
            <v>FLUIDO COMPLETACION CONVENCIONAL</v>
          </cell>
          <cell r="D922" t="str">
            <v>bbl</v>
          </cell>
          <cell r="E922">
            <v>11.43</v>
          </cell>
        </row>
        <row r="923">
          <cell r="B923" t="str">
            <v>DYFCEN-10</v>
          </cell>
          <cell r="C923" t="str">
            <v>FLUIDO COMPLETACION ESPECIAL NANOTECNOLOGIA</v>
          </cell>
          <cell r="D923" t="str">
            <v>bbl</v>
          </cell>
          <cell r="E923">
            <v>42.56</v>
          </cell>
        </row>
        <row r="924">
          <cell r="B924" t="str">
            <v>DYSLL-1</v>
          </cell>
          <cell r="C924" t="str">
            <v>SISTEMA ENZYMAS LIMPIEZA residuos de Workover</v>
          </cell>
          <cell r="D924" t="str">
            <v>gls</v>
          </cell>
          <cell r="E924">
            <v>24.130000000000003</v>
          </cell>
        </row>
        <row r="925">
          <cell r="B925" t="str">
            <v>DYSGL-1</v>
          </cell>
          <cell r="C925" t="str">
            <v>SISTEMA LIMPIEZA GELIFICADO</v>
          </cell>
          <cell r="D925" t="str">
            <v>gls</v>
          </cell>
          <cell r="E925">
            <v>1.8599999999999999</v>
          </cell>
        </row>
        <row r="926">
          <cell r="B926" t="str">
            <v>DYFP-125</v>
          </cell>
          <cell r="C926" t="str">
            <v>Formiato de potasio 12,5 ppg</v>
          </cell>
          <cell r="D926" t="str">
            <v>gls</v>
          </cell>
          <cell r="E926">
            <v>18.66</v>
          </cell>
        </row>
        <row r="927">
          <cell r="B927" t="str">
            <v>DYFP135</v>
          </cell>
          <cell r="C927" t="str">
            <v>Formiato de potasio 13,5 ppg</v>
          </cell>
          <cell r="D927" t="str">
            <v>gls</v>
          </cell>
          <cell r="E927">
            <v>22.9</v>
          </cell>
        </row>
        <row r="928">
          <cell r="B928" t="str">
            <v>DYBRO-100</v>
          </cell>
          <cell r="C928" t="str">
            <v>Densificante base Bromuros 13,5 . 16 PPG</v>
          </cell>
          <cell r="D928" t="str">
            <v>gls</v>
          </cell>
          <cell r="E928">
            <v>26.630000000000003</v>
          </cell>
        </row>
        <row r="929">
          <cell r="B929" t="str">
            <v>DYGEL-100</v>
          </cell>
          <cell r="C929" t="str">
            <v>Tapón gel Anti pérdida</v>
          </cell>
          <cell r="D929" t="str">
            <v>bbl</v>
          </cell>
          <cell r="E929">
            <v>408.07</v>
          </cell>
        </row>
        <row r="930">
          <cell r="B930" t="str">
            <v>DYGEL-200</v>
          </cell>
          <cell r="C930" t="str">
            <v>Tapón Gelificado</v>
          </cell>
          <cell r="D930" t="str">
            <v>bbl</v>
          </cell>
          <cell r="E930">
            <v>404.36</v>
          </cell>
        </row>
        <row r="931">
          <cell r="B931" t="str">
            <v>DYF10073</v>
          </cell>
          <cell r="C931" t="str">
            <v>Filtros 1/2 micrón</v>
          </cell>
          <cell r="D931" t="str">
            <v>unidad</v>
          </cell>
          <cell r="E931">
            <v>56.980000000000004</v>
          </cell>
        </row>
        <row r="932">
          <cell r="B932" t="str">
            <v>DYF10074</v>
          </cell>
          <cell r="C932" t="str">
            <v>Filtros 2 micrones</v>
          </cell>
          <cell r="D932" t="str">
            <v>unidad</v>
          </cell>
          <cell r="E932">
            <v>42.690000000000005</v>
          </cell>
        </row>
        <row r="933">
          <cell r="B933" t="str">
            <v>DYF10075</v>
          </cell>
          <cell r="C933" t="str">
            <v>Filtros 5 micrones</v>
          </cell>
          <cell r="D933" t="str">
            <v>unidad</v>
          </cell>
          <cell r="E933">
            <v>32.5</v>
          </cell>
        </row>
        <row r="934">
          <cell r="B934" t="str">
            <v>DYF10076</v>
          </cell>
          <cell r="C934" t="str">
            <v>Filtros 10 micrones</v>
          </cell>
          <cell r="D934" t="str">
            <v>unidad</v>
          </cell>
          <cell r="E934">
            <v>32.230000000000004</v>
          </cell>
        </row>
        <row r="935">
          <cell r="B935" t="str">
            <v>DYAQ-100</v>
          </cell>
          <cell r="C935" t="str">
            <v>Sistema Acuohumectante de Reservorio</v>
          </cell>
          <cell r="D935" t="str">
            <v>bbl</v>
          </cell>
          <cell r="E935">
            <v>51.650000000000006</v>
          </cell>
        </row>
        <row r="936">
          <cell r="B936" t="str">
            <v>DYCLEAN-OIL 100</v>
          </cell>
          <cell r="C936" t="str">
            <v>Sistema Limpieza de depositos organicos para Casing - Tubing</v>
          </cell>
          <cell r="D936" t="str">
            <v>gls</v>
          </cell>
          <cell r="E936">
            <v>15</v>
          </cell>
        </row>
        <row r="937">
          <cell r="B937" t="str">
            <v>DYORGSOLV-776</v>
          </cell>
          <cell r="C937" t="str">
            <v>Solvente Mutual preventor cambio humectabilidad HT</v>
          </cell>
          <cell r="D937" t="str">
            <v>gls</v>
          </cell>
          <cell r="E937">
            <v>40.82</v>
          </cell>
        </row>
        <row r="938">
          <cell r="B938" t="str">
            <v>DYSURF-260</v>
          </cell>
          <cell r="C938" t="str">
            <v>Surfactante No-iónico Fluidos de completacion especial</v>
          </cell>
          <cell r="D938" t="str">
            <v>gls</v>
          </cell>
          <cell r="E938">
            <v>39.989999999999995</v>
          </cell>
        </row>
        <row r="939">
          <cell r="B939" t="str">
            <v>DYONE- STEP 100</v>
          </cell>
          <cell r="C939" t="str">
            <v xml:space="preserve">Sistema Sintetico para limpieza de completaciones </v>
          </cell>
          <cell r="D939" t="str">
            <v>bbl</v>
          </cell>
          <cell r="E939">
            <v>1286.99</v>
          </cell>
        </row>
        <row r="940">
          <cell r="B940" t="str">
            <v>DYFCE-80</v>
          </cell>
          <cell r="C940" t="str">
            <v>Fluido Completacion Densificado hasta 8.6 ppg - Base Cloruro de Calcio o Formiato de Sodio</v>
          </cell>
          <cell r="D940" t="str">
            <v>bbl</v>
          </cell>
          <cell r="E940">
            <v>20.37</v>
          </cell>
        </row>
        <row r="941">
          <cell r="B941" t="str">
            <v>DYFCE-81</v>
          </cell>
          <cell r="C941" t="str">
            <v>Fluido Completacion Densificado hasta 8.9 ppg - Base Cloruro de Calcio o Formiato de Sodio</v>
          </cell>
          <cell r="D941" t="str">
            <v>bbl</v>
          </cell>
          <cell r="E941">
            <v>34.68</v>
          </cell>
        </row>
        <row r="942">
          <cell r="B942" t="str">
            <v>DYFCE-82</v>
          </cell>
          <cell r="C942" t="str">
            <v>Fluido Completacion Densificado hasta 9.2 ppg - Base Cloruro de Calcio o Formiato de Sodio</v>
          </cell>
          <cell r="D942" t="str">
            <v>bbl</v>
          </cell>
          <cell r="E942">
            <v>40.71</v>
          </cell>
        </row>
        <row r="943">
          <cell r="B943" t="str">
            <v>DYFCE-83</v>
          </cell>
          <cell r="C943" t="str">
            <v>Fluido Completacion Densificado hasta 9.7 ppg - Base Cloruro de Calcio o Formiato de Sodio</v>
          </cell>
          <cell r="D943" t="str">
            <v>bbl</v>
          </cell>
          <cell r="E943">
            <v>66.47</v>
          </cell>
        </row>
        <row r="944">
          <cell r="B944" t="str">
            <v>DYFCE-84</v>
          </cell>
          <cell r="C944" t="str">
            <v>Fluido Completacion Densificado hasta 10.2 ppg - Base Cloruro de Calcio o Formiato de Sodio</v>
          </cell>
          <cell r="D944" t="str">
            <v>bbl</v>
          </cell>
          <cell r="E944">
            <v>89.210000000000008</v>
          </cell>
        </row>
        <row r="945">
          <cell r="B945" t="str">
            <v>2.2.22. Servicios de Bombeo de Superficie</v>
          </cell>
          <cell r="C945"/>
          <cell r="D945"/>
          <cell r="E945"/>
        </row>
        <row r="946">
          <cell r="B946" t="str">
            <v>BOMBEO DE ALTA PRESION</v>
          </cell>
          <cell r="C946"/>
          <cell r="D946"/>
          <cell r="E946"/>
        </row>
        <row r="947">
          <cell r="B947" t="str">
            <v>SB35001</v>
          </cell>
          <cell r="C947" t="str">
            <v xml:space="preserve">Movilización unidad de bombeo alta presión </v>
          </cell>
          <cell r="D947" t="str">
            <v>km</v>
          </cell>
          <cell r="E947">
            <v>3.15</v>
          </cell>
        </row>
        <row r="948">
          <cell r="B948" t="str">
            <v>SB35002</v>
          </cell>
          <cell r="C948" t="str">
            <v>Cargo básico primeras 4 horas o fracción unidad de bombeo, de 5001 a 10000 psi</v>
          </cell>
          <cell r="D948" t="str">
            <v>HHP*hr</v>
          </cell>
          <cell r="E948">
            <v>5.83</v>
          </cell>
        </row>
        <row r="949">
          <cell r="B949" t="str">
            <v>SB35003</v>
          </cell>
          <cell r="C949" t="str">
            <v>Cada hora adicional o fracción unidad de bombeo,  de 5001 a 10000 psi</v>
          </cell>
          <cell r="D949" t="str">
            <v>HHP*hr</v>
          </cell>
          <cell r="E949">
            <v>2.19</v>
          </cell>
        </row>
        <row r="950">
          <cell r="B950" t="str">
            <v>SB35004</v>
          </cell>
          <cell r="C950" t="str">
            <v>Movilización unidades livianas para personal</v>
          </cell>
          <cell r="D950" t="str">
            <v>km</v>
          </cell>
          <cell r="E950">
            <v>2.66</v>
          </cell>
        </row>
        <row r="951">
          <cell r="B951" t="str">
            <v>SB35005</v>
          </cell>
          <cell r="C951" t="str">
            <v>Tarifa de monitoreo en unidad de bombeo Presión, Densidad, Caudal, Volumen</v>
          </cell>
          <cell r="D951" t="str">
            <v>día</v>
          </cell>
          <cell r="E951">
            <v>373.74</v>
          </cell>
        </row>
        <row r="952">
          <cell r="B952" t="str">
            <v>SB35006</v>
          </cell>
          <cell r="C952" t="str">
            <v>Centrifuga, Proporcionadores Blender primeras 8 hrs de 6 BPM cada una para Bombeo de pruebas de Ratas Múltiples</v>
          </cell>
          <cell r="D952" t="str">
            <v>unidad</v>
          </cell>
          <cell r="E952">
            <v>557.04</v>
          </cell>
        </row>
        <row r="953">
          <cell r="B953" t="str">
            <v>SB35007</v>
          </cell>
          <cell r="C953" t="str">
            <v>Centrifuga, Proporcionadores Blender primeras 8 hrs de 12 BPM cada una para Bombeo de pruebas de Ratas Múltiples</v>
          </cell>
          <cell r="D953" t="str">
            <v>unidad</v>
          </cell>
          <cell r="E953">
            <v>856.97</v>
          </cell>
        </row>
        <row r="954">
          <cell r="B954" t="str">
            <v>SB35008</v>
          </cell>
          <cell r="C954" t="str">
            <v>Cada hora adicional  de la Centrifuga después de las 8 horas cada una para Bombeo de pruebas de Ratas Múltiples</v>
          </cell>
          <cell r="D954" t="str">
            <v>hr</v>
          </cell>
          <cell r="E954">
            <v>77.14</v>
          </cell>
        </row>
        <row r="955">
          <cell r="B955" t="str">
            <v>SB35009</v>
          </cell>
          <cell r="C955" t="str">
            <v>Líneas de acero de descarga de 2 - 3" 15000PSI WP, por pie y por dia para Bombeo de pruebas de Ratas Múltiples</v>
          </cell>
          <cell r="D955" t="str">
            <v>unidad</v>
          </cell>
          <cell r="E955">
            <v>17.149999999999999</v>
          </cell>
        </row>
        <row r="956">
          <cell r="B956" t="str">
            <v>SB35010</v>
          </cell>
          <cell r="C956" t="str">
            <v>Codos o chiksan de 2 - 3" 15000PSI WP por dia cada uno para Bombeo de pruebas de Ratas Múltiples</v>
          </cell>
          <cell r="D956" t="str">
            <v>unidad</v>
          </cell>
          <cell r="E956">
            <v>25.72</v>
          </cell>
        </row>
        <row r="957">
          <cell r="B957" t="str">
            <v>SB35011</v>
          </cell>
          <cell r="C957" t="str">
            <v>Válvulas de 2 - 3" x 2 - 3" 15000 PSI WP, por dia, cada uno para Bombeo de pruebas de Ratas Múltiples</v>
          </cell>
          <cell r="D957" t="str">
            <v>unidad</v>
          </cell>
          <cell r="E957">
            <v>34.29</v>
          </cell>
        </row>
        <row r="958">
          <cell r="B958" t="str">
            <v>SB35012</v>
          </cell>
          <cell r="C958" t="str">
            <v>Manifold  2 -3" de alta presión primeras 8 horas para Bombeo de pruebas de Ratas Múltiples</v>
          </cell>
          <cell r="D958" t="str">
            <v>unidad</v>
          </cell>
          <cell r="E958">
            <v>184.24</v>
          </cell>
        </row>
        <row r="959">
          <cell r="B959" t="str">
            <v>SB35013</v>
          </cell>
          <cell r="C959" t="str">
            <v>Supervisor bombeo alta presión dia o fraccion</v>
          </cell>
          <cell r="D959" t="str">
            <v>día</v>
          </cell>
          <cell r="E959">
            <v>437.23</v>
          </cell>
        </row>
        <row r="960">
          <cell r="B960" t="str">
            <v>SB35014</v>
          </cell>
          <cell r="C960" t="str">
            <v>Operador bombeo alta presión dia o fraccion</v>
          </cell>
          <cell r="D960" t="str">
            <v>día</v>
          </cell>
          <cell r="E960">
            <v>349.78</v>
          </cell>
        </row>
        <row r="961">
          <cell r="B961" t="str">
            <v>SB35015</v>
          </cell>
          <cell r="C961" t="str">
            <v>Asistente de Operaciones bombeo alta presión dia o fraccion</v>
          </cell>
          <cell r="D961" t="str">
            <v>día</v>
          </cell>
          <cell r="E961">
            <v>109.31</v>
          </cell>
        </row>
        <row r="962">
          <cell r="B962" t="str">
            <v>SB35016</v>
          </cell>
          <cell r="C962" t="str">
            <v>Tanque de fractura de 500 barriles, por primeros 3 días o fracción</v>
          </cell>
          <cell r="D962" t="str">
            <v>unidad</v>
          </cell>
          <cell r="E962">
            <v>678.36</v>
          </cell>
        </row>
        <row r="963">
          <cell r="B963" t="str">
            <v>SB35017</v>
          </cell>
          <cell r="C963" t="str">
            <v>Tanque de fractura de 500 bbls,cada dia adicional después del 3er día</v>
          </cell>
          <cell r="D963" t="str">
            <v>día</v>
          </cell>
          <cell r="E963">
            <v>93.28</v>
          </cell>
        </row>
        <row r="964">
          <cell r="B964" t="str">
            <v>SB35018</v>
          </cell>
          <cell r="C964" t="str">
            <v>Servicio de Winche para bajar tanques y silos</v>
          </cell>
          <cell r="D964" t="str">
            <v>día</v>
          </cell>
          <cell r="E964">
            <v>1539.2099999999998</v>
          </cell>
        </row>
        <row r="965">
          <cell r="B965" t="str">
            <v>SB35019</v>
          </cell>
          <cell r="C965" t="str">
            <v>Movilización  Tanque de 500 bbls</v>
          </cell>
          <cell r="D965" t="str">
            <v>km</v>
          </cell>
          <cell r="E965">
            <v>3.15</v>
          </cell>
        </row>
        <row r="966">
          <cell r="B966" t="str">
            <v>SB35020</v>
          </cell>
          <cell r="C966" t="str">
            <v>Ingeniero de Operaciones bombeo alta presión</v>
          </cell>
          <cell r="D966" t="str">
            <v>día</v>
          </cell>
          <cell r="E966">
            <v>721.64</v>
          </cell>
        </row>
        <row r="967">
          <cell r="B967" t="str">
            <v>SB35021</v>
          </cell>
          <cell r="C967" t="str">
            <v>Cargo básico primeras 4 horas o fracción unidad de bombeo, hasta 5000 psi</v>
          </cell>
          <cell r="D967" t="str">
            <v>HHP*hr</v>
          </cell>
          <cell r="E967">
            <v>2.81</v>
          </cell>
        </row>
        <row r="968">
          <cell r="B968" t="str">
            <v>SB35022</v>
          </cell>
          <cell r="C968" t="str">
            <v>Cada hora adicional o fracción unidad de fracción, hasta 5000 psi.</v>
          </cell>
          <cell r="D968" t="str">
            <v>HHP*hr</v>
          </cell>
          <cell r="E968">
            <v>0.55000000000000004</v>
          </cell>
        </row>
        <row r="969">
          <cell r="B969" t="str">
            <v>SB35023</v>
          </cell>
          <cell r="C969" t="str">
            <v>Supervisor Senior para bombeo de nitrógeno dia o fraccion</v>
          </cell>
          <cell r="D969" t="str">
            <v>día</v>
          </cell>
          <cell r="E969">
            <v>766.73</v>
          </cell>
        </row>
        <row r="970">
          <cell r="B970" t="str">
            <v>SB35024</v>
          </cell>
          <cell r="C970" t="str">
            <v>Ingeniero de Bombeo Alta Presión</v>
          </cell>
          <cell r="D970" t="str">
            <v>día</v>
          </cell>
          <cell r="E970">
            <v>1081.81</v>
          </cell>
        </row>
        <row r="971">
          <cell r="B971" t="str">
            <v>BOMBEO DE SUPERFICIE</v>
          </cell>
          <cell r="C971"/>
          <cell r="D971"/>
          <cell r="E971"/>
        </row>
        <row r="972">
          <cell r="B972" t="str">
            <v>SB3101</v>
          </cell>
          <cell r="C972" t="str">
            <v>Viaje de unidad de Bombeo en superficie</v>
          </cell>
          <cell r="D972" t="str">
            <v>km</v>
          </cell>
          <cell r="E972">
            <v>3.15</v>
          </cell>
        </row>
        <row r="973">
          <cell r="B973" t="str">
            <v>SB3105</v>
          </cell>
          <cell r="C973" t="str">
            <v>Cada hora adicional o fracción de trabajo, por unidad de bombeo en superficie</v>
          </cell>
          <cell r="D973" t="str">
            <v>hr</v>
          </cell>
          <cell r="E973">
            <v>107.13</v>
          </cell>
        </row>
        <row r="974">
          <cell r="B974" t="str">
            <v>SB3111</v>
          </cell>
          <cell r="C974" t="str">
            <v>Tanque de almacenamiento de 100 barriles</v>
          </cell>
          <cell r="D974" t="str">
            <v>unidad</v>
          </cell>
          <cell r="E974">
            <v>229.19000000000003</v>
          </cell>
        </row>
        <row r="975">
          <cell r="B975" t="str">
            <v>SB3113</v>
          </cell>
          <cell r="C975" t="str">
            <v>Adaptador Conector hasta 9 5/8 " por trabajo</v>
          </cell>
          <cell r="D975" t="str">
            <v>unidad</v>
          </cell>
          <cell r="E975">
            <v>61.04</v>
          </cell>
        </row>
        <row r="976">
          <cell r="B976" t="str">
            <v>SB3114</v>
          </cell>
          <cell r="C976" t="str">
            <v>Cargo por monitoreo standard  de presión, caudal y densidad para bombeo en superficie</v>
          </cell>
          <cell r="D976" t="str">
            <v>unidad</v>
          </cell>
          <cell r="E976">
            <v>373.74</v>
          </cell>
        </row>
        <row r="977">
          <cell r="B977" t="str">
            <v>SB3115</v>
          </cell>
          <cell r="C977" t="str">
            <v>Registrador de presión tipo Martín Decker por trabajo</v>
          </cell>
          <cell r="D977" t="str">
            <v>unidad</v>
          </cell>
          <cell r="E977">
            <v>91.67</v>
          </cell>
        </row>
        <row r="978">
          <cell r="B978" t="str">
            <v>SB3116</v>
          </cell>
          <cell r="C978" t="str">
            <v>Medidor de flujo para trabajo de bombeo en superficie, por trabajo</v>
          </cell>
          <cell r="D978" t="str">
            <v>unidad</v>
          </cell>
          <cell r="E978">
            <v>111.41000000000001</v>
          </cell>
        </row>
        <row r="979">
          <cell r="B979" t="str">
            <v>SB3118</v>
          </cell>
          <cell r="C979" t="str">
            <v>Tarifa de monitoreo en unidad de bombeo Presión, Densidad, Caudal, Volumen</v>
          </cell>
          <cell r="D979" t="str">
            <v>día</v>
          </cell>
          <cell r="E979">
            <v>373.74</v>
          </cell>
        </row>
        <row r="980">
          <cell r="B980" t="str">
            <v>SB3119</v>
          </cell>
          <cell r="C980" t="str">
            <v>Supervisor bombeo superficie dia o fraccion</v>
          </cell>
          <cell r="D980" t="str">
            <v>día</v>
          </cell>
          <cell r="E980">
            <v>437.23</v>
          </cell>
        </row>
        <row r="981">
          <cell r="B981" t="str">
            <v>SB3120</v>
          </cell>
          <cell r="C981" t="str">
            <v>Operador bombeo superficie dia o fraccion</v>
          </cell>
          <cell r="D981" t="str">
            <v>día</v>
          </cell>
          <cell r="E981">
            <v>349.78</v>
          </cell>
        </row>
        <row r="982">
          <cell r="B982" t="str">
            <v>SB3121</v>
          </cell>
          <cell r="C982" t="str">
            <v>Movilización unidades livianas para personal</v>
          </cell>
          <cell r="D982" t="str">
            <v>km</v>
          </cell>
          <cell r="E982">
            <v>2.66</v>
          </cell>
        </row>
        <row r="983">
          <cell r="B983" t="str">
            <v>SB3122</v>
          </cell>
          <cell r="C983" t="str">
            <v>Asistente de Operaciones bombeo superficie dia o fraccion</v>
          </cell>
          <cell r="D983" t="str">
            <v>día</v>
          </cell>
          <cell r="E983">
            <v>109.31</v>
          </cell>
        </row>
        <row r="984">
          <cell r="B984" t="str">
            <v>SB3123</v>
          </cell>
          <cell r="C984" t="str">
            <v>Primeras 4 horas o fracción, cargo básico por unidad de bombeo en superficie (350 HP)</v>
          </cell>
          <cell r="D984" t="str">
            <v>unidad</v>
          </cell>
          <cell r="E984">
            <v>2193.02</v>
          </cell>
        </row>
        <row r="985">
          <cell r="B985" t="str">
            <v>SB3124</v>
          </cell>
          <cell r="C985" t="str">
            <v>Cada hora adicional o fracción de trabajo, por unidad de bombeo en superficie (350 HP)</v>
          </cell>
          <cell r="D985" t="str">
            <v>hr</v>
          </cell>
          <cell r="E985">
            <v>116.71000000000001</v>
          </cell>
        </row>
        <row r="986">
          <cell r="B986" t="str">
            <v>SB3706</v>
          </cell>
          <cell r="C986" t="str">
            <v>Viaje por unidad de bombeo para tratamientos en linea de superficie</v>
          </cell>
          <cell r="D986" t="str">
            <v>km</v>
          </cell>
          <cell r="E986">
            <v>3.15</v>
          </cell>
        </row>
        <row r="987">
          <cell r="B987" t="str">
            <v>SB3702</v>
          </cell>
          <cell r="C987" t="str">
            <v>Cargo básico, primeras 4 horas o fracción de unidad de bombeo para tratamientos en superficie</v>
          </cell>
          <cell r="D987" t="str">
            <v>unidad</v>
          </cell>
          <cell r="E987">
            <v>2703.75</v>
          </cell>
        </row>
        <row r="988">
          <cell r="B988" t="str">
            <v>SB3703</v>
          </cell>
          <cell r="C988" t="str">
            <v>Supervisor bombeo tratamiento en lineas de superficie</v>
          </cell>
          <cell r="D988" t="str">
            <v>día</v>
          </cell>
          <cell r="E988">
            <v>708.46</v>
          </cell>
        </row>
        <row r="989">
          <cell r="B989" t="str">
            <v>SB3704</v>
          </cell>
          <cell r="C989" t="str">
            <v>Operador bombeo tratamiento en lineas de superficie</v>
          </cell>
          <cell r="D989" t="str">
            <v>día</v>
          </cell>
          <cell r="E989">
            <v>297.33</v>
          </cell>
        </row>
        <row r="990">
          <cell r="B990" t="str">
            <v>SB3705</v>
          </cell>
          <cell r="C990" t="str">
            <v>Asistente de Operaciones bombeo tratamiento en lineas de superficie</v>
          </cell>
          <cell r="D990" t="str">
            <v>día</v>
          </cell>
          <cell r="E990">
            <v>92.92</v>
          </cell>
        </row>
        <row r="991">
          <cell r="B991" t="str">
            <v>BOMBEO DE PARA PRUEBAS DE LINEA</v>
          </cell>
          <cell r="C991"/>
          <cell r="D991"/>
          <cell r="E991"/>
        </row>
        <row r="992">
          <cell r="B992" t="str">
            <v>SBPI35</v>
          </cell>
          <cell r="C992" t="str">
            <v>Viaje de unidad de Bombeo en superficie para pruebas</v>
          </cell>
          <cell r="D992" t="str">
            <v>km</v>
          </cell>
          <cell r="E992">
            <v>3.15</v>
          </cell>
        </row>
        <row r="993">
          <cell r="B993" t="str">
            <v>SBPI38</v>
          </cell>
          <cell r="C993" t="str">
            <v>Cada hora adicional o fracción de trabajo, por unidad de bombeo en superficie para pruebas</v>
          </cell>
          <cell r="D993" t="str">
            <v>hr</v>
          </cell>
          <cell r="E993">
            <v>107.13</v>
          </cell>
        </row>
        <row r="994">
          <cell r="B994" t="str">
            <v>SBPI39</v>
          </cell>
          <cell r="C994" t="str">
            <v>Cargo por monitoreo standard  de presión, caudal y densidad para bombeo en superficie para pruebas</v>
          </cell>
          <cell r="D994" t="str">
            <v>unidad</v>
          </cell>
          <cell r="E994">
            <v>373.74</v>
          </cell>
        </row>
        <row r="995">
          <cell r="B995" t="str">
            <v>SBPI40</v>
          </cell>
          <cell r="C995" t="str">
            <v>Registrador de presión tipo Martín Decker por trabajo para pruebas</v>
          </cell>
          <cell r="D995" t="str">
            <v>unidad</v>
          </cell>
          <cell r="E995">
            <v>91.67</v>
          </cell>
        </row>
        <row r="996">
          <cell r="B996" t="str">
            <v>SBPI41</v>
          </cell>
          <cell r="C996" t="str">
            <v>Medidor de flujo para trabajo de bombeo en superficie para pruebas, por trabajo</v>
          </cell>
          <cell r="D996" t="str">
            <v>unidad</v>
          </cell>
          <cell r="E996">
            <v>111.41000000000001</v>
          </cell>
        </row>
        <row r="997">
          <cell r="B997" t="str">
            <v>SBPI42</v>
          </cell>
          <cell r="C997" t="str">
            <v>Supervisor bombeo superficie para pruebas dia o fraccion</v>
          </cell>
          <cell r="D997" t="str">
            <v>día</v>
          </cell>
          <cell r="E997">
            <v>437.23</v>
          </cell>
        </row>
        <row r="998">
          <cell r="B998" t="str">
            <v>SBPI43</v>
          </cell>
          <cell r="C998" t="str">
            <v>Operador bombeo superficie para pruebas dia o fraccion</v>
          </cell>
          <cell r="D998" t="str">
            <v>día</v>
          </cell>
          <cell r="E998">
            <v>349.78</v>
          </cell>
        </row>
        <row r="999">
          <cell r="B999" t="str">
            <v>SBPI44</v>
          </cell>
          <cell r="C999" t="str">
            <v>Movilización unidades livianas para personal</v>
          </cell>
          <cell r="D999" t="str">
            <v>km</v>
          </cell>
          <cell r="E999">
            <v>2.66</v>
          </cell>
        </row>
        <row r="1000">
          <cell r="B1000" t="str">
            <v>SBPI45</v>
          </cell>
          <cell r="C1000" t="str">
            <v>Asistente de Operaciones bombeo superficie para pruebas dia o fraccion</v>
          </cell>
          <cell r="D1000" t="str">
            <v>día</v>
          </cell>
          <cell r="E1000">
            <v>109.31</v>
          </cell>
        </row>
        <row r="1001">
          <cell r="B1001" t="str">
            <v>SBPI46</v>
          </cell>
          <cell r="C1001" t="str">
            <v>Supervisor Senior para bombeo en superficie dia o fraccion</v>
          </cell>
          <cell r="D1001" t="str">
            <v>día</v>
          </cell>
          <cell r="E1001">
            <v>766.73</v>
          </cell>
        </row>
        <row r="1002">
          <cell r="B1002" t="str">
            <v>SBPI47</v>
          </cell>
          <cell r="C1002" t="str">
            <v>Primeras 4 horas o fracción, cargo básico por unidad de bombeo en superficie para pruebas (350 HP)</v>
          </cell>
          <cell r="D1002" t="str">
            <v>unidad</v>
          </cell>
          <cell r="E1002">
            <v>2193.02</v>
          </cell>
        </row>
        <row r="1003">
          <cell r="B1003" t="str">
            <v>SBPI48</v>
          </cell>
          <cell r="C1003" t="str">
            <v>Cada hora adicional o fracción de trabajo, por unidad de bombeo en superficie para pruebas (350 HP)</v>
          </cell>
          <cell r="D1003" t="str">
            <v>hr</v>
          </cell>
          <cell r="E1003">
            <v>116.71000000000001</v>
          </cell>
        </row>
        <row r="1004">
          <cell r="B1004" t="str">
            <v>2.2.57. Servicios de Gestión de Desechos</v>
          </cell>
          <cell r="C1004"/>
          <cell r="D1004"/>
          <cell r="E1004"/>
        </row>
        <row r="1005">
          <cell r="B1005" t="str">
            <v>SCS7001</v>
          </cell>
          <cell r="C1005" t="str">
            <v>Cuttings Boxes</v>
          </cell>
          <cell r="D1005" t="str">
            <v>día</v>
          </cell>
          <cell r="E1005">
            <v>37.75</v>
          </cell>
        </row>
        <row r="1006">
          <cell r="B1006" t="str">
            <v>SCS7002</v>
          </cell>
          <cell r="C1006" t="str">
            <v>Servicios de Tratamiento de fluidos de control de pozo hasta 1000 bbls</v>
          </cell>
          <cell r="D1006" t="str">
            <v>bbl</v>
          </cell>
          <cell r="E1006">
            <v>0.67</v>
          </cell>
        </row>
        <row r="1007">
          <cell r="B1007" t="str">
            <v>SCS7003</v>
          </cell>
          <cell r="C1007" t="str">
            <v>Servicio de Filtración  (unidad de filtración y tanque de 500 bls por tres días)</v>
          </cell>
          <cell r="D1007" t="str">
            <v>trabajo</v>
          </cell>
          <cell r="E1007">
            <v>1710.4399999999998</v>
          </cell>
        </row>
        <row r="1008">
          <cell r="B1008" t="str">
            <v>SCS7004</v>
          </cell>
          <cell r="C1008" t="str">
            <v>unidad de Filtración para fluidos de completación especial (3 días)</v>
          </cell>
          <cell r="D1008" t="str">
            <v>trabajo</v>
          </cell>
          <cell r="E1008">
            <v>1710.4399999999998</v>
          </cell>
        </row>
        <row r="1009">
          <cell r="B1009" t="str">
            <v>SCS7005</v>
          </cell>
          <cell r="C1009" t="str">
            <v>Tanque de sólidos para residuos de Workover, 200-240 bbl</v>
          </cell>
          <cell r="D1009" t="str">
            <v>día</v>
          </cell>
          <cell r="E1009">
            <v>58.730000000000004</v>
          </cell>
        </row>
        <row r="1010">
          <cell r="B1010" t="str">
            <v>SCS7006</v>
          </cell>
          <cell r="C1010" t="str">
            <v>Tanque de sólidos para residuos de Workover, 100 - 120 bbl</v>
          </cell>
          <cell r="D1010" t="str">
            <v>día</v>
          </cell>
          <cell r="E1010">
            <v>38.6</v>
          </cell>
        </row>
        <row r="1011">
          <cell r="B1011" t="str">
            <v>SCS7007</v>
          </cell>
          <cell r="C1011" t="str">
            <v>Retroexcavadora Tipo 1</v>
          </cell>
          <cell r="D1011" t="str">
            <v>día</v>
          </cell>
          <cell r="E1011">
            <v>394.29999999999995</v>
          </cell>
        </row>
        <row r="1012">
          <cell r="B1012" t="str">
            <v>SCS7008</v>
          </cell>
          <cell r="C1012" t="str">
            <v>Volqueta 8 mt3</v>
          </cell>
          <cell r="D1012" t="str">
            <v>día</v>
          </cell>
          <cell r="E1012">
            <v>249.16</v>
          </cell>
        </row>
        <row r="1013">
          <cell r="B1013" t="str">
            <v>SCS7009</v>
          </cell>
          <cell r="C1013" t="str">
            <v>Carro Tanque 200 bbls</v>
          </cell>
          <cell r="D1013" t="str">
            <v>día</v>
          </cell>
          <cell r="E1013">
            <v>412.75</v>
          </cell>
        </row>
        <row r="1014">
          <cell r="B1014" t="str">
            <v>SCS7010</v>
          </cell>
          <cell r="C1014" t="str">
            <v>Contenedor  Laboratorio</v>
          </cell>
          <cell r="D1014" t="str">
            <v>día</v>
          </cell>
          <cell r="E1014">
            <v>79.699999999999989</v>
          </cell>
        </row>
        <row r="1015">
          <cell r="B1015" t="str">
            <v>SCS7011</v>
          </cell>
          <cell r="C1015" t="str">
            <v>Contenedor Bodega</v>
          </cell>
          <cell r="D1015" t="str">
            <v>día</v>
          </cell>
          <cell r="E1015">
            <v>75.509999999999991</v>
          </cell>
        </row>
        <row r="1016">
          <cell r="B1016" t="str">
            <v>SCS7012</v>
          </cell>
          <cell r="C1016" t="str">
            <v>Tabla parámetros del fluido tratado, Completa</v>
          </cell>
          <cell r="D1016" t="str">
            <v>unidad</v>
          </cell>
          <cell r="E1016">
            <v>352.34</v>
          </cell>
        </row>
        <row r="1017">
          <cell r="B1017" t="str">
            <v>SCS7013</v>
          </cell>
          <cell r="C1017" t="str">
            <v>Tabla 4b. RO 265, Completa</v>
          </cell>
          <cell r="D1017" t="str">
            <v>unidad</v>
          </cell>
          <cell r="E1017">
            <v>402.69</v>
          </cell>
        </row>
        <row r="1018">
          <cell r="B1018" t="str">
            <v>SCS7014</v>
          </cell>
          <cell r="C1018" t="str">
            <v>Tabla 7b. RO 265, Completa</v>
          </cell>
          <cell r="D1018" t="str">
            <v>unidad</v>
          </cell>
          <cell r="E1018">
            <v>482.38000000000005</v>
          </cell>
        </row>
        <row r="1019">
          <cell r="B1019" t="str">
            <v>SCS7015</v>
          </cell>
          <cell r="C1019" t="str">
            <v>Supervisor Control de Solidos dia o fraccion</v>
          </cell>
          <cell r="D1019" t="str">
            <v>día</v>
          </cell>
          <cell r="E1019">
            <v>806.54</v>
          </cell>
        </row>
        <row r="1020">
          <cell r="B1020" t="str">
            <v>SCS7016</v>
          </cell>
          <cell r="C1020" t="str">
            <v>Tratamiento de líquidos contaminados</v>
          </cell>
          <cell r="D1020" t="str">
            <v>bbl</v>
          </cell>
          <cell r="E1020">
            <v>26.86</v>
          </cell>
        </row>
        <row r="1021">
          <cell r="B1021" t="str">
            <v>SCS7017</v>
          </cell>
          <cell r="C1021" t="str">
            <v>Supervisor Senior para gestión de desechos dia o fraccion</v>
          </cell>
          <cell r="D1021" t="str">
            <v>día</v>
          </cell>
          <cell r="E1021">
            <v>616.72</v>
          </cell>
        </row>
        <row r="1022">
          <cell r="B1022" t="str">
            <v>SCS7018</v>
          </cell>
          <cell r="C1022" t="str">
            <v>Ingeniero de Gestión de Desechos</v>
          </cell>
          <cell r="D1022" t="str">
            <v>día</v>
          </cell>
          <cell r="E1022">
            <v>764.32</v>
          </cell>
        </row>
        <row r="1023">
          <cell r="B1023" t="str">
            <v>SCS7101</v>
          </cell>
          <cell r="C1023" t="str">
            <v>Tratamiento de desechos solidos de cementación</v>
          </cell>
          <cell r="D1023" t="str">
            <v>bbl</v>
          </cell>
          <cell r="E1023">
            <v>31.880000000000003</v>
          </cell>
        </row>
        <row r="1024">
          <cell r="B1024" t="str">
            <v>SCS7103</v>
          </cell>
          <cell r="C1024" t="str">
            <v>Volteador</v>
          </cell>
          <cell r="D1024" t="str">
            <v>día</v>
          </cell>
          <cell r="E1024">
            <v>151</v>
          </cell>
        </row>
        <row r="1025">
          <cell r="B1025" t="str">
            <v>SCS7104</v>
          </cell>
          <cell r="C1025" t="str">
            <v xml:space="preserve">Tratamiento de solidos completación  base agua </v>
          </cell>
          <cell r="D1025" t="str">
            <v>bbl</v>
          </cell>
          <cell r="E1025">
            <v>26.86</v>
          </cell>
        </row>
        <row r="1026">
          <cell r="B1026" t="str">
            <v>SCS7105</v>
          </cell>
          <cell r="C1026" t="str">
            <v>Servicio de movilización de líquidos contaminados</v>
          </cell>
          <cell r="D1026" t="str">
            <v>bbl</v>
          </cell>
          <cell r="E1026">
            <v>27.08</v>
          </cell>
        </row>
        <row r="1027">
          <cell r="B1027" t="str">
            <v>SCS7106</v>
          </cell>
          <cell r="C1027" t="str">
            <v>Servicio de movilización de sólidos contaminados con aceite</v>
          </cell>
          <cell r="D1027" t="str">
            <v>tonelada</v>
          </cell>
          <cell r="E1027">
            <v>315.73</v>
          </cell>
        </row>
        <row r="1028">
          <cell r="B1028" t="str">
            <v>SCS7107</v>
          </cell>
          <cell r="C1028" t="str">
            <v>Tratamiento de desechos sólidos contaminados con aceite</v>
          </cell>
          <cell r="D1028" t="str">
            <v>tonelada</v>
          </cell>
          <cell r="E1028">
            <v>566.28000000000009</v>
          </cell>
        </row>
        <row r="1029">
          <cell r="B1029" t="str">
            <v>SCS7108</v>
          </cell>
          <cell r="C1029" t="str">
            <v>Centrifuga  Tipo 1</v>
          </cell>
          <cell r="D1029" t="str">
            <v>día</v>
          </cell>
          <cell r="E1029">
            <v>377.53000000000003</v>
          </cell>
        </row>
        <row r="1030">
          <cell r="B1030" t="str">
            <v>SCS7110</v>
          </cell>
          <cell r="C1030" t="str">
            <v xml:space="preserve">Linear Motion Shaker Series 500 B4X-18 </v>
          </cell>
          <cell r="D1030" t="str">
            <v>día</v>
          </cell>
          <cell r="E1030">
            <v>166.95</v>
          </cell>
        </row>
        <row r="1031">
          <cell r="B1031" t="str">
            <v>SCS7111</v>
          </cell>
          <cell r="C1031" t="str">
            <v>Zaranda  High Dryer</v>
          </cell>
          <cell r="D1031" t="str">
            <v>día</v>
          </cell>
          <cell r="E1031">
            <v>192.97</v>
          </cell>
        </row>
        <row r="1032">
          <cell r="B1032" t="str">
            <v>SCS7112</v>
          </cell>
          <cell r="C1032" t="str">
            <v xml:space="preserve">Limpiador de residuos de Workover  3x1 (2-12 &amp; 16-4) </v>
          </cell>
          <cell r="D1032" t="str">
            <v>día</v>
          </cell>
          <cell r="E1032">
            <v>242.62</v>
          </cell>
        </row>
        <row r="1033">
          <cell r="B1033" t="str">
            <v>SCS7113</v>
          </cell>
          <cell r="C1033" t="str">
            <v>Removedor de residuos de Workover</v>
          </cell>
          <cell r="D1033" t="str">
            <v>día</v>
          </cell>
          <cell r="E1033">
            <v>345.9</v>
          </cell>
        </row>
        <row r="1034">
          <cell r="B1034" t="str">
            <v>SCS7114</v>
          </cell>
          <cell r="C1034" t="str">
            <v>unidad de Dewatering</v>
          </cell>
          <cell r="D1034" t="str">
            <v>día</v>
          </cell>
          <cell r="E1034">
            <v>281.04999999999995</v>
          </cell>
        </row>
        <row r="1035">
          <cell r="B1035" t="str">
            <v>SCS7115</v>
          </cell>
          <cell r="C1035" t="str">
            <v>unidad de Tratamiento de Agua</v>
          </cell>
          <cell r="D1035" t="str">
            <v>día</v>
          </cell>
          <cell r="E1035">
            <v>58.730000000000004</v>
          </cell>
        </row>
        <row r="1036">
          <cell r="B1036" t="str">
            <v>SCS7116</v>
          </cell>
          <cell r="C1036" t="str">
            <v>Tanque de residuos de Workover de 10 bbl</v>
          </cell>
          <cell r="D1036" t="str">
            <v>día</v>
          </cell>
          <cell r="E1036">
            <v>25.18</v>
          </cell>
        </row>
        <row r="1037">
          <cell r="B1037" t="str">
            <v>SCS7117</v>
          </cell>
          <cell r="C1037" t="str">
            <v>Bomba de díafragma de 1"</v>
          </cell>
          <cell r="D1037" t="str">
            <v>día</v>
          </cell>
          <cell r="E1037">
            <v>20.979999999999997</v>
          </cell>
        </row>
        <row r="1038">
          <cell r="B1038" t="str">
            <v>SCS7118</v>
          </cell>
          <cell r="C1038" t="str">
            <v>Bomba de díafragma de 2"</v>
          </cell>
          <cell r="D1038" t="str">
            <v>día</v>
          </cell>
          <cell r="E1038">
            <v>29.38</v>
          </cell>
        </row>
        <row r="1039">
          <cell r="B1039" t="str">
            <v>SCS7119</v>
          </cell>
          <cell r="C1039" t="str">
            <v>Bomba de díafragma de 3"</v>
          </cell>
          <cell r="D1039" t="str">
            <v>día</v>
          </cell>
          <cell r="E1039">
            <v>33.56</v>
          </cell>
        </row>
        <row r="1040">
          <cell r="B1040" t="str">
            <v>SCS7120</v>
          </cell>
          <cell r="C1040" t="str">
            <v xml:space="preserve">Bomba Centrifuga 6 x 8 </v>
          </cell>
          <cell r="D1040" t="str">
            <v>día</v>
          </cell>
          <cell r="E1040">
            <v>125.85999999999999</v>
          </cell>
        </row>
        <row r="1041">
          <cell r="B1041" t="str">
            <v>SCS7122</v>
          </cell>
          <cell r="C1041" t="str">
            <v>Bomba Centrifuga 6 x 5  - Shear Pump</v>
          </cell>
          <cell r="D1041" t="str">
            <v>día</v>
          </cell>
          <cell r="E1041">
            <v>73.84</v>
          </cell>
        </row>
        <row r="1042">
          <cell r="B1042" t="str">
            <v>SCS7124</v>
          </cell>
          <cell r="C1042" t="str">
            <v xml:space="preserve">Bomba Centrifuga 4 x 3 </v>
          </cell>
          <cell r="D1042" t="str">
            <v>día</v>
          </cell>
          <cell r="E1042">
            <v>54.53</v>
          </cell>
        </row>
        <row r="1043">
          <cell r="B1043" t="str">
            <v>SCS7125</v>
          </cell>
          <cell r="C1043" t="str">
            <v xml:space="preserve">Bomba Centrifuga 3 x 2 </v>
          </cell>
          <cell r="D1043" t="str">
            <v>día</v>
          </cell>
          <cell r="E1043">
            <v>33.56</v>
          </cell>
        </row>
        <row r="1044">
          <cell r="B1044" t="str">
            <v>SCS7126</v>
          </cell>
          <cell r="C1044" t="str">
            <v>Bomba MOYNO NE-60</v>
          </cell>
          <cell r="D1044" t="str">
            <v>día</v>
          </cell>
          <cell r="E1044">
            <v>75.509999999999991</v>
          </cell>
        </row>
        <row r="1045">
          <cell r="B1045" t="str">
            <v>SCS7127</v>
          </cell>
          <cell r="C1045" t="str">
            <v>Bomba MOYNO NE-30 - polímero</v>
          </cell>
          <cell r="D1045" t="str">
            <v>día</v>
          </cell>
          <cell r="E1045">
            <v>50.339999999999996</v>
          </cell>
        </row>
        <row r="1046">
          <cell r="B1046" t="str">
            <v>SCS7128</v>
          </cell>
          <cell r="C1046" t="str">
            <v>Bomba a diésel de 3"</v>
          </cell>
          <cell r="D1046" t="str">
            <v>día</v>
          </cell>
          <cell r="E1046">
            <v>33.56</v>
          </cell>
        </row>
        <row r="1047">
          <cell r="B1047" t="str">
            <v>SCS7129</v>
          </cell>
          <cell r="C1047" t="str">
            <v>Compresor de aire 50 CFM</v>
          </cell>
          <cell r="D1047" t="str">
            <v>día</v>
          </cell>
          <cell r="E1047">
            <v>67.12</v>
          </cell>
        </row>
        <row r="1048">
          <cell r="B1048" t="str">
            <v>SCS7130</v>
          </cell>
          <cell r="C1048" t="str">
            <v>Compresor de aire 75 CFM</v>
          </cell>
          <cell r="D1048" t="str">
            <v>día</v>
          </cell>
          <cell r="E1048">
            <v>81.37</v>
          </cell>
        </row>
        <row r="1049">
          <cell r="B1049" t="str">
            <v>SCS7131</v>
          </cell>
          <cell r="C1049" t="str">
            <v>Compresor de aire 110 CFM</v>
          </cell>
          <cell r="D1049" t="str">
            <v>día</v>
          </cell>
          <cell r="E1049">
            <v>104.87</v>
          </cell>
        </row>
        <row r="1050">
          <cell r="B1050" t="str">
            <v>SCS7132</v>
          </cell>
          <cell r="C1050" t="str">
            <v>Generador 600 kW</v>
          </cell>
          <cell r="D1050" t="str">
            <v>día</v>
          </cell>
          <cell r="E1050">
            <v>503.36</v>
          </cell>
        </row>
        <row r="1051">
          <cell r="B1051" t="str">
            <v>SCS7133</v>
          </cell>
          <cell r="C1051" t="str">
            <v>Generador 400-450kW</v>
          </cell>
          <cell r="D1051" t="str">
            <v>día</v>
          </cell>
          <cell r="E1051">
            <v>390.1</v>
          </cell>
        </row>
        <row r="1052">
          <cell r="B1052" t="str">
            <v>SCS7135</v>
          </cell>
          <cell r="C1052" t="str">
            <v>Generador de 350 kW</v>
          </cell>
          <cell r="D1052" t="str">
            <v>día</v>
          </cell>
          <cell r="E1052">
            <v>322.99</v>
          </cell>
        </row>
        <row r="1053">
          <cell r="B1053" t="str">
            <v>SCS7136</v>
          </cell>
          <cell r="C1053" t="str">
            <v>Generador de 100-150 kW</v>
          </cell>
          <cell r="D1053" t="str">
            <v>día</v>
          </cell>
          <cell r="E1053">
            <v>197.14999999999998</v>
          </cell>
        </row>
        <row r="1054">
          <cell r="B1054" t="str">
            <v>SCS7137</v>
          </cell>
          <cell r="C1054" t="str">
            <v xml:space="preserve">Secador de cortes vertical </v>
          </cell>
          <cell r="D1054" t="str">
            <v>día</v>
          </cell>
          <cell r="E1054">
            <v>824.83999999999992</v>
          </cell>
        </row>
        <row r="1055">
          <cell r="B1055" t="str">
            <v>SCS7138</v>
          </cell>
          <cell r="C1055" t="str">
            <v>Sección de 12 pies de Tornillo inclinado de 14" con motor</v>
          </cell>
          <cell r="D1055" t="str">
            <v>día</v>
          </cell>
          <cell r="E1055">
            <v>146.82999999999998</v>
          </cell>
        </row>
        <row r="1056">
          <cell r="B1056" t="str">
            <v>SCS7139</v>
          </cell>
          <cell r="C1056" t="str">
            <v>Sección de 12 pies de tornillo de 14" con motor</v>
          </cell>
          <cell r="D1056" t="str">
            <v>día</v>
          </cell>
          <cell r="E1056">
            <v>83.9</v>
          </cell>
        </row>
        <row r="1057">
          <cell r="B1057" t="str">
            <v>SCS7142</v>
          </cell>
          <cell r="C1057" t="str">
            <v>Panel de Distribución Eléctrico 520 Amp</v>
          </cell>
          <cell r="D1057" t="str">
            <v>día</v>
          </cell>
          <cell r="E1057">
            <v>41.96</v>
          </cell>
        </row>
        <row r="1058">
          <cell r="B1058" t="str">
            <v>SCS7143</v>
          </cell>
          <cell r="C1058" t="str">
            <v>Tanque de Tornillo</v>
          </cell>
          <cell r="D1058" t="str">
            <v>día</v>
          </cell>
          <cell r="E1058">
            <v>151</v>
          </cell>
        </row>
        <row r="1059">
          <cell r="B1059" t="str">
            <v>SCS7144</v>
          </cell>
          <cell r="C1059" t="str">
            <v>Tanque de sólidos, 200-240 bbl</v>
          </cell>
          <cell r="D1059" t="str">
            <v>día</v>
          </cell>
          <cell r="E1059">
            <v>58.730000000000004</v>
          </cell>
        </row>
        <row r="1060">
          <cell r="B1060" t="str">
            <v>SCS7145</v>
          </cell>
          <cell r="C1060" t="str">
            <v>Tanque de sólidos, 100 - 120 bbl</v>
          </cell>
          <cell r="D1060" t="str">
            <v>día</v>
          </cell>
          <cell r="E1060">
            <v>38.6</v>
          </cell>
        </row>
        <row r="1061">
          <cell r="B1061" t="str">
            <v>SCS7151</v>
          </cell>
          <cell r="C1061" t="str">
            <v>Tanque Skimmer 100 bbl</v>
          </cell>
          <cell r="D1061" t="str">
            <v>día</v>
          </cell>
          <cell r="E1061">
            <v>50.339999999999996</v>
          </cell>
        </row>
        <row r="1062">
          <cell r="B1062" t="str">
            <v>SCS7152</v>
          </cell>
          <cell r="C1062" t="str">
            <v xml:space="preserve">Retroexcavadora 320 (Excavator - oruga)  </v>
          </cell>
          <cell r="D1062" t="str">
            <v>día</v>
          </cell>
          <cell r="E1062">
            <v>394.29999999999995</v>
          </cell>
        </row>
        <row r="1063">
          <cell r="B1063" t="str">
            <v>SCS7155</v>
          </cell>
          <cell r="C1063" t="str">
            <v>Excavadora de llantas</v>
          </cell>
          <cell r="D1063" t="str">
            <v>día</v>
          </cell>
          <cell r="E1063">
            <v>364.94</v>
          </cell>
        </row>
        <row r="1064">
          <cell r="B1064" t="str">
            <v>SCS7157</v>
          </cell>
          <cell r="C1064" t="str">
            <v>Volqueta 12 mt3</v>
          </cell>
          <cell r="D1064" t="str">
            <v>día</v>
          </cell>
          <cell r="E1064">
            <v>334.38</v>
          </cell>
        </row>
        <row r="1065">
          <cell r="B1065" t="str">
            <v>SCS7160</v>
          </cell>
          <cell r="C1065" t="str">
            <v>Volqueta 8 mt3</v>
          </cell>
          <cell r="D1065" t="str">
            <v>día</v>
          </cell>
          <cell r="E1065">
            <v>249.16</v>
          </cell>
        </row>
        <row r="1066">
          <cell r="B1066" t="str">
            <v>SCS7167</v>
          </cell>
          <cell r="C1066" t="str">
            <v>Laboratorio Portátil</v>
          </cell>
          <cell r="D1066" t="str">
            <v>día</v>
          </cell>
          <cell r="E1066">
            <v>81.37</v>
          </cell>
        </row>
        <row r="1067">
          <cell r="B1067" t="str">
            <v>SCS7168</v>
          </cell>
          <cell r="C1067" t="str">
            <v>Contenedor - Bodega - Laboratorio</v>
          </cell>
          <cell r="D1067" t="str">
            <v>día</v>
          </cell>
          <cell r="E1067">
            <v>79.699999999999989</v>
          </cell>
        </row>
        <row r="1068">
          <cell r="B1068" t="str">
            <v>SCS7169</v>
          </cell>
          <cell r="C1068" t="str">
            <v>Camper - Dormitorio</v>
          </cell>
          <cell r="D1068" t="str">
            <v>día</v>
          </cell>
          <cell r="E1068">
            <v>83.9</v>
          </cell>
        </row>
        <row r="1069">
          <cell r="B1069" t="str">
            <v>SCS7170</v>
          </cell>
          <cell r="C1069" t="str">
            <v>Hidrolavadora o Vaporela</v>
          </cell>
          <cell r="D1069" t="str">
            <v>día</v>
          </cell>
          <cell r="E1069">
            <v>62.92</v>
          </cell>
        </row>
        <row r="1070">
          <cell r="B1070" t="str">
            <v>SCS7171</v>
          </cell>
          <cell r="C1070" t="str">
            <v>Tablero de Distribución Eléctrica</v>
          </cell>
          <cell r="D1070" t="str">
            <v>día</v>
          </cell>
          <cell r="E1070">
            <v>43.62</v>
          </cell>
        </row>
        <row r="1071">
          <cell r="B1071" t="str">
            <v>SCS7173</v>
          </cell>
          <cell r="C1071" t="str">
            <v>Caja de distribución de flujo para las zarandas</v>
          </cell>
          <cell r="D1071" t="str">
            <v>día</v>
          </cell>
          <cell r="E1071">
            <v>83.9</v>
          </cell>
        </row>
        <row r="1072">
          <cell r="B1072" t="str">
            <v>SCS7174</v>
          </cell>
          <cell r="C1072" t="str">
            <v>100 Hp Vacuum Unit</v>
          </cell>
          <cell r="D1072" t="str">
            <v>día</v>
          </cell>
          <cell r="E1072">
            <v>239.10999999999999</v>
          </cell>
        </row>
        <row r="1073">
          <cell r="B1073" t="str">
            <v>SCS7175</v>
          </cell>
          <cell r="C1073" t="str">
            <v>VD Pod with internal conveyor</v>
          </cell>
          <cell r="D1073" t="str">
            <v>día</v>
          </cell>
          <cell r="E1073">
            <v>474</v>
          </cell>
        </row>
        <row r="1074">
          <cell r="B1074" t="str">
            <v>SCS7176</v>
          </cell>
          <cell r="C1074" t="str">
            <v>15 bbl air tank + hoses</v>
          </cell>
          <cell r="D1074" t="str">
            <v>día</v>
          </cell>
          <cell r="E1074">
            <v>125.85999999999999</v>
          </cell>
        </row>
        <row r="1075">
          <cell r="B1075" t="str">
            <v>SCS7177</v>
          </cell>
          <cell r="C1075" t="str">
            <v>Tanque de Mezcla "Shear Tank" de 160 bbl</v>
          </cell>
          <cell r="D1075" t="str">
            <v>día</v>
          </cell>
          <cell r="E1075">
            <v>268.46999999999997</v>
          </cell>
        </row>
        <row r="1076">
          <cell r="B1076" t="str">
            <v>SCS7178</v>
          </cell>
          <cell r="C1076" t="str">
            <v>Volteador de Cutting Boxes</v>
          </cell>
          <cell r="D1076" t="str">
            <v>día</v>
          </cell>
          <cell r="E1076">
            <v>352.34</v>
          </cell>
        </row>
        <row r="1077">
          <cell r="B1077" t="str">
            <v>SCS7179</v>
          </cell>
          <cell r="C1077" t="str">
            <v>Grua 30 Tons</v>
          </cell>
          <cell r="D1077" t="str">
            <v>día</v>
          </cell>
          <cell r="E1077">
            <v>1006.72</v>
          </cell>
        </row>
        <row r="1078">
          <cell r="B1078" t="str">
            <v>SCS7180</v>
          </cell>
          <cell r="C1078" t="str">
            <v xml:space="preserve"> Screens API 200</v>
          </cell>
          <cell r="D1078" t="str">
            <v>día</v>
          </cell>
          <cell r="E1078">
            <v>440.45</v>
          </cell>
        </row>
        <row r="1079">
          <cell r="B1079" t="str">
            <v>SCS7181</v>
          </cell>
          <cell r="C1079" t="str">
            <v xml:space="preserve"> Screens API 170</v>
          </cell>
          <cell r="D1079" t="str">
            <v>día</v>
          </cell>
          <cell r="E1079">
            <v>377.53000000000003</v>
          </cell>
        </row>
        <row r="1080">
          <cell r="B1080" t="str">
            <v>SCS7182</v>
          </cell>
          <cell r="C1080" t="str">
            <v xml:space="preserve"> Screens API 140</v>
          </cell>
          <cell r="D1080" t="str">
            <v>día</v>
          </cell>
          <cell r="E1080">
            <v>377.53000000000003</v>
          </cell>
        </row>
        <row r="1081">
          <cell r="B1081" t="str">
            <v>SCS7183</v>
          </cell>
          <cell r="C1081" t="str">
            <v xml:space="preserve"> Screens API 120</v>
          </cell>
          <cell r="D1081" t="str">
            <v>día</v>
          </cell>
          <cell r="E1081">
            <v>356.55</v>
          </cell>
        </row>
        <row r="1082">
          <cell r="B1082" t="str">
            <v>SCS7184</v>
          </cell>
          <cell r="C1082" t="str">
            <v xml:space="preserve"> Screens API 100</v>
          </cell>
          <cell r="D1082" t="str">
            <v>día</v>
          </cell>
          <cell r="E1082">
            <v>356.55</v>
          </cell>
        </row>
        <row r="1083">
          <cell r="B1083" t="str">
            <v>SCS7197</v>
          </cell>
          <cell r="C1083" t="str">
            <v>Tratamiento de desechos solidos contaminados con aceite</v>
          </cell>
          <cell r="D1083" t="str">
            <v>bbl</v>
          </cell>
          <cell r="E1083">
            <v>22.65</v>
          </cell>
        </row>
        <row r="1084">
          <cell r="B1084" t="str">
            <v>SCS7198</v>
          </cell>
          <cell r="C1084" t="str">
            <v>Tratamiento de desechos solidos No contaminados con aceite</v>
          </cell>
          <cell r="D1084" t="str">
            <v>bbl</v>
          </cell>
          <cell r="E1084">
            <v>20.13</v>
          </cell>
        </row>
        <row r="1085">
          <cell r="B1085" t="str">
            <v>SCS7199</v>
          </cell>
          <cell r="C1085" t="str">
            <v>Servicio de movilización de desechos solidos</v>
          </cell>
          <cell r="D1085" t="str">
            <v>bbl</v>
          </cell>
          <cell r="E1085">
            <v>12.64</v>
          </cell>
        </row>
        <row r="1086">
          <cell r="B1086" t="str">
            <v>SCS7200</v>
          </cell>
          <cell r="C1086" t="str">
            <v>Servicio de movilización de desechos líquidos contaminados</v>
          </cell>
          <cell r="D1086" t="str">
            <v>bbl</v>
          </cell>
          <cell r="E1086">
            <v>22.55</v>
          </cell>
        </row>
        <row r="1087">
          <cell r="B1087" t="str">
            <v>SCS7201</v>
          </cell>
          <cell r="C1087" t="str">
            <v>Ingeniero de proyecto</v>
          </cell>
          <cell r="D1087" t="str">
            <v>día</v>
          </cell>
          <cell r="E1087">
            <v>725.8</v>
          </cell>
        </row>
        <row r="1088">
          <cell r="B1088" t="str">
            <v>SCS7202</v>
          </cell>
          <cell r="C1088" t="str">
            <v>Supervisor Nacional en Control de Solidos  dia o fraccion</v>
          </cell>
          <cell r="D1088" t="str">
            <v>día</v>
          </cell>
          <cell r="E1088">
            <v>437.23</v>
          </cell>
        </row>
        <row r="1089">
          <cell r="B1089" t="str">
            <v>SCS7203</v>
          </cell>
          <cell r="C1089" t="str">
            <v xml:space="preserve">Técnico de tratamiento de aguas </v>
          </cell>
          <cell r="D1089" t="str">
            <v>día</v>
          </cell>
          <cell r="E1089">
            <v>321.02</v>
          </cell>
        </row>
        <row r="1090">
          <cell r="B1090" t="str">
            <v>SCS7204</v>
          </cell>
          <cell r="C1090" t="str">
            <v>Técnico en Control de solidos</v>
          </cell>
          <cell r="D1090" t="str">
            <v>día</v>
          </cell>
          <cell r="E1090">
            <v>231.14</v>
          </cell>
        </row>
        <row r="1091">
          <cell r="B1091" t="str">
            <v>SCS7205</v>
          </cell>
          <cell r="C1091" t="str">
            <v>Asistente Control de Solidos dia o fraccion</v>
          </cell>
          <cell r="D1091" t="str">
            <v>día</v>
          </cell>
          <cell r="E1091">
            <v>109.31</v>
          </cell>
        </row>
        <row r="1092">
          <cell r="B1092" t="str">
            <v>SCS7214</v>
          </cell>
          <cell r="C1092" t="str">
            <v>Tratamiento y disposición de aceite usado</v>
          </cell>
          <cell r="D1092" t="str">
            <v>bbl</v>
          </cell>
          <cell r="E1092">
            <v>134.66</v>
          </cell>
        </row>
        <row r="1093">
          <cell r="B1093" t="str">
            <v>SCS7217</v>
          </cell>
          <cell r="C1093" t="str">
            <v>Tratamiento y disposición de chatarra contaminada con hidrocarburo</v>
          </cell>
          <cell r="D1093" t="str">
            <v>kg</v>
          </cell>
          <cell r="E1093">
            <v>0.28999999999999998</v>
          </cell>
        </row>
        <row r="1094">
          <cell r="B1094" t="str">
            <v>SCS7218</v>
          </cell>
          <cell r="C1094" t="str">
            <v>movilización de aceite usado</v>
          </cell>
          <cell r="D1094" t="str">
            <v>bbl</v>
          </cell>
          <cell r="E1094">
            <v>22.55</v>
          </cell>
        </row>
        <row r="1095">
          <cell r="B1095" t="str">
            <v>SCS7219</v>
          </cell>
          <cell r="C1095" t="str">
            <v>Sistema Limpieza de residuos de Workover</v>
          </cell>
          <cell r="D1095" t="str">
            <v>gls</v>
          </cell>
          <cell r="E1095">
            <v>10.180000000000001</v>
          </cell>
        </row>
        <row r="1096">
          <cell r="B1096" t="str">
            <v>SCS7221</v>
          </cell>
          <cell r="C1096" t="str">
            <v>Volqueta de 12 m3 carga efectiva máximo 8m3 o en referencia a la consistencia de los ripios.
(Ruta hasta 80Km)</v>
          </cell>
          <cell r="D1096" t="str">
            <v>día</v>
          </cell>
          <cell r="E1096">
            <v>432.15</v>
          </cell>
        </row>
        <row r="1097">
          <cell r="B1097" t="str">
            <v>SCS7223</v>
          </cell>
          <cell r="C1097" t="str">
            <v>Volqueta de 12 m3 carga efectiva máximo 8m3 o en referencia a la consistencia de los ripios.
(Ruta 80 - 140Km)</v>
          </cell>
          <cell r="D1097" t="str">
            <v>día</v>
          </cell>
          <cell r="E1097">
            <v>484</v>
          </cell>
        </row>
        <row r="1098">
          <cell r="B1098" t="str">
            <v>SCS7225</v>
          </cell>
          <cell r="C1098" t="str">
            <v>Volqueta de 12 m3 carga efectiva máximo 8m3 o en referencia a la consistencia de los ripios.
(Ruta 140 - 250km)</v>
          </cell>
          <cell r="D1098" t="str">
            <v>día</v>
          </cell>
          <cell r="E1098">
            <v>474.49</v>
          </cell>
        </row>
        <row r="1099">
          <cell r="B1099" t="str">
            <v>SCS7226</v>
          </cell>
          <cell r="C1099" t="str">
            <v>Vacuum de 90 a 160Bbl.</v>
          </cell>
          <cell r="D1099" t="str">
            <v>hr</v>
          </cell>
          <cell r="E1099">
            <v>74.910000000000011</v>
          </cell>
        </row>
        <row r="1100">
          <cell r="B1100" t="str">
            <v>SCS7227</v>
          </cell>
          <cell r="C1100" t="str">
            <v>Camiones cerrados de 7.5 a 13Ton.
(Ruta entre 20Km)</v>
          </cell>
          <cell r="D1100" t="str">
            <v>km</v>
          </cell>
          <cell r="E1100">
            <v>3.15</v>
          </cell>
        </row>
        <row r="1101">
          <cell r="B1101" t="str">
            <v>SCS7228</v>
          </cell>
          <cell r="C1101" t="str">
            <v>Camiones cerrados de 7.5 a 13Ton.
(Ruta entre 20 y 40Km)</v>
          </cell>
          <cell r="D1101" t="str">
            <v>km</v>
          </cell>
          <cell r="E1101">
            <v>3.15</v>
          </cell>
        </row>
        <row r="1102">
          <cell r="B1102" t="str">
            <v>SCS7229</v>
          </cell>
          <cell r="C1102" t="str">
            <v>Camiones cerrados de 7.5 a 13Ton.
(Ruta entre 40 y 80Km)</v>
          </cell>
          <cell r="D1102" t="str">
            <v>km</v>
          </cell>
          <cell r="E1102">
            <v>3.15</v>
          </cell>
        </row>
        <row r="1103">
          <cell r="B1103" t="str">
            <v>SCS7230</v>
          </cell>
          <cell r="C1103" t="str">
            <v>Camiones cerrados de 7.5 a 13Ton.
(Ruta entre 80 y 120Km)</v>
          </cell>
          <cell r="D1103" t="str">
            <v>km</v>
          </cell>
          <cell r="E1103">
            <v>3.15</v>
          </cell>
        </row>
        <row r="1104">
          <cell r="B1104" t="str">
            <v>SCS7231</v>
          </cell>
          <cell r="C1104" t="str">
            <v>Camiones cerrados de 7.5 a 13Ton.
(Ruta entre 120 y 160Km)</v>
          </cell>
          <cell r="D1104" t="str">
            <v>km</v>
          </cell>
          <cell r="E1104">
            <v>3.15</v>
          </cell>
        </row>
        <row r="1105">
          <cell r="B1105" t="str">
            <v>SCS7235</v>
          </cell>
          <cell r="C1105" t="str">
            <v>Excavadora 320 o similar</v>
          </cell>
          <cell r="D1105" t="str">
            <v>día</v>
          </cell>
          <cell r="E1105">
            <v>579.79</v>
          </cell>
        </row>
        <row r="1106">
          <cell r="B1106" t="str">
            <v>SCS7236</v>
          </cell>
          <cell r="C1106" t="str">
            <v>Movilización en cama baja (Hasta 30Km.)</v>
          </cell>
          <cell r="D1106" t="str">
            <v>km</v>
          </cell>
          <cell r="E1106">
            <v>3.15</v>
          </cell>
        </row>
        <row r="1107">
          <cell r="B1107" t="str">
            <v>SCS7237</v>
          </cell>
          <cell r="C1107" t="str">
            <v>Desmovilización en cama baja (Hasta 30Km.)</v>
          </cell>
          <cell r="D1107" t="str">
            <v>km</v>
          </cell>
          <cell r="E1107">
            <v>3.15</v>
          </cell>
        </row>
        <row r="1108">
          <cell r="B1108" t="str">
            <v>SCS7238</v>
          </cell>
          <cell r="C1108" t="str">
            <v>Desmovilización en cama baja (De acuerdo a Distancia)</v>
          </cell>
          <cell r="D1108" t="str">
            <v>km</v>
          </cell>
          <cell r="E1108">
            <v>3.15</v>
          </cell>
        </row>
        <row r="1109">
          <cell r="B1109" t="str">
            <v>SCS7239</v>
          </cell>
          <cell r="C1109" t="str">
            <v>Movilización en cama baja (De acuerdo a Distancia)</v>
          </cell>
          <cell r="D1109" t="str">
            <v>km</v>
          </cell>
          <cell r="E1109">
            <v>3.15</v>
          </cell>
        </row>
        <row r="1110">
          <cell r="B1110" t="str">
            <v>SCS7240</v>
          </cell>
          <cell r="C1110" t="str">
            <v>Disposición final de lodos y ripios que cumplan los parámetros de la tabla 7a del RAOHE 1215</v>
          </cell>
          <cell r="D1110" t="str">
            <v>m3</v>
          </cell>
          <cell r="E1110">
            <v>35.78</v>
          </cell>
        </row>
        <row r="1111">
          <cell r="B1111" t="str">
            <v>SCS7241</v>
          </cell>
          <cell r="C1111" t="str">
            <v>Tratamiento  y disposición final de lodos y ripios que no contengan hidrocarburos y no cumplan con los parámetros de la tabla 7a del RAOHE 1215</v>
          </cell>
          <cell r="D1111" t="str">
            <v>m3</v>
          </cell>
          <cell r="E1111">
            <v>42.690000000000005</v>
          </cell>
        </row>
        <row r="1112">
          <cell r="B1112" t="str">
            <v>SCS7242</v>
          </cell>
          <cell r="C1112" t="str">
            <v>Tratamiento  y disposición final de lodos y ripios contaminados con cemento</v>
          </cell>
          <cell r="D1112" t="str">
            <v>m3</v>
          </cell>
          <cell r="E1112">
            <v>49.08</v>
          </cell>
        </row>
        <row r="1113">
          <cell r="B1113" t="str">
            <v>SCS7243</v>
          </cell>
          <cell r="C1113" t="str">
            <v>Tratamiento  y disposición final de lodos y ripios que  contengan hidrocarburos hasta 30000 TPH</v>
          </cell>
          <cell r="D1113" t="str">
            <v>m3</v>
          </cell>
          <cell r="E1113">
            <v>71.970000000000013</v>
          </cell>
        </row>
        <row r="1114">
          <cell r="B1114" t="str">
            <v>SCS7244</v>
          </cell>
          <cell r="C1114" t="str">
            <v>Tratamiento  y disposición final de lodos y ripios que  contengan hidrocarburos desde 30000 hasta 60000 TPH</v>
          </cell>
          <cell r="D1114" t="str">
            <v>m3</v>
          </cell>
          <cell r="E1114">
            <v>87.19</v>
          </cell>
        </row>
        <row r="1115">
          <cell r="B1115" t="str">
            <v>SCS7245</v>
          </cell>
          <cell r="C1115" t="str">
            <v>Tratamiento  y disposición final de lodos y ripios que  contengan hidrocarburos desde 60000 hasta 90000 TPH</v>
          </cell>
          <cell r="D1115" t="str">
            <v>m3</v>
          </cell>
          <cell r="E1115">
            <v>112.06</v>
          </cell>
        </row>
        <row r="1116">
          <cell r="B1116" t="str">
            <v>SCS7246</v>
          </cell>
          <cell r="C1116" t="str">
            <v>Tratamiento  y disposición final de lodos y ripios que  contengan hidrocarburos sobre los 90000 TPH</v>
          </cell>
          <cell r="D1116" t="str">
            <v>m3</v>
          </cell>
          <cell r="E1116">
            <v>122.12</v>
          </cell>
        </row>
        <row r="1117">
          <cell r="B1117" t="str">
            <v>SCS7247</v>
          </cell>
          <cell r="C1117" t="str">
            <v>Papel / Cartón</v>
          </cell>
          <cell r="D1117" t="str">
            <v>Kg</v>
          </cell>
          <cell r="E1117">
            <v>0.13</v>
          </cell>
        </row>
        <row r="1118">
          <cell r="B1118" t="str">
            <v>SCS7248</v>
          </cell>
          <cell r="C1118" t="str">
            <v>Plástico No Contaminado</v>
          </cell>
          <cell r="D1118" t="str">
            <v>Kg</v>
          </cell>
          <cell r="E1118">
            <v>0.13</v>
          </cell>
        </row>
        <row r="1119">
          <cell r="B1119" t="str">
            <v>SCS7249</v>
          </cell>
          <cell r="C1119" t="str">
            <v>Madera no contaminada</v>
          </cell>
          <cell r="D1119" t="str">
            <v>Kg</v>
          </cell>
          <cell r="E1119">
            <v>0.13</v>
          </cell>
        </row>
        <row r="1120">
          <cell r="B1120" t="str">
            <v>SCS7250</v>
          </cell>
          <cell r="C1120" t="str">
            <v>Chatarra</v>
          </cell>
          <cell r="D1120" t="str">
            <v>Kg</v>
          </cell>
          <cell r="E1120">
            <v>0.13</v>
          </cell>
        </row>
        <row r="1121">
          <cell r="B1121" t="str">
            <v>SCS7251</v>
          </cell>
          <cell r="C1121" t="str">
            <v>Material contaminado con hidrocarburos</v>
          </cell>
          <cell r="D1121" t="str">
            <v>Kg</v>
          </cell>
          <cell r="E1121">
            <v>0.80999999999999994</v>
          </cell>
        </row>
        <row r="1122">
          <cell r="B1122" t="str">
            <v>SCS7252</v>
          </cell>
          <cell r="C1122" t="str">
            <v>Filtros</v>
          </cell>
          <cell r="D1122" t="str">
            <v>Kg</v>
          </cell>
          <cell r="E1122">
            <v>1.05</v>
          </cell>
        </row>
        <row r="1123">
          <cell r="B1123" t="str">
            <v>SCS7253</v>
          </cell>
          <cell r="C1123" t="str">
            <v>Suelo Contaminado con Hidrocarburos*</v>
          </cell>
          <cell r="D1123" t="str">
            <v>Kg</v>
          </cell>
          <cell r="E1123">
            <v>0.80999999999999994</v>
          </cell>
        </row>
        <row r="1124">
          <cell r="B1124" t="str">
            <v>SCS7254</v>
          </cell>
          <cell r="C1124" t="str">
            <v>Residuos de Trampa de Grasa</v>
          </cell>
          <cell r="D1124" t="str">
            <v>Kg</v>
          </cell>
          <cell r="E1124">
            <v>0.80999999999999994</v>
          </cell>
        </row>
        <row r="1125">
          <cell r="B1125" t="str">
            <v>SCS7255</v>
          </cell>
          <cell r="C1125" t="str">
            <v>EPP usado</v>
          </cell>
          <cell r="D1125" t="str">
            <v>Kg</v>
          </cell>
          <cell r="E1125">
            <v>0.80999999999999994</v>
          </cell>
        </row>
        <row r="1126">
          <cell r="B1126" t="str">
            <v>SCS7256</v>
          </cell>
          <cell r="C1126" t="str">
            <v>Papel / Cartón contaminado</v>
          </cell>
          <cell r="D1126" t="str">
            <v>Kg</v>
          </cell>
          <cell r="E1126">
            <v>0.80999999999999994</v>
          </cell>
        </row>
        <row r="1127">
          <cell r="B1127" t="str">
            <v>SCS7257</v>
          </cell>
          <cell r="C1127" t="str">
            <v>Plástico contaminado</v>
          </cell>
          <cell r="D1127" t="str">
            <v>Kg</v>
          </cell>
          <cell r="E1127">
            <v>0.80999999999999994</v>
          </cell>
        </row>
        <row r="1128">
          <cell r="B1128" t="str">
            <v>SCS7258</v>
          </cell>
          <cell r="C1128" t="str">
            <v>Madera contaminada</v>
          </cell>
          <cell r="D1128" t="str">
            <v>Kg</v>
          </cell>
          <cell r="E1128">
            <v>0.80999999999999994</v>
          </cell>
        </row>
        <row r="1129">
          <cell r="B1129" t="str">
            <v>SCS7259</v>
          </cell>
          <cell r="C1129" t="str">
            <v>Productos químicos caducados</v>
          </cell>
          <cell r="D1129" t="str">
            <v>Kg</v>
          </cell>
          <cell r="E1129">
            <v>0.80999999999999994</v>
          </cell>
        </row>
        <row r="1130">
          <cell r="B1130" t="str">
            <v>SCS7260</v>
          </cell>
          <cell r="C1130" t="str">
            <v>Hospitalarios</v>
          </cell>
          <cell r="D1130" t="str">
            <v>Kg</v>
          </cell>
          <cell r="E1130">
            <v>0.80999999999999994</v>
          </cell>
        </row>
        <row r="1131">
          <cell r="B1131" t="str">
            <v>SCS7261</v>
          </cell>
          <cell r="C1131" t="str">
            <v>Baterías de autos, pilas</v>
          </cell>
          <cell r="D1131" t="str">
            <v>Kg</v>
          </cell>
          <cell r="E1131">
            <v>1.57</v>
          </cell>
        </row>
        <row r="1132">
          <cell r="B1132" t="str">
            <v>SCS7262</v>
          </cell>
          <cell r="C1132" t="str">
            <v>Tintas de impresora, cartuchos, tonners</v>
          </cell>
          <cell r="D1132" t="str">
            <v>Kg</v>
          </cell>
          <cell r="E1132">
            <v>0.80999999999999994</v>
          </cell>
        </row>
        <row r="1133">
          <cell r="B1133" t="str">
            <v>SCS7263</v>
          </cell>
          <cell r="C1133" t="str">
            <v>Lámpara fluorescentes y focos</v>
          </cell>
          <cell r="D1133" t="str">
            <v>Kg</v>
          </cell>
          <cell r="E1133">
            <v>1.57</v>
          </cell>
        </row>
        <row r="1134">
          <cell r="B1134" t="str">
            <v>SCS7264</v>
          </cell>
          <cell r="C1134" t="str">
            <v>Aceite Quemado</v>
          </cell>
          <cell r="D1134" t="str">
            <v>Kg</v>
          </cell>
          <cell r="E1134">
            <v>0.13999999999999999</v>
          </cell>
        </row>
        <row r="1135">
          <cell r="B1135" t="str">
            <v>SCS7265</v>
          </cell>
          <cell r="C1135" t="str">
            <v>Combustibles contaminados</v>
          </cell>
          <cell r="D1135" t="str">
            <v>Kg</v>
          </cell>
          <cell r="E1135">
            <v>0.13999999999999999</v>
          </cell>
        </row>
        <row r="1136">
          <cell r="B1136" t="str">
            <v>SCS7266</v>
          </cell>
          <cell r="C1136" t="str">
            <v>Desechos orgánicos</v>
          </cell>
          <cell r="D1136" t="str">
            <v>Kg</v>
          </cell>
          <cell r="E1136">
            <v>0.31</v>
          </cell>
        </row>
        <row r="1137">
          <cell r="B1137" t="str">
            <v>SCS7267</v>
          </cell>
          <cell r="C1137" t="str">
            <v>Efluentes industriales</v>
          </cell>
          <cell r="D1137" t="str">
            <v>bbl</v>
          </cell>
          <cell r="E1137">
            <v>13.92</v>
          </cell>
        </row>
        <row r="1138">
          <cell r="B1138" t="str">
            <v>SCS7268</v>
          </cell>
          <cell r="C1138" t="str">
            <v>Lodos  de la planta de tratamiento de aguas grises y negras</v>
          </cell>
          <cell r="D1138" t="str">
            <v>bbl</v>
          </cell>
          <cell r="E1138">
            <v>10.08</v>
          </cell>
        </row>
        <row r="1139">
          <cell r="B1139" t="str">
            <v>SCS7269</v>
          </cell>
          <cell r="C1139" t="str">
            <v>Aguas Negras y Grises</v>
          </cell>
          <cell r="D1139" t="str">
            <v>bbl</v>
          </cell>
          <cell r="E1139">
            <v>7.56</v>
          </cell>
        </row>
        <row r="1140">
          <cell r="B1140" t="str">
            <v>SCS7270</v>
          </cell>
          <cell r="C1140" t="str">
            <v>Movilización de  Grua 30 Tons,  incluye plataforma</v>
          </cell>
          <cell r="D1140" t="str">
            <v>unidad</v>
          </cell>
          <cell r="E1140">
            <v>3017.31</v>
          </cell>
        </row>
        <row r="1141">
          <cell r="B1141" t="str">
            <v>DY-20</v>
          </cell>
          <cell r="C1141" t="str">
            <v>Acelerador solido para lechadas</v>
          </cell>
          <cell r="D1141" t="str">
            <v>lbs</v>
          </cell>
          <cell r="E1141">
            <v>0.55000000000000004</v>
          </cell>
        </row>
        <row r="1142">
          <cell r="B1142" t="str">
            <v>DY-30L</v>
          </cell>
          <cell r="C1142" t="str">
            <v>Soda Caustica</v>
          </cell>
          <cell r="D1142" t="str">
            <v>gls</v>
          </cell>
          <cell r="E1142">
            <v>4.8500000000000005</v>
          </cell>
        </row>
        <row r="1143">
          <cell r="B1143" t="str">
            <v>DY-70L</v>
          </cell>
          <cell r="C1143" t="str">
            <v>Acelerador   liquido para lechadas</v>
          </cell>
          <cell r="D1143" t="str">
            <v>gls</v>
          </cell>
          <cell r="E1143">
            <v>10.120000000000001</v>
          </cell>
        </row>
        <row r="1144">
          <cell r="B1144" t="str">
            <v>DY-90</v>
          </cell>
          <cell r="C1144" t="str">
            <v>Acelerador  tipo HP</v>
          </cell>
          <cell r="D1144" t="str">
            <v>gls</v>
          </cell>
          <cell r="E1144">
            <v>7.7799999999999994</v>
          </cell>
        </row>
        <row r="1145">
          <cell r="B1145" t="str">
            <v>2.2.21. Servicios de Tubería Continua</v>
          </cell>
          <cell r="C1145"/>
          <cell r="D1145"/>
          <cell r="E1145"/>
        </row>
        <row r="1146">
          <cell r="B1146" t="str">
            <v>CT5101</v>
          </cell>
          <cell r="C1146" t="str">
            <v>Viaje de unidad de coiled tubing</v>
          </cell>
          <cell r="D1146" t="str">
            <v>km</v>
          </cell>
          <cell r="E1146">
            <v>3.15</v>
          </cell>
        </row>
        <row r="1147">
          <cell r="B1147" t="str">
            <v>CT5104</v>
          </cell>
          <cell r="C1147" t="str">
            <v>Cargo básico primeras 8 horas unidad de tubería continua o fracción</v>
          </cell>
          <cell r="D1147" t="str">
            <v>unidad</v>
          </cell>
          <cell r="E1147">
            <v>2845.05</v>
          </cell>
        </row>
        <row r="1148">
          <cell r="B1148" t="str">
            <v>CT5105</v>
          </cell>
          <cell r="C1148" t="str">
            <v>Cada hora adicional de unidad de tubería continua o fracción</v>
          </cell>
          <cell r="D1148" t="str">
            <v>hr</v>
          </cell>
          <cell r="E1148">
            <v>101.31</v>
          </cell>
        </row>
        <row r="1149">
          <cell r="B1149" t="str">
            <v>CT5106</v>
          </cell>
          <cell r="C1149" t="str">
            <v>Cargo por profundidad de la punta del coiled tubing</v>
          </cell>
          <cell r="D1149" t="str">
            <v>Pie</v>
          </cell>
          <cell r="E1149">
            <v>0.38</v>
          </cell>
        </row>
        <row r="1150">
          <cell r="B1150" t="str">
            <v>CT5107</v>
          </cell>
          <cell r="C1150" t="str">
            <v>Cargo por pie de corrida adicional</v>
          </cell>
          <cell r="D1150" t="str">
            <v>Pie</v>
          </cell>
          <cell r="E1150">
            <v>0.18</v>
          </cell>
        </row>
        <row r="1151">
          <cell r="B1151" t="str">
            <v>CT5108</v>
          </cell>
          <cell r="C1151" t="str">
            <v>Enjuagador de caucho (stripper rubber)</v>
          </cell>
          <cell r="D1151" t="str">
            <v>unidad</v>
          </cell>
          <cell r="E1151">
            <v>63.32</v>
          </cell>
        </row>
        <row r="1152">
          <cell r="B1152" t="str">
            <v>CT5109</v>
          </cell>
          <cell r="C1152" t="str">
            <v>Empacadura Inflable, primeras 24 horas o fracción</v>
          </cell>
          <cell r="D1152" t="str">
            <v>unidad</v>
          </cell>
          <cell r="E1152">
            <v>3442.56</v>
          </cell>
        </row>
        <row r="1153">
          <cell r="B1153" t="str">
            <v>CT5110</v>
          </cell>
          <cell r="C1153" t="str">
            <v>Por hora adicional de empacadura inflable</v>
          </cell>
          <cell r="D1153" t="str">
            <v>hr</v>
          </cell>
          <cell r="E1153">
            <v>42.22</v>
          </cell>
        </row>
        <row r="1154">
          <cell r="B1154" t="str">
            <v>CT5111</v>
          </cell>
          <cell r="C1154" t="str">
            <v>Tapón puente para tubería inflable, primeras 24 horas</v>
          </cell>
          <cell r="D1154" t="str">
            <v>unidad</v>
          </cell>
          <cell r="E1154">
            <v>3442.56</v>
          </cell>
        </row>
        <row r="1155">
          <cell r="B1155" t="str">
            <v>CT5112</v>
          </cell>
          <cell r="C1155" t="str">
            <v>Por hora adicional tapón puente</v>
          </cell>
          <cell r="D1155" t="str">
            <v>hr</v>
          </cell>
          <cell r="E1155">
            <v>42.22</v>
          </cell>
        </row>
        <row r="1156">
          <cell r="B1156" t="str">
            <v>CT5113</v>
          </cell>
          <cell r="C1156" t="str">
            <v>Conector para BHA de trabajo</v>
          </cell>
          <cell r="D1156" t="str">
            <v>unidad</v>
          </cell>
          <cell r="E1156">
            <v>83.100000000000009</v>
          </cell>
        </row>
        <row r="1157">
          <cell r="B1157" t="str">
            <v>CT5114</v>
          </cell>
          <cell r="C1157" t="str">
            <v>Cabeza de control de flujo por trabajo</v>
          </cell>
          <cell r="D1157" t="str">
            <v>unidad</v>
          </cell>
          <cell r="E1157">
            <v>105.93</v>
          </cell>
        </row>
        <row r="1158">
          <cell r="B1158" t="str">
            <v>CT5115</v>
          </cell>
          <cell r="C1158" t="str">
            <v>Herramienta Jet estático, diferentes medidas</v>
          </cell>
          <cell r="D1158" t="str">
            <v>unidad</v>
          </cell>
          <cell r="E1158">
            <v>91.02000000000001</v>
          </cell>
        </row>
        <row r="1159">
          <cell r="B1159" t="str">
            <v>CT5116</v>
          </cell>
          <cell r="C1159" t="str">
            <v>Rotowash Tool por trabajo</v>
          </cell>
          <cell r="D1159" t="str">
            <v>unidad</v>
          </cell>
          <cell r="E1159">
            <v>485.44</v>
          </cell>
        </row>
        <row r="1160">
          <cell r="B1160" t="str">
            <v>CT5117</v>
          </cell>
          <cell r="C1160" t="str">
            <v>Centralizador, por trabajo</v>
          </cell>
          <cell r="D1160" t="str">
            <v>unidad</v>
          </cell>
          <cell r="E1160">
            <v>63.32</v>
          </cell>
        </row>
        <row r="1161">
          <cell r="B1161" t="str">
            <v>CT5118</v>
          </cell>
          <cell r="C1161" t="str">
            <v xml:space="preserve">Tubing disconect  </v>
          </cell>
          <cell r="D1161" t="str">
            <v>unidad</v>
          </cell>
          <cell r="E1161">
            <v>120.69000000000001</v>
          </cell>
        </row>
        <row r="1162">
          <cell r="B1162" t="str">
            <v>CT5119</v>
          </cell>
          <cell r="C1162" t="str">
            <v>Zapato de diseño especial para utilizar con Dynadrill</v>
          </cell>
          <cell r="D1162" t="str">
            <v>unidad</v>
          </cell>
          <cell r="E1162">
            <v>84.42</v>
          </cell>
        </row>
        <row r="1163">
          <cell r="B1163" t="str">
            <v>CT5120</v>
          </cell>
          <cell r="C1163" t="str">
            <v>Servicio de reparación in situ de herramientas Dynadrill por hora o fracción</v>
          </cell>
          <cell r="D1163" t="str">
            <v>hr</v>
          </cell>
          <cell r="E1163">
            <v>65.430000000000007</v>
          </cell>
        </row>
        <row r="1164">
          <cell r="B1164" t="str">
            <v>CT5122</v>
          </cell>
          <cell r="C1164" t="str">
            <v>Por bombeo de fluidos corrosivos inyectados por galón</v>
          </cell>
          <cell r="D1164" t="str">
            <v>gls</v>
          </cell>
          <cell r="E1164">
            <v>0.13999999999999999</v>
          </cell>
        </row>
        <row r="1165">
          <cell r="B1165" t="str">
            <v>CT5123</v>
          </cell>
          <cell r="C1165" t="str">
            <v>Por bombeo de solventes aromáticos con o sin empacaduras inflables</v>
          </cell>
          <cell r="D1165" t="str">
            <v>gls</v>
          </cell>
          <cell r="E1165">
            <v>0.13999999999999999</v>
          </cell>
        </row>
        <row r="1166">
          <cell r="B1166" t="str">
            <v>CT5124</v>
          </cell>
          <cell r="C1166" t="str">
            <v>Herramienta a chorro (Jet Tool), diferentes medidas</v>
          </cell>
          <cell r="D1166" t="str">
            <v>unidad</v>
          </cell>
          <cell r="E1166">
            <v>4456.2400000000007</v>
          </cell>
        </row>
        <row r="1167">
          <cell r="B1167" t="str">
            <v>CT5125</v>
          </cell>
          <cell r="C1167" t="str">
            <v>unidad COMPU-VAN o equivalente, por trabajo</v>
          </cell>
          <cell r="D1167" t="str">
            <v>unidad</v>
          </cell>
          <cell r="E1167">
            <v>998.42</v>
          </cell>
        </row>
        <row r="1168">
          <cell r="B1168" t="str">
            <v>CT5126</v>
          </cell>
          <cell r="C1168" t="str">
            <v>Cargo por profundidad de la punta del coiled tubing con cable interno para registro</v>
          </cell>
          <cell r="D1168" t="str">
            <v>Pie</v>
          </cell>
          <cell r="E1168">
            <v>0.59</v>
          </cell>
        </row>
        <row r="1169">
          <cell r="B1169" t="str">
            <v>CT5127</v>
          </cell>
          <cell r="C1169" t="str">
            <v>Cargo por pie de corrida adicional con cable interno para registro</v>
          </cell>
          <cell r="D1169" t="str">
            <v>Pie</v>
          </cell>
          <cell r="E1169">
            <v>0.39999999999999997</v>
          </cell>
        </row>
        <row r="1170">
          <cell r="B1170" t="str">
            <v>CT5128</v>
          </cell>
          <cell r="C1170" t="str">
            <v xml:space="preserve">Packer inflable  1 11/16 - 3 1/2  </v>
          </cell>
          <cell r="D1170" t="str">
            <v>día</v>
          </cell>
          <cell r="E1170">
            <v>5318.35</v>
          </cell>
        </row>
        <row r="1171">
          <cell r="B1171" t="str">
            <v>CT5129</v>
          </cell>
          <cell r="C1171" t="str">
            <v>Herramienta de impacto hidráulico 1 11/16 - 4 3/4 inch</v>
          </cell>
          <cell r="D1171" t="str">
            <v>día</v>
          </cell>
          <cell r="E1171">
            <v>3942.0600000000004</v>
          </cell>
        </row>
        <row r="1172">
          <cell r="B1172" t="str">
            <v>CT5130</v>
          </cell>
          <cell r="C1172" t="str">
            <v>Herramienta de punzado por arena 1 11/16 - 4 3/4 inch</v>
          </cell>
          <cell r="D1172" t="str">
            <v>día</v>
          </cell>
          <cell r="E1172">
            <v>5408.06</v>
          </cell>
        </row>
        <row r="1173">
          <cell r="B1173" t="str">
            <v>CT5131</v>
          </cell>
          <cell r="C1173" t="str">
            <v>Molienda dentro de tubería de 2 3/8" a 4 1/2" o equivalente por pie perforado</v>
          </cell>
          <cell r="D1173" t="str">
            <v>Pie</v>
          </cell>
          <cell r="E1173">
            <v>44.940000000000005</v>
          </cell>
        </row>
        <row r="1174">
          <cell r="B1174" t="str">
            <v>CT5132</v>
          </cell>
          <cell r="C1174" t="str">
            <v>Crossover para herramientas de coiled tubing  1 11/16 - 4 3/4 inch por trabajo</v>
          </cell>
          <cell r="D1174" t="str">
            <v>día</v>
          </cell>
          <cell r="E1174">
            <v>291.20999999999998</v>
          </cell>
        </row>
        <row r="1175">
          <cell r="B1175" t="str">
            <v>CT5133</v>
          </cell>
          <cell r="C1175" t="str">
            <v>Zapato de diseño especial para utilizar con Motor de fondo</v>
          </cell>
          <cell r="D1175" t="str">
            <v>día</v>
          </cell>
          <cell r="E1175">
            <v>815.37</v>
          </cell>
        </row>
        <row r="1176">
          <cell r="B1176" t="str">
            <v>CT5134</v>
          </cell>
          <cell r="C1176" t="str">
            <v>Supervisor Coiled Tubing dia o fraccion</v>
          </cell>
          <cell r="D1176" t="str">
            <v>día</v>
          </cell>
          <cell r="E1176">
            <v>806.54</v>
          </cell>
        </row>
        <row r="1177">
          <cell r="B1177" t="str">
            <v>CT5135</v>
          </cell>
          <cell r="C1177" t="str">
            <v>Operador Coiled Tubing dia o fraccion</v>
          </cell>
          <cell r="D1177" t="str">
            <v>día</v>
          </cell>
          <cell r="E1177">
            <v>349.78</v>
          </cell>
        </row>
        <row r="1178">
          <cell r="B1178" t="str">
            <v>CT5136</v>
          </cell>
          <cell r="C1178" t="str">
            <v>Asistente de Operaciones Coiled Tubing dia o fraccion</v>
          </cell>
          <cell r="D1178" t="str">
            <v>día</v>
          </cell>
          <cell r="E1178">
            <v>109.31</v>
          </cell>
        </row>
        <row r="1179">
          <cell r="B1179" t="str">
            <v>CT5137</v>
          </cell>
          <cell r="C1179" t="str">
            <v>Cargo por corte de carrete de Coiled Tubing de 1.5 pulg (perdida)</v>
          </cell>
          <cell r="D1179" t="str">
            <v>unidad</v>
          </cell>
          <cell r="E1179">
            <v>72384.639999999999</v>
          </cell>
        </row>
        <row r="1180">
          <cell r="B1180" t="str">
            <v>CT5138</v>
          </cell>
          <cell r="C1180" t="str">
            <v>Servicio de Dohnhole video Tool Real time</v>
          </cell>
          <cell r="D1180" t="str">
            <v>Corrida</v>
          </cell>
          <cell r="E1180">
            <v>31528.7</v>
          </cell>
        </row>
        <row r="1181">
          <cell r="B1181" t="str">
            <v>CT5139</v>
          </cell>
          <cell r="C1181" t="str">
            <v>Servicio de registros con memorias</v>
          </cell>
          <cell r="D1181" t="str">
            <v>Corrida</v>
          </cell>
          <cell r="E1181">
            <v>33192.71</v>
          </cell>
        </row>
        <row r="1182">
          <cell r="B1182" t="str">
            <v>CT5140</v>
          </cell>
          <cell r="C1182" t="str">
            <v>Tarifa de monitoreo en unidad de bombeo Presión, Densidad, Caudal, Volumen</v>
          </cell>
          <cell r="D1182" t="str">
            <v>día</v>
          </cell>
          <cell r="E1182">
            <v>373.74</v>
          </cell>
        </row>
        <row r="1183">
          <cell r="B1183" t="str">
            <v>CT5141</v>
          </cell>
          <cell r="C1183" t="str">
            <v>Movilización unidades livianas para personal</v>
          </cell>
          <cell r="D1183" t="str">
            <v>km</v>
          </cell>
          <cell r="E1183">
            <v>2.66</v>
          </cell>
        </row>
        <row r="1184">
          <cell r="B1184" t="str">
            <v>CT5143</v>
          </cell>
          <cell r="C1184" t="str">
            <v>Separador Gas de baja presión, renta día para offshore</v>
          </cell>
          <cell r="D1184" t="str">
            <v>día</v>
          </cell>
          <cell r="E1184">
            <v>1248.02</v>
          </cell>
        </row>
        <row r="1185">
          <cell r="B1185" t="str">
            <v>CT5144</v>
          </cell>
          <cell r="C1185" t="str">
            <v>Tanque bota 500 bbls para evaluación pozo / offshore</v>
          </cell>
          <cell r="D1185" t="str">
            <v>día</v>
          </cell>
          <cell r="E1185">
            <v>389.97</v>
          </cell>
        </row>
        <row r="1186">
          <cell r="B1186" t="str">
            <v>CT5145</v>
          </cell>
          <cell r="C1186" t="str">
            <v>Movilización y desmovilización unidad de tubería continua trabajos offshore</v>
          </cell>
          <cell r="D1186" t="str">
            <v>unidad</v>
          </cell>
          <cell r="E1186">
            <v>43789.86</v>
          </cell>
        </row>
        <row r="1187">
          <cell r="B1187" t="str">
            <v>CT5146</v>
          </cell>
          <cell r="C1187" t="str">
            <v>Ingeniero de Operaciones Coiled tubing</v>
          </cell>
          <cell r="D1187" t="str">
            <v>día</v>
          </cell>
          <cell r="E1187">
            <v>721.64</v>
          </cell>
        </row>
        <row r="1188">
          <cell r="B1188" t="str">
            <v>CT5147</v>
          </cell>
          <cell r="C1188" t="str">
            <v>Grúa 30 Tons</v>
          </cell>
          <cell r="D1188" t="str">
            <v>día</v>
          </cell>
          <cell r="E1188">
            <v>1640.6399999999999</v>
          </cell>
        </row>
        <row r="1189">
          <cell r="B1189" t="str">
            <v>CT5148</v>
          </cell>
          <cell r="C1189" t="str">
            <v>Grúa 60 Tons o mas</v>
          </cell>
          <cell r="D1189" t="str">
            <v>día</v>
          </cell>
          <cell r="E1189">
            <v>2207.4499999999998</v>
          </cell>
        </row>
        <row r="1190">
          <cell r="B1190" t="str">
            <v>CT5149</v>
          </cell>
          <cell r="C1190" t="str">
            <v>Servicio de  Grúa 30 - 60 Tons o mas,  incluye plataforma</v>
          </cell>
          <cell r="D1190" t="str">
            <v>trabajo</v>
          </cell>
          <cell r="E1190">
            <v>2951.72</v>
          </cell>
        </row>
        <row r="1191">
          <cell r="B1191" t="str">
            <v>CT5161</v>
          </cell>
          <cell r="C1191" t="str">
            <v>Supervisor Senior para CTU dia o fraccion</v>
          </cell>
          <cell r="D1191" t="str">
            <v>día</v>
          </cell>
          <cell r="E1191">
            <v>766.73</v>
          </cell>
        </row>
        <row r="1192">
          <cell r="B1192" t="str">
            <v>CT5162</v>
          </cell>
          <cell r="C1192" t="str">
            <v>Ingeniero de Coiled Tubing</v>
          </cell>
          <cell r="D1192" t="str">
            <v>día</v>
          </cell>
          <cell r="E1192">
            <v>764.32</v>
          </cell>
        </row>
        <row r="1193">
          <cell r="B1193" t="str">
            <v>SB3601</v>
          </cell>
          <cell r="C1193" t="str">
            <v>Viaje de unidad con tanque convertidor, por Km.</v>
          </cell>
          <cell r="D1193" t="str">
            <v>km</v>
          </cell>
          <cell r="E1193">
            <v>3.15</v>
          </cell>
        </row>
        <row r="1194">
          <cell r="B1194" t="str">
            <v>SB3602</v>
          </cell>
          <cell r="C1194" t="str">
            <v>Líneas de acero de descarga de 2" 15000PSI WP, por dia para Bombeo de nitrógeno 80 ft min</v>
          </cell>
          <cell r="D1194" t="str">
            <v>día</v>
          </cell>
          <cell r="E1194">
            <v>1242.6200000000001</v>
          </cell>
        </row>
        <row r="1195">
          <cell r="B1195" t="str">
            <v>SB3604</v>
          </cell>
          <cell r="C1195" t="str">
            <v>Cargo básico primeras 4 horas o fracción unidad de nitrógeno, hasta 5000 psi</v>
          </cell>
          <cell r="D1195" t="str">
            <v>unidad</v>
          </cell>
          <cell r="E1195">
            <v>1650.52</v>
          </cell>
        </row>
        <row r="1196">
          <cell r="B1196" t="str">
            <v>SB3605</v>
          </cell>
          <cell r="C1196" t="str">
            <v>Cada hora adicional o fracción unidad de nitrógeno,  hasta 5000 psi</v>
          </cell>
          <cell r="D1196" t="str">
            <v>hr</v>
          </cell>
          <cell r="E1196">
            <v>148.26</v>
          </cell>
        </row>
        <row r="1197">
          <cell r="B1197" t="str">
            <v>SB3607</v>
          </cell>
          <cell r="C1197" t="str">
            <v>Cada hora adicional o fracción unidad de fracción, de 5001 a 10000 psi.</v>
          </cell>
          <cell r="D1197" t="str">
            <v>hr</v>
          </cell>
          <cell r="E1197">
            <v>55.73</v>
          </cell>
        </row>
        <row r="1198">
          <cell r="B1198" t="str">
            <v>SB3608</v>
          </cell>
          <cell r="C1198" t="str">
            <v>Tanque especial de 3000 galones o equivalente por trabajo</v>
          </cell>
          <cell r="D1198" t="str">
            <v>unidad</v>
          </cell>
          <cell r="E1198">
            <v>897.42000000000007</v>
          </cell>
        </row>
        <row r="1199">
          <cell r="B1199" t="str">
            <v>SB3609</v>
          </cell>
          <cell r="C1199" t="str">
            <v>Tanque especial de 2000 galones o equivalente por trabajo</v>
          </cell>
          <cell r="D1199" t="str">
            <v>unidad</v>
          </cell>
          <cell r="E1199">
            <v>897.42000000000007</v>
          </cell>
        </row>
        <row r="1200">
          <cell r="B1200" t="str">
            <v>SB3610</v>
          </cell>
          <cell r="C1200" t="str">
            <v>Generador de espuma por trabajo</v>
          </cell>
          <cell r="D1200" t="str">
            <v>unidad</v>
          </cell>
          <cell r="E1200">
            <v>65.100000000000009</v>
          </cell>
        </row>
        <row r="1201">
          <cell r="B1201" t="str">
            <v>SB3611</v>
          </cell>
          <cell r="C1201" t="str">
            <v>Tanque criogénico de 6200 gal por trabajo</v>
          </cell>
          <cell r="D1201" t="str">
            <v>día</v>
          </cell>
          <cell r="E1201">
            <v>545.30999999999995</v>
          </cell>
        </row>
        <row r="1202">
          <cell r="B1202" t="str">
            <v>SB3612</v>
          </cell>
          <cell r="C1202" t="str">
            <v>Movilización de nitrógeno líquido</v>
          </cell>
          <cell r="D1202" t="str">
            <v>km</v>
          </cell>
          <cell r="E1202">
            <v>3.15</v>
          </cell>
        </row>
        <row r="1203">
          <cell r="B1203" t="str">
            <v>SB3613</v>
          </cell>
          <cell r="C1203" t="str">
            <v>Servicio de unidad Auto generadora de Nitrógeno, POR DIA o fracción</v>
          </cell>
          <cell r="D1203" t="str">
            <v>unidad</v>
          </cell>
          <cell r="E1203">
            <v>5784.53</v>
          </cell>
        </row>
        <row r="1204">
          <cell r="B1204" t="str">
            <v>SB3614</v>
          </cell>
          <cell r="C1204" t="str">
            <v xml:space="preserve">Cada día o fracción por espera en locación de unidad auto generadora </v>
          </cell>
          <cell r="D1204" t="str">
            <v>unidad</v>
          </cell>
          <cell r="E1204">
            <v>5784.53</v>
          </cell>
        </row>
        <row r="1205">
          <cell r="B1205" t="str">
            <v>SB3615</v>
          </cell>
          <cell r="C1205" t="str">
            <v>Movilización de unidad auto generadora de nitrógeno</v>
          </cell>
          <cell r="D1205" t="str">
            <v>km</v>
          </cell>
          <cell r="E1205">
            <v>3.15</v>
          </cell>
        </row>
        <row r="1206">
          <cell r="B1206" t="str">
            <v>SB3616</v>
          </cell>
          <cell r="C1206" t="str">
            <v>Supervisor operaciones Nitrógeno dia o fraccion</v>
          </cell>
          <cell r="D1206" t="str">
            <v>día</v>
          </cell>
          <cell r="E1206">
            <v>806.54</v>
          </cell>
        </row>
        <row r="1207">
          <cell r="B1207" t="str">
            <v>SB3617</v>
          </cell>
          <cell r="C1207" t="str">
            <v>Operador operaciones Nitrógeno dia o fraccion</v>
          </cell>
          <cell r="D1207" t="str">
            <v>día</v>
          </cell>
          <cell r="E1207">
            <v>349.78</v>
          </cell>
        </row>
        <row r="1208">
          <cell r="B1208" t="str">
            <v>SB3618</v>
          </cell>
          <cell r="C1208" t="str">
            <v>Asistente de Operaciones Nitrógeno dia o fraccion</v>
          </cell>
          <cell r="D1208" t="str">
            <v>día</v>
          </cell>
          <cell r="E1208">
            <v>109.31</v>
          </cell>
        </row>
        <row r="1209">
          <cell r="B1209" t="str">
            <v>SB3619</v>
          </cell>
          <cell r="C1209" t="str">
            <v>Movilización unidades livianas para personal</v>
          </cell>
          <cell r="D1209" t="str">
            <v>km</v>
          </cell>
          <cell r="E1209">
            <v>2.66</v>
          </cell>
        </row>
        <row r="1210">
          <cell r="B1210" t="str">
            <v>SB3620</v>
          </cell>
          <cell r="C1210" t="str">
            <v>Movilización y desmovilización unidad criogénica  trabajos offshore</v>
          </cell>
          <cell r="D1210" t="str">
            <v>unidad</v>
          </cell>
          <cell r="E1210">
            <v>17515.95</v>
          </cell>
        </row>
        <row r="1211">
          <cell r="B1211" t="str">
            <v>CTE5198</v>
          </cell>
          <cell r="C1211" t="str">
            <v>MIT (Multifinger Imaging Tool).CARGO POR REGISTRO.POR PIE</v>
          </cell>
          <cell r="D1211" t="str">
            <v>Pie</v>
          </cell>
          <cell r="E1211">
            <v>1.03</v>
          </cell>
        </row>
        <row r="1212">
          <cell r="B1212" t="str">
            <v>CTE5199</v>
          </cell>
          <cell r="C1212" t="str">
            <v>MIT, Multifinger Imaging Tool.CARGO POR PROFUNDIDAD.POR PIE</v>
          </cell>
          <cell r="D1212" t="str">
            <v>Pie</v>
          </cell>
          <cell r="E1212">
            <v>1.03</v>
          </cell>
        </row>
        <row r="1213">
          <cell r="B1213" t="str">
            <v>CTE5293</v>
          </cell>
          <cell r="C1213" t="str">
            <v>Asentamiento de retenedor de cemento. POR PIE./corrida.Cargo fijo.</v>
          </cell>
          <cell r="D1213" t="str">
            <v>unidad</v>
          </cell>
          <cell r="E1213">
            <v>173.72</v>
          </cell>
        </row>
        <row r="1214">
          <cell r="B1214" t="str">
            <v>CTE5294</v>
          </cell>
          <cell r="C1214" t="str">
            <v>Asentamiento de retenedor de cemento .CARGO POR PROFUNDIDAD.POR PIE .</v>
          </cell>
          <cell r="D1214" t="str">
            <v>Pie</v>
          </cell>
          <cell r="E1214">
            <v>0.36</v>
          </cell>
        </row>
        <row r="1215">
          <cell r="B1215" t="str">
            <v>CTE5295</v>
          </cell>
          <cell r="C1215" t="str">
            <v xml:space="preserve">Asentamiento de tapón.CARGO POR PROFUNDIDAD.POR PIE </v>
          </cell>
          <cell r="D1215" t="str">
            <v>Pie</v>
          </cell>
          <cell r="E1215">
            <v>0.36</v>
          </cell>
        </row>
        <row r="1216">
          <cell r="B1216" t="str">
            <v>CTE5296</v>
          </cell>
          <cell r="C1216" t="str">
            <v>Asentamiento de tapón.POR PIE./corrida.Cargo fijo.</v>
          </cell>
          <cell r="D1216" t="str">
            <v>unidad</v>
          </cell>
          <cell r="E1216">
            <v>177.57999999999998</v>
          </cell>
        </row>
        <row r="1217">
          <cell r="B1217" t="str">
            <v>CTE5387</v>
          </cell>
          <cell r="C1217" t="str">
            <v>Interpretacion de Memorias</v>
          </cell>
          <cell r="D1217" t="str">
            <v>unidad</v>
          </cell>
          <cell r="E1217">
            <v>1590.27</v>
          </cell>
        </row>
        <row r="1218">
          <cell r="B1218" t="str">
            <v>CTE5417</v>
          </cell>
          <cell r="C1218" t="str">
            <v>Jet Cutter. 1" -4 1/2" Tubing. CARGO POR REGISTRO POR PIE / cada uno</v>
          </cell>
          <cell r="D1218" t="str">
            <v>unidad</v>
          </cell>
          <cell r="E1218">
            <v>1481.8</v>
          </cell>
        </row>
        <row r="1219">
          <cell r="B1219" t="str">
            <v>CTE5421</v>
          </cell>
          <cell r="C1219" t="str">
            <v>Jet Cutter. CARGO POR PROFUNDIDAD POR PIE</v>
          </cell>
          <cell r="D1219" t="str">
            <v>Pie</v>
          </cell>
          <cell r="E1219">
            <v>0.52</v>
          </cell>
        </row>
        <row r="1220">
          <cell r="B1220" t="str">
            <v>CTE5422</v>
          </cell>
          <cell r="C1220" t="str">
            <v>Jet Cutter. Drill Pipe. CARGO POR REGISTRO POR PIE / cada uno</v>
          </cell>
          <cell r="D1220" t="str">
            <v>unidad</v>
          </cell>
          <cell r="E1220">
            <v>1703.35</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17344.060000000001</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34010.850000000006</v>
          </cell>
        </row>
        <row r="1223">
          <cell r="B1223" t="str">
            <v>DYCT10077</v>
          </cell>
          <cell r="C1223" t="str">
            <v>Tubería Continua 1" Sarta de velocidad</v>
          </cell>
          <cell r="D1223" t="str">
            <v>Pie</v>
          </cell>
          <cell r="E1223">
            <v>4.41</v>
          </cell>
        </row>
        <row r="1224">
          <cell r="B1224" t="str">
            <v>DYCT10078</v>
          </cell>
          <cell r="C1224" t="str">
            <v>Tubería Continua 1 1/2" Sarta de velocidad</v>
          </cell>
          <cell r="D1224" t="str">
            <v>Pie</v>
          </cell>
          <cell r="E1224">
            <v>6.73</v>
          </cell>
        </row>
        <row r="1225">
          <cell r="B1225" t="str">
            <v>DYCT10079</v>
          </cell>
          <cell r="C1225" t="str">
            <v>Tubería Continua 1 3/4"  o 2"  Sarta de velocidad</v>
          </cell>
          <cell r="D1225" t="str">
            <v>Pie</v>
          </cell>
          <cell r="E1225">
            <v>7.59</v>
          </cell>
        </row>
        <row r="1226">
          <cell r="B1226" t="str">
            <v>DYCT10080</v>
          </cell>
          <cell r="C1226" t="str">
            <v>Colgador para sarta de velocidad para Coiled Tubing 1,5 - 2 inch</v>
          </cell>
          <cell r="D1226" t="str">
            <v>unidad</v>
          </cell>
          <cell r="E1226">
            <v>38272.340000000004</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24573.5</v>
          </cell>
        </row>
        <row r="1228">
          <cell r="B1228" t="str">
            <v>CTRE713</v>
          </cell>
          <cell r="C1228" t="str">
            <v>Running Plug para Y Tool para tuberia flexible desde 1 1 /4" - 2 "</v>
          </cell>
          <cell r="D1228" t="str">
            <v>Corrida</v>
          </cell>
          <cell r="E1228">
            <v>7163.8</v>
          </cell>
        </row>
        <row r="1229">
          <cell r="B1229" t="str">
            <v>2.2.38. Servicios de Tratamiento Químico de Crudo y Agua de Producción</v>
          </cell>
          <cell r="C1229"/>
          <cell r="D1229"/>
          <cell r="E1229"/>
        </row>
        <row r="1230">
          <cell r="B1230" t="str">
            <v>DYSCS7095</v>
          </cell>
          <cell r="C1230" t="str">
            <v>Sulfato de Aluminio, 25 kg / sx</v>
          </cell>
          <cell r="D1230" t="str">
            <v>sx</v>
          </cell>
          <cell r="E1230">
            <v>17.11</v>
          </cell>
        </row>
        <row r="1231">
          <cell r="B1231" t="str">
            <v>DYSCS7096</v>
          </cell>
          <cell r="C1231" t="str">
            <v>Hipoclorito de Calcio, 45kg/can</v>
          </cell>
          <cell r="D1231" t="str">
            <v>tambor</v>
          </cell>
          <cell r="E1231">
            <v>205.54</v>
          </cell>
        </row>
        <row r="1232">
          <cell r="B1232" t="str">
            <v>DYSCS7097</v>
          </cell>
          <cell r="C1232" t="str">
            <v>Cal Hidratada, 25kg/sx</v>
          </cell>
          <cell r="D1232" t="str">
            <v>sx</v>
          </cell>
          <cell r="E1232">
            <v>9.7800000000000011</v>
          </cell>
        </row>
        <row r="1233">
          <cell r="B1233" t="str">
            <v>DYSCS7098</v>
          </cell>
          <cell r="C1233" t="str">
            <v>Polímero para MQC o Dewatering  OFXC 1143</v>
          </cell>
          <cell r="D1233" t="str">
            <v>sx</v>
          </cell>
          <cell r="E1233">
            <v>254.12</v>
          </cell>
        </row>
        <row r="1234">
          <cell r="B1234" t="str">
            <v>DYSCS7099</v>
          </cell>
          <cell r="C1234" t="str">
            <v>Polímero para Dewatering / OFXC 1146 y 1148</v>
          </cell>
          <cell r="D1234" t="str">
            <v>sx</v>
          </cell>
          <cell r="E1234">
            <v>254.53000000000003</v>
          </cell>
        </row>
        <row r="1235">
          <cell r="B1235" t="str">
            <v>DYSCS7100</v>
          </cell>
          <cell r="C1235" t="str">
            <v>Re-Agente Fijador Orgánico Natural, 50 kg/sx</v>
          </cell>
          <cell r="D1235" t="str">
            <v>sx</v>
          </cell>
          <cell r="E1235">
            <v>15.4</v>
          </cell>
        </row>
        <row r="1236">
          <cell r="B1236" t="str">
            <v>DYSCS7101</v>
          </cell>
          <cell r="C1236" t="str">
            <v>Acido Fosfórico, 35kg/can</v>
          </cell>
          <cell r="D1236" t="str">
            <v>tambor</v>
          </cell>
          <cell r="E1236">
            <v>199.55</v>
          </cell>
        </row>
        <row r="1237">
          <cell r="B1237" t="str">
            <v>DYSCS7102</v>
          </cell>
          <cell r="C1237" t="str">
            <v>Bisulfito de Sodio, 25 kg/sx</v>
          </cell>
          <cell r="D1237" t="str">
            <v>sx</v>
          </cell>
          <cell r="E1237">
            <v>39.11</v>
          </cell>
        </row>
        <row r="1238">
          <cell r="B1238" t="str">
            <v>QP21301</v>
          </cell>
          <cell r="C1238" t="str">
            <v>Dispersante de parafinas crudos livianos</v>
          </cell>
          <cell r="D1238" t="str">
            <v>gls</v>
          </cell>
          <cell r="E1238">
            <v>33.29</v>
          </cell>
        </row>
        <row r="1239">
          <cell r="B1239" t="str">
            <v>QP21302</v>
          </cell>
          <cell r="C1239" t="str">
            <v>Dispersante de parafinas crudos pesados</v>
          </cell>
          <cell r="D1239" t="str">
            <v>gls</v>
          </cell>
          <cell r="E1239">
            <v>31.630000000000003</v>
          </cell>
        </row>
        <row r="1240">
          <cell r="B1240" t="str">
            <v>QP21303</v>
          </cell>
          <cell r="C1240" t="str">
            <v>Dispersante de asfaltenos crudos livianos</v>
          </cell>
          <cell r="D1240" t="str">
            <v>gls</v>
          </cell>
          <cell r="E1240">
            <v>34.949999999999996</v>
          </cell>
        </row>
        <row r="1241">
          <cell r="B1241" t="str">
            <v>QP21304</v>
          </cell>
          <cell r="C1241" t="str">
            <v>Dispersante de asfaltenos crudos pesados</v>
          </cell>
          <cell r="D1241" t="str">
            <v>gls</v>
          </cell>
          <cell r="E1241">
            <v>76.539999999999992</v>
          </cell>
        </row>
        <row r="1242">
          <cell r="B1242" t="str">
            <v>QP21305</v>
          </cell>
          <cell r="C1242" t="str">
            <v>Bactericida base gluther aldéhido</v>
          </cell>
          <cell r="D1242" t="str">
            <v>gls</v>
          </cell>
          <cell r="E1242">
            <v>128.97</v>
          </cell>
        </row>
        <row r="1243">
          <cell r="B1243" t="str">
            <v>QP21306</v>
          </cell>
          <cell r="C1243" t="str">
            <v>Bactericida base aldehído</v>
          </cell>
          <cell r="D1243" t="str">
            <v>gls</v>
          </cell>
          <cell r="E1243">
            <v>70.72</v>
          </cell>
        </row>
        <row r="1244">
          <cell r="B1244" t="str">
            <v>QP21307</v>
          </cell>
          <cell r="C1244" t="str">
            <v>Bactericida alta concentración</v>
          </cell>
          <cell r="D1244" t="str">
            <v>gls</v>
          </cell>
          <cell r="E1244">
            <v>93.179999999999993</v>
          </cell>
        </row>
        <row r="1245">
          <cell r="B1245" t="str">
            <v>QP21308</v>
          </cell>
          <cell r="C1245" t="str">
            <v>Bactericida concentrado de amplio espectro</v>
          </cell>
          <cell r="D1245" t="str">
            <v>gls</v>
          </cell>
          <cell r="E1245">
            <v>54.08</v>
          </cell>
        </row>
        <row r="1246">
          <cell r="B1246" t="str">
            <v>QP21309</v>
          </cell>
          <cell r="C1246" t="str">
            <v>Surfactante des emulsionante no iónico base agua</v>
          </cell>
          <cell r="D1246" t="str">
            <v>gls</v>
          </cell>
          <cell r="E1246">
            <v>37.450000000000003</v>
          </cell>
        </row>
        <row r="1247">
          <cell r="B1247" t="str">
            <v>QP21310</v>
          </cell>
          <cell r="C1247" t="str">
            <v>Surfactante des emulsionante no iónico base oil</v>
          </cell>
          <cell r="D1247" t="str">
            <v>gls</v>
          </cell>
          <cell r="E1247">
            <v>41.61</v>
          </cell>
        </row>
        <row r="1248">
          <cell r="B1248" t="str">
            <v>QP21311</v>
          </cell>
          <cell r="C1248" t="str">
            <v>Surfactante des emulsionante aniónico base agua</v>
          </cell>
          <cell r="D1248" t="str">
            <v>gls</v>
          </cell>
          <cell r="E1248">
            <v>43.269999999999996</v>
          </cell>
        </row>
        <row r="1249">
          <cell r="B1249" t="str">
            <v>QP21312</v>
          </cell>
          <cell r="C1249" t="str">
            <v>Surfactante des emulsionante no iónico base agua</v>
          </cell>
          <cell r="D1249" t="str">
            <v>gls</v>
          </cell>
          <cell r="E1249">
            <v>20.81</v>
          </cell>
        </row>
        <row r="1250">
          <cell r="B1250" t="str">
            <v>QP21313</v>
          </cell>
          <cell r="C1250" t="str">
            <v>Floculante des emulsionante tipo 1</v>
          </cell>
          <cell r="D1250" t="str">
            <v>gls</v>
          </cell>
          <cell r="E1250">
            <v>44.940000000000005</v>
          </cell>
        </row>
        <row r="1251">
          <cell r="B1251" t="str">
            <v>QP21314</v>
          </cell>
          <cell r="C1251" t="str">
            <v>Floculante des emulsionante tipo 2</v>
          </cell>
          <cell r="D1251" t="str">
            <v>gls</v>
          </cell>
          <cell r="E1251">
            <v>49.09</v>
          </cell>
        </row>
        <row r="1252">
          <cell r="B1252" t="str">
            <v>QP21315</v>
          </cell>
          <cell r="C1252" t="str">
            <v>Inhibidor de hidratos</v>
          </cell>
          <cell r="D1252" t="str">
            <v>gls</v>
          </cell>
          <cell r="E1252">
            <v>37.450000000000003</v>
          </cell>
        </row>
        <row r="1253">
          <cell r="B1253" t="str">
            <v>QP21316</v>
          </cell>
          <cell r="C1253" t="str">
            <v>Inhibidor de incrustaciones para completaciones</v>
          </cell>
          <cell r="D1253" t="str">
            <v>gls</v>
          </cell>
          <cell r="E1253">
            <v>34.949999999999996</v>
          </cell>
        </row>
        <row r="1254">
          <cell r="B1254" t="str">
            <v>QP21317</v>
          </cell>
          <cell r="C1254" t="str">
            <v>Inhibidor de incrustaciones para formación</v>
          </cell>
          <cell r="D1254" t="str">
            <v>gls</v>
          </cell>
          <cell r="E1254">
            <v>11.149999999999999</v>
          </cell>
        </row>
        <row r="1255">
          <cell r="B1255" t="str">
            <v>QP21318</v>
          </cell>
          <cell r="C1255" t="str">
            <v>Inhibidor de incrustaciones acción rápida</v>
          </cell>
          <cell r="D1255" t="str">
            <v>gls</v>
          </cell>
          <cell r="E1255">
            <v>9.43</v>
          </cell>
        </row>
        <row r="1256">
          <cell r="B1256" t="str">
            <v>QP21319</v>
          </cell>
          <cell r="C1256" t="str">
            <v>Secuestrante de sulfhídrico</v>
          </cell>
          <cell r="D1256" t="str">
            <v>gls</v>
          </cell>
          <cell r="E1256">
            <v>70.72</v>
          </cell>
        </row>
        <row r="1257">
          <cell r="B1257" t="str">
            <v>QP21320</v>
          </cell>
          <cell r="C1257" t="str">
            <v>Secuestrante de hierro</v>
          </cell>
          <cell r="D1257" t="str">
            <v>gls</v>
          </cell>
          <cell r="E1257">
            <v>101.5</v>
          </cell>
        </row>
        <row r="1258">
          <cell r="B1258" t="str">
            <v>QP21321</v>
          </cell>
          <cell r="C1258" t="str">
            <v>Modificador de  Permeabilidad relativa</v>
          </cell>
          <cell r="D1258" t="str">
            <v>gls</v>
          </cell>
          <cell r="E1258">
            <v>149.76</v>
          </cell>
        </row>
        <row r="1259">
          <cell r="B1259" t="str">
            <v>QP21322</v>
          </cell>
          <cell r="C1259" t="str">
            <v>Promotor de espuma</v>
          </cell>
          <cell r="D1259" t="str">
            <v>gls</v>
          </cell>
          <cell r="E1259">
            <v>46.599999999999994</v>
          </cell>
        </row>
        <row r="1260">
          <cell r="B1260" t="str">
            <v>QP21323</v>
          </cell>
          <cell r="C1260" t="str">
            <v>Antiespumante acción rápida</v>
          </cell>
          <cell r="D1260" t="str">
            <v>gls</v>
          </cell>
          <cell r="E1260">
            <v>24.97</v>
          </cell>
        </row>
        <row r="1261">
          <cell r="B1261" t="str">
            <v>SCSA7095</v>
          </cell>
          <cell r="C1261" t="str">
            <v>DEMULSIFICANTE DE ACCIÓN CONTÍNUA. CRUDOS PESADOS</v>
          </cell>
          <cell r="D1261" t="str">
            <v>gls</v>
          </cell>
          <cell r="E1261">
            <v>11.27</v>
          </cell>
        </row>
        <row r="1262">
          <cell r="B1262" t="str">
            <v>SCSA7096</v>
          </cell>
          <cell r="C1262" t="str">
            <v>DEMULSIFICANTE DE ACCIÓN CONTÍNUA. CRUDOS LIVIANOS</v>
          </cell>
          <cell r="D1262" t="str">
            <v>gls</v>
          </cell>
          <cell r="E1262">
            <v>10.819999999999999</v>
          </cell>
        </row>
        <row r="1263">
          <cell r="B1263" t="str">
            <v>SCSA7097</v>
          </cell>
          <cell r="C1263" t="str">
            <v>DEMULSIFICANTE DE ACCIÓN RÁPIDA. CRUDOS PESADOS</v>
          </cell>
          <cell r="D1263" t="str">
            <v>gls</v>
          </cell>
          <cell r="E1263">
            <v>14.87</v>
          </cell>
        </row>
        <row r="1264">
          <cell r="B1264" t="str">
            <v>SCSA7098</v>
          </cell>
          <cell r="C1264" t="str">
            <v>DEMULSIFICANTE DE ACCIÓN RAPIDA  CRUDOS LIVIANOS</v>
          </cell>
          <cell r="D1264" t="str">
            <v>gls</v>
          </cell>
          <cell r="E1264">
            <v>13.51</v>
          </cell>
        </row>
        <row r="1265">
          <cell r="B1265" t="str">
            <v>SCSA7099</v>
          </cell>
          <cell r="C1265" t="str">
            <v>DEMULSIFICANTE DE ACCIÓN CONTINUA MULTIPROPOSITO</v>
          </cell>
          <cell r="D1265" t="str">
            <v>gls</v>
          </cell>
          <cell r="E1265">
            <v>11.48</v>
          </cell>
        </row>
        <row r="1266">
          <cell r="B1266" t="str">
            <v>SCSA7100</v>
          </cell>
          <cell r="C1266" t="str">
            <v>Bactericida  Alta concentración</v>
          </cell>
          <cell r="D1266" t="str">
            <v>gls</v>
          </cell>
          <cell r="E1266">
            <v>15.690000000000001</v>
          </cell>
        </row>
        <row r="1267">
          <cell r="B1267" t="str">
            <v>SCSA7101</v>
          </cell>
          <cell r="C1267" t="str">
            <v>Bactericida 50 % concentración</v>
          </cell>
          <cell r="D1267" t="str">
            <v>gls</v>
          </cell>
          <cell r="E1267">
            <v>12.73</v>
          </cell>
        </row>
        <row r="1268">
          <cell r="B1268" t="str">
            <v>SCSA7102</v>
          </cell>
          <cell r="C1268" t="str">
            <v>Bactericida   40 % concentración</v>
          </cell>
          <cell r="D1268" t="str">
            <v>gls</v>
          </cell>
          <cell r="E1268">
            <v>11.03</v>
          </cell>
        </row>
        <row r="1269">
          <cell r="B1269" t="str">
            <v>SCSB7095</v>
          </cell>
          <cell r="C1269" t="str">
            <v>Inhibidor de Arcillas concentrado</v>
          </cell>
          <cell r="D1269" t="str">
            <v>tambor</v>
          </cell>
          <cell r="E1269">
            <v>1151.77</v>
          </cell>
        </row>
        <row r="1270">
          <cell r="B1270" t="str">
            <v>SCSB7096</v>
          </cell>
          <cell r="C1270" t="str">
            <v>DEFOAMER ( 10 % SILICONE )</v>
          </cell>
          <cell r="D1270" t="str">
            <v>gls</v>
          </cell>
          <cell r="E1270">
            <v>6.36</v>
          </cell>
        </row>
        <row r="1271">
          <cell r="B1271" t="str">
            <v>SCSB7098</v>
          </cell>
          <cell r="C1271" t="str">
            <v>Agente Floculante acción rápida</v>
          </cell>
          <cell r="D1271" t="str">
            <v>gls</v>
          </cell>
          <cell r="E1271">
            <v>18.34</v>
          </cell>
        </row>
        <row r="1272">
          <cell r="B1272" t="str">
            <v>SCSB7099</v>
          </cell>
          <cell r="C1272" t="str">
            <v>CLEANER EMULSIFIER, PACKAGE SIZE: 55gal, PACKAGE TYPE: CAN</v>
          </cell>
          <cell r="D1272" t="str">
            <v>tambor</v>
          </cell>
          <cell r="E1272">
            <v>1091.6100000000001</v>
          </cell>
        </row>
        <row r="1273">
          <cell r="B1273" t="str">
            <v>SCSB7100</v>
          </cell>
          <cell r="C1273" t="str">
            <v>CLEANER EMULSIFIER 245</v>
          </cell>
          <cell r="D1273" t="str">
            <v>gls</v>
          </cell>
          <cell r="E1273">
            <v>10.36</v>
          </cell>
        </row>
        <row r="1274">
          <cell r="B1274" t="str">
            <v>SCSB7101</v>
          </cell>
          <cell r="C1274" t="str">
            <v>ASPHALTENE INHIBITOR HP</v>
          </cell>
          <cell r="D1274" t="str">
            <v>gls</v>
          </cell>
          <cell r="E1274">
            <v>9.8600000000000012</v>
          </cell>
        </row>
        <row r="1275">
          <cell r="B1275" t="str">
            <v>SCSC7095</v>
          </cell>
          <cell r="C1275" t="str">
            <v>INHIBITOR CORROSION HP</v>
          </cell>
          <cell r="D1275" t="str">
            <v>gls</v>
          </cell>
          <cell r="E1275">
            <v>9.31</v>
          </cell>
        </row>
        <row r="1276">
          <cell r="B1276" t="str">
            <v>SCSC7096</v>
          </cell>
          <cell r="C1276" t="str">
            <v>DEFOAMER ( 10 % SILICONE )</v>
          </cell>
          <cell r="D1276" t="str">
            <v>gls</v>
          </cell>
          <cell r="E1276">
            <v>8.9500000000000011</v>
          </cell>
        </row>
        <row r="1277">
          <cell r="B1277" t="str">
            <v>SCSC7097</v>
          </cell>
          <cell r="C1277" t="str">
            <v>MEJORADOR DE FLUJO</v>
          </cell>
          <cell r="D1277" t="str">
            <v>gls</v>
          </cell>
          <cell r="E1277">
            <v>33.92</v>
          </cell>
        </row>
        <row r="1278">
          <cell r="B1278" t="str">
            <v>SCSC7098</v>
          </cell>
          <cell r="C1278" t="str">
            <v>INHIBIDOR DE PARAFINAS ACCION CONTINUA</v>
          </cell>
          <cell r="D1278" t="str">
            <v>gls</v>
          </cell>
          <cell r="E1278">
            <v>9.76</v>
          </cell>
        </row>
        <row r="1279">
          <cell r="B1279" t="str">
            <v>SCSC7099</v>
          </cell>
          <cell r="C1279" t="str">
            <v>ANTIPARAFÍNICO ACCION CONTINUA</v>
          </cell>
          <cell r="D1279" t="str">
            <v>gls</v>
          </cell>
          <cell r="E1279">
            <v>7.2200000000000006</v>
          </cell>
        </row>
        <row r="1280">
          <cell r="B1280" t="str">
            <v>SCSC7100</v>
          </cell>
          <cell r="C1280" t="str">
            <v xml:space="preserve">ANTIESPUMANTE ACCION CONTINUA </v>
          </cell>
          <cell r="D1280" t="str">
            <v>gls</v>
          </cell>
          <cell r="E1280">
            <v>7.64</v>
          </cell>
        </row>
        <row r="1281">
          <cell r="B1281" t="str">
            <v>SCSD7097</v>
          </cell>
          <cell r="C1281" t="str">
            <v xml:space="preserve">POLIMERO CATIONICO LIQUIDO (COAGULANTE) </v>
          </cell>
          <cell r="D1281" t="str">
            <v>gls</v>
          </cell>
          <cell r="E1281">
            <v>17.189999999999998</v>
          </cell>
        </row>
        <row r="1282">
          <cell r="B1282" t="str">
            <v>SCSD7098</v>
          </cell>
          <cell r="C1282" t="str">
            <v>SURFACTANTE NO IONICO DY252</v>
          </cell>
          <cell r="D1282" t="str">
            <v>gls</v>
          </cell>
          <cell r="E1282">
            <v>11.03</v>
          </cell>
        </row>
        <row r="1283">
          <cell r="B1283" t="str">
            <v>SCSD7099</v>
          </cell>
          <cell r="C1283" t="str">
            <v>REDUCTOR DE FRICCION FLO XL WR, LIQUIDO, GRADO INDUSTRIAL</v>
          </cell>
          <cell r="D1283" t="str">
            <v>gls</v>
          </cell>
          <cell r="E1283">
            <v>33.92</v>
          </cell>
        </row>
        <row r="1284">
          <cell r="B1284" t="str">
            <v>SCSD7100</v>
          </cell>
          <cell r="C1284" t="str">
            <v>DEMULSIFICANTE DE ACCIÓN CONTINUA 2594</v>
          </cell>
          <cell r="D1284" t="str">
            <v>gls</v>
          </cell>
          <cell r="E1284">
            <v>11.25</v>
          </cell>
        </row>
        <row r="1285">
          <cell r="B1285" t="str">
            <v>SCSD7101</v>
          </cell>
          <cell r="C1285" t="str">
            <v>INHIBIDOR DE CORROSION DY 4127</v>
          </cell>
          <cell r="D1285" t="str">
            <v>gls</v>
          </cell>
          <cell r="E1285">
            <v>9.33</v>
          </cell>
        </row>
        <row r="1286">
          <cell r="B1286" t="str">
            <v>SCSD7102</v>
          </cell>
          <cell r="C1286" t="str">
            <v>INHIBIDOR DE ASFALTENOS DY 345</v>
          </cell>
          <cell r="D1286" t="str">
            <v>gls</v>
          </cell>
          <cell r="E1286">
            <v>10.719999999999999</v>
          </cell>
        </row>
        <row r="1287">
          <cell r="B1287" t="str">
            <v>SCSD7103</v>
          </cell>
          <cell r="C1287" t="str">
            <v xml:space="preserve">POLIELECTROLITO </v>
          </cell>
          <cell r="D1287" t="str">
            <v>gls</v>
          </cell>
          <cell r="E1287">
            <v>22.9</v>
          </cell>
        </row>
        <row r="1288">
          <cell r="B1288" t="str">
            <v>SCSD7104</v>
          </cell>
          <cell r="C1288" t="str">
            <v>Anticorrosivo tipo 1</v>
          </cell>
          <cell r="D1288" t="str">
            <v>gls</v>
          </cell>
          <cell r="E1288">
            <v>37.869999999999997</v>
          </cell>
        </row>
        <row r="1289">
          <cell r="B1289" t="str">
            <v>SCSD7105</v>
          </cell>
          <cell r="C1289" t="str">
            <v>Anticorrosivo tipo 2</v>
          </cell>
          <cell r="D1289" t="str">
            <v>gls</v>
          </cell>
          <cell r="E1289">
            <v>18.95</v>
          </cell>
        </row>
        <row r="1290">
          <cell r="B1290" t="str">
            <v>SCSD7106</v>
          </cell>
          <cell r="C1290" t="str">
            <v>Secuestrante de hierro</v>
          </cell>
          <cell r="D1290" t="str">
            <v>gls</v>
          </cell>
          <cell r="E1290">
            <v>37.06</v>
          </cell>
        </row>
        <row r="1291">
          <cell r="B1291" t="str">
            <v>QA21401</v>
          </cell>
          <cell r="C1291" t="str">
            <v>Contenido de fibras orgánicas recicladas, procesadas y deshidratadas presentación 4 kg</v>
          </cell>
          <cell r="D1291" t="str">
            <v>unidad</v>
          </cell>
          <cell r="E1291">
            <v>28.32</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26.09</v>
          </cell>
        </row>
        <row r="1293">
          <cell r="B1293" t="str">
            <v>QA21403</v>
          </cell>
          <cell r="C1293" t="str">
            <v>Paño absorbente orgánico en paquete de 50 unidades. Tipo 1</v>
          </cell>
          <cell r="D1293" t="str">
            <v>unidad</v>
          </cell>
          <cell r="E1293">
            <v>66.73</v>
          </cell>
        </row>
        <row r="1294">
          <cell r="B1294" t="str">
            <v>QA21404</v>
          </cell>
          <cell r="C1294" t="str">
            <v xml:space="preserve">Tela Absorbente para hidrocarburos, SHT, un rollo 38 pulg x 144 pies </v>
          </cell>
          <cell r="D1294" t="str">
            <v>unidad</v>
          </cell>
          <cell r="E1294">
            <v>134.64999999999998</v>
          </cell>
        </row>
        <row r="1295">
          <cell r="B1295" t="str">
            <v>QA21405</v>
          </cell>
          <cell r="C1295" t="str">
            <v>Tela Absorbente para hidrocarburos, Pad de 100 hojas</v>
          </cell>
          <cell r="D1295" t="str">
            <v>unidad</v>
          </cell>
          <cell r="E1295">
            <v>3.08</v>
          </cell>
        </row>
        <row r="1296">
          <cell r="B1296" t="str">
            <v>QA21406</v>
          </cell>
          <cell r="C1296" t="str">
            <v>Polvo Absorbente de Hidrocarburos (sxs)</v>
          </cell>
          <cell r="D1296" t="str">
            <v>unidad</v>
          </cell>
          <cell r="E1296">
            <v>13.690000000000001</v>
          </cell>
        </row>
        <row r="1297">
          <cell r="B1297" t="str">
            <v>QA21407</v>
          </cell>
          <cell r="C1297" t="str">
            <v>Absorbente húmedo para hidrocarburo (4pulg x 8 pies para 4 Gal) Tipo medía</v>
          </cell>
          <cell r="D1297" t="str">
            <v>unidad</v>
          </cell>
          <cell r="E1297">
            <v>23.79</v>
          </cell>
        </row>
        <row r="1298">
          <cell r="B1298" t="str">
            <v>QA21408</v>
          </cell>
          <cell r="C1298" t="str">
            <v>Absorbente húmedo para hidrocarburo (8pulg x 10 pies para 10 Gal) tipo chorizo</v>
          </cell>
          <cell r="D1298" t="str">
            <v>unidad</v>
          </cell>
          <cell r="E1298">
            <v>18.740000000000002</v>
          </cell>
        </row>
        <row r="1299">
          <cell r="B1299" t="str">
            <v>QA21409</v>
          </cell>
          <cell r="C1299" t="str">
            <v>Contenido de fibras orgánicas recicladas, procesadas y deshidratadas Kit barrera absorbentes (2 mt longitud, 15 cm de diámetro)</v>
          </cell>
          <cell r="D1299" t="str">
            <v>unidad</v>
          </cell>
          <cell r="E1299">
            <v>47.339999999999996</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17.11</v>
          </cell>
        </row>
        <row r="1301">
          <cell r="B1301" t="str">
            <v>QA21411</v>
          </cell>
          <cell r="C1301" t="str">
            <v>Paño absorbente orgánico en paquete de 50 unidades. Tipo 2</v>
          </cell>
          <cell r="D1301" t="str">
            <v>unidad</v>
          </cell>
          <cell r="E1301">
            <v>42.79</v>
          </cell>
        </row>
        <row r="1302">
          <cell r="B1302" t="str">
            <v>F10077</v>
          </cell>
          <cell r="C1302" t="str">
            <v>GRASA TUBING/CASING- COMPOUND JOINT;THREAD LOCK,  44 lbs</v>
          </cell>
          <cell r="D1302" t="str">
            <v>unidad</v>
          </cell>
          <cell r="E1302">
            <v>208.01</v>
          </cell>
        </row>
        <row r="1303">
          <cell r="B1303" t="str">
            <v>F10078</v>
          </cell>
          <cell r="C1303" t="str">
            <v>GRASA TUBING/CASING- COMPOUND JOINT;THREAD LOCK,  18 lbs</v>
          </cell>
          <cell r="D1303" t="str">
            <v>unidad</v>
          </cell>
          <cell r="E1303">
            <v>149.76</v>
          </cell>
        </row>
        <row r="1304">
          <cell r="B1304" t="str">
            <v>F10079</v>
          </cell>
          <cell r="C1304" t="str">
            <v>PEGAMENTO, PARA MATERIAL DE PVC, 1GAL/unidad</v>
          </cell>
          <cell r="D1304" t="str">
            <v>unidad</v>
          </cell>
          <cell r="E1304">
            <v>20.37</v>
          </cell>
        </row>
        <row r="1305">
          <cell r="B1305" t="str">
            <v>F10080</v>
          </cell>
          <cell r="C1305" t="str">
            <v>GEOMEMBRANA PVC NEGRA 750 MICRAS ROLLOS DE 1.4 m x 50 m, 70 m2  O SEGUN NECESIDAD DEL CLIENTE</v>
          </cell>
          <cell r="D1305" t="str">
            <v>M2</v>
          </cell>
          <cell r="E1305">
            <v>4.9400000000000004</v>
          </cell>
        </row>
        <row r="1306">
          <cell r="B1306" t="str">
            <v>F10081</v>
          </cell>
          <cell r="C1306" t="str">
            <v>GEOMEMBRANA PVC NEGRA 500 MICRAS ROLLOS DE 1.4 m x 50 m 70 m2 O SEGUN NECESIDAD DEL CLIENTE</v>
          </cell>
          <cell r="D1306" t="str">
            <v>M2</v>
          </cell>
          <cell r="E1306">
            <v>3.5700000000000003</v>
          </cell>
        </row>
        <row r="1307">
          <cell r="B1307" t="str">
            <v>F10082</v>
          </cell>
          <cell r="C1307" t="str">
            <v>GEOMEMBRANA PVC NEGRA 1000 MICRAS ROLLOS DE 1.4 m x 50 m 70 m2 O SEGUN NECESIDAD DEL CLIENTE</v>
          </cell>
          <cell r="D1307" t="str">
            <v>M2</v>
          </cell>
          <cell r="E1307">
            <v>5.83</v>
          </cell>
        </row>
        <row r="1308">
          <cell r="B1308" t="str">
            <v>F10083</v>
          </cell>
          <cell r="C1308" t="str">
            <v>TERMOSELLADO</v>
          </cell>
          <cell r="D1308" t="str">
            <v>M2</v>
          </cell>
          <cell r="E1308">
            <v>0.39999999999999997</v>
          </cell>
        </row>
        <row r="1309">
          <cell r="B1309" t="str">
            <v>F10084</v>
          </cell>
          <cell r="C1309" t="str">
            <v>AF SUPERIOR AQUASATIN</v>
          </cell>
          <cell r="D1309" t="str">
            <v>gls</v>
          </cell>
          <cell r="E1309">
            <v>26.48</v>
          </cell>
        </row>
        <row r="1310">
          <cell r="B1310" t="str">
            <v>F10085</v>
          </cell>
          <cell r="C1310" t="str">
            <v>ANTI DUST 15-40 AQUASATIN</v>
          </cell>
          <cell r="D1310" t="str">
            <v>gls</v>
          </cell>
          <cell r="E1310">
            <v>26.96</v>
          </cell>
        </row>
        <row r="1311">
          <cell r="B1311" t="str">
            <v>F10086</v>
          </cell>
          <cell r="C1311" t="str">
            <v>Tech 90 Desengrasante</v>
          </cell>
          <cell r="D1311" t="str">
            <v>gls</v>
          </cell>
          <cell r="E1311">
            <v>36.14</v>
          </cell>
        </row>
        <row r="1312">
          <cell r="B1312" t="str">
            <v>F10087</v>
          </cell>
          <cell r="C1312" t="str">
            <v>GEOMEMBRANA DE ALTA RESISTENICA NEGRA 750 MICRAS X M2</v>
          </cell>
          <cell r="D1312" t="str">
            <v>m2</v>
          </cell>
          <cell r="E1312">
            <v>8.2799999999999994</v>
          </cell>
        </row>
        <row r="1313">
          <cell r="B1313" t="str">
            <v>F10088</v>
          </cell>
          <cell r="C1313" t="str">
            <v>GEOMEMBRANA DE ALTA RESISTENICA NEGRA 1000 MICRAS X M2</v>
          </cell>
          <cell r="D1313" t="str">
            <v>m2</v>
          </cell>
          <cell r="E1313">
            <v>13.48</v>
          </cell>
        </row>
        <row r="1314">
          <cell r="B1314" t="str">
            <v>F10089</v>
          </cell>
          <cell r="C1314" t="str">
            <v>PEGAMENTO, PARA MATERIAL DE PVC, 1GAL/unidad - GEOMEMBRANA</v>
          </cell>
          <cell r="D1314" t="str">
            <v>unidad</v>
          </cell>
          <cell r="E1314">
            <v>44.18</v>
          </cell>
        </row>
        <row r="1315">
          <cell r="B1315" t="str">
            <v>STQ223801</v>
          </cell>
          <cell r="C1315" t="str">
            <v>Supervisor  para tratamientos químicos dia o fraccion</v>
          </cell>
          <cell r="D1315" t="str">
            <v>día</v>
          </cell>
          <cell r="E1315">
            <v>423.42</v>
          </cell>
        </row>
        <row r="1316">
          <cell r="B1316" t="str">
            <v>STQ223802</v>
          </cell>
          <cell r="C1316" t="str">
            <v>Operador para tratamientos químicos dia o fraccion</v>
          </cell>
          <cell r="D1316" t="str">
            <v>día</v>
          </cell>
          <cell r="E1316">
            <v>352.85</v>
          </cell>
        </row>
        <row r="1317">
          <cell r="B1317" t="str">
            <v>STQ223803</v>
          </cell>
          <cell r="C1317" t="str">
            <v>Asistente de Operaciones para tratamientos químicos dia o fraccion</v>
          </cell>
          <cell r="D1317" t="str">
            <v>día</v>
          </cell>
          <cell r="E1317">
            <v>110.26</v>
          </cell>
        </row>
        <row r="1318">
          <cell r="B1318" t="str">
            <v>STQ223804</v>
          </cell>
          <cell r="C1318" t="str">
            <v>Movilización unidades livianas para personal</v>
          </cell>
          <cell r="D1318" t="str">
            <v>km</v>
          </cell>
          <cell r="E1318">
            <v>2.66</v>
          </cell>
        </row>
        <row r="1319">
          <cell r="B1319" t="str">
            <v>STQ223805</v>
          </cell>
          <cell r="C1319" t="str">
            <v>Movilización de equipo adicional, unidades pesadas.</v>
          </cell>
          <cell r="D1319" t="str">
            <v>km</v>
          </cell>
          <cell r="E1319">
            <v>3.15</v>
          </cell>
        </row>
        <row r="1320">
          <cell r="B1320" t="str">
            <v>DYRV-100</v>
          </cell>
          <cell r="C1320" t="str">
            <v>Modificador de Viscosidad ultra - crudos pesados 6 - 10 API</v>
          </cell>
          <cell r="D1320" t="str">
            <v>gls</v>
          </cell>
          <cell r="E1320">
            <v>62.48</v>
          </cell>
        </row>
        <row r="1321">
          <cell r="B1321" t="str">
            <v>DYRV-101</v>
          </cell>
          <cell r="C1321" t="str">
            <v>Modificador de Viscosidad ultra - crudos pesados 11 - 14 API</v>
          </cell>
          <cell r="D1321" t="str">
            <v>gls</v>
          </cell>
          <cell r="E1321">
            <v>58.02</v>
          </cell>
        </row>
        <row r="1322">
          <cell r="B1322" t="str">
            <v>DYRV-102</v>
          </cell>
          <cell r="C1322" t="str">
            <v>Modificador de Viscosidad ultra - crudos pesados 15 - 20 API</v>
          </cell>
          <cell r="D1322" t="str">
            <v>gls</v>
          </cell>
          <cell r="E1322">
            <v>45.78</v>
          </cell>
        </row>
        <row r="1323">
          <cell r="B1323" t="str">
            <v>Nota: La validez de la oferta, es de noventa (90) días contados desde la fecha de presentación de la oferta.</v>
          </cell>
          <cell r="C1323"/>
          <cell r="D1323"/>
        </row>
        <row r="1324">
          <cell r="B1324"/>
          <cell r="C1324"/>
          <cell r="D1324"/>
        </row>
        <row r="1325">
          <cell r="B1325"/>
          <cell r="C1325"/>
          <cell r="D1325"/>
        </row>
        <row r="1326">
          <cell r="B1326"/>
          <cell r="C1326"/>
          <cell r="D1326"/>
        </row>
        <row r="1327">
          <cell r="B1327"/>
          <cell r="C1327"/>
          <cell r="D1327"/>
        </row>
        <row r="1328">
          <cell r="B1328"/>
          <cell r="C1328"/>
          <cell r="D1328"/>
        </row>
        <row r="1329">
          <cell r="B1329"/>
          <cell r="C1329"/>
          <cell r="D1329"/>
        </row>
        <row r="1330">
          <cell r="B1330"/>
          <cell r="C1330"/>
          <cell r="D1330"/>
        </row>
        <row r="1331">
          <cell r="B1331"/>
          <cell r="C1331"/>
          <cell r="D1331"/>
        </row>
        <row r="1332">
          <cell r="B1332"/>
          <cell r="C1332"/>
          <cell r="D1332"/>
        </row>
        <row r="1333">
          <cell r="B1333"/>
          <cell r="C1333"/>
          <cell r="D1333"/>
        </row>
        <row r="1334">
          <cell r="B1334"/>
          <cell r="C1334"/>
          <cell r="D1334"/>
        </row>
        <row r="1335">
          <cell r="B1335"/>
          <cell r="C1335"/>
          <cell r="D1335"/>
        </row>
        <row r="1336">
          <cell r="B1336"/>
          <cell r="C1336"/>
          <cell r="D1336"/>
        </row>
        <row r="1337">
          <cell r="B1337"/>
          <cell r="C1337"/>
          <cell r="D1337"/>
        </row>
        <row r="1338">
          <cell r="B1338"/>
          <cell r="C1338"/>
          <cell r="D1338"/>
        </row>
        <row r="1339">
          <cell r="B1339"/>
          <cell r="C1339"/>
          <cell r="D1339"/>
        </row>
        <row r="1340">
          <cell r="B1340"/>
          <cell r="C1340"/>
          <cell r="D1340"/>
        </row>
        <row r="1341">
          <cell r="B1341"/>
          <cell r="C1341"/>
          <cell r="D1341"/>
        </row>
        <row r="1342">
          <cell r="B1342"/>
          <cell r="C1342"/>
          <cell r="D1342"/>
        </row>
        <row r="1343">
          <cell r="B1343"/>
          <cell r="C1343"/>
          <cell r="D1343"/>
        </row>
        <row r="1344">
          <cell r="B1344"/>
          <cell r="C1344"/>
          <cell r="D1344"/>
        </row>
        <row r="1345">
          <cell r="B1345"/>
          <cell r="C1345"/>
          <cell r="D1345"/>
        </row>
        <row r="1346">
          <cell r="B1346"/>
          <cell r="C1346"/>
          <cell r="D1346"/>
        </row>
        <row r="1347">
          <cell r="B1347"/>
          <cell r="C1347"/>
          <cell r="D1347"/>
        </row>
        <row r="1348">
          <cell r="B1348"/>
          <cell r="C1348"/>
          <cell r="D1348"/>
        </row>
        <row r="1349">
          <cell r="B1349"/>
          <cell r="C1349"/>
          <cell r="D1349"/>
        </row>
        <row r="1350">
          <cell r="B1350"/>
          <cell r="C1350"/>
          <cell r="D1350"/>
        </row>
        <row r="1351">
          <cell r="B1351"/>
          <cell r="C1351"/>
          <cell r="D1351"/>
        </row>
        <row r="1352">
          <cell r="B1352"/>
          <cell r="C1352"/>
          <cell r="D1352"/>
        </row>
        <row r="1353">
          <cell r="B1353"/>
          <cell r="C1353"/>
          <cell r="D1353"/>
        </row>
        <row r="1354">
          <cell r="B1354"/>
          <cell r="C1354"/>
          <cell r="D1354"/>
        </row>
        <row r="1355">
          <cell r="B1355"/>
          <cell r="C1355"/>
          <cell r="D1355"/>
        </row>
        <row r="1356">
          <cell r="B1356"/>
          <cell r="C1356"/>
          <cell r="D1356"/>
        </row>
        <row r="1357">
          <cell r="B1357"/>
          <cell r="C1357"/>
          <cell r="D1357"/>
        </row>
        <row r="1358">
          <cell r="B1358"/>
          <cell r="C1358"/>
          <cell r="D1358"/>
        </row>
        <row r="1359">
          <cell r="B1359"/>
          <cell r="C1359"/>
          <cell r="D1359"/>
        </row>
        <row r="1360">
          <cell r="B1360"/>
          <cell r="C1360"/>
          <cell r="D1360"/>
        </row>
        <row r="1361">
          <cell r="B1361"/>
          <cell r="C1361"/>
          <cell r="D1361"/>
        </row>
        <row r="1362">
          <cell r="B1362"/>
          <cell r="C1362"/>
          <cell r="D1362"/>
        </row>
        <row r="1363">
          <cell r="B1363"/>
          <cell r="C1363"/>
          <cell r="D1363"/>
        </row>
        <row r="1364">
          <cell r="B1364"/>
          <cell r="C1364"/>
          <cell r="D1364"/>
        </row>
        <row r="1365">
          <cell r="B1365"/>
          <cell r="C1365"/>
          <cell r="D1365"/>
        </row>
        <row r="1366">
          <cell r="B1366"/>
          <cell r="C1366"/>
          <cell r="D1366"/>
        </row>
        <row r="1367">
          <cell r="B1367"/>
          <cell r="C1367"/>
          <cell r="D1367"/>
        </row>
        <row r="1368">
          <cell r="B1368"/>
          <cell r="C1368"/>
          <cell r="D1368"/>
        </row>
        <row r="1369">
          <cell r="B1369"/>
          <cell r="C1369"/>
          <cell r="D1369"/>
        </row>
        <row r="1370">
          <cell r="B1370"/>
          <cell r="C1370"/>
          <cell r="D1370"/>
        </row>
        <row r="1371">
          <cell r="B1371"/>
          <cell r="C1371"/>
          <cell r="D1371"/>
        </row>
        <row r="1372">
          <cell r="B1372"/>
          <cell r="C1372"/>
          <cell r="D1372"/>
        </row>
        <row r="1373">
          <cell r="B1373"/>
          <cell r="C1373"/>
          <cell r="D1373"/>
        </row>
        <row r="1374">
          <cell r="B1374"/>
          <cell r="C1374"/>
          <cell r="D1374"/>
        </row>
        <row r="1375">
          <cell r="B1375"/>
          <cell r="C1375"/>
          <cell r="D1375"/>
        </row>
        <row r="1376">
          <cell r="B1376"/>
          <cell r="C1376"/>
          <cell r="D1376"/>
        </row>
        <row r="1377">
          <cell r="B1377"/>
          <cell r="C1377"/>
          <cell r="D1377"/>
        </row>
        <row r="1378">
          <cell r="B1378"/>
          <cell r="C1378"/>
          <cell r="D1378"/>
        </row>
        <row r="1379">
          <cell r="B1379"/>
          <cell r="C1379"/>
          <cell r="D1379"/>
        </row>
        <row r="1380">
          <cell r="B1380"/>
          <cell r="C1380"/>
          <cell r="D1380"/>
        </row>
        <row r="1381">
          <cell r="B1381"/>
          <cell r="C1381"/>
          <cell r="D1381"/>
        </row>
        <row r="1382">
          <cell r="B1382"/>
          <cell r="C1382"/>
          <cell r="D1382"/>
        </row>
        <row r="1383">
          <cell r="B1383"/>
          <cell r="C1383"/>
          <cell r="D1383"/>
        </row>
        <row r="1384">
          <cell r="B1384"/>
          <cell r="C1384"/>
          <cell r="D1384"/>
        </row>
        <row r="1385">
          <cell r="B1385"/>
          <cell r="C1385"/>
          <cell r="D1385"/>
        </row>
        <row r="1386">
          <cell r="B1386"/>
          <cell r="C1386"/>
          <cell r="D1386"/>
        </row>
        <row r="1387">
          <cell r="B1387"/>
          <cell r="C1387"/>
          <cell r="D1387"/>
        </row>
        <row r="1388">
          <cell r="B1388"/>
          <cell r="C1388"/>
          <cell r="D1388"/>
        </row>
        <row r="1389">
          <cell r="B1389"/>
          <cell r="C1389"/>
          <cell r="D1389"/>
        </row>
        <row r="1390">
          <cell r="B1390"/>
          <cell r="C1390"/>
          <cell r="D1390"/>
        </row>
        <row r="1391">
          <cell r="B1391"/>
          <cell r="C1391"/>
          <cell r="D1391"/>
        </row>
        <row r="1392">
          <cell r="B1392"/>
          <cell r="C1392"/>
          <cell r="D1392"/>
        </row>
        <row r="1393">
          <cell r="B1393"/>
          <cell r="C1393"/>
          <cell r="D1393"/>
        </row>
        <row r="1394">
          <cell r="B1394"/>
          <cell r="C1394"/>
          <cell r="D1394"/>
        </row>
        <row r="1395">
          <cell r="B1395"/>
          <cell r="C1395"/>
          <cell r="D1395"/>
        </row>
        <row r="1396">
          <cell r="B1396"/>
          <cell r="C1396"/>
          <cell r="D1396"/>
        </row>
        <row r="1397">
          <cell r="B1397"/>
          <cell r="C1397"/>
          <cell r="D1397"/>
        </row>
        <row r="1398">
          <cell r="B1398"/>
          <cell r="C1398"/>
          <cell r="D1398"/>
        </row>
        <row r="1399">
          <cell r="B1399"/>
          <cell r="C1399"/>
          <cell r="D1399"/>
        </row>
        <row r="1400">
          <cell r="B1400"/>
          <cell r="C1400"/>
          <cell r="D1400"/>
        </row>
        <row r="1401">
          <cell r="B1401"/>
          <cell r="C1401"/>
          <cell r="D1401"/>
        </row>
        <row r="1402">
          <cell r="B1402"/>
          <cell r="C1402"/>
          <cell r="D1402"/>
        </row>
        <row r="1403">
          <cell r="B1403"/>
          <cell r="C1403"/>
          <cell r="D1403"/>
        </row>
        <row r="1404">
          <cell r="B1404"/>
          <cell r="C1404"/>
          <cell r="D1404"/>
        </row>
        <row r="1405">
          <cell r="B1405"/>
          <cell r="C1405"/>
          <cell r="D1405"/>
        </row>
        <row r="1406">
          <cell r="B1406"/>
          <cell r="C1406"/>
          <cell r="D1406"/>
        </row>
        <row r="1407">
          <cell r="B1407"/>
          <cell r="C1407"/>
          <cell r="D1407"/>
        </row>
        <row r="1408">
          <cell r="B1408"/>
          <cell r="C1408"/>
          <cell r="D1408"/>
        </row>
        <row r="1409">
          <cell r="B1409"/>
          <cell r="C1409"/>
          <cell r="D1409"/>
        </row>
        <row r="1410">
          <cell r="B1410"/>
          <cell r="C1410"/>
          <cell r="D1410"/>
        </row>
        <row r="1411">
          <cell r="B1411"/>
          <cell r="C1411"/>
          <cell r="D1411"/>
        </row>
        <row r="1412">
          <cell r="B1412"/>
          <cell r="C1412"/>
          <cell r="D1412"/>
        </row>
        <row r="1413">
          <cell r="B1413"/>
          <cell r="C1413"/>
          <cell r="D1413"/>
        </row>
        <row r="1414">
          <cell r="B1414"/>
          <cell r="C1414"/>
          <cell r="D1414"/>
        </row>
        <row r="1415">
          <cell r="B1415"/>
          <cell r="C1415"/>
          <cell r="D1415"/>
        </row>
        <row r="1416">
          <cell r="B1416"/>
          <cell r="C1416"/>
          <cell r="D1416"/>
        </row>
        <row r="1417">
          <cell r="B1417"/>
          <cell r="C1417"/>
          <cell r="D1417"/>
        </row>
        <row r="1418">
          <cell r="B1418"/>
          <cell r="C1418"/>
          <cell r="D1418"/>
        </row>
        <row r="1419">
          <cell r="B1419"/>
          <cell r="C1419"/>
          <cell r="D1419"/>
        </row>
        <row r="1420">
          <cell r="B1420"/>
          <cell r="C1420"/>
          <cell r="D1420"/>
        </row>
        <row r="1421">
          <cell r="B1421"/>
          <cell r="C1421"/>
          <cell r="D1421"/>
        </row>
        <row r="1422">
          <cell r="B1422"/>
          <cell r="C1422"/>
          <cell r="D1422"/>
        </row>
        <row r="1423">
          <cell r="B1423"/>
          <cell r="C1423"/>
          <cell r="D1423"/>
        </row>
        <row r="1424">
          <cell r="B1424"/>
          <cell r="C1424"/>
          <cell r="D1424"/>
        </row>
        <row r="1425">
          <cell r="B1425"/>
          <cell r="C1425"/>
          <cell r="D1425"/>
        </row>
        <row r="1426">
          <cell r="B1426"/>
          <cell r="C1426"/>
          <cell r="D1426"/>
        </row>
        <row r="1427">
          <cell r="B1427"/>
          <cell r="C1427"/>
          <cell r="D1427"/>
        </row>
        <row r="1428">
          <cell r="B1428"/>
          <cell r="C1428"/>
          <cell r="D1428"/>
        </row>
        <row r="1429">
          <cell r="B1429"/>
          <cell r="C1429"/>
          <cell r="D1429"/>
        </row>
        <row r="1430">
          <cell r="B1430"/>
          <cell r="C1430"/>
          <cell r="D1430"/>
        </row>
        <row r="1431">
          <cell r="B1431"/>
          <cell r="C1431"/>
          <cell r="D1431"/>
        </row>
        <row r="1432">
          <cell r="B1432"/>
          <cell r="C1432"/>
          <cell r="D1432"/>
        </row>
        <row r="1433">
          <cell r="B1433"/>
          <cell r="C1433"/>
          <cell r="D1433"/>
        </row>
        <row r="1434">
          <cell r="B1434"/>
          <cell r="C1434"/>
          <cell r="D1434"/>
        </row>
        <row r="1435">
          <cell r="B1435"/>
          <cell r="C1435"/>
          <cell r="D1435"/>
        </row>
        <row r="1436">
          <cell r="B1436"/>
          <cell r="C1436"/>
          <cell r="D1436"/>
        </row>
        <row r="1437">
          <cell r="B1437"/>
          <cell r="C1437"/>
          <cell r="D1437"/>
        </row>
        <row r="1438">
          <cell r="B1438"/>
          <cell r="C1438"/>
          <cell r="D1438"/>
        </row>
        <row r="1439">
          <cell r="B1439"/>
          <cell r="C1439"/>
          <cell r="D1439"/>
        </row>
        <row r="1440">
          <cell r="B1440"/>
          <cell r="C1440"/>
          <cell r="D1440"/>
        </row>
        <row r="1441">
          <cell r="B1441"/>
          <cell r="C1441"/>
          <cell r="D1441"/>
        </row>
        <row r="1442">
          <cell r="B1442"/>
          <cell r="C1442"/>
          <cell r="D1442"/>
        </row>
        <row r="1443">
          <cell r="B1443"/>
          <cell r="C1443"/>
          <cell r="D1443"/>
        </row>
        <row r="1444">
          <cell r="B1444"/>
          <cell r="C1444"/>
          <cell r="D1444"/>
        </row>
        <row r="1445">
          <cell r="B1445"/>
          <cell r="C1445"/>
          <cell r="D1445"/>
        </row>
        <row r="1446">
          <cell r="B1446"/>
          <cell r="C1446"/>
          <cell r="D1446"/>
        </row>
        <row r="1447">
          <cell r="B1447"/>
          <cell r="C1447"/>
          <cell r="D1447"/>
        </row>
        <row r="1448">
          <cell r="B1448"/>
          <cell r="C1448"/>
          <cell r="D1448"/>
        </row>
        <row r="1449">
          <cell r="B1449"/>
          <cell r="C1449"/>
          <cell r="D1449"/>
        </row>
        <row r="1450">
          <cell r="B1450"/>
          <cell r="C1450"/>
          <cell r="D1450"/>
        </row>
        <row r="1451">
          <cell r="B1451"/>
          <cell r="C1451"/>
          <cell r="D1451"/>
        </row>
        <row r="1452">
          <cell r="B1452"/>
          <cell r="C1452"/>
          <cell r="D1452"/>
        </row>
        <row r="1453">
          <cell r="B1453"/>
          <cell r="C1453"/>
          <cell r="D1453"/>
        </row>
        <row r="1454">
          <cell r="B1454"/>
          <cell r="C1454"/>
          <cell r="D1454"/>
        </row>
        <row r="1455">
          <cell r="B1455"/>
          <cell r="C1455"/>
          <cell r="D1455"/>
        </row>
        <row r="1456">
          <cell r="B1456"/>
          <cell r="C1456"/>
          <cell r="D1456"/>
        </row>
        <row r="1457">
          <cell r="B1457"/>
          <cell r="C1457"/>
          <cell r="D1457"/>
        </row>
        <row r="1458">
          <cell r="B1458"/>
          <cell r="C1458"/>
          <cell r="D1458"/>
        </row>
        <row r="1459">
          <cell r="B1459"/>
          <cell r="C1459"/>
          <cell r="D1459"/>
        </row>
        <row r="1460">
          <cell r="B1460"/>
          <cell r="C1460"/>
          <cell r="D1460"/>
        </row>
        <row r="1461">
          <cell r="B1461"/>
          <cell r="C1461"/>
          <cell r="D1461"/>
        </row>
        <row r="1462">
          <cell r="B1462"/>
          <cell r="C1462"/>
          <cell r="D1462"/>
        </row>
        <row r="1463">
          <cell r="B1463"/>
          <cell r="C1463"/>
          <cell r="D1463"/>
        </row>
        <row r="1464">
          <cell r="B1464"/>
          <cell r="C1464"/>
          <cell r="D1464"/>
        </row>
        <row r="1465">
          <cell r="B1465"/>
          <cell r="C1465"/>
          <cell r="D1465"/>
        </row>
        <row r="1466">
          <cell r="B1466"/>
          <cell r="C1466"/>
          <cell r="D1466"/>
        </row>
        <row r="1467">
          <cell r="B1467"/>
          <cell r="C1467"/>
          <cell r="D1467"/>
        </row>
        <row r="1468">
          <cell r="B1468"/>
          <cell r="C1468"/>
          <cell r="D1468"/>
        </row>
        <row r="1469">
          <cell r="B1469"/>
          <cell r="C1469"/>
          <cell r="D1469"/>
        </row>
        <row r="1470">
          <cell r="B1470"/>
          <cell r="C1470"/>
          <cell r="D1470"/>
        </row>
        <row r="1471">
          <cell r="B1471"/>
          <cell r="C1471"/>
          <cell r="D1471"/>
        </row>
        <row r="1472">
          <cell r="B1472"/>
          <cell r="C1472"/>
          <cell r="D1472"/>
        </row>
        <row r="1473">
          <cell r="B1473"/>
          <cell r="C1473"/>
          <cell r="D1473"/>
        </row>
        <row r="1474">
          <cell r="B1474"/>
          <cell r="C1474"/>
          <cell r="D1474"/>
        </row>
        <row r="1475">
          <cell r="B1475"/>
          <cell r="C1475"/>
          <cell r="D1475"/>
        </row>
        <row r="1476">
          <cell r="B1476"/>
          <cell r="C1476"/>
          <cell r="D1476"/>
        </row>
        <row r="1477">
          <cell r="B1477"/>
          <cell r="C1477"/>
          <cell r="D1477"/>
        </row>
        <row r="1478">
          <cell r="B1478"/>
          <cell r="C1478"/>
          <cell r="D1478"/>
        </row>
        <row r="1479">
          <cell r="B1479"/>
          <cell r="C1479"/>
          <cell r="D1479"/>
        </row>
        <row r="1480">
          <cell r="B1480"/>
          <cell r="C1480"/>
          <cell r="D1480"/>
        </row>
        <row r="1481">
          <cell r="B1481"/>
          <cell r="C1481"/>
          <cell r="D1481"/>
        </row>
        <row r="1482">
          <cell r="B1482"/>
          <cell r="C1482"/>
          <cell r="D1482"/>
        </row>
        <row r="1483">
          <cell r="B1483"/>
          <cell r="C1483"/>
          <cell r="D1483"/>
        </row>
        <row r="1484">
          <cell r="B1484"/>
          <cell r="C1484"/>
          <cell r="D1484"/>
        </row>
        <row r="1485">
          <cell r="B1485"/>
          <cell r="C1485"/>
          <cell r="D1485"/>
        </row>
        <row r="1486">
          <cell r="B1486"/>
          <cell r="C1486"/>
          <cell r="D1486"/>
        </row>
        <row r="1487">
          <cell r="B1487"/>
          <cell r="C1487"/>
          <cell r="D1487"/>
        </row>
        <row r="1488">
          <cell r="B1488"/>
          <cell r="C1488"/>
          <cell r="D1488"/>
        </row>
        <row r="1489">
          <cell r="B1489"/>
          <cell r="C1489"/>
          <cell r="D1489"/>
        </row>
        <row r="1490">
          <cell r="B1490"/>
          <cell r="C1490"/>
          <cell r="D1490"/>
        </row>
        <row r="1491">
          <cell r="B1491"/>
          <cell r="C1491"/>
          <cell r="D1491"/>
        </row>
        <row r="1492">
          <cell r="B1492"/>
          <cell r="C1492"/>
          <cell r="D1492"/>
        </row>
        <row r="1493">
          <cell r="B1493"/>
          <cell r="C1493"/>
          <cell r="D1493"/>
        </row>
        <row r="1494">
          <cell r="B1494"/>
          <cell r="C1494"/>
          <cell r="D1494"/>
        </row>
        <row r="1495">
          <cell r="B1495"/>
          <cell r="C1495"/>
          <cell r="D1495"/>
        </row>
        <row r="1496">
          <cell r="B1496"/>
          <cell r="C1496"/>
          <cell r="D1496"/>
        </row>
        <row r="1497">
          <cell r="B1497"/>
          <cell r="C1497"/>
          <cell r="D1497"/>
        </row>
        <row r="1498">
          <cell r="B1498"/>
          <cell r="C1498"/>
          <cell r="D1498"/>
        </row>
        <row r="1499">
          <cell r="B1499"/>
          <cell r="C1499"/>
          <cell r="D1499"/>
        </row>
        <row r="1500">
          <cell r="B1500"/>
          <cell r="C1500"/>
          <cell r="D1500"/>
        </row>
        <row r="1501">
          <cell r="B1501"/>
          <cell r="C1501"/>
          <cell r="D1501"/>
        </row>
        <row r="1502">
          <cell r="B1502"/>
          <cell r="C1502"/>
          <cell r="D1502"/>
        </row>
        <row r="1503">
          <cell r="B1503"/>
          <cell r="C1503"/>
          <cell r="D1503"/>
        </row>
        <row r="1504">
          <cell r="B1504"/>
          <cell r="C1504"/>
          <cell r="D1504"/>
        </row>
        <row r="1505">
          <cell r="B1505"/>
          <cell r="C1505"/>
          <cell r="D1505"/>
        </row>
        <row r="1506">
          <cell r="B1506"/>
          <cell r="C1506"/>
          <cell r="D1506"/>
        </row>
        <row r="1507">
          <cell r="B1507"/>
          <cell r="C1507"/>
          <cell r="D1507"/>
        </row>
        <row r="1508">
          <cell r="B1508"/>
          <cell r="C1508"/>
          <cell r="D1508"/>
        </row>
        <row r="1509">
          <cell r="B1509"/>
          <cell r="C1509"/>
          <cell r="D1509"/>
        </row>
        <row r="1510">
          <cell r="B1510"/>
          <cell r="C1510"/>
          <cell r="D1510"/>
        </row>
        <row r="1511">
          <cell r="B1511"/>
          <cell r="C1511"/>
          <cell r="D1511"/>
        </row>
        <row r="1512">
          <cell r="B1512"/>
          <cell r="C1512"/>
          <cell r="D1512"/>
        </row>
        <row r="1513">
          <cell r="B1513"/>
          <cell r="C1513"/>
          <cell r="D1513"/>
        </row>
        <row r="1514">
          <cell r="B1514"/>
          <cell r="C1514"/>
          <cell r="D1514"/>
        </row>
        <row r="1515">
          <cell r="B1515"/>
          <cell r="C1515"/>
          <cell r="D1515"/>
        </row>
        <row r="1516">
          <cell r="B1516"/>
          <cell r="C1516"/>
          <cell r="D1516"/>
        </row>
        <row r="1517">
          <cell r="B1517"/>
          <cell r="C1517"/>
          <cell r="D1517"/>
        </row>
        <row r="1518">
          <cell r="B1518"/>
          <cell r="C1518"/>
          <cell r="D1518"/>
        </row>
        <row r="1519">
          <cell r="B1519"/>
          <cell r="C1519"/>
          <cell r="D1519"/>
        </row>
        <row r="1520">
          <cell r="B1520"/>
          <cell r="C1520"/>
          <cell r="D1520"/>
        </row>
        <row r="1521">
          <cell r="B1521"/>
          <cell r="C1521"/>
          <cell r="D1521"/>
        </row>
        <row r="1522">
          <cell r="B1522"/>
          <cell r="C1522"/>
          <cell r="D1522"/>
        </row>
        <row r="1523">
          <cell r="B1523"/>
          <cell r="C1523"/>
          <cell r="D1523"/>
        </row>
        <row r="1524">
          <cell r="B1524"/>
          <cell r="C1524"/>
          <cell r="D1524"/>
        </row>
        <row r="1525">
          <cell r="B1525"/>
          <cell r="C1525"/>
          <cell r="D1525"/>
        </row>
        <row r="1526">
          <cell r="B1526"/>
          <cell r="C1526"/>
          <cell r="D1526"/>
        </row>
        <row r="1527">
          <cell r="B1527"/>
          <cell r="C1527"/>
          <cell r="D1527"/>
        </row>
        <row r="1528">
          <cell r="B1528"/>
          <cell r="C1528"/>
          <cell r="D1528"/>
        </row>
        <row r="1529">
          <cell r="B1529"/>
          <cell r="C1529"/>
          <cell r="D1529"/>
        </row>
        <row r="1530">
          <cell r="B1530"/>
          <cell r="C1530"/>
          <cell r="D1530"/>
        </row>
        <row r="1531">
          <cell r="B1531"/>
          <cell r="C1531"/>
          <cell r="D1531"/>
        </row>
        <row r="1532">
          <cell r="B1532"/>
          <cell r="C1532"/>
          <cell r="D1532"/>
        </row>
        <row r="1533">
          <cell r="B1533"/>
          <cell r="C1533"/>
          <cell r="D1533"/>
        </row>
        <row r="1534">
          <cell r="B1534"/>
          <cell r="C1534"/>
          <cell r="D1534"/>
        </row>
        <row r="1535">
          <cell r="B1535"/>
          <cell r="C1535"/>
          <cell r="D1535"/>
        </row>
        <row r="1536">
          <cell r="B1536"/>
          <cell r="C1536"/>
          <cell r="D1536"/>
        </row>
        <row r="1537">
          <cell r="B1537"/>
          <cell r="C1537"/>
          <cell r="D1537"/>
        </row>
        <row r="1538">
          <cell r="B1538"/>
          <cell r="C1538"/>
          <cell r="D1538"/>
        </row>
        <row r="1539">
          <cell r="B1539"/>
          <cell r="C1539"/>
          <cell r="D1539"/>
        </row>
        <row r="1540">
          <cell r="B1540"/>
          <cell r="C1540"/>
          <cell r="D1540"/>
        </row>
        <row r="1541">
          <cell r="B1541"/>
          <cell r="C1541"/>
          <cell r="D1541"/>
        </row>
        <row r="1542">
          <cell r="B1542"/>
          <cell r="C1542"/>
          <cell r="D1542"/>
        </row>
        <row r="1543">
          <cell r="B1543"/>
          <cell r="C1543"/>
          <cell r="D1543"/>
        </row>
        <row r="1544">
          <cell r="B1544"/>
          <cell r="C1544"/>
          <cell r="D1544"/>
        </row>
        <row r="1545">
          <cell r="B1545"/>
          <cell r="C1545"/>
          <cell r="D1545"/>
        </row>
        <row r="1546">
          <cell r="B1546"/>
          <cell r="C1546"/>
          <cell r="D1546"/>
        </row>
        <row r="1547">
          <cell r="B1547"/>
          <cell r="C1547"/>
          <cell r="D1547"/>
        </row>
        <row r="1548">
          <cell r="B1548"/>
          <cell r="C1548"/>
          <cell r="D1548"/>
        </row>
        <row r="1549">
          <cell r="B1549"/>
          <cell r="C1549"/>
          <cell r="D1549"/>
        </row>
        <row r="1550">
          <cell r="B1550"/>
          <cell r="C1550"/>
          <cell r="D1550"/>
        </row>
        <row r="1551">
          <cell r="B1551"/>
          <cell r="C1551"/>
          <cell r="D1551"/>
        </row>
        <row r="1552">
          <cell r="B1552"/>
          <cell r="C1552"/>
          <cell r="D1552"/>
        </row>
        <row r="1553">
          <cell r="B1553"/>
          <cell r="C1553"/>
          <cell r="D1553"/>
        </row>
        <row r="1554">
          <cell r="B1554"/>
          <cell r="C1554"/>
          <cell r="D1554"/>
        </row>
        <row r="1555">
          <cell r="B1555"/>
          <cell r="C1555"/>
          <cell r="D1555"/>
        </row>
        <row r="1556">
          <cell r="B1556"/>
          <cell r="C1556"/>
          <cell r="D1556"/>
        </row>
        <row r="1557">
          <cell r="B1557"/>
          <cell r="C1557"/>
          <cell r="D1557"/>
        </row>
        <row r="1558">
          <cell r="B1558"/>
          <cell r="C1558"/>
          <cell r="D1558"/>
        </row>
        <row r="1559">
          <cell r="B1559"/>
          <cell r="C1559"/>
          <cell r="D1559"/>
        </row>
        <row r="1560">
          <cell r="B1560"/>
          <cell r="C1560"/>
          <cell r="D1560"/>
        </row>
        <row r="1561">
          <cell r="B1561"/>
          <cell r="C1561"/>
          <cell r="D1561"/>
        </row>
        <row r="1562">
          <cell r="B1562"/>
          <cell r="C1562"/>
          <cell r="D1562"/>
        </row>
        <row r="1563">
          <cell r="B1563"/>
          <cell r="C1563"/>
          <cell r="D1563"/>
        </row>
        <row r="1564">
          <cell r="B1564"/>
          <cell r="C1564"/>
          <cell r="D1564"/>
        </row>
        <row r="1565">
          <cell r="B1565"/>
          <cell r="C1565"/>
          <cell r="D1565"/>
        </row>
        <row r="1566">
          <cell r="B1566"/>
          <cell r="C1566"/>
          <cell r="D1566"/>
        </row>
        <row r="1567">
          <cell r="B1567"/>
          <cell r="C1567"/>
          <cell r="D1567"/>
        </row>
        <row r="1568">
          <cell r="B1568"/>
          <cell r="C1568"/>
          <cell r="D1568"/>
        </row>
        <row r="1569">
          <cell r="B1569"/>
          <cell r="C1569"/>
          <cell r="D1569"/>
        </row>
        <row r="1570">
          <cell r="B1570"/>
          <cell r="C1570"/>
          <cell r="D1570"/>
        </row>
        <row r="1571">
          <cell r="B1571"/>
          <cell r="C1571"/>
          <cell r="D1571"/>
        </row>
        <row r="1572">
          <cell r="B1572"/>
          <cell r="C1572"/>
          <cell r="D1572"/>
        </row>
        <row r="1573">
          <cell r="B1573"/>
          <cell r="C1573"/>
          <cell r="D1573"/>
        </row>
        <row r="1574">
          <cell r="B1574"/>
          <cell r="C1574"/>
          <cell r="D1574"/>
        </row>
        <row r="1575">
          <cell r="B1575"/>
          <cell r="C1575"/>
          <cell r="D1575"/>
        </row>
        <row r="1576">
          <cell r="B1576"/>
          <cell r="C1576"/>
          <cell r="D1576"/>
        </row>
        <row r="1577">
          <cell r="B1577"/>
          <cell r="C1577"/>
          <cell r="D1577"/>
        </row>
        <row r="1578">
          <cell r="B1578"/>
          <cell r="C1578"/>
          <cell r="D1578"/>
        </row>
        <row r="1579">
          <cell r="B1579"/>
          <cell r="C1579"/>
          <cell r="D1579"/>
        </row>
        <row r="1580">
          <cell r="B1580"/>
          <cell r="C1580"/>
          <cell r="D1580"/>
        </row>
        <row r="1581">
          <cell r="B1581"/>
          <cell r="C1581"/>
          <cell r="D1581"/>
        </row>
        <row r="1582">
          <cell r="B1582"/>
          <cell r="C1582"/>
          <cell r="D1582"/>
        </row>
        <row r="1583">
          <cell r="B1583"/>
          <cell r="C1583"/>
          <cell r="D1583"/>
        </row>
        <row r="1584">
          <cell r="B1584"/>
          <cell r="C1584"/>
          <cell r="D1584"/>
        </row>
        <row r="1585">
          <cell r="B1585"/>
          <cell r="C1585"/>
          <cell r="D1585"/>
        </row>
        <row r="1586">
          <cell r="B1586"/>
          <cell r="C1586"/>
          <cell r="D1586"/>
        </row>
        <row r="1587">
          <cell r="B1587"/>
          <cell r="C1587"/>
          <cell r="D1587"/>
        </row>
        <row r="1588">
          <cell r="B1588"/>
          <cell r="C1588"/>
          <cell r="D1588"/>
        </row>
        <row r="1589">
          <cell r="B1589"/>
          <cell r="C1589"/>
          <cell r="D1589"/>
        </row>
        <row r="1590">
          <cell r="B1590"/>
          <cell r="C1590"/>
          <cell r="D1590"/>
        </row>
        <row r="1591">
          <cell r="B1591"/>
          <cell r="C1591"/>
          <cell r="D1591"/>
        </row>
        <row r="1592">
          <cell r="B1592"/>
          <cell r="C1592"/>
          <cell r="D1592"/>
        </row>
        <row r="1593">
          <cell r="B1593"/>
          <cell r="C1593"/>
          <cell r="D1593"/>
        </row>
        <row r="1594">
          <cell r="B1594"/>
          <cell r="C1594"/>
          <cell r="D1594"/>
        </row>
        <row r="1595">
          <cell r="B1595"/>
          <cell r="C1595"/>
          <cell r="D1595"/>
        </row>
        <row r="1596">
          <cell r="B1596"/>
          <cell r="C1596"/>
          <cell r="D1596"/>
        </row>
        <row r="1597">
          <cell r="B1597"/>
          <cell r="C1597"/>
          <cell r="D1597"/>
        </row>
        <row r="1598">
          <cell r="B1598"/>
          <cell r="C1598"/>
          <cell r="D1598"/>
        </row>
        <row r="1599">
          <cell r="B1599"/>
          <cell r="C1599"/>
          <cell r="D1599"/>
        </row>
        <row r="1600">
          <cell r="B1600"/>
          <cell r="C1600"/>
          <cell r="D1600"/>
        </row>
        <row r="1601">
          <cell r="B1601"/>
          <cell r="C1601"/>
          <cell r="D1601"/>
        </row>
        <row r="1602">
          <cell r="B1602"/>
          <cell r="C1602"/>
          <cell r="D1602"/>
        </row>
        <row r="1603">
          <cell r="B1603"/>
          <cell r="C1603"/>
          <cell r="D1603"/>
        </row>
        <row r="1604">
          <cell r="B1604"/>
          <cell r="C1604"/>
          <cell r="D1604"/>
        </row>
        <row r="1605">
          <cell r="B1605"/>
          <cell r="C1605"/>
          <cell r="D1605"/>
        </row>
        <row r="1606">
          <cell r="B1606"/>
          <cell r="C1606"/>
          <cell r="D1606"/>
        </row>
        <row r="1607">
          <cell r="B1607"/>
          <cell r="C1607"/>
          <cell r="D1607"/>
        </row>
        <row r="1608">
          <cell r="B1608"/>
          <cell r="C1608"/>
          <cell r="D1608"/>
        </row>
        <row r="1609">
          <cell r="B1609"/>
          <cell r="C1609"/>
          <cell r="D1609"/>
        </row>
        <row r="1610">
          <cell r="B1610"/>
          <cell r="C1610"/>
          <cell r="D1610"/>
        </row>
        <row r="1611">
          <cell r="B1611"/>
          <cell r="C1611"/>
          <cell r="D1611"/>
        </row>
        <row r="1612">
          <cell r="B1612"/>
          <cell r="C1612"/>
          <cell r="D1612"/>
        </row>
        <row r="1613">
          <cell r="B1613"/>
          <cell r="C1613"/>
          <cell r="D1613"/>
        </row>
        <row r="1614">
          <cell r="B1614"/>
          <cell r="C1614"/>
          <cell r="D1614"/>
        </row>
        <row r="1615">
          <cell r="B1615"/>
          <cell r="C1615"/>
          <cell r="D1615"/>
        </row>
        <row r="1616">
          <cell r="B1616"/>
          <cell r="C1616"/>
          <cell r="D1616"/>
        </row>
        <row r="1617">
          <cell r="B1617"/>
          <cell r="C1617"/>
          <cell r="D1617"/>
        </row>
        <row r="1618">
          <cell r="B1618"/>
          <cell r="C1618"/>
          <cell r="D1618"/>
        </row>
        <row r="1619">
          <cell r="B1619"/>
          <cell r="C1619"/>
          <cell r="D1619"/>
        </row>
        <row r="1620">
          <cell r="B1620"/>
          <cell r="C1620"/>
          <cell r="D1620"/>
        </row>
        <row r="1621">
          <cell r="B1621"/>
          <cell r="C1621"/>
          <cell r="D1621"/>
        </row>
        <row r="1622">
          <cell r="B1622"/>
          <cell r="C1622"/>
          <cell r="D1622"/>
        </row>
        <row r="1623">
          <cell r="B1623"/>
          <cell r="C1623"/>
          <cell r="D1623"/>
        </row>
        <row r="1624">
          <cell r="B1624"/>
          <cell r="C1624"/>
          <cell r="D1624"/>
        </row>
        <row r="1625">
          <cell r="B1625"/>
          <cell r="C1625"/>
          <cell r="D1625"/>
        </row>
        <row r="1626">
          <cell r="B1626"/>
          <cell r="C1626"/>
          <cell r="D1626"/>
        </row>
        <row r="1627">
          <cell r="B1627"/>
          <cell r="C1627"/>
          <cell r="D1627"/>
        </row>
        <row r="1628">
          <cell r="B1628"/>
          <cell r="C1628"/>
          <cell r="D1628"/>
        </row>
        <row r="1629">
          <cell r="B1629"/>
          <cell r="C1629"/>
          <cell r="D1629"/>
        </row>
        <row r="1630">
          <cell r="B1630"/>
          <cell r="C1630"/>
          <cell r="D1630"/>
        </row>
        <row r="1631">
          <cell r="B1631"/>
          <cell r="C1631"/>
          <cell r="D1631"/>
        </row>
        <row r="1632">
          <cell r="B1632"/>
          <cell r="C1632"/>
          <cell r="D1632"/>
        </row>
        <row r="1633">
          <cell r="B1633"/>
          <cell r="C1633"/>
          <cell r="D1633"/>
        </row>
        <row r="1634">
          <cell r="B1634"/>
          <cell r="C1634"/>
          <cell r="D1634"/>
        </row>
        <row r="1635">
          <cell r="B1635"/>
          <cell r="C1635"/>
          <cell r="D1635"/>
        </row>
        <row r="1636">
          <cell r="B1636"/>
          <cell r="C1636"/>
          <cell r="D1636"/>
        </row>
        <row r="1637">
          <cell r="B1637"/>
          <cell r="C1637"/>
          <cell r="D1637"/>
        </row>
        <row r="1638">
          <cell r="B1638"/>
          <cell r="C1638"/>
          <cell r="D1638"/>
        </row>
        <row r="1639">
          <cell r="B1639"/>
          <cell r="C1639"/>
          <cell r="D1639"/>
        </row>
        <row r="1640">
          <cell r="B1640"/>
          <cell r="C1640"/>
          <cell r="D1640"/>
        </row>
        <row r="1641">
          <cell r="B1641"/>
          <cell r="C1641"/>
          <cell r="D1641"/>
        </row>
        <row r="1642">
          <cell r="B1642"/>
          <cell r="C1642"/>
          <cell r="D1642"/>
        </row>
        <row r="1643">
          <cell r="B1643"/>
          <cell r="C1643"/>
          <cell r="D1643"/>
        </row>
        <row r="1644">
          <cell r="B1644"/>
          <cell r="C1644"/>
          <cell r="D1644"/>
        </row>
        <row r="1645">
          <cell r="B1645"/>
          <cell r="C1645"/>
          <cell r="D1645"/>
        </row>
        <row r="1646">
          <cell r="B1646"/>
          <cell r="C1646"/>
          <cell r="D1646"/>
        </row>
        <row r="1647">
          <cell r="B1647"/>
          <cell r="C1647"/>
          <cell r="D1647"/>
        </row>
        <row r="1648">
          <cell r="B1648"/>
          <cell r="C1648"/>
          <cell r="D1648"/>
        </row>
        <row r="1649">
          <cell r="B1649"/>
          <cell r="C1649"/>
          <cell r="D1649"/>
        </row>
        <row r="1650">
          <cell r="B1650"/>
          <cell r="C1650"/>
          <cell r="D1650"/>
        </row>
        <row r="1651">
          <cell r="B1651"/>
          <cell r="C1651"/>
          <cell r="D1651"/>
        </row>
        <row r="1652">
          <cell r="B1652"/>
          <cell r="C1652"/>
          <cell r="D1652"/>
        </row>
        <row r="1653">
          <cell r="B1653"/>
          <cell r="C1653"/>
          <cell r="D1653"/>
        </row>
        <row r="1654">
          <cell r="B1654"/>
          <cell r="C1654"/>
          <cell r="D1654"/>
        </row>
        <row r="1655">
          <cell r="B1655"/>
          <cell r="C1655"/>
          <cell r="D1655"/>
        </row>
        <row r="1656">
          <cell r="B1656"/>
          <cell r="C1656"/>
          <cell r="D1656"/>
        </row>
        <row r="1657">
          <cell r="B1657"/>
          <cell r="C1657"/>
          <cell r="D1657"/>
        </row>
        <row r="1658">
          <cell r="B1658"/>
          <cell r="C1658"/>
          <cell r="D1658"/>
        </row>
        <row r="1659">
          <cell r="B1659"/>
          <cell r="C1659"/>
          <cell r="D1659"/>
        </row>
        <row r="1660">
          <cell r="B1660"/>
          <cell r="C1660"/>
          <cell r="D1660"/>
        </row>
        <row r="1661">
          <cell r="B1661"/>
          <cell r="C1661"/>
          <cell r="D1661"/>
        </row>
        <row r="1662">
          <cell r="B1662"/>
          <cell r="C1662"/>
          <cell r="D1662"/>
        </row>
        <row r="1663">
          <cell r="B1663"/>
          <cell r="C1663"/>
          <cell r="D1663"/>
        </row>
        <row r="1664">
          <cell r="B1664"/>
          <cell r="C1664"/>
          <cell r="D1664"/>
        </row>
        <row r="1665">
          <cell r="B1665"/>
          <cell r="C1665"/>
          <cell r="D1665"/>
        </row>
        <row r="1666">
          <cell r="B1666"/>
          <cell r="C1666"/>
          <cell r="D1666"/>
        </row>
        <row r="1667">
          <cell r="B1667"/>
          <cell r="C1667"/>
          <cell r="D1667"/>
        </row>
        <row r="1668">
          <cell r="B1668"/>
          <cell r="C1668"/>
          <cell r="D1668"/>
        </row>
        <row r="1669">
          <cell r="B1669"/>
          <cell r="C1669"/>
          <cell r="D1669"/>
        </row>
        <row r="1670">
          <cell r="B1670"/>
          <cell r="C1670"/>
          <cell r="D1670"/>
        </row>
        <row r="1671">
          <cell r="B1671"/>
          <cell r="C1671"/>
          <cell r="D1671"/>
        </row>
        <row r="1672">
          <cell r="B1672"/>
          <cell r="C1672"/>
          <cell r="D1672"/>
        </row>
        <row r="1673">
          <cell r="B1673"/>
          <cell r="C1673"/>
          <cell r="D1673"/>
        </row>
        <row r="1674">
          <cell r="B1674"/>
          <cell r="C1674"/>
          <cell r="D1674"/>
        </row>
        <row r="1675">
          <cell r="B1675"/>
          <cell r="C1675"/>
          <cell r="D1675"/>
        </row>
        <row r="1676">
          <cell r="B1676"/>
          <cell r="C1676"/>
          <cell r="D1676"/>
        </row>
        <row r="1677">
          <cell r="B1677"/>
          <cell r="C1677"/>
          <cell r="D1677"/>
        </row>
        <row r="1678">
          <cell r="B1678"/>
          <cell r="C1678"/>
          <cell r="D1678"/>
        </row>
        <row r="1679">
          <cell r="B1679"/>
          <cell r="C1679"/>
          <cell r="D1679"/>
        </row>
        <row r="1680">
          <cell r="B1680"/>
          <cell r="C1680"/>
          <cell r="D1680"/>
        </row>
        <row r="1681">
          <cell r="B1681"/>
          <cell r="C1681"/>
          <cell r="D1681"/>
        </row>
        <row r="1682">
          <cell r="B1682"/>
          <cell r="C1682"/>
          <cell r="D1682"/>
        </row>
        <row r="1683">
          <cell r="B1683"/>
          <cell r="C1683"/>
          <cell r="D1683"/>
        </row>
        <row r="1684">
          <cell r="B1684"/>
          <cell r="C1684"/>
          <cell r="D1684"/>
        </row>
        <row r="1685">
          <cell r="B1685"/>
          <cell r="C1685"/>
          <cell r="D1685"/>
        </row>
        <row r="1686">
          <cell r="B1686"/>
          <cell r="C1686"/>
          <cell r="D1686"/>
        </row>
        <row r="1687">
          <cell r="B1687"/>
          <cell r="C1687"/>
          <cell r="D1687"/>
        </row>
        <row r="1688">
          <cell r="B1688"/>
          <cell r="C1688"/>
          <cell r="D1688"/>
        </row>
        <row r="1689">
          <cell r="B1689"/>
          <cell r="C1689"/>
          <cell r="D1689"/>
        </row>
        <row r="1690">
          <cell r="B1690"/>
          <cell r="C1690"/>
          <cell r="D1690"/>
        </row>
        <row r="1691">
          <cell r="B1691"/>
          <cell r="C1691"/>
          <cell r="D1691"/>
        </row>
        <row r="1692">
          <cell r="B1692"/>
          <cell r="C1692"/>
          <cell r="D1692"/>
        </row>
        <row r="1693">
          <cell r="B1693"/>
          <cell r="C1693"/>
          <cell r="D1693"/>
        </row>
        <row r="1694">
          <cell r="B1694"/>
          <cell r="C1694"/>
          <cell r="D1694"/>
        </row>
        <row r="1695">
          <cell r="B1695"/>
          <cell r="C1695"/>
          <cell r="D1695"/>
        </row>
        <row r="1696">
          <cell r="B1696"/>
          <cell r="C1696"/>
          <cell r="D1696"/>
        </row>
        <row r="1697">
          <cell r="B1697"/>
          <cell r="C1697"/>
          <cell r="D1697"/>
        </row>
        <row r="1698">
          <cell r="B1698"/>
          <cell r="C1698"/>
          <cell r="D1698"/>
        </row>
        <row r="1699">
          <cell r="B1699"/>
          <cell r="C1699"/>
          <cell r="D1699"/>
        </row>
        <row r="1700">
          <cell r="B1700"/>
          <cell r="C1700"/>
          <cell r="D1700"/>
        </row>
        <row r="1701">
          <cell r="B1701"/>
          <cell r="C1701"/>
          <cell r="D1701"/>
        </row>
        <row r="1702">
          <cell r="B1702"/>
          <cell r="C1702"/>
          <cell r="D1702"/>
        </row>
        <row r="1703">
          <cell r="B1703"/>
          <cell r="C1703"/>
          <cell r="D1703"/>
        </row>
        <row r="1704">
          <cell r="B1704"/>
          <cell r="C1704"/>
          <cell r="D1704"/>
        </row>
        <row r="1705">
          <cell r="B1705"/>
          <cell r="C1705"/>
          <cell r="D1705"/>
        </row>
        <row r="1706">
          <cell r="B1706"/>
          <cell r="C1706"/>
          <cell r="D1706"/>
        </row>
        <row r="1707">
          <cell r="B1707"/>
          <cell r="C1707"/>
          <cell r="D1707"/>
        </row>
        <row r="1708">
          <cell r="B1708"/>
          <cell r="C1708"/>
          <cell r="D1708"/>
        </row>
        <row r="1709">
          <cell r="B1709"/>
          <cell r="C1709"/>
          <cell r="D1709"/>
        </row>
        <row r="1710">
          <cell r="B1710"/>
          <cell r="C1710"/>
          <cell r="D1710"/>
        </row>
        <row r="1711">
          <cell r="B1711"/>
          <cell r="C1711"/>
          <cell r="D1711"/>
        </row>
        <row r="1712">
          <cell r="B1712"/>
          <cell r="C1712"/>
          <cell r="D1712"/>
        </row>
        <row r="1713">
          <cell r="B1713"/>
          <cell r="C1713"/>
          <cell r="D1713"/>
        </row>
        <row r="1714">
          <cell r="B1714"/>
          <cell r="C1714"/>
          <cell r="D1714"/>
        </row>
        <row r="1715">
          <cell r="B1715"/>
          <cell r="C1715"/>
          <cell r="D1715"/>
        </row>
        <row r="1716">
          <cell r="B1716"/>
          <cell r="C1716"/>
          <cell r="D1716"/>
        </row>
        <row r="1717">
          <cell r="B1717"/>
          <cell r="C1717"/>
          <cell r="D1717"/>
        </row>
        <row r="1718">
          <cell r="B1718"/>
          <cell r="C1718"/>
          <cell r="D1718"/>
        </row>
        <row r="1719">
          <cell r="B1719"/>
          <cell r="C1719"/>
          <cell r="D1719"/>
        </row>
        <row r="1720">
          <cell r="B1720"/>
          <cell r="C1720"/>
          <cell r="D1720"/>
        </row>
        <row r="1721">
          <cell r="B1721"/>
          <cell r="C1721"/>
          <cell r="D1721"/>
        </row>
        <row r="1722">
          <cell r="B1722"/>
          <cell r="C1722"/>
          <cell r="D1722"/>
        </row>
        <row r="1723">
          <cell r="B1723"/>
          <cell r="C1723"/>
          <cell r="D1723"/>
        </row>
        <row r="1724">
          <cell r="B1724"/>
          <cell r="C1724"/>
          <cell r="D1724"/>
        </row>
        <row r="1725">
          <cell r="B1725"/>
          <cell r="C1725"/>
          <cell r="D1725"/>
        </row>
        <row r="1726">
          <cell r="B1726"/>
          <cell r="C1726"/>
          <cell r="D1726"/>
        </row>
        <row r="1727">
          <cell r="B1727"/>
          <cell r="C1727"/>
          <cell r="D1727"/>
        </row>
        <row r="1728">
          <cell r="B1728"/>
          <cell r="C1728"/>
          <cell r="D1728"/>
        </row>
        <row r="1729">
          <cell r="B1729"/>
          <cell r="C1729"/>
          <cell r="D1729"/>
        </row>
        <row r="1730">
          <cell r="B1730"/>
          <cell r="C1730"/>
          <cell r="D1730"/>
        </row>
        <row r="1731">
          <cell r="B1731"/>
          <cell r="C1731"/>
          <cell r="D1731"/>
        </row>
        <row r="1732">
          <cell r="B1732"/>
          <cell r="C1732"/>
          <cell r="D1732"/>
        </row>
        <row r="1733">
          <cell r="B1733"/>
          <cell r="C1733"/>
          <cell r="D1733"/>
        </row>
        <row r="1734">
          <cell r="B1734"/>
          <cell r="C1734"/>
          <cell r="D1734"/>
        </row>
        <row r="1735">
          <cell r="B1735"/>
          <cell r="C1735"/>
          <cell r="D1735"/>
        </row>
        <row r="1736">
          <cell r="B1736"/>
          <cell r="C1736"/>
          <cell r="D1736"/>
        </row>
        <row r="1737">
          <cell r="B1737"/>
          <cell r="C1737"/>
          <cell r="D1737"/>
        </row>
        <row r="1738">
          <cell r="B1738"/>
          <cell r="C1738"/>
          <cell r="D1738"/>
        </row>
        <row r="1739">
          <cell r="B1739"/>
          <cell r="C1739"/>
          <cell r="D1739"/>
        </row>
        <row r="1740">
          <cell r="B1740"/>
          <cell r="C1740"/>
          <cell r="D1740"/>
        </row>
        <row r="1741">
          <cell r="B1741"/>
          <cell r="C1741"/>
          <cell r="D1741"/>
        </row>
        <row r="1742">
          <cell r="B1742"/>
          <cell r="C1742"/>
          <cell r="D1742"/>
        </row>
        <row r="1743">
          <cell r="B1743"/>
          <cell r="C1743"/>
          <cell r="D1743"/>
        </row>
        <row r="1744">
          <cell r="B1744"/>
          <cell r="C1744"/>
          <cell r="D1744"/>
        </row>
        <row r="1745">
          <cell r="B1745"/>
          <cell r="C1745"/>
          <cell r="D1745"/>
        </row>
        <row r="1746">
          <cell r="B1746"/>
          <cell r="C1746"/>
          <cell r="D1746"/>
        </row>
        <row r="1747">
          <cell r="B1747"/>
          <cell r="C1747"/>
          <cell r="D1747"/>
        </row>
        <row r="1748">
          <cell r="B1748"/>
          <cell r="C1748"/>
          <cell r="D1748"/>
        </row>
        <row r="1749">
          <cell r="B1749"/>
          <cell r="C1749"/>
          <cell r="D1749"/>
        </row>
        <row r="1750">
          <cell r="B1750"/>
          <cell r="C1750"/>
          <cell r="D1750"/>
        </row>
        <row r="1751">
          <cell r="B1751"/>
          <cell r="C1751"/>
          <cell r="D1751"/>
        </row>
        <row r="1752">
          <cell r="B1752"/>
          <cell r="C1752"/>
          <cell r="D1752"/>
        </row>
        <row r="1753">
          <cell r="B1753"/>
          <cell r="C1753"/>
          <cell r="D1753"/>
        </row>
        <row r="1754">
          <cell r="B1754"/>
          <cell r="C1754"/>
          <cell r="D1754"/>
        </row>
        <row r="1755">
          <cell r="B1755"/>
          <cell r="C1755"/>
          <cell r="D1755"/>
        </row>
        <row r="1756">
          <cell r="B1756"/>
          <cell r="C1756"/>
          <cell r="D1756"/>
        </row>
        <row r="1757">
          <cell r="B1757"/>
          <cell r="C1757"/>
          <cell r="D1757"/>
        </row>
        <row r="1758">
          <cell r="B1758"/>
          <cell r="C1758"/>
          <cell r="D1758"/>
        </row>
        <row r="1759">
          <cell r="B1759"/>
          <cell r="C1759"/>
          <cell r="D1759"/>
        </row>
        <row r="1760">
          <cell r="B1760"/>
          <cell r="C1760"/>
          <cell r="D1760"/>
        </row>
        <row r="1761">
          <cell r="B1761"/>
          <cell r="C1761"/>
          <cell r="D1761"/>
        </row>
        <row r="1762">
          <cell r="B1762"/>
          <cell r="C1762"/>
          <cell r="D1762"/>
        </row>
        <row r="1763">
          <cell r="B1763"/>
          <cell r="C1763"/>
          <cell r="D1763"/>
        </row>
        <row r="1764">
          <cell r="B1764"/>
          <cell r="C1764"/>
          <cell r="D1764"/>
        </row>
        <row r="1765">
          <cell r="B1765"/>
          <cell r="C1765"/>
          <cell r="D1765"/>
        </row>
        <row r="1766">
          <cell r="B1766"/>
          <cell r="C1766"/>
          <cell r="D1766"/>
        </row>
        <row r="1767">
          <cell r="B1767"/>
          <cell r="C1767"/>
          <cell r="D1767"/>
        </row>
        <row r="1768">
          <cell r="B1768"/>
          <cell r="C1768"/>
          <cell r="D1768"/>
        </row>
        <row r="1769">
          <cell r="B1769"/>
          <cell r="C1769"/>
          <cell r="D1769"/>
        </row>
        <row r="1770">
          <cell r="B1770"/>
          <cell r="C1770"/>
          <cell r="D1770"/>
        </row>
        <row r="1771">
          <cell r="B1771"/>
          <cell r="C1771"/>
          <cell r="D1771"/>
        </row>
        <row r="1772">
          <cell r="B1772"/>
          <cell r="C1772"/>
          <cell r="D1772"/>
        </row>
        <row r="1773">
          <cell r="B1773"/>
          <cell r="C1773"/>
          <cell r="D1773"/>
        </row>
        <row r="1774">
          <cell r="B1774"/>
          <cell r="C1774"/>
          <cell r="D1774"/>
        </row>
        <row r="1775">
          <cell r="B1775"/>
          <cell r="C1775"/>
          <cell r="D1775"/>
        </row>
        <row r="1776">
          <cell r="B1776"/>
          <cell r="C1776"/>
          <cell r="D1776"/>
        </row>
        <row r="1777">
          <cell r="B1777"/>
          <cell r="C1777"/>
          <cell r="D1777"/>
        </row>
        <row r="1778">
          <cell r="B1778"/>
          <cell r="C1778"/>
          <cell r="D1778"/>
        </row>
        <row r="1779">
          <cell r="B1779"/>
          <cell r="C1779"/>
          <cell r="D1779"/>
        </row>
        <row r="1780">
          <cell r="B1780"/>
          <cell r="C1780"/>
          <cell r="D1780"/>
        </row>
        <row r="1781">
          <cell r="B1781"/>
          <cell r="C1781"/>
          <cell r="D1781"/>
        </row>
        <row r="1782">
          <cell r="B1782"/>
          <cell r="C1782"/>
          <cell r="D1782"/>
        </row>
        <row r="1783">
          <cell r="B1783"/>
          <cell r="C1783"/>
          <cell r="D1783"/>
        </row>
        <row r="1784">
          <cell r="B1784"/>
          <cell r="C1784"/>
          <cell r="D1784"/>
        </row>
        <row r="1785">
          <cell r="B1785"/>
          <cell r="C1785"/>
          <cell r="D1785"/>
        </row>
        <row r="1786">
          <cell r="B1786"/>
          <cell r="C1786"/>
          <cell r="D1786"/>
        </row>
        <row r="1787">
          <cell r="B1787"/>
          <cell r="C1787"/>
          <cell r="D1787"/>
        </row>
        <row r="1788">
          <cell r="B1788"/>
          <cell r="C1788"/>
          <cell r="D1788"/>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lientes"/>
      <sheetName val="LP"/>
      <sheetName val="BD"/>
      <sheetName val="TICKET"/>
      <sheetName val="COTIZ"/>
      <sheetName val="Reporte diario"/>
      <sheetName val="GUIA"/>
      <sheetName val="OCMH"/>
      <sheetName val="Encuesta Matriz"/>
      <sheetName val="BD Pozos"/>
    </sheetNames>
    <sheetDataSet>
      <sheetData sheetId="0"/>
      <sheetData sheetId="1">
        <row r="6">
          <cell r="B6" t="str">
            <v>SB3201</v>
          </cell>
          <cell r="C6" t="str">
            <v>Viaje por unidad de bombeo para estimulación</v>
          </cell>
          <cell r="D6" t="str">
            <v>km</v>
          </cell>
          <cell r="E6">
            <v>3.15</v>
          </cell>
        </row>
        <row r="7">
          <cell r="B7" t="str">
            <v>SB3205</v>
          </cell>
          <cell r="C7" t="str">
            <v>Unidad de bombeo para estimulación por hora adicional o fracción</v>
          </cell>
          <cell r="D7" t="str">
            <v>hr</v>
          </cell>
          <cell r="E7">
            <v>27.32</v>
          </cell>
        </row>
        <row r="8">
          <cell r="B8" t="str">
            <v>SB3206</v>
          </cell>
          <cell r="C8" t="str">
            <v>Mezcla de materiales suministrados por la contratista.</v>
          </cell>
          <cell r="D8" t="str">
            <v>gls</v>
          </cell>
          <cell r="E8">
            <v>0.1</v>
          </cell>
        </row>
        <row r="9">
          <cell r="B9" t="str">
            <v>SB3207</v>
          </cell>
          <cell r="C9" t="str">
            <v>Mezcla de materiales no suministrados por la contratista.</v>
          </cell>
          <cell r="D9" t="str">
            <v>gls</v>
          </cell>
          <cell r="E9">
            <v>0.26</v>
          </cell>
        </row>
        <row r="10">
          <cell r="B10" t="str">
            <v>SB3208</v>
          </cell>
          <cell r="C10" t="str">
            <v>Bombeo de ácido primeros 2.000 galones</v>
          </cell>
          <cell r="D10" t="str">
            <v>gls</v>
          </cell>
          <cell r="E10">
            <v>0.34</v>
          </cell>
        </row>
        <row r="11">
          <cell r="B11" t="str">
            <v>SB3209</v>
          </cell>
          <cell r="C11" t="str">
            <v>Bombeo de ácido de 2.001 a 4.000 galones</v>
          </cell>
          <cell r="D11" t="str">
            <v>gls</v>
          </cell>
          <cell r="E11">
            <v>0.34</v>
          </cell>
        </row>
        <row r="12">
          <cell r="B12" t="str">
            <v>SB3210</v>
          </cell>
          <cell r="C12" t="str">
            <v>Bombeo de ácido de 4001 galones en adelante</v>
          </cell>
          <cell r="D12" t="str">
            <v>gls</v>
          </cell>
          <cell r="E12">
            <v>0.34</v>
          </cell>
        </row>
        <row r="13">
          <cell r="B13" t="str">
            <v>SB3211</v>
          </cell>
          <cell r="C13" t="str">
            <v>Bombeo de fluidos no corrosivos primeros 2.000 galones</v>
          </cell>
          <cell r="D13" t="str">
            <v>gls</v>
          </cell>
          <cell r="E13">
            <v>0.26</v>
          </cell>
        </row>
        <row r="14">
          <cell r="B14" t="str">
            <v>SB3212</v>
          </cell>
          <cell r="C14" t="str">
            <v>Bombeo de fluidos no corrosivos de 2.001 a 4.000 galones</v>
          </cell>
          <cell r="D14" t="str">
            <v>gls</v>
          </cell>
          <cell r="E14">
            <v>0.26</v>
          </cell>
        </row>
        <row r="15">
          <cell r="B15" t="str">
            <v>SB3213</v>
          </cell>
          <cell r="C15" t="str">
            <v>Bombeo de Fluidos no corrosivos de 4001 galones en adelante</v>
          </cell>
          <cell r="D15" t="str">
            <v>gls</v>
          </cell>
          <cell r="E15">
            <v>0.26</v>
          </cell>
        </row>
        <row r="16">
          <cell r="B16" t="str">
            <v>SB3214</v>
          </cell>
          <cell r="C16" t="str">
            <v>Tanque para tratamiento de 100 barriles</v>
          </cell>
          <cell r="D16" t="str">
            <v>unidad</v>
          </cell>
          <cell r="E16">
            <v>262.33999999999997</v>
          </cell>
        </row>
        <row r="17">
          <cell r="B17" t="str">
            <v>SB3215</v>
          </cell>
          <cell r="C17" t="str">
            <v>Tanques para ácido o solventes de 1.000 a 1500 galones</v>
          </cell>
          <cell r="D17" t="str">
            <v>unidad</v>
          </cell>
          <cell r="E17">
            <v>406.62</v>
          </cell>
        </row>
        <row r="18">
          <cell r="B18" t="str">
            <v>SB3216</v>
          </cell>
          <cell r="C18" t="str">
            <v>Cargo por monitoreo standard  de presión, caudal y densidad</v>
          </cell>
          <cell r="D18" t="str">
            <v>unidad</v>
          </cell>
          <cell r="E18">
            <v>381.42</v>
          </cell>
        </row>
        <row r="19">
          <cell r="B19" t="str">
            <v>SB3217</v>
          </cell>
          <cell r="C19" t="str">
            <v>Substitutos de 2 7/8" hasta 7" acoples por trabajo</v>
          </cell>
          <cell r="D19" t="str">
            <v>unidad</v>
          </cell>
          <cell r="E19">
            <v>46.86</v>
          </cell>
        </row>
        <row r="20">
          <cell r="B20" t="str">
            <v>SB3218</v>
          </cell>
          <cell r="C20" t="str">
            <v>Medidor de flujo adicional por trabajo de servicio de  estimulación</v>
          </cell>
          <cell r="D20" t="str">
            <v>unidad</v>
          </cell>
          <cell r="E20">
            <v>113.68</v>
          </cell>
        </row>
        <row r="21">
          <cell r="B21" t="str">
            <v>SB3219</v>
          </cell>
          <cell r="C21" t="str">
            <v>Registrador de presión tipo Martín Decker por trabajo</v>
          </cell>
          <cell r="D21" t="str">
            <v>unidad</v>
          </cell>
          <cell r="E21">
            <v>93.54</v>
          </cell>
        </row>
        <row r="22">
          <cell r="B22" t="str">
            <v>SB3220</v>
          </cell>
          <cell r="C22" t="str">
            <v>Movilización de tanques para estimulación</v>
          </cell>
          <cell r="D22" t="str">
            <v>km</v>
          </cell>
          <cell r="E22">
            <v>3.15</v>
          </cell>
        </row>
        <row r="23">
          <cell r="B23" t="str">
            <v>SB3225</v>
          </cell>
          <cell r="C23" t="str">
            <v>Movilización de equipo adicional, unidad de filtración</v>
          </cell>
          <cell r="D23" t="str">
            <v>km</v>
          </cell>
          <cell r="E23">
            <v>3.15</v>
          </cell>
        </row>
        <row r="24">
          <cell r="B24" t="str">
            <v>SB3226</v>
          </cell>
          <cell r="C24" t="str">
            <v>Supervisor para estimulación dia o fraccion</v>
          </cell>
          <cell r="D24" t="str">
            <v>día</v>
          </cell>
          <cell r="E24">
            <v>437.23</v>
          </cell>
        </row>
        <row r="25">
          <cell r="B25" t="str">
            <v>SB3227</v>
          </cell>
          <cell r="C25" t="str">
            <v>Operador para estimulación dia o fraccion</v>
          </cell>
          <cell r="D25" t="str">
            <v>día</v>
          </cell>
          <cell r="E25">
            <v>349.78</v>
          </cell>
        </row>
        <row r="26">
          <cell r="B26" t="str">
            <v>SB3228</v>
          </cell>
          <cell r="C26" t="str">
            <v>Asistente de Operaciones para estimulación dia o fraccion</v>
          </cell>
          <cell r="D26" t="str">
            <v>día</v>
          </cell>
          <cell r="E26">
            <v>109.31</v>
          </cell>
        </row>
        <row r="27">
          <cell r="B27" t="str">
            <v>SB3229</v>
          </cell>
          <cell r="C27" t="str">
            <v>Tanque para fluidos de estimulación 500 bbls</v>
          </cell>
          <cell r="D27" t="str">
            <v>unidad</v>
          </cell>
          <cell r="E27">
            <v>692.2</v>
          </cell>
        </row>
        <row r="28">
          <cell r="B28" t="str">
            <v>SB3230</v>
          </cell>
          <cell r="C28" t="str">
            <v>Servicio de Winche para bajar o subir tanques y silos</v>
          </cell>
          <cell r="D28" t="str">
            <v>día</v>
          </cell>
          <cell r="E28">
            <v>1570.62</v>
          </cell>
        </row>
        <row r="29">
          <cell r="B29" t="str">
            <v>SB3231</v>
          </cell>
          <cell r="C29" t="str">
            <v>Servicio de Filtración (unidad de filtración y tanque de 500 bls por tres días)</v>
          </cell>
          <cell r="D29" t="str">
            <v>trabajo</v>
          </cell>
          <cell r="E29">
            <v>1745.34</v>
          </cell>
        </row>
        <row r="30">
          <cell r="B30" t="str">
            <v>SB3232</v>
          </cell>
          <cell r="C30" t="str">
            <v>Unidad de Monitoreo parámetros de Operación en camper</v>
          </cell>
          <cell r="D30" t="str">
            <v>unidad</v>
          </cell>
          <cell r="E30">
            <v>2164.91</v>
          </cell>
        </row>
        <row r="31">
          <cell r="B31" t="str">
            <v>SB3233</v>
          </cell>
          <cell r="C31" t="str">
            <v>Movilización unidades livianas para personal</v>
          </cell>
          <cell r="D31" t="str">
            <v>km</v>
          </cell>
          <cell r="E31">
            <v>2.66</v>
          </cell>
        </row>
        <row r="32">
          <cell r="B32" t="str">
            <v>SB3234</v>
          </cell>
          <cell r="C32" t="str">
            <v>Movilización de equipo adicional, unidades pesadas.</v>
          </cell>
          <cell r="D32" t="str">
            <v>km</v>
          </cell>
          <cell r="E32">
            <v>3.15</v>
          </cell>
        </row>
        <row r="33">
          <cell r="B33" t="str">
            <v>SB3235</v>
          </cell>
          <cell r="C33" t="str">
            <v>Cargo Básico Vacuum para transporte agua limpia 4 hr, capacidad 180 bbls</v>
          </cell>
          <cell r="D33" t="str">
            <v>unidad</v>
          </cell>
          <cell r="E33">
            <v>357.46</v>
          </cell>
        </row>
        <row r="34">
          <cell r="B34" t="str">
            <v>SB3236</v>
          </cell>
          <cell r="C34" t="str">
            <v>Cargo Hora adicional Vaccum 180 bbls</v>
          </cell>
          <cell r="D34" t="str">
            <v>hr</v>
          </cell>
          <cell r="E34">
            <v>55.18</v>
          </cell>
        </row>
        <row r="35">
          <cell r="B35" t="str">
            <v>SB3237</v>
          </cell>
          <cell r="C35" t="str">
            <v>Cargo  Básico unidad de slick line 4 hr</v>
          </cell>
          <cell r="D35" t="str">
            <v>unidad</v>
          </cell>
          <cell r="E35">
            <v>357.46</v>
          </cell>
        </row>
        <row r="36">
          <cell r="B36" t="str">
            <v>SB3238</v>
          </cell>
          <cell r="C36" t="str">
            <v>Cargo hora  adicional slick line después de primeras 4 hr.</v>
          </cell>
          <cell r="D36" t="str">
            <v>hr</v>
          </cell>
          <cell r="E36">
            <v>68.760000000000005</v>
          </cell>
        </row>
        <row r="37">
          <cell r="B37" t="str">
            <v>SB3239</v>
          </cell>
          <cell r="C37" t="str">
            <v>Ingeniero de Operaciones de estimulación</v>
          </cell>
          <cell r="D37" t="str">
            <v>día</v>
          </cell>
          <cell r="E37">
            <v>721.64</v>
          </cell>
        </row>
        <row r="38">
          <cell r="B38" t="str">
            <v>SB3240</v>
          </cell>
          <cell r="C38" t="str">
            <v>Cargo básico, primeras 4 horas o fracción de bombeo unidad de estimulación (700 HP)</v>
          </cell>
          <cell r="D38" t="str">
            <v>unidad</v>
          </cell>
          <cell r="E38">
            <v>3245.44</v>
          </cell>
        </row>
        <row r="39">
          <cell r="B39" t="str">
            <v>SB3241</v>
          </cell>
          <cell r="C39" t="str">
            <v>Unidad de bombeo para estimulación por hora adicional o fracción (700 HP)</v>
          </cell>
          <cell r="D39" t="str">
            <v>hr</v>
          </cell>
          <cell r="E39">
            <v>169.57</v>
          </cell>
        </row>
        <row r="40">
          <cell r="B40" t="str">
            <v>SB3242</v>
          </cell>
          <cell r="C40" t="str">
            <v>Supervisor Senior para estimulación dia o fraccion</v>
          </cell>
          <cell r="D40" t="str">
            <v>día</v>
          </cell>
          <cell r="E40">
            <v>749.46</v>
          </cell>
        </row>
        <row r="41">
          <cell r="B41" t="str">
            <v>SB3243</v>
          </cell>
          <cell r="C41" t="str">
            <v>Ingeniero de estimulación</v>
          </cell>
          <cell r="D41" t="str">
            <v>día</v>
          </cell>
          <cell r="E41">
            <v>940.71</v>
          </cell>
        </row>
        <row r="42">
          <cell r="B42" t="str">
            <v>SB3701</v>
          </cell>
          <cell r="C42" t="str">
            <v>Viaje por unidad de bombeo para tratamientos en superficie</v>
          </cell>
          <cell r="D42" t="str">
            <v>km</v>
          </cell>
          <cell r="E42">
            <v>3.15</v>
          </cell>
        </row>
        <row r="43">
          <cell r="B43" t="str">
            <v>LAB8006</v>
          </cell>
          <cell r="C43" t="str">
            <v>Reología de lechadas de cemento</v>
          </cell>
          <cell r="D43" t="str">
            <v>unidad</v>
          </cell>
          <cell r="E43">
            <v>98.41</v>
          </cell>
        </row>
        <row r="44">
          <cell r="B44" t="str">
            <v>LAB8007</v>
          </cell>
          <cell r="C44" t="str">
            <v>Filtrado de lechadas de cemento</v>
          </cell>
          <cell r="D44" t="str">
            <v>unidad</v>
          </cell>
          <cell r="E44">
            <v>179.69</v>
          </cell>
        </row>
        <row r="45">
          <cell r="B45" t="str">
            <v>LAB8008</v>
          </cell>
          <cell r="C45" t="str">
            <v>Bombeabilidad de lechadas de cemento I, hasta 360 minutos.</v>
          </cell>
          <cell r="D45" t="str">
            <v>unidad</v>
          </cell>
          <cell r="E45">
            <v>250.5</v>
          </cell>
        </row>
        <row r="46">
          <cell r="B46" t="str">
            <v>LAB8009</v>
          </cell>
          <cell r="C46" t="str">
            <v>Ensayo de UCA con SGSA I, hasta 360 minutos.</v>
          </cell>
          <cell r="D46" t="str">
            <v>unidad</v>
          </cell>
          <cell r="E46">
            <v>350.82</v>
          </cell>
        </row>
        <row r="47">
          <cell r="B47" t="str">
            <v>LAB8010</v>
          </cell>
          <cell r="C47" t="str">
            <v>Ensayo de crush sobre probetas de cemento, en prensa (3 roturas)</v>
          </cell>
          <cell r="D47" t="str">
            <v>unidad</v>
          </cell>
          <cell r="E47">
            <v>186.92</v>
          </cell>
        </row>
        <row r="48">
          <cell r="B48" t="str">
            <v>LAB8011</v>
          </cell>
          <cell r="C48" t="str">
            <v>Determinación de densidad en alivian antes utilizando picnómetro de helio.</v>
          </cell>
          <cell r="D48" t="str">
            <v>unidad</v>
          </cell>
          <cell r="E48">
            <v>99.69</v>
          </cell>
        </row>
        <row r="49">
          <cell r="B49" t="str">
            <v>LAB8012</v>
          </cell>
          <cell r="C49" t="str">
            <v>Determinación de densidad en lechadas de cemento.</v>
          </cell>
          <cell r="D49" t="str">
            <v>unidad</v>
          </cell>
          <cell r="E49">
            <v>62.3</v>
          </cell>
        </row>
        <row r="50">
          <cell r="B50" t="str">
            <v>LAB8013</v>
          </cell>
          <cell r="C50" t="str">
            <v>Determinación de settling y agua libre.</v>
          </cell>
          <cell r="D50" t="str">
            <v>unidad</v>
          </cell>
          <cell r="E50">
            <v>62.3</v>
          </cell>
        </row>
        <row r="51">
          <cell r="B51" t="str">
            <v>LAB8014</v>
          </cell>
          <cell r="C51" t="str">
            <v>Ensayos de expansión.</v>
          </cell>
          <cell r="D51" t="str">
            <v>unidad</v>
          </cell>
          <cell r="E51">
            <v>74.760000000000005</v>
          </cell>
        </row>
        <row r="52">
          <cell r="B52" t="str">
            <v>LAB8015</v>
          </cell>
          <cell r="C52" t="str">
            <v>Ensayos de remoción de residuos de Workovers de fractura, selección del mejor colchón lavador.</v>
          </cell>
          <cell r="D52" t="str">
            <v>unidad</v>
          </cell>
          <cell r="E52">
            <v>186.92</v>
          </cell>
        </row>
        <row r="53">
          <cell r="B53" t="str">
            <v>LAB8101</v>
          </cell>
          <cell r="C53" t="str">
            <v>Ensayo estático de hinchamiento de arcillas, utilizando método centrífugo.</v>
          </cell>
          <cell r="D53" t="str">
            <v>unidad</v>
          </cell>
          <cell r="E53">
            <v>99.69</v>
          </cell>
        </row>
        <row r="54">
          <cell r="B54" t="str">
            <v>LAB8102</v>
          </cell>
          <cell r="C54" t="str">
            <v xml:space="preserve">Evaluación de inhibidores de corrosión, ensayo gravimétrico con cupones N80 y J55. </v>
          </cell>
          <cell r="D54" t="str">
            <v>unidad</v>
          </cell>
          <cell r="E54">
            <v>249.23</v>
          </cell>
        </row>
        <row r="55">
          <cell r="B55" t="str">
            <v>LAB8103</v>
          </cell>
          <cell r="C55" t="str">
            <v>Ensayo de emulsión agua-petróleo en probeta selección del surfactante adecuado y concentración óptima.</v>
          </cell>
          <cell r="D55" t="str">
            <v>unidad</v>
          </cell>
          <cell r="E55">
            <v>124.61</v>
          </cell>
        </row>
        <row r="56">
          <cell r="B56" t="str">
            <v>LAB8104</v>
          </cell>
          <cell r="C56" t="str">
            <v>Ensayos de análisis de agua en HACH-200, determinación de Hierro, Calcio, Bario, estroncio, turbidez.</v>
          </cell>
          <cell r="D56" t="str">
            <v>unidad</v>
          </cell>
          <cell r="E56">
            <v>311.52999999999997</v>
          </cell>
        </row>
        <row r="57">
          <cell r="B57" t="str">
            <v>LAB8105</v>
          </cell>
          <cell r="C57" t="str">
            <v>Determinación de tensión superficial y ángulo de contacto en surfactantes medíante método Pendant Drop.</v>
          </cell>
          <cell r="D57" t="str">
            <v>unidad</v>
          </cell>
          <cell r="E57">
            <v>436.14</v>
          </cell>
        </row>
        <row r="58">
          <cell r="B58" t="str">
            <v>LAB8106</v>
          </cell>
          <cell r="C58" t="str">
            <v>Análisis de distribución granulométrico en agentes de sosten, determinación de esfericidad, solubilidad en HCL</v>
          </cell>
          <cell r="D58" t="str">
            <v>unidad</v>
          </cell>
          <cell r="E58">
            <v>149.54</v>
          </cell>
        </row>
        <row r="59">
          <cell r="B59" t="str">
            <v>LAB8107</v>
          </cell>
          <cell r="C59" t="str">
            <v>Ensayos de retornos de permeabilidad a fluidos de completación</v>
          </cell>
          <cell r="D59" t="str">
            <v>unidad</v>
          </cell>
          <cell r="E59">
            <v>2907.6</v>
          </cell>
        </row>
        <row r="60">
          <cell r="B60" t="str">
            <v>LAB8108</v>
          </cell>
          <cell r="C60" t="str">
            <v>Ensayos de retornos de permeabilidad a sistemas ácidos</v>
          </cell>
          <cell r="D60" t="str">
            <v>unidad</v>
          </cell>
          <cell r="E60">
            <v>3156.81</v>
          </cell>
        </row>
        <row r="61">
          <cell r="B61" t="str">
            <v>LAB8109</v>
          </cell>
          <cell r="C61" t="str">
            <v>Ensayos de Reductores de fricción, en distintos fluidos.</v>
          </cell>
          <cell r="D61" t="str">
            <v>unidad</v>
          </cell>
          <cell r="E61">
            <v>99.69</v>
          </cell>
        </row>
        <row r="62">
          <cell r="B62" t="str">
            <v>LAB8110</v>
          </cell>
          <cell r="C62" t="str">
            <v>TEST DE CO2 (% EN GAS)</v>
          </cell>
          <cell r="D62" t="str">
            <v>unidad</v>
          </cell>
          <cell r="E62">
            <v>49.85</v>
          </cell>
        </row>
        <row r="63">
          <cell r="B63" t="str">
            <v>LAB8111</v>
          </cell>
          <cell r="C63" t="str">
            <v>TEST DE H2S (% EN GAS)</v>
          </cell>
          <cell r="D63" t="str">
            <v>unidad</v>
          </cell>
          <cell r="E63">
            <v>49.85</v>
          </cell>
        </row>
        <row r="64">
          <cell r="B64" t="str">
            <v>LAB8112</v>
          </cell>
          <cell r="C64" t="str">
            <v>TEST DE BSW CENTRIFUGACION</v>
          </cell>
          <cell r="D64" t="str">
            <v>unidad</v>
          </cell>
          <cell r="E64">
            <v>49.85</v>
          </cell>
        </row>
        <row r="65">
          <cell r="B65" t="str">
            <v>LAB8113</v>
          </cell>
          <cell r="C65" t="str">
            <v>TEST DE API 60</v>
          </cell>
          <cell r="D65" t="str">
            <v>unidad</v>
          </cell>
          <cell r="E65">
            <v>41.54</v>
          </cell>
        </row>
        <row r="66">
          <cell r="B66" t="str">
            <v>LAB8114</v>
          </cell>
          <cell r="C66" t="str">
            <v>TEST DE API SECO</v>
          </cell>
          <cell r="D66" t="str">
            <v>unidad</v>
          </cell>
          <cell r="E66">
            <v>24.92</v>
          </cell>
        </row>
        <row r="67">
          <cell r="B67" t="str">
            <v>LAB8115</v>
          </cell>
          <cell r="C67" t="str">
            <v>TEST DE ALCALINIDAD TOTAL COMO ppm de CaCO3</v>
          </cell>
          <cell r="D67" t="str">
            <v>unidad</v>
          </cell>
          <cell r="E67">
            <v>24.92</v>
          </cell>
        </row>
        <row r="68">
          <cell r="B68" t="str">
            <v>LAB8116</v>
          </cell>
          <cell r="C68" t="str">
            <v>TEST DE DUREZA TOTAL COMO ppm de CaCO3</v>
          </cell>
          <cell r="D68" t="str">
            <v>unidad</v>
          </cell>
          <cell r="E68">
            <v>24.92</v>
          </cell>
        </row>
        <row r="69">
          <cell r="B69" t="str">
            <v>LAB8117</v>
          </cell>
          <cell r="C69" t="str">
            <v>TEST DE DUREZA CALCICA TOTAL COMO ppm de CaCO3</v>
          </cell>
          <cell r="D69" t="str">
            <v>unidad</v>
          </cell>
          <cell r="E69">
            <v>24.92</v>
          </cell>
        </row>
        <row r="70">
          <cell r="B70" t="str">
            <v>LAB8118</v>
          </cell>
          <cell r="C70" t="str">
            <v>TEST DE CLORURO COMO ppm DE CL. SALINIDAD</v>
          </cell>
          <cell r="D70" t="str">
            <v>unidad</v>
          </cell>
          <cell r="E70">
            <v>24.92</v>
          </cell>
        </row>
        <row r="71">
          <cell r="B71" t="str">
            <v>LAB8119</v>
          </cell>
          <cell r="C71" t="str">
            <v>TEST DE SULFATO COMO ppm DE SO4</v>
          </cell>
          <cell r="D71" t="str">
            <v>unidad</v>
          </cell>
          <cell r="E71">
            <v>41.54</v>
          </cell>
        </row>
        <row r="72">
          <cell r="B72" t="str">
            <v>LAB8120</v>
          </cell>
          <cell r="C72" t="str">
            <v>TEST DE SODIO CALCULADO COMO ppm Na++</v>
          </cell>
          <cell r="D72" t="str">
            <v>unidad</v>
          </cell>
          <cell r="E72">
            <v>33.229999999999997</v>
          </cell>
        </row>
        <row r="73">
          <cell r="B73" t="str">
            <v>LAB8121</v>
          </cell>
          <cell r="C73" t="str">
            <v>TEST DE HIERRO EN CABEZA COMO ppm Fe2+</v>
          </cell>
          <cell r="D73" t="str">
            <v>unidad</v>
          </cell>
          <cell r="E73">
            <v>24.92</v>
          </cell>
        </row>
        <row r="74">
          <cell r="B74" t="str">
            <v>LAB8122</v>
          </cell>
          <cell r="C74" t="str">
            <v>TEST DE HIERRO EN MANIFOLD COMO ppm Fe2+</v>
          </cell>
          <cell r="D74" t="str">
            <v>unidad</v>
          </cell>
          <cell r="E74">
            <v>24.92</v>
          </cell>
        </row>
        <row r="75">
          <cell r="B75" t="str">
            <v>LAB8123</v>
          </cell>
          <cell r="C75" t="str">
            <v>TEST DE PH</v>
          </cell>
          <cell r="D75" t="str">
            <v>unidad</v>
          </cell>
          <cell r="E75">
            <v>13.29</v>
          </cell>
        </row>
        <row r="76">
          <cell r="B76" t="str">
            <v>DYFS-100</v>
          </cell>
          <cell r="C76" t="str">
            <v>Estabilizador de Finos</v>
          </cell>
          <cell r="D76" t="str">
            <v>gls</v>
          </cell>
          <cell r="E76">
            <v>432.03</v>
          </cell>
        </row>
        <row r="77">
          <cell r="B77" t="str">
            <v>DYCLAY PLUS-50</v>
          </cell>
          <cell r="C77" t="str">
            <v>Inhibidor de Arcillas</v>
          </cell>
          <cell r="D77" t="str">
            <v>gls</v>
          </cell>
          <cell r="E77">
            <v>41.87</v>
          </cell>
        </row>
        <row r="78">
          <cell r="B78" t="str">
            <v>DYCLAYM-500</v>
          </cell>
          <cell r="C78" t="str">
            <v>Inhibidor de Arcillas HP</v>
          </cell>
          <cell r="D78" t="str">
            <v>gls</v>
          </cell>
          <cell r="E78">
            <v>50.53</v>
          </cell>
        </row>
        <row r="79">
          <cell r="B79" t="str">
            <v>DYCLAY NORM-30</v>
          </cell>
          <cell r="C79" t="str">
            <v>Estabilizador de Arcillas</v>
          </cell>
          <cell r="D79" t="str">
            <v>gls</v>
          </cell>
          <cell r="E79">
            <v>24.47</v>
          </cell>
        </row>
        <row r="80">
          <cell r="B80" t="str">
            <v>DYIC-100</v>
          </cell>
          <cell r="C80" t="str">
            <v>Inhibidor de Corrosión Inorgánico</v>
          </cell>
          <cell r="D80" t="str">
            <v>gls</v>
          </cell>
          <cell r="E80">
            <v>40.68</v>
          </cell>
        </row>
        <row r="81">
          <cell r="B81" t="str">
            <v>DYIC-150</v>
          </cell>
          <cell r="C81" t="str">
            <v>Inhibidor de Corrosión orgánico</v>
          </cell>
          <cell r="D81" t="str">
            <v>gls</v>
          </cell>
          <cell r="E81">
            <v>39.96</v>
          </cell>
        </row>
        <row r="82">
          <cell r="B82" t="str">
            <v>DYIC-200</v>
          </cell>
          <cell r="C82" t="str">
            <v>Inhibidor de Corrosión Inorgánico HT</v>
          </cell>
          <cell r="D82" t="str">
            <v>gls</v>
          </cell>
          <cell r="E82">
            <v>45.3</v>
          </cell>
        </row>
        <row r="83">
          <cell r="B83" t="str">
            <v>DYIC-250</v>
          </cell>
          <cell r="C83" t="str">
            <v>Inhibidor de Corrosión Biodegradable</v>
          </cell>
          <cell r="D83" t="str">
            <v>gls</v>
          </cell>
          <cell r="E83">
            <v>146.97</v>
          </cell>
        </row>
        <row r="84">
          <cell r="B84" t="str">
            <v>DY-200</v>
          </cell>
          <cell r="C84" t="str">
            <v>Antiemulsificante  Base agua crudos livianos</v>
          </cell>
          <cell r="D84" t="str">
            <v>gls</v>
          </cell>
          <cell r="E84">
            <v>20.91</v>
          </cell>
        </row>
        <row r="85">
          <cell r="B85" t="str">
            <v>DY-1000</v>
          </cell>
          <cell r="C85" t="str">
            <v>Antiemulsificante  Base agua crudos pesados</v>
          </cell>
          <cell r="D85" t="str">
            <v>gls</v>
          </cell>
          <cell r="E85">
            <v>59.75</v>
          </cell>
        </row>
        <row r="86">
          <cell r="B86" t="str">
            <v>DY-1100</v>
          </cell>
          <cell r="C86" t="str">
            <v>Antiemulsificante  Base aceite</v>
          </cell>
          <cell r="D86" t="str">
            <v>gls</v>
          </cell>
          <cell r="E86">
            <v>34.36</v>
          </cell>
        </row>
        <row r="87">
          <cell r="B87" t="str">
            <v>DYAS-30</v>
          </cell>
          <cell r="C87" t="str">
            <v>Surfactante Catiónico</v>
          </cell>
          <cell r="D87" t="str">
            <v>gls</v>
          </cell>
          <cell r="E87">
            <v>24.49</v>
          </cell>
        </row>
        <row r="88">
          <cell r="B88" t="str">
            <v>DYAS-60</v>
          </cell>
          <cell r="C88" t="str">
            <v>Surfactante No-iónico estimulación</v>
          </cell>
          <cell r="D88" t="str">
            <v>gls</v>
          </cell>
          <cell r="E88">
            <v>53.75</v>
          </cell>
        </row>
        <row r="89">
          <cell r="B89" t="str">
            <v>DYSURF-100</v>
          </cell>
          <cell r="C89" t="str">
            <v>Surfactante No-iónico limpieza</v>
          </cell>
          <cell r="D89" t="str">
            <v>gls</v>
          </cell>
          <cell r="E89">
            <v>22.71</v>
          </cell>
        </row>
        <row r="90">
          <cell r="B90" t="str">
            <v>DYSURF-180</v>
          </cell>
          <cell r="C90" t="str">
            <v>Surfactante No-iónico base oil</v>
          </cell>
          <cell r="D90" t="str">
            <v>gls</v>
          </cell>
          <cell r="E90">
            <v>36</v>
          </cell>
        </row>
        <row r="91">
          <cell r="B91" t="str">
            <v>DYSURF-200</v>
          </cell>
          <cell r="C91" t="str">
            <v>Surfactante Demulsificante No-iónico base agua</v>
          </cell>
          <cell r="D91" t="str">
            <v>gls</v>
          </cell>
          <cell r="E91">
            <v>28.02</v>
          </cell>
        </row>
        <row r="92">
          <cell r="B92" t="str">
            <v>DYSURF-250</v>
          </cell>
          <cell r="C92" t="str">
            <v>Surfactante No-iónico base agua HT</v>
          </cell>
          <cell r="D92" t="str">
            <v>gls</v>
          </cell>
          <cell r="E92">
            <v>33.340000000000003</v>
          </cell>
        </row>
        <row r="93">
          <cell r="B93" t="str">
            <v>DYS-301</v>
          </cell>
          <cell r="C93" t="str">
            <v>Surfactante Aniónico Antisludge</v>
          </cell>
          <cell r="D93" t="str">
            <v>gls</v>
          </cell>
          <cell r="E93">
            <v>33.15</v>
          </cell>
        </row>
        <row r="94">
          <cell r="B94" t="str">
            <v>DYS-302</v>
          </cell>
          <cell r="C94" t="str">
            <v>Surfactante Aniónico base agua</v>
          </cell>
          <cell r="D94" t="str">
            <v>gls</v>
          </cell>
          <cell r="E94">
            <v>34.909999999999997</v>
          </cell>
        </row>
        <row r="95">
          <cell r="B95" t="str">
            <v>DYS-400</v>
          </cell>
          <cell r="C95" t="str">
            <v>Surfactante limpiador</v>
          </cell>
          <cell r="D95" t="str">
            <v>gls</v>
          </cell>
          <cell r="E95">
            <v>103.57</v>
          </cell>
        </row>
        <row r="96">
          <cell r="B96" t="str">
            <v>DYZL-100</v>
          </cell>
          <cell r="C96" t="str">
            <v>Reductor de Tensión Superficial HP</v>
          </cell>
          <cell r="D96" t="str">
            <v>gls</v>
          </cell>
          <cell r="E96">
            <v>37.36</v>
          </cell>
        </row>
        <row r="97">
          <cell r="B97" t="str">
            <v>DYRE-76</v>
          </cell>
          <cell r="C97" t="str">
            <v>Reductor de Tensión Superficial HT</v>
          </cell>
          <cell r="D97" t="str">
            <v>gls</v>
          </cell>
          <cell r="E97">
            <v>15.64</v>
          </cell>
        </row>
        <row r="98">
          <cell r="B98" t="str">
            <v>DYFE - 100</v>
          </cell>
          <cell r="C98" t="str">
            <v>CONTROLADOR DE HIERRO  DYFE - 100</v>
          </cell>
          <cell r="D98" t="str">
            <v>lbs</v>
          </cell>
          <cell r="E98">
            <v>20.309999999999999</v>
          </cell>
        </row>
        <row r="99">
          <cell r="B99" t="str">
            <v>DYFE - 200</v>
          </cell>
          <cell r="C99" t="str">
            <v>CONTROLADOR DE HIERRO  DYFE - 200</v>
          </cell>
          <cell r="D99" t="str">
            <v>lbs</v>
          </cell>
          <cell r="E99">
            <v>2.54</v>
          </cell>
        </row>
        <row r="100">
          <cell r="B100" t="str">
            <v>DYFE-  300</v>
          </cell>
          <cell r="C100" t="str">
            <v>SECUESTRANTE DE HIERRO  DYFE - 300</v>
          </cell>
          <cell r="D100" t="str">
            <v>gls</v>
          </cell>
          <cell r="E100">
            <v>21.9</v>
          </cell>
        </row>
        <row r="101">
          <cell r="B101" t="str">
            <v>DYFE -400HT</v>
          </cell>
          <cell r="C101" t="str">
            <v>CONTROLADOR DE HIERRO  DYFE - 400</v>
          </cell>
          <cell r="D101" t="str">
            <v>gls</v>
          </cell>
          <cell r="E101">
            <v>96.49</v>
          </cell>
        </row>
        <row r="102">
          <cell r="B102" t="str">
            <v>DYLMY- 250</v>
          </cell>
          <cell r="C102" t="str">
            <v>INHIBIDOR DE PARAFINA CRUDOS PESADOS</v>
          </cell>
          <cell r="D102" t="str">
            <v>gls</v>
          </cell>
          <cell r="E102">
            <v>40.380000000000003</v>
          </cell>
        </row>
        <row r="103">
          <cell r="B103" t="str">
            <v>DYLMY- 150 HT</v>
          </cell>
          <cell r="C103" t="str">
            <v>INHIBIDOR DE PARAFINA CRUDOS LIVIANOS</v>
          </cell>
          <cell r="D103" t="str">
            <v>gls</v>
          </cell>
          <cell r="E103">
            <v>50.77</v>
          </cell>
        </row>
        <row r="104">
          <cell r="B104" t="str">
            <v>DYSCALY- 90C</v>
          </cell>
          <cell r="C104" t="str">
            <v>Anti - escala base fosfonatos</v>
          </cell>
          <cell r="D104" t="str">
            <v>gls</v>
          </cell>
          <cell r="E104">
            <v>63.56</v>
          </cell>
        </row>
        <row r="105">
          <cell r="B105" t="str">
            <v>DYTHY 757</v>
          </cell>
          <cell r="C105" t="str">
            <v>Anti - escala tratamientos</v>
          </cell>
          <cell r="D105" t="str">
            <v>gls</v>
          </cell>
          <cell r="E105">
            <v>33.479999999999997</v>
          </cell>
        </row>
        <row r="106">
          <cell r="B106" t="str">
            <v>DYACET-100</v>
          </cell>
          <cell r="C106" t="str">
            <v>ACIDO ACETICO</v>
          </cell>
          <cell r="D106" t="str">
            <v>gls</v>
          </cell>
          <cell r="E106">
            <v>18.190000000000001</v>
          </cell>
        </row>
        <row r="107">
          <cell r="B107" t="str">
            <v>DYAF-500</v>
          </cell>
          <cell r="C107" t="str">
            <v>ACIDO FORMICO</v>
          </cell>
          <cell r="D107" t="str">
            <v>gls</v>
          </cell>
          <cell r="E107">
            <v>21.28</v>
          </cell>
        </row>
        <row r="108">
          <cell r="B108" t="str">
            <v>DYAG-400</v>
          </cell>
          <cell r="C108" t="str">
            <v>ACIDO GLIICOLICO</v>
          </cell>
          <cell r="D108" t="str">
            <v>gls</v>
          </cell>
          <cell r="E108">
            <v>18.68</v>
          </cell>
        </row>
        <row r="109">
          <cell r="B109" t="str">
            <v>DYAG-450</v>
          </cell>
          <cell r="C109" t="str">
            <v>ACIDO GLIICOLICO 50%</v>
          </cell>
          <cell r="D109" t="str">
            <v>gls</v>
          </cell>
          <cell r="E109">
            <v>10.19</v>
          </cell>
        </row>
        <row r="110">
          <cell r="B110" t="str">
            <v>DYSC-345</v>
          </cell>
          <cell r="C110" t="str">
            <v>SODA CAUSTICA 50%</v>
          </cell>
          <cell r="D110" t="str">
            <v>gls</v>
          </cell>
          <cell r="E110">
            <v>15.29</v>
          </cell>
        </row>
        <row r="111">
          <cell r="B111" t="str">
            <v>DYXYL-100</v>
          </cell>
          <cell r="C111" t="str">
            <v>Xileno</v>
          </cell>
          <cell r="D111" t="str">
            <v>gls</v>
          </cell>
          <cell r="E111">
            <v>12.24</v>
          </cell>
        </row>
        <row r="112">
          <cell r="B112" t="str">
            <v>DYTERP-100</v>
          </cell>
          <cell r="C112" t="str">
            <v>Solvente Mutual Acuohumectante</v>
          </cell>
          <cell r="D112" t="str">
            <v>gls</v>
          </cell>
          <cell r="E112">
            <v>35.86</v>
          </cell>
        </row>
        <row r="113">
          <cell r="B113" t="str">
            <v>DYTERP-150</v>
          </cell>
          <cell r="C113" t="str">
            <v>Solvente Base Terpenos biodegradable</v>
          </cell>
          <cell r="D113" t="str">
            <v>gls</v>
          </cell>
          <cell r="E113">
            <v>36.450000000000003</v>
          </cell>
        </row>
        <row r="114">
          <cell r="B114" t="str">
            <v>DYORGSOLV-376</v>
          </cell>
          <cell r="C114" t="str">
            <v>Solvente Bio Orgánico Tipo 2</v>
          </cell>
          <cell r="D114" t="str">
            <v>gls</v>
          </cell>
          <cell r="E114">
            <v>16.09</v>
          </cell>
        </row>
        <row r="115">
          <cell r="B115" t="str">
            <v>DYORGSOLV-576</v>
          </cell>
          <cell r="C115" t="str">
            <v>Solvente Mutual HP</v>
          </cell>
          <cell r="D115" t="str">
            <v>gls</v>
          </cell>
          <cell r="E115">
            <v>16.09</v>
          </cell>
        </row>
        <row r="116">
          <cell r="B116" t="str">
            <v>DY ACIDHT</v>
          </cell>
          <cell r="C116" t="str">
            <v>ACIDO FOSFONICO</v>
          </cell>
          <cell r="D116" t="str">
            <v>gls</v>
          </cell>
          <cell r="E116">
            <v>66.22</v>
          </cell>
        </row>
        <row r="117">
          <cell r="B117" t="str">
            <v>DYHOT-400</v>
          </cell>
          <cell r="C117" t="str">
            <v>REMOVEDOR DE PARAFINA</v>
          </cell>
          <cell r="D117" t="str">
            <v>gls</v>
          </cell>
          <cell r="E117">
            <v>5.69</v>
          </cell>
        </row>
        <row r="118">
          <cell r="B118" t="str">
            <v>DYBF-300</v>
          </cell>
          <cell r="C118" t="str">
            <v>BICARBONATO DE SODIO</v>
          </cell>
          <cell r="D118" t="str">
            <v>lbs</v>
          </cell>
          <cell r="E118">
            <v>0.52</v>
          </cell>
        </row>
        <row r="119">
          <cell r="B119" t="str">
            <v>DYAM-675</v>
          </cell>
          <cell r="C119" t="str">
            <v>BIFLORURO DE AM ONIO ( PARA RMA)</v>
          </cell>
          <cell r="D119" t="str">
            <v>lbs</v>
          </cell>
          <cell r="E119">
            <v>4.5</v>
          </cell>
        </row>
        <row r="120">
          <cell r="B120" t="str">
            <v>DYGY-120</v>
          </cell>
          <cell r="C120" t="str">
            <v>GELIFICANTE DE ACIDO</v>
          </cell>
          <cell r="D120" t="str">
            <v>gls</v>
          </cell>
          <cell r="E120">
            <v>41.53</v>
          </cell>
        </row>
        <row r="121">
          <cell r="B121" t="str">
            <v>DYHS-654</v>
          </cell>
          <cell r="C121" t="str">
            <v>HIPOCLORITO DE SODIO</v>
          </cell>
          <cell r="D121" t="str">
            <v>gls</v>
          </cell>
          <cell r="E121">
            <v>2.25</v>
          </cell>
        </row>
        <row r="122">
          <cell r="B122" t="str">
            <v>DYSASH-100</v>
          </cell>
          <cell r="C122" t="str">
            <v>SODA ASH NEUTRALIZANTE</v>
          </cell>
          <cell r="D122" t="str">
            <v>lbs</v>
          </cell>
          <cell r="E122">
            <v>8.25</v>
          </cell>
        </row>
        <row r="123">
          <cell r="B123" t="str">
            <v>DYNITRO-200</v>
          </cell>
          <cell r="C123" t="str">
            <v>NITROGENO CRIOGENICO</v>
          </cell>
          <cell r="D123" t="str">
            <v>gls</v>
          </cell>
          <cell r="E123">
            <v>7</v>
          </cell>
        </row>
        <row r="124">
          <cell r="B124" t="str">
            <v>DYCA-100</v>
          </cell>
          <cell r="C124" t="str">
            <v>Control de arena Flow back (fibras)</v>
          </cell>
          <cell r="D124" t="str">
            <v>gls</v>
          </cell>
          <cell r="E124">
            <v>6.41</v>
          </cell>
        </row>
        <row r="125">
          <cell r="B125" t="str">
            <v>DYSFE-100</v>
          </cell>
          <cell r="C125" t="str">
            <v>RETARDADOR DE SISTEMA DYH2V ACIDO</v>
          </cell>
          <cell r="D125" t="str">
            <v>gls</v>
          </cell>
          <cell r="E125">
            <v>74.760000000000005</v>
          </cell>
        </row>
        <row r="126">
          <cell r="B126" t="str">
            <v>DYPLUG</v>
          </cell>
          <cell r="C126" t="str">
            <v>TAPON TEMPORAL</v>
          </cell>
          <cell r="D126" t="str">
            <v>gls</v>
          </cell>
          <cell r="E126">
            <v>1.55</v>
          </cell>
        </row>
        <row r="127">
          <cell r="B127" t="str">
            <v>DYSOR-1</v>
          </cell>
          <cell r="C127" t="str">
            <v>SISTEMA REMOCION OXIDO TUBERIA</v>
          </cell>
          <cell r="D127" t="str">
            <v>gls</v>
          </cell>
          <cell r="E127">
            <v>12.33</v>
          </cell>
        </row>
        <row r="128">
          <cell r="B128" t="str">
            <v>DYSRC-2</v>
          </cell>
          <cell r="C128" t="str">
            <v>SISTEMA REMOCION DANO FORMACION</v>
          </cell>
          <cell r="D128" t="str">
            <v>gls</v>
          </cell>
          <cell r="E128">
            <v>5.0999999999999996</v>
          </cell>
        </row>
        <row r="129">
          <cell r="B129" t="str">
            <v>DYSTIM-76</v>
          </cell>
          <cell r="C129" t="str">
            <v>SISTEMA ESTIMULACION ACIDA ORGANICA</v>
          </cell>
          <cell r="D129" t="str">
            <v>gls</v>
          </cell>
          <cell r="E129">
            <v>7.2</v>
          </cell>
        </row>
        <row r="130">
          <cell r="B130" t="str">
            <v>DYSTIM-80</v>
          </cell>
          <cell r="C130" t="str">
            <v>SISTEMA ESTIMULACION ACIDA INORGÁNICA</v>
          </cell>
          <cell r="D130" t="str">
            <v>gls</v>
          </cell>
          <cell r="E130">
            <v>13.75</v>
          </cell>
        </row>
        <row r="131">
          <cell r="B131" t="str">
            <v>DYSTIM-87</v>
          </cell>
          <cell r="C131" t="str">
            <v>SISTEMA ESTIMULACION ACIDA BASE HF</v>
          </cell>
          <cell r="D131" t="str">
            <v>gls</v>
          </cell>
          <cell r="E131">
            <v>15.92</v>
          </cell>
        </row>
        <row r="132">
          <cell r="B132" t="str">
            <v>DYSOLVE II</v>
          </cell>
          <cell r="C132" t="str">
            <v>SISTEMA LIMPIEZA SOLVENTE</v>
          </cell>
          <cell r="D132" t="str">
            <v>gls</v>
          </cell>
          <cell r="E132">
            <v>14.79</v>
          </cell>
        </row>
        <row r="133">
          <cell r="B133" t="str">
            <v>DYNACLEAN-PLUS</v>
          </cell>
          <cell r="C133" t="str">
            <v>SISTEMA REMOVEDOR DE CARBONATOS</v>
          </cell>
          <cell r="D133" t="str">
            <v>gls</v>
          </cell>
          <cell r="E133">
            <v>13.73</v>
          </cell>
        </row>
        <row r="134">
          <cell r="B134" t="str">
            <v>DYMBA-100</v>
          </cell>
          <cell r="C134" t="str">
            <v>SISTEMA REMOVEDOR DE CARBONATOS ORGÁNICO</v>
          </cell>
          <cell r="D134" t="str">
            <v>gls</v>
          </cell>
          <cell r="E134">
            <v>13.03</v>
          </cell>
        </row>
        <row r="135">
          <cell r="B135" t="str">
            <v>DYSRP-1</v>
          </cell>
          <cell r="C135" t="str">
            <v>SISTEMA REMOVEDOR DE HERRUMBRE</v>
          </cell>
          <cell r="D135" t="str">
            <v>gls</v>
          </cell>
          <cell r="E135">
            <v>15.41</v>
          </cell>
        </row>
        <row r="136">
          <cell r="B136" t="str">
            <v>DYISOP</v>
          </cell>
          <cell r="C136" t="str">
            <v>ISOPROPANOL</v>
          </cell>
          <cell r="D136" t="str">
            <v>gls</v>
          </cell>
          <cell r="E136">
            <v>9.07</v>
          </cell>
        </row>
        <row r="137">
          <cell r="B137" t="str">
            <v>DYGUAR-100</v>
          </cell>
          <cell r="C137" t="str">
            <v>Agente Gelificante Para Fluido Base Agua pureza tipo 1</v>
          </cell>
          <cell r="D137" t="str">
            <v>lbs</v>
          </cell>
          <cell r="E137">
            <v>5.36</v>
          </cell>
        </row>
        <row r="138">
          <cell r="B138" t="str">
            <v>DYGUAR-200</v>
          </cell>
          <cell r="C138" t="str">
            <v>Agente Gelificante Para Fluido Base Agua pureza tipo 2</v>
          </cell>
          <cell r="D138" t="str">
            <v>lbs</v>
          </cell>
          <cell r="E138">
            <v>22.66</v>
          </cell>
        </row>
        <row r="139">
          <cell r="B139" t="str">
            <v>DYGUAR-300</v>
          </cell>
          <cell r="C139" t="str">
            <v>Agente Gelificante Para Fluido Base Agua pureza tipo 3</v>
          </cell>
          <cell r="D139" t="str">
            <v>lbs</v>
          </cell>
          <cell r="E139">
            <v>10.98</v>
          </cell>
        </row>
        <row r="140">
          <cell r="B140" t="str">
            <v>DYHPG-500</v>
          </cell>
          <cell r="C140" t="str">
            <v>Agente Gelificante Para Fluido Base Agua HT LP</v>
          </cell>
          <cell r="D140" t="str">
            <v>lbs</v>
          </cell>
          <cell r="E140">
            <v>5.8</v>
          </cell>
        </row>
        <row r="141">
          <cell r="B141" t="str">
            <v>DYHEC-600</v>
          </cell>
          <cell r="C141" t="str">
            <v>Agente Gelificante Para Fluido Base Agua HP HT</v>
          </cell>
          <cell r="D141" t="str">
            <v>lbs</v>
          </cell>
          <cell r="E141">
            <v>15.47</v>
          </cell>
        </row>
        <row r="142">
          <cell r="B142" t="str">
            <v>DYGUAR-400</v>
          </cell>
          <cell r="C142" t="str">
            <v>Agente Gelificante Para Fluido Base Aceite</v>
          </cell>
          <cell r="D142" t="str">
            <v>gls</v>
          </cell>
          <cell r="E142">
            <v>83.44</v>
          </cell>
        </row>
        <row r="143">
          <cell r="B143" t="str">
            <v>DYGH-100</v>
          </cell>
          <cell r="C143" t="str">
            <v>Agente Gelificante Para Hidrocarburos</v>
          </cell>
          <cell r="D143" t="str">
            <v>gls</v>
          </cell>
          <cell r="E143">
            <v>78.2</v>
          </cell>
        </row>
        <row r="144">
          <cell r="B144" t="str">
            <v>DYAC-100</v>
          </cell>
          <cell r="C144" t="str">
            <v>Agente Gelificante Para Acido</v>
          </cell>
          <cell r="D144" t="str">
            <v>gls</v>
          </cell>
          <cell r="E144">
            <v>55.78</v>
          </cell>
        </row>
        <row r="145">
          <cell r="B145" t="str">
            <v>DYRBH-100L</v>
          </cell>
          <cell r="C145" t="str">
            <v>Rompedor de Gel para cisternas base hidrocar pureza tipo 1</v>
          </cell>
          <cell r="D145" t="str">
            <v>lbs</v>
          </cell>
          <cell r="E145">
            <v>14.18</v>
          </cell>
        </row>
        <row r="146">
          <cell r="B146" t="str">
            <v>DYRBH-200</v>
          </cell>
          <cell r="C146" t="str">
            <v>Rompedor de Gel para cisternas base hidrocar pureza tipo 2</v>
          </cell>
          <cell r="D146" t="str">
            <v>lbs</v>
          </cell>
          <cell r="E146">
            <v>3.85</v>
          </cell>
        </row>
        <row r="147">
          <cell r="B147" t="str">
            <v>DYencap-CA</v>
          </cell>
          <cell r="C147" t="str">
            <v>Rompedor de Gel encapsulado base acido cítrico</v>
          </cell>
          <cell r="D147" t="str">
            <v>gls</v>
          </cell>
          <cell r="E147">
            <v>47.41</v>
          </cell>
        </row>
        <row r="148">
          <cell r="B148" t="str">
            <v>DYencap-LE</v>
          </cell>
          <cell r="C148" t="str">
            <v>Rompedor de Gel encapsulado enzimático</v>
          </cell>
          <cell r="D148" t="str">
            <v>gls</v>
          </cell>
          <cell r="E148">
            <v>91.34</v>
          </cell>
        </row>
        <row r="149">
          <cell r="B149" t="str">
            <v>DYencap-PP</v>
          </cell>
          <cell r="C149" t="str">
            <v>Rompedor de Gel base persulfato de potasio</v>
          </cell>
          <cell r="D149" t="str">
            <v>lbs</v>
          </cell>
          <cell r="E149">
            <v>3.94</v>
          </cell>
        </row>
        <row r="150">
          <cell r="B150" t="str">
            <v>DYRG-300</v>
          </cell>
          <cell r="C150" t="str">
            <v>Rompedor de Gel tipo oxidante base persurfato</v>
          </cell>
          <cell r="D150" t="str">
            <v>gls</v>
          </cell>
          <cell r="E150">
            <v>164.15</v>
          </cell>
        </row>
        <row r="151">
          <cell r="B151" t="str">
            <v>DYRGE-400</v>
          </cell>
          <cell r="C151" t="str">
            <v>Rompedor de Gel enzimático granulado</v>
          </cell>
          <cell r="D151" t="str">
            <v>gls</v>
          </cell>
          <cell r="E151">
            <v>219.58</v>
          </cell>
        </row>
        <row r="152">
          <cell r="B152" t="str">
            <v>DYRGE-500L</v>
          </cell>
          <cell r="C152" t="str">
            <v>Rompedor de Gel enzimático liquido</v>
          </cell>
          <cell r="D152" t="str">
            <v>gls</v>
          </cell>
          <cell r="E152">
            <v>164.15</v>
          </cell>
        </row>
        <row r="153">
          <cell r="B153" t="str">
            <v>DYROC-100</v>
          </cell>
          <cell r="C153" t="str">
            <v>Catalizador para ruptor oxidante</v>
          </cell>
          <cell r="D153" t="str">
            <v>gls</v>
          </cell>
          <cell r="E153">
            <v>191.91</v>
          </cell>
        </row>
        <row r="154">
          <cell r="B154" t="str">
            <v>DYBC-100</v>
          </cell>
          <cell r="C154" t="str">
            <v>Agente Reticulador base boro</v>
          </cell>
          <cell r="D154" t="str">
            <v>gls</v>
          </cell>
          <cell r="E154">
            <v>13.45</v>
          </cell>
        </row>
        <row r="155">
          <cell r="B155" t="str">
            <v>DYBC-200</v>
          </cell>
          <cell r="C155" t="str">
            <v>Agente Reticulador base boro en hidrocarburo</v>
          </cell>
          <cell r="D155" t="str">
            <v>gls</v>
          </cell>
          <cell r="E155">
            <v>53.22</v>
          </cell>
        </row>
        <row r="156">
          <cell r="B156" t="str">
            <v>DYBC-400</v>
          </cell>
          <cell r="C156" t="str">
            <v>Agente Reticulador base boro pH alcalino</v>
          </cell>
          <cell r="D156" t="str">
            <v>gls</v>
          </cell>
          <cell r="E156">
            <v>70.709999999999994</v>
          </cell>
        </row>
        <row r="157">
          <cell r="B157" t="str">
            <v>DYBC-500</v>
          </cell>
          <cell r="C157" t="str">
            <v>Agente Reticulador base boro retardado HT</v>
          </cell>
          <cell r="D157" t="str">
            <v>gls</v>
          </cell>
          <cell r="E157">
            <v>88.93</v>
          </cell>
        </row>
        <row r="158">
          <cell r="B158" t="str">
            <v>DYBC-600</v>
          </cell>
          <cell r="C158" t="str">
            <v>Agente Reticulador base boro retardado HP</v>
          </cell>
          <cell r="D158" t="str">
            <v>gls</v>
          </cell>
          <cell r="E158">
            <v>41.6</v>
          </cell>
        </row>
        <row r="159">
          <cell r="B159" t="str">
            <v>DYBC-700</v>
          </cell>
          <cell r="C159" t="str">
            <v>Agente Reticulador base  boro retardado HT</v>
          </cell>
          <cell r="D159" t="str">
            <v>gls</v>
          </cell>
          <cell r="E159">
            <v>41.73</v>
          </cell>
        </row>
        <row r="160">
          <cell r="B160" t="str">
            <v>DYCC-800</v>
          </cell>
          <cell r="C160" t="str">
            <v>Agente Reticulador base cromo</v>
          </cell>
          <cell r="D160" t="str">
            <v>gls</v>
          </cell>
          <cell r="E160">
            <v>41.28</v>
          </cell>
        </row>
        <row r="161">
          <cell r="B161" t="str">
            <v>DYZC-900</v>
          </cell>
          <cell r="C161" t="str">
            <v>Agente Reticulador base Zirconio</v>
          </cell>
          <cell r="D161" t="str">
            <v>gls</v>
          </cell>
          <cell r="E161">
            <v>18.100000000000001</v>
          </cell>
        </row>
        <row r="162">
          <cell r="B162" t="str">
            <v>DYEG-100L</v>
          </cell>
          <cell r="C162" t="str">
            <v>Estabilizador de Geles</v>
          </cell>
          <cell r="D162" t="str">
            <v>gls</v>
          </cell>
          <cell r="E162">
            <v>70.739999999999995</v>
          </cell>
        </row>
        <row r="163">
          <cell r="B163" t="str">
            <v>DYFR-100</v>
          </cell>
          <cell r="C163" t="str">
            <v>Reductor de fricción Anionic liquid polymer, viscosifier</v>
          </cell>
          <cell r="D163" t="str">
            <v>gls</v>
          </cell>
          <cell r="E163">
            <v>45.79</v>
          </cell>
        </row>
        <row r="164">
          <cell r="B164" t="str">
            <v>DYFR-200</v>
          </cell>
          <cell r="C164" t="str">
            <v>Reductor de fricción Oil dispersible, water-Soluble</v>
          </cell>
          <cell r="D164" t="str">
            <v>gls</v>
          </cell>
          <cell r="E164">
            <v>41.22</v>
          </cell>
        </row>
        <row r="165">
          <cell r="B165" t="str">
            <v>DYFRY-180</v>
          </cell>
          <cell r="C165" t="str">
            <v>Reductor de Fricción Anionic powder for acid, brines and fresh water</v>
          </cell>
          <cell r="D165" t="str">
            <v>gls</v>
          </cell>
          <cell r="E165">
            <v>51.8</v>
          </cell>
        </row>
        <row r="166">
          <cell r="B166" t="str">
            <v>DYFY-170</v>
          </cell>
          <cell r="C166" t="str">
            <v>Controlador de Filtrado tipo 1 HP HT</v>
          </cell>
          <cell r="D166" t="str">
            <v>gls</v>
          </cell>
          <cell r="E166">
            <v>10.79</v>
          </cell>
        </row>
        <row r="167">
          <cell r="B167" t="str">
            <v>DYFY-420</v>
          </cell>
          <cell r="C167" t="str">
            <v>Controlador de Filtrado tipo 2 HT LP</v>
          </cell>
          <cell r="D167" t="str">
            <v>gls</v>
          </cell>
          <cell r="E167">
            <v>2.88</v>
          </cell>
        </row>
        <row r="168">
          <cell r="B168" t="str">
            <v>DYFLY-410</v>
          </cell>
          <cell r="C168" t="str">
            <v>Controlador de Filtrado tipo 3 LT LP</v>
          </cell>
          <cell r="D168" t="str">
            <v>gls</v>
          </cell>
          <cell r="E168">
            <v>3.66</v>
          </cell>
        </row>
        <row r="169">
          <cell r="B169" t="str">
            <v>DYD-100</v>
          </cell>
          <cell r="C169" t="str">
            <v>Agente Divergente Orgánico</v>
          </cell>
          <cell r="D169" t="str">
            <v>lbs</v>
          </cell>
          <cell r="E169">
            <v>0.34</v>
          </cell>
        </row>
        <row r="170">
          <cell r="B170" t="str">
            <v>DYD-200</v>
          </cell>
          <cell r="C170" t="str">
            <v>Agente Divergente Polímero</v>
          </cell>
          <cell r="D170" t="str">
            <v>lbs</v>
          </cell>
          <cell r="E170">
            <v>34.54</v>
          </cell>
        </row>
        <row r="171">
          <cell r="B171" t="str">
            <v>DYF-200</v>
          </cell>
          <cell r="C171" t="str">
            <v>Agente Espumante base hidrocarburo</v>
          </cell>
          <cell r="D171" t="str">
            <v>gls</v>
          </cell>
          <cell r="E171">
            <v>26.66</v>
          </cell>
        </row>
        <row r="172">
          <cell r="B172" t="str">
            <v>DYF-210</v>
          </cell>
          <cell r="C172" t="str">
            <v>Agente Espumante base agua para tratamientos ácidos</v>
          </cell>
          <cell r="D172" t="str">
            <v>gls</v>
          </cell>
          <cell r="E172">
            <v>23.69</v>
          </cell>
        </row>
        <row r="173">
          <cell r="B173" t="str">
            <v>DYF-250</v>
          </cell>
          <cell r="C173" t="str">
            <v>Agente Espumante base agua</v>
          </cell>
          <cell r="D173" t="str">
            <v>gls</v>
          </cell>
          <cell r="E173">
            <v>150.97999999999999</v>
          </cell>
        </row>
        <row r="174">
          <cell r="B174" t="str">
            <v>Q21147</v>
          </cell>
          <cell r="C174" t="str">
            <v>Arena Carbolite 20/40 LP</v>
          </cell>
          <cell r="D174" t="str">
            <v>lbs</v>
          </cell>
          <cell r="E174">
            <v>1.23</v>
          </cell>
        </row>
        <row r="175">
          <cell r="B175" t="str">
            <v>Q21148</v>
          </cell>
          <cell r="C175" t="str">
            <v>Arena Carbolite 16/20 HP</v>
          </cell>
          <cell r="D175" t="str">
            <v>lbs</v>
          </cell>
          <cell r="E175">
            <v>1.05</v>
          </cell>
        </row>
        <row r="176">
          <cell r="B176" t="str">
            <v>Q21149</v>
          </cell>
          <cell r="C176" t="str">
            <v>Arena Bauxita 20/40 LP</v>
          </cell>
          <cell r="D176" t="str">
            <v>lbs</v>
          </cell>
          <cell r="E176">
            <v>1.05</v>
          </cell>
        </row>
        <row r="177">
          <cell r="B177" t="str">
            <v>Q21150</v>
          </cell>
          <cell r="C177" t="str">
            <v>Arena Bauxita 12/20 HP</v>
          </cell>
          <cell r="D177" t="str">
            <v>lbs</v>
          </cell>
          <cell r="E177">
            <v>2.33</v>
          </cell>
        </row>
        <row r="178">
          <cell r="B178" t="str">
            <v>Q21151</v>
          </cell>
          <cell r="C178" t="str">
            <v>Arena Sand Jet Perforación Micro arena</v>
          </cell>
          <cell r="D178" t="str">
            <v>lbs</v>
          </cell>
          <cell r="E178">
            <v>1.34</v>
          </cell>
        </row>
        <row r="179">
          <cell r="B179" t="str">
            <v>2.2.14 Servicios de Completacion de Pozos</v>
          </cell>
          <cell r="C179"/>
          <cell r="D179"/>
          <cell r="E179"/>
        </row>
        <row r="180">
          <cell r="B180" t="str">
            <v>PCK 50001</v>
          </cell>
          <cell r="C180" t="str">
            <v xml:space="preserve"> HYDRAULIC SET RETRIEVABLE PACKER 5" x 2 3/8'' EUE Box-Pin CASING 5'' WEIGHT 18-21 lbs/FT</v>
          </cell>
          <cell r="D180" t="str">
            <v>unidad</v>
          </cell>
          <cell r="E180">
            <v>9739.2800000000007</v>
          </cell>
        </row>
        <row r="181">
          <cell r="B181" t="str">
            <v>PCK 50002</v>
          </cell>
          <cell r="C181" t="str">
            <v xml:space="preserve"> HYDRAULIC SET RETRIEVABLE PACKER 7" x 2 7/8'' EUE Box-Pin CASING 7'' WEIGHT 26-29 lbs/FT</v>
          </cell>
          <cell r="D181" t="str">
            <v>unidad</v>
          </cell>
          <cell r="E181">
            <v>10298.92</v>
          </cell>
        </row>
        <row r="182">
          <cell r="B182" t="str">
            <v>PCK 50003</v>
          </cell>
          <cell r="C182" t="str">
            <v xml:space="preserve"> HYDRAULIC SET RETRIEVABLE PACKER 7" x 3 1/2'' EUE Box-Pin CASING 7'' WEIGHT 26-29 lbs/FT</v>
          </cell>
          <cell r="D182" t="str">
            <v>unidad</v>
          </cell>
          <cell r="E182">
            <v>11806.45</v>
          </cell>
        </row>
        <row r="183">
          <cell r="B183" t="str">
            <v>PCK 50004</v>
          </cell>
          <cell r="C183" t="str">
            <v xml:space="preserve"> HYDRAULIC SET RETRIEVABLE PACKER 9 5/8" x 3 1/2'' EUE Box-Pin CASING 9 5/8'' WEIGHT 43.5-53.5 lbs/FT</v>
          </cell>
          <cell r="D183" t="str">
            <v>unidad</v>
          </cell>
          <cell r="E183">
            <v>20494.88</v>
          </cell>
        </row>
        <row r="184">
          <cell r="B184" t="str">
            <v>PCK 50005</v>
          </cell>
          <cell r="C184" t="str">
            <v xml:space="preserve"> RETRIEVABLE HYDRAULIC PACKER  STRING 7" x 2 7/8'' EUE Box-Pin CASING 7'' WEIGHT 26-29 lbs/FT</v>
          </cell>
          <cell r="D184" t="str">
            <v>unidad</v>
          </cell>
          <cell r="E184">
            <v>9928.25</v>
          </cell>
        </row>
        <row r="185">
          <cell r="B185" t="str">
            <v>PCK 50006</v>
          </cell>
          <cell r="C185" t="str">
            <v xml:space="preserve"> RETRIEVABLE HYDRAULIC PACKER STRING 7" x 3 1/2'' EUE Box-Pin CASING 7'' WEIGHT 26-29 lbs/FT</v>
          </cell>
          <cell r="D185" t="str">
            <v>unidad</v>
          </cell>
          <cell r="E185">
            <v>11806.45</v>
          </cell>
        </row>
        <row r="186">
          <cell r="B186" t="str">
            <v>PCK 50007</v>
          </cell>
          <cell r="C186" t="str">
            <v xml:space="preserve"> RETRIEVABLE HYDRAULIC PACKER STRING 9 5/8" x 3 1/2'' EUE Box-Pin CASING 9 5/8'' WEIGHT 47-53.5 lbs/FT</v>
          </cell>
          <cell r="D186" t="str">
            <v>unidad</v>
          </cell>
          <cell r="E186">
            <v>19753.52</v>
          </cell>
        </row>
        <row r="187">
          <cell r="B187" t="str">
            <v>PCK 50008</v>
          </cell>
          <cell r="C187" t="str">
            <v>DOUBLE GRIP RETRIEVABLE PACKER MODEL R 5" x 2 3/8'' EUE Box-Pin CASING 5'' WEIGHT 15-18 lbs/FT</v>
          </cell>
          <cell r="D187" t="str">
            <v>unidad</v>
          </cell>
          <cell r="E187">
            <v>7884.45</v>
          </cell>
        </row>
        <row r="188">
          <cell r="B188" t="str">
            <v>PCK 50009</v>
          </cell>
          <cell r="C188" t="str">
            <v>DOUBLE GRIP RETRIEVABLE PACKER MODEL R  7" x 2 7/8'' EUE Box-Pin CASING 7'' WEIGHT 26-29 lbs/FT</v>
          </cell>
          <cell r="D188" t="str">
            <v>unidad</v>
          </cell>
          <cell r="E188">
            <v>10815.65</v>
          </cell>
        </row>
        <row r="189">
          <cell r="B189" t="str">
            <v>PCK 50010</v>
          </cell>
          <cell r="C189" t="str">
            <v>DOUBLE GRIP RETRIEVABLE PACKER MODEL R  7" x 3 1/2'' EUE Box-Pin CASING 7'' WEIGHT 26-29 lbs/FT</v>
          </cell>
          <cell r="D189" t="str">
            <v>unidad</v>
          </cell>
          <cell r="E189">
            <v>11806.45</v>
          </cell>
        </row>
        <row r="190">
          <cell r="B190" t="str">
            <v>PCK 50011</v>
          </cell>
          <cell r="C190" t="str">
            <v>DOUBLE GRIP RETRIEVABLE PACKER MODEL R 9 5/8" x 3 1/2'' EUE Box-Pin CASING 9 5/8'' WEIGHT 47''-53.5 lbs/FT</v>
          </cell>
          <cell r="D190" t="str">
            <v>unidad</v>
          </cell>
          <cell r="E190">
            <v>17175.25</v>
          </cell>
        </row>
        <row r="191">
          <cell r="B191" t="str">
            <v>PCK 50012</v>
          </cell>
          <cell r="C191" t="str">
            <v>MODEL TST-1 MECHANICAL SET PACKER 5" x 2 3/8'' EUE Box-Pin CASING 5'' WEIGHT 18-21 lbs/FT</v>
          </cell>
          <cell r="D191" t="str">
            <v>unidad</v>
          </cell>
          <cell r="E191">
            <v>7532.2</v>
          </cell>
        </row>
        <row r="192">
          <cell r="B192" t="str">
            <v>PCK 50013</v>
          </cell>
          <cell r="C192" t="str">
            <v>MODEL TST-1 MECHANICAL SET PACKER 7" x 2 7/8'' EUE Box-Pin CASING 7'' WEIGHT 26-32 lbs/FT</v>
          </cell>
          <cell r="D192" t="str">
            <v>unidad</v>
          </cell>
          <cell r="E192">
            <v>10799.21</v>
          </cell>
        </row>
        <row r="193">
          <cell r="B193" t="str">
            <v>PCK 50014</v>
          </cell>
          <cell r="C193" t="str">
            <v>MODEL TST-1 MECHANICAL SET PACKER 7" x 3 1/2'' EUE Box-Pin CASING 7'' WEIGHT 26-32lbs/FT</v>
          </cell>
          <cell r="D193" t="str">
            <v>unidad</v>
          </cell>
          <cell r="E193">
            <v>10908.83</v>
          </cell>
        </row>
        <row r="194">
          <cell r="B194" t="str">
            <v>PCK 50015</v>
          </cell>
          <cell r="C194" t="str">
            <v>MODEL TST-1 MECHANICAL SET PACKER 9 5/8" x 3 1/2'' EUE Box-Pin CASING 9 5/8'' WEIGHT 43.5-53.5 lbs/FT</v>
          </cell>
          <cell r="D194" t="str">
            <v>unidad</v>
          </cell>
          <cell r="E194">
            <v>17175.25</v>
          </cell>
        </row>
        <row r="195">
          <cell r="B195" t="str">
            <v>PCK 50016</v>
          </cell>
          <cell r="C195" t="str">
            <v>MECHANICAL PACKER  5" x 2 3/8'' EUE Box-Pin CASING 5'' WEIGHT 18-20.8 lbs/FT</v>
          </cell>
          <cell r="D195" t="str">
            <v>unidad</v>
          </cell>
          <cell r="E195">
            <v>7884.45</v>
          </cell>
        </row>
        <row r="196">
          <cell r="B196" t="str">
            <v>PCK 50017</v>
          </cell>
          <cell r="C196" t="str">
            <v>MECHANICAL PACKER  7" x 2 7/8'' EUE Box-Pin CASING 7'' WEIGHT 26-32 lbs/FT</v>
          </cell>
          <cell r="D196" t="str">
            <v>unidad</v>
          </cell>
          <cell r="E196">
            <v>10815.65</v>
          </cell>
        </row>
        <row r="197">
          <cell r="B197" t="str">
            <v>PCK 50018</v>
          </cell>
          <cell r="C197" t="str">
            <v>MECHANICAL PACKER  7" x 3 1/2'' EUE Box-Pin CASING 7'' WEIGHT 26-32 lbs/FT</v>
          </cell>
          <cell r="D197" t="str">
            <v>unidad</v>
          </cell>
          <cell r="E197">
            <v>11806.45</v>
          </cell>
        </row>
        <row r="198">
          <cell r="B198" t="str">
            <v>PCK 50019</v>
          </cell>
          <cell r="C198" t="str">
            <v>MECHANICAL PACKER   9 5/8" x 3 1/2'' EUE Box-Pin CASING 9 5/8'' WEIGHT 43.5-53.5 lbs/FT</v>
          </cell>
          <cell r="D198" t="str">
            <v>unidad</v>
          </cell>
          <cell r="E198">
            <v>17175.25</v>
          </cell>
        </row>
        <row r="199">
          <cell r="B199" t="str">
            <v>PCK 50020</v>
          </cell>
          <cell r="C199" t="str">
            <v>ERD RETRIEVABLE SEAL BORE PACKER 7'' CASING 7'' WEIGHT 26-29 lbs/FT</v>
          </cell>
          <cell r="D199" t="str">
            <v>unidad</v>
          </cell>
          <cell r="E199">
            <v>18451.919999999998</v>
          </cell>
        </row>
        <row r="200">
          <cell r="B200" t="str">
            <v>PCK 50021</v>
          </cell>
          <cell r="C200" t="str">
            <v>ERD RETRIEVABLE SEAL BORE PACKER 9 5/8'' CASING 9 5/8'' WEIGHT 40 -53.5 lbs/FT</v>
          </cell>
          <cell r="D200" t="str">
            <v>unidad</v>
          </cell>
          <cell r="E200">
            <v>31676.26</v>
          </cell>
        </row>
        <row r="201">
          <cell r="B201" t="str">
            <v>PCK 50022</v>
          </cell>
          <cell r="C201" t="str">
            <v>T2 ON/OFF TOOL R/L  3.75'' OD x  2 3/8'' EUE Box- Pin CASING 5''</v>
          </cell>
          <cell r="D201" t="str">
            <v>unidad</v>
          </cell>
          <cell r="E201">
            <v>3412.98</v>
          </cell>
        </row>
        <row r="202">
          <cell r="B202" t="str">
            <v>PCK 50023</v>
          </cell>
          <cell r="C202" t="str">
            <v>T2 ON/OFF TOOL R/L 5.5'' OD x  2 7/8'' EUE Box- Pin CASING SIZE 7''</v>
          </cell>
          <cell r="D202" t="str">
            <v>unidad</v>
          </cell>
          <cell r="E202">
            <v>3518.38</v>
          </cell>
        </row>
        <row r="203">
          <cell r="B203" t="str">
            <v>PCK 50024</v>
          </cell>
          <cell r="C203" t="str">
            <v>T2 ON/OFF TOOL R/L 5.5'' OD x  3 1/2'' EUE Box- Pin CASING SIZE 7''</v>
          </cell>
          <cell r="D203" t="str">
            <v>unidad</v>
          </cell>
          <cell r="E203">
            <v>5881.72</v>
          </cell>
        </row>
        <row r="204">
          <cell r="B204" t="str">
            <v>PCK 50025</v>
          </cell>
          <cell r="C204" t="str">
            <v>T2 ON/OFF TOOL R/L  8'' OD x  3 1/2'' EUE Box - Pin CASING SIZE  9 5/8''</v>
          </cell>
          <cell r="D204" t="str">
            <v>unidad</v>
          </cell>
          <cell r="E204">
            <v>6785.39</v>
          </cell>
        </row>
        <row r="205">
          <cell r="B205" t="str">
            <v>GPK55001</v>
          </cell>
          <cell r="C205" t="str">
            <v>DeltaWeld-Slip-On ALL WELDED 316L S.S. GPS SIZE 2-3/8" WEIGHT lbs./FT. 4.6 JACKET MAT - 316L JACKET L 33 FT. BASE PIPE L 37 FT</v>
          </cell>
          <cell r="D205" t="str">
            <v>unidad</v>
          </cell>
          <cell r="E205">
            <v>4060.4</v>
          </cell>
        </row>
        <row r="206">
          <cell r="B206" t="str">
            <v>GPK55002</v>
          </cell>
          <cell r="C206" t="str">
            <v>DeltaWeld-Slip-On  ALL WELDED 316L S.S. GPS SIZE 2-7/8" WEIGHT lbs./FT. 6.4 JACKET MAT - 316L JACKET L 33 FT. BASE PIPE L 37 FT</v>
          </cell>
          <cell r="D206" t="str">
            <v>unidad</v>
          </cell>
          <cell r="E206">
            <v>4279.41</v>
          </cell>
        </row>
        <row r="207">
          <cell r="B207" t="str">
            <v>GPK55003</v>
          </cell>
          <cell r="C207" t="str">
            <v>DeltaWeld-Slip-On ALL WELDED 316L S.S. GPS SIZE 3-1/2" WEIGHT lbs./FT. 9.2 JACKET MAT - 316L JACKET L 33 FT. BASE PIPE L 37 FT</v>
          </cell>
          <cell r="D207" t="str">
            <v>unidad</v>
          </cell>
          <cell r="E207">
            <v>4948.3999999999996</v>
          </cell>
        </row>
        <row r="208">
          <cell r="B208" t="str">
            <v>GPK55004</v>
          </cell>
          <cell r="C208" t="str">
            <v>DeltaWeld-Slip-On ALL WELDED 316L S.S. GPS SIZE 4" WEIGHT lbs./FT. 9.5 JACKET MAT - 316L JACKET L 33 FT. BASE PIPE L 37 FT</v>
          </cell>
          <cell r="D208" t="str">
            <v>unidad</v>
          </cell>
          <cell r="E208">
            <v>5571.02</v>
          </cell>
        </row>
        <row r="209">
          <cell r="B209" t="str">
            <v>GPK55005</v>
          </cell>
          <cell r="C209" t="str">
            <v>DeltaWeld-Slip-On ALL WELDED 316L S.S. GPS SIZE 4-1/2" WEIGHT lbs./FT. 11.6 JACKET MAT - 316L JACKET L 33 FT. BASE PIPE L 37 FT</v>
          </cell>
          <cell r="D209" t="str">
            <v>unidad</v>
          </cell>
          <cell r="E209">
            <v>6060.31</v>
          </cell>
        </row>
        <row r="210">
          <cell r="B210" t="str">
            <v>GPK55006</v>
          </cell>
          <cell r="C210" t="str">
            <v>DeltaWeld-Slip-On ALL WELDED 316L S.S. GPS SIZE 5" WEIGHT lbs./FT. 15 JACKET MAT - 316L JACKET L 33 FT. BASE PIPE L 37 FT</v>
          </cell>
          <cell r="D210" t="str">
            <v>unidad</v>
          </cell>
          <cell r="E210">
            <v>6684.08</v>
          </cell>
        </row>
        <row r="211">
          <cell r="B211" t="str">
            <v>GPK55007</v>
          </cell>
          <cell r="C211" t="str">
            <v>DeltaWeld-Slip-On ALL WELDED 316L S.S. GPS SIZE 5-1/2" WEIGHT lbs./FT. 17 JACKET MAT - 316L JACKET L 33 FT. BASE PIPE L 37 FT</v>
          </cell>
          <cell r="D211" t="str">
            <v>unidad</v>
          </cell>
          <cell r="E211">
            <v>6999.04</v>
          </cell>
        </row>
        <row r="212">
          <cell r="B212" t="str">
            <v>GPK55008</v>
          </cell>
          <cell r="C212" t="str">
            <v>DeltaWeld-Slip-On ALL WELDED 316L S.S. GPS SIZE 2-3/8" WEIGHT lbs./FT. 4.6 JACKET MAT - 316L JACKET L 7.2 FT. BASE PIPE L 9.25 FT</v>
          </cell>
          <cell r="D212" t="str">
            <v>unidad</v>
          </cell>
          <cell r="E212">
            <v>1424.98</v>
          </cell>
        </row>
        <row r="213">
          <cell r="B213" t="str">
            <v>GPK55009</v>
          </cell>
          <cell r="C213" t="str">
            <v>DeltaWeld-Slip-On ALL WELDED 316L S.S. GPS SIZE 2-7/8" WEIGHT lbs./FT. 6.4 JACKET MAT - 316L JACKET L 7.2 FT. BASE PIPE L 9.25 FT</v>
          </cell>
          <cell r="D213" t="str">
            <v>unidad</v>
          </cell>
          <cell r="E213">
            <v>1518.45</v>
          </cell>
        </row>
        <row r="214">
          <cell r="B214" t="str">
            <v>GPK55010</v>
          </cell>
          <cell r="C214" t="str">
            <v>DeltaWeld-Slip-On ALL WELDED 316L S.S. GPS SIZE 3-1/2" WEIGHT lbs./FT. 9.2 JACKET MAT - 316L JACKET L 7.2 FT. BASE PIPE L 9.25 FT</v>
          </cell>
          <cell r="D214" t="str">
            <v>unidad</v>
          </cell>
          <cell r="E214">
            <v>1798.29</v>
          </cell>
        </row>
        <row r="215">
          <cell r="B215" t="str">
            <v>GPK55011</v>
          </cell>
          <cell r="C215" t="str">
            <v>DeltaWeld-Slip-On ALL WELDED 316L S.S. GPS SIZE 4" WEIGHT lbs./FT. 9.5 JACKET MAT - 316L JACKET L 7.2 FT. BASE PIPE L 9.25 FT</v>
          </cell>
          <cell r="D215" t="str">
            <v>unidad</v>
          </cell>
          <cell r="E215">
            <v>1996.05</v>
          </cell>
        </row>
        <row r="216">
          <cell r="B216" t="str">
            <v>GPK55012</v>
          </cell>
          <cell r="C216" t="str">
            <v>DeltaWeld-Slip-On ALL WELDED 316L S.S. GPS SIZE 4-1/2" WEIGHT lbs./FT. 11.6 JACKET MAT - 316L JACKET L 7.2 FT. BASE PIPE L 9.25 FT</v>
          </cell>
          <cell r="D216" t="str">
            <v>unidad</v>
          </cell>
          <cell r="E216">
            <v>2161.4299999999998</v>
          </cell>
        </row>
        <row r="217">
          <cell r="B217" t="str">
            <v>GPK55013</v>
          </cell>
          <cell r="C217" t="str">
            <v>DeltaWeld-Slip-On ALL WELDED 316L S.S. GPS SIZE 5" WEIGHT lbs./FT. 15 JACKET MAT - 316L JACKET L 7.2 FT. BASE PIPE L 9.25 FT</v>
          </cell>
          <cell r="D217" t="str">
            <v>unidad</v>
          </cell>
          <cell r="E217">
            <v>2323.83</v>
          </cell>
        </row>
        <row r="218">
          <cell r="B218" t="str">
            <v>GPK55014</v>
          </cell>
          <cell r="C218" t="str">
            <v>DeltaWeld-Slip-On ALL WELDED 316L S.S. GPS SIZE 5-1/2" WEIGHT lbs./FT. 17 JACKET MAT - 316L JACKET L 7.2 FT. BASE PIPE L 9.25 FT</v>
          </cell>
          <cell r="D218" t="str">
            <v>unidad</v>
          </cell>
          <cell r="E218">
            <v>2452.66</v>
          </cell>
        </row>
        <row r="219">
          <cell r="B219" t="str">
            <v>GPK55015</v>
          </cell>
          <cell r="C219" t="str">
            <v>DeltaWeld-Slip-On ALL WELDED 316L S.S. GPS SIZE 2-3/8" WEIGHT lbs./FT. 4.6 JACKET MAT - 316L JACKET L 16.5 FT. BASE PIPE L 18.5 FT</v>
          </cell>
          <cell r="D219" t="str">
            <v>unidad</v>
          </cell>
          <cell r="E219">
            <v>2359.17</v>
          </cell>
        </row>
        <row r="220">
          <cell r="B220" t="str">
            <v>GPK55016</v>
          </cell>
          <cell r="C220" t="str">
            <v>DeltaWeld-Slip-On ALL WELDED 316L S.S. GPS SIZE 2-7/8" WEIGHT lbs./FT. 6.4 JACKET MAT - 316L JACKET L 16.5 FT. BASE PIPE L 18.5 FT</v>
          </cell>
          <cell r="D220" t="str">
            <v>unidad</v>
          </cell>
          <cell r="E220">
            <v>2475.4299999999998</v>
          </cell>
        </row>
        <row r="221">
          <cell r="B221" t="str">
            <v>GPK55017</v>
          </cell>
          <cell r="C221" t="str">
            <v>DeltaWeld-Slip-On ALL WELDED 316L S.S. GPS SIZE 3-1/2" WEIGHT lbs./FT. 9.2 JACKET MAT - 316L JACKET L 16.5 FT. BASE PIPE L 18.5 FT</v>
          </cell>
          <cell r="D221" t="str">
            <v>unidad</v>
          </cell>
          <cell r="E221">
            <v>2894.89</v>
          </cell>
        </row>
        <row r="222">
          <cell r="B222" t="str">
            <v>GPK55018</v>
          </cell>
          <cell r="C222" t="str">
            <v>DeltaWeld-Slip-On  ALL WELDED 316L S.S. GPS SIZE 4" WEIGHT lbs./FT. 9.5 JACKET MAT - 316L JACKET L 16.5 FT. BASE PIPE L 18.5 FT</v>
          </cell>
          <cell r="D222" t="str">
            <v>unidad</v>
          </cell>
          <cell r="E222">
            <v>3268.21</v>
          </cell>
        </row>
        <row r="223">
          <cell r="B223" t="str">
            <v>GPK55019</v>
          </cell>
          <cell r="C223" t="str">
            <v>DeltaWeld-Slip-On ALL WELDED 316L S.S. GPS SIZE 4-1/2" WEIGHT lbs./FT. 11.6 JACKET MAT - 316L JACKET L 16.5 FT. BASE PIPE L 18.5 FT</v>
          </cell>
          <cell r="D223" t="str">
            <v>unidad</v>
          </cell>
          <cell r="E223">
            <v>3524.69</v>
          </cell>
        </row>
        <row r="224">
          <cell r="B224" t="str">
            <v>GPK55020</v>
          </cell>
          <cell r="C224" t="str">
            <v>DeltaWeld-Slip-On ALL WELDED 316L S.S. GPS SIZE 5" WEIGHT lbs./FT. 15 JACKET MAT - 316L JACKET L 16.5 FT. BASE PIPE L 18.5 FT</v>
          </cell>
          <cell r="D224" t="str">
            <v>unidad</v>
          </cell>
          <cell r="E224">
            <v>3874.04</v>
          </cell>
        </row>
        <row r="225">
          <cell r="B225" t="str">
            <v>GPK55021</v>
          </cell>
          <cell r="C225" t="str">
            <v>DeltaElite- 316L FILTER CARTRIDGE MOUNTED ON L-80 OR 13CR BASE PIPE SIZE 2-3/8" WEIGHT lbs./FT. 4.60 L-80 BASE PIPE LENGTH 9.25 FT</v>
          </cell>
          <cell r="D225" t="str">
            <v>unidad</v>
          </cell>
          <cell r="E225">
            <v>2522.77</v>
          </cell>
        </row>
        <row r="226">
          <cell r="B226" t="str">
            <v>GPK55022</v>
          </cell>
          <cell r="C226" t="str">
            <v>DeltaElite- 316L FILTER CARTRIDGE MOUNTED ON L-80 BASE PIPE SIZE 2-7/8" WEIGHT lbs./FT. 6.40 L-80 BASE PIPE LENGTH 9.25 FT</v>
          </cell>
          <cell r="D226" t="str">
            <v>unidad</v>
          </cell>
          <cell r="E226">
            <v>2675.57</v>
          </cell>
        </row>
        <row r="227">
          <cell r="B227" t="str">
            <v>GPK55023</v>
          </cell>
          <cell r="C227" t="str">
            <v>DeltaElite- 316L FILTER CARTRIDGE MOUNTED ON L-80BASE PIPE SIZE 3-1/2" WEIGHT lbs./FT. 9.20 L-80 BASE PIPE LENGTH 9.25 FT</v>
          </cell>
          <cell r="D227" t="str">
            <v>unidad</v>
          </cell>
          <cell r="E227">
            <v>2967.4</v>
          </cell>
        </row>
        <row r="228">
          <cell r="B228" t="str">
            <v>GPK55024</v>
          </cell>
          <cell r="C228" t="str">
            <v>DeltaElite- 316L FILTER CARTRIDGE MOUNTED ON L-80  BASE PIPE SIZE 4" WEIGHT lbs./FT. 9.50 L-80 BASE PIPE LENGTH 9.25 FT</v>
          </cell>
          <cell r="D228" t="str">
            <v>unidad</v>
          </cell>
          <cell r="E228">
            <v>3283.8</v>
          </cell>
        </row>
        <row r="229">
          <cell r="B229" t="str">
            <v>GPK55025</v>
          </cell>
          <cell r="C229" t="str">
            <v>DeltaElite- 316L FILTER CARTRIDGE MOUNTED ON L-80  BASE PIPE SIZE 4-1/2" WEIGHT lbs./FT. 11.60 L-80 BASE PIPE LENGTH 9.25 FT</v>
          </cell>
          <cell r="D229" t="str">
            <v>unidad</v>
          </cell>
          <cell r="E229">
            <v>3662.5</v>
          </cell>
        </row>
        <row r="230">
          <cell r="B230" t="str">
            <v>GPK55026</v>
          </cell>
          <cell r="C230" t="str">
            <v>DeltaElite- 316L FILTER CARTRIDGE MOUNTED ON L-80 BASE PIPE SIZE 5-1/2" WEIGHT lbs./FT. 17.00 L-80 BASE PIPE LENGTH 9.25 FT</v>
          </cell>
          <cell r="D230" t="str">
            <v>unidad</v>
          </cell>
          <cell r="E230">
            <v>3271.81</v>
          </cell>
        </row>
        <row r="231">
          <cell r="B231" t="str">
            <v>GPK55027</v>
          </cell>
          <cell r="C231" t="str">
            <v>DeltaElite- 316L FILTER CARTRIDGE MOUNTED ON L-80  BASE PIPE SIZE 6-5/8" WEIGHT lbs./FT. 24.00 L-80 BASE PIPE LENGTH 9.25 FT</v>
          </cell>
          <cell r="D231" t="str">
            <v>unidad</v>
          </cell>
          <cell r="E231">
            <v>3304.17</v>
          </cell>
        </row>
        <row r="232">
          <cell r="B232" t="str">
            <v>GPK55028</v>
          </cell>
          <cell r="C232" t="str">
            <v>DeltaElite- 316L FILTER CARTRIDGE MOUNTED ON L-80  BASE PIPE SIZE 2-3/8" WEIGHT lbs./FT. 4.60 L-80 BASE PIPE LENGTH 18.5 FT</v>
          </cell>
          <cell r="D232" t="str">
            <v>unidad</v>
          </cell>
          <cell r="E232">
            <v>3791.95</v>
          </cell>
        </row>
        <row r="233">
          <cell r="B233" t="str">
            <v>GPK55029</v>
          </cell>
          <cell r="C233" t="str">
            <v>DeltaElite- 316L FILTER CARTRIDGE MOUNTED ON L-80 BASE PIPE SIZE 2-7/8" WEIGHT lbs./FT. 6.40 L-80 BASE PIPE LENGTH 18.5 FT</v>
          </cell>
          <cell r="D233" t="str">
            <v>unidad</v>
          </cell>
          <cell r="E233">
            <v>4521.8100000000004</v>
          </cell>
        </row>
        <row r="234">
          <cell r="B234" t="str">
            <v>GPK55030</v>
          </cell>
          <cell r="C234" t="str">
            <v>DeltaElite - 316L FILTER CARTRIDGE MOUNTED ON L-80  BASE PIPE SIZE 3-1/2" WEIGHT lbs./FT. 9.20 L-80 BASE PIPE LENGTH 18.5 FT</v>
          </cell>
          <cell r="D234" t="str">
            <v>unidad</v>
          </cell>
          <cell r="E234">
            <v>4671.0200000000004</v>
          </cell>
        </row>
        <row r="235">
          <cell r="B235" t="str">
            <v>GPK55031</v>
          </cell>
          <cell r="C235" t="str">
            <v>DeltaElite- 316L FILTER CARTRIDGE MOUNTED ON L-80  BASE PIPE SIZE 4" WEIGHT lbs./FT. 9.50 L-80 BASE PIPE LENGTH 18.5 FT</v>
          </cell>
          <cell r="D235" t="str">
            <v>unidad</v>
          </cell>
          <cell r="E235">
            <v>4935.29</v>
          </cell>
        </row>
        <row r="236">
          <cell r="B236" t="str">
            <v>GPK55032</v>
          </cell>
          <cell r="C236" t="str">
            <v>DeltaElite- 316L FILTER CARTRIDGE MOUNTED ON L-80  BASE PIPE SIZE 4-1/2" WEIGHT lbs./FT. 11.60 L-80 BASE PIPE LENGTH 18.5 FT</v>
          </cell>
          <cell r="D236" t="str">
            <v>unidad</v>
          </cell>
          <cell r="E236">
            <v>5252.28</v>
          </cell>
        </row>
        <row r="237">
          <cell r="B237" t="str">
            <v>GPK55033</v>
          </cell>
          <cell r="C237" t="str">
            <v>DeltaElite- 316L FILTER CARTRIDGE MOUNTED ON L-80 BASE PIPE SIZE 5-1/2" WEIGHT lbs./FT. 17.00 L-80 BASE PIPE LENGTH 18.5 FT</v>
          </cell>
          <cell r="D237" t="str">
            <v>unidad</v>
          </cell>
          <cell r="E237">
            <v>5452.42</v>
          </cell>
        </row>
        <row r="238">
          <cell r="B238" t="str">
            <v>GPK55034</v>
          </cell>
          <cell r="C238" t="str">
            <v>DeltaElite - 316L FILTER CARTRIDGE MOUNTED ON L-80  BASE PIPE SIZE 6-5/8" WEIGHT lbs./FT. 24.00 L-80 BASE PIPE LENGTH 18.5 FT</v>
          </cell>
          <cell r="D238" t="str">
            <v>unidad</v>
          </cell>
          <cell r="E238">
            <v>5777.81</v>
          </cell>
        </row>
        <row r="239">
          <cell r="B239" t="str">
            <v>GPK55035</v>
          </cell>
          <cell r="C239" t="str">
            <v>DeltaElite- 316L FILTER CARTRIDGE MOUNTED ON L-80  BASE PIPE SIZE 2-3/8" WEIGHT lbs./FT. 4.60 L-80 BASE PIPE LENGTH 37 FT</v>
          </cell>
          <cell r="D239" t="str">
            <v>unidad</v>
          </cell>
          <cell r="E239">
            <v>7030.2</v>
          </cell>
        </row>
        <row r="240">
          <cell r="B240" t="str">
            <v>GPK55036</v>
          </cell>
          <cell r="C240" t="str">
            <v>DeltaElite- 316L FILTER CARTRIDGE MOUNTED ON L-80  BASE PIPE SIZE 2-7/8" WEIGHT lbs./FT. 6.40 L-80 BASE PIPE LENGTH 37 FT</v>
          </cell>
          <cell r="D240" t="str">
            <v>unidad</v>
          </cell>
          <cell r="E240">
            <v>8485.1299999999992</v>
          </cell>
        </row>
        <row r="241">
          <cell r="B241" t="str">
            <v>GPK55037</v>
          </cell>
          <cell r="C241" t="str">
            <v>DeltaElite- 316L FILTER CARTRIDGE MOUNTED ON L-80 BASE PIPE SIZE 3-1/2" WEIGHT lbs./FT. 9.20 L-80 BASE PIPE LENGTH 37 FT</v>
          </cell>
          <cell r="D241" t="str">
            <v>unidad</v>
          </cell>
          <cell r="E241">
            <v>8766.17</v>
          </cell>
        </row>
        <row r="242">
          <cell r="B242" t="str">
            <v>GPK55038</v>
          </cell>
          <cell r="C242" t="str">
            <v>DeltaElite- 316L FILTER CARTRIDGE MOUNTED ON L-80 BASE PIPE SIZE 4" WEIGHT lbs./FT. 9.50 L-80 BASE PIPE LENGTH 37 FT</v>
          </cell>
          <cell r="D242" t="str">
            <v>unidad</v>
          </cell>
          <cell r="E242">
            <v>9264.14</v>
          </cell>
        </row>
        <row r="243">
          <cell r="B243" t="str">
            <v>GPK55039</v>
          </cell>
          <cell r="C243" t="str">
            <v>DeltaElite- 316L FILTER CARTRIDGE MOUNTED ON L-80  BASE PIPE SIZE 4-1/2" WEIGHT lbs./FT. 11.60 L-80 BASE PIPE LENGTH 37 FT</v>
          </cell>
          <cell r="D243" t="str">
            <v>unidad</v>
          </cell>
          <cell r="E243">
            <v>10421.86</v>
          </cell>
        </row>
        <row r="244">
          <cell r="B244" t="str">
            <v>GPK55040</v>
          </cell>
          <cell r="C244" t="str">
            <v>DeltaElite- 316L FILTER CARTRIDGE MOUNTED ON L-80  BASE PIPE SIZE 5-1/2" WEIGHT lbs./FT. 17.00 L-80 BASE PIPE LENGTH 37 FT</v>
          </cell>
          <cell r="D244" t="str">
            <v>unidad</v>
          </cell>
          <cell r="E244">
            <v>10233.709999999999</v>
          </cell>
        </row>
        <row r="245">
          <cell r="B245" t="str">
            <v>GPK55041</v>
          </cell>
          <cell r="C245" t="str">
            <v>DeltaElite- 316L FILTER CARTRIDGE MOUNTED ON L-80  BASE PIPE SIZE 6-5/8" WEIGHT lbs./FT. 24.00 L-80 BASE PIPE LENGTH 37 FT</v>
          </cell>
          <cell r="D245" t="str">
            <v>unidad</v>
          </cell>
          <cell r="E245">
            <v>10801.17</v>
          </cell>
        </row>
        <row r="246">
          <cell r="B246" t="str">
            <v>GPK55042</v>
          </cell>
          <cell r="C246" t="str">
            <v>BULL PLUG SIZE 2-3/8"</v>
          </cell>
          <cell r="D246" t="str">
            <v>unidad</v>
          </cell>
          <cell r="E246">
            <v>509.98</v>
          </cell>
        </row>
        <row r="247">
          <cell r="B247" t="str">
            <v>GPK55043</v>
          </cell>
          <cell r="C247" t="str">
            <v>BULL PLUG SIZE 2.615</v>
          </cell>
          <cell r="D247" t="str">
            <v>unidad</v>
          </cell>
          <cell r="E247">
            <v>952.12</v>
          </cell>
        </row>
        <row r="248">
          <cell r="B248" t="str">
            <v>GPK55044</v>
          </cell>
          <cell r="C248" t="str">
            <v>BULL PLUG SIZE 2-7/8"</v>
          </cell>
          <cell r="D248" t="str">
            <v>unidad</v>
          </cell>
          <cell r="E248">
            <v>634.14</v>
          </cell>
        </row>
        <row r="249">
          <cell r="B249" t="str">
            <v>GPK55045</v>
          </cell>
          <cell r="C249" t="str">
            <v>BULL PLUG SIZE 3.093</v>
          </cell>
          <cell r="D249" t="str">
            <v>unidad</v>
          </cell>
          <cell r="E249">
            <v>952.12</v>
          </cell>
        </row>
        <row r="250">
          <cell r="B250" t="str">
            <v>GPK55046</v>
          </cell>
          <cell r="C250" t="str">
            <v>BULL PLUG SIZE 3-1/2"</v>
          </cell>
          <cell r="D250" t="str">
            <v>unidad</v>
          </cell>
          <cell r="E250">
            <v>952.12</v>
          </cell>
        </row>
        <row r="251">
          <cell r="B251" t="str">
            <v>GPK55047</v>
          </cell>
          <cell r="C251" t="str">
            <v>BULL PLUG SIZE 4"</v>
          </cell>
          <cell r="D251" t="str">
            <v>unidad</v>
          </cell>
          <cell r="E251">
            <v>952.12</v>
          </cell>
        </row>
        <row r="252">
          <cell r="B252" t="str">
            <v>GPK55048</v>
          </cell>
          <cell r="C252" t="str">
            <v>BULL PLUG SIZE 4-1/2"</v>
          </cell>
          <cell r="D252" t="str">
            <v>unidad</v>
          </cell>
          <cell r="E252">
            <v>952.12</v>
          </cell>
        </row>
        <row r="253">
          <cell r="B253" t="str">
            <v>GPK55049</v>
          </cell>
          <cell r="C253" t="str">
            <v>BULL PLUG SIZE 5"</v>
          </cell>
          <cell r="D253" t="str">
            <v>unidad</v>
          </cell>
          <cell r="E253">
            <v>1264.6500000000001</v>
          </cell>
        </row>
        <row r="254">
          <cell r="B254" t="str">
            <v>GPK55050</v>
          </cell>
          <cell r="C254" t="str">
            <v>BULL PLUG SIZE 5-1/2"</v>
          </cell>
          <cell r="D254" t="str">
            <v>unidad</v>
          </cell>
          <cell r="E254">
            <v>1264.6500000000001</v>
          </cell>
        </row>
        <row r="255">
          <cell r="B255" t="str">
            <v>GPK55053</v>
          </cell>
          <cell r="C255" t="str">
            <v>DOUBLE PIN CROSSOVER SUB SIZE 2-3/8" L-80 OR EQUIVALENT MATERIAL</v>
          </cell>
          <cell r="D255" t="str">
            <v>unidad</v>
          </cell>
          <cell r="E255">
            <v>1572.95</v>
          </cell>
        </row>
        <row r="256">
          <cell r="B256" t="str">
            <v>GPK55054</v>
          </cell>
          <cell r="C256" t="str">
            <v>DOUBLE PIN CROSSOVER SUB SIZE 2-7/8" L-80 OR EQUIVALENT MATERIAL</v>
          </cell>
          <cell r="D256" t="str">
            <v>unidad</v>
          </cell>
          <cell r="E256">
            <v>1572.95</v>
          </cell>
        </row>
        <row r="257">
          <cell r="B257" t="str">
            <v>GPK55055</v>
          </cell>
          <cell r="C257" t="str">
            <v>DOUBLE PIN CROSSOVER SUB SIZE 3-1/2" L-80 OR EQUIVALENT MATERIAL</v>
          </cell>
          <cell r="D257" t="str">
            <v>unidad</v>
          </cell>
          <cell r="E257">
            <v>1885.47</v>
          </cell>
        </row>
        <row r="258">
          <cell r="B258" t="str">
            <v>GPK55056</v>
          </cell>
          <cell r="C258" t="str">
            <v>DOUBLE PIN CROSSOVER SUB SIZE 4" L-80 OR EQUIVALENT MATERIAL</v>
          </cell>
          <cell r="D258" t="str">
            <v>unidad</v>
          </cell>
          <cell r="E258">
            <v>1885.47</v>
          </cell>
        </row>
        <row r="259">
          <cell r="B259" t="str">
            <v>GPK55057</v>
          </cell>
          <cell r="C259" t="str">
            <v>DOUBLE PIN CROSSOVER SUB SIZE 4-1/2" L-80 OR EQUIVALENT MATERIAL</v>
          </cell>
          <cell r="D259" t="str">
            <v>unidad</v>
          </cell>
          <cell r="E259">
            <v>2513.56</v>
          </cell>
        </row>
        <row r="260">
          <cell r="B260" t="str">
            <v>GPK55058</v>
          </cell>
          <cell r="C260" t="str">
            <v>DOUBLE PIN CROSSOVER SUB SIZE 5" L-80 OR EQUIVALENT MATERIAL</v>
          </cell>
          <cell r="D260" t="str">
            <v>unidad</v>
          </cell>
          <cell r="E260">
            <v>2513.56</v>
          </cell>
        </row>
        <row r="261">
          <cell r="B261" t="str">
            <v>GPK55059</v>
          </cell>
          <cell r="C261" t="str">
            <v>DOUBLE PIN CROSSOVER SUB SIZE 5-1/2" L-80 OR EQUIVALENT MATERIAL</v>
          </cell>
          <cell r="D261" t="str">
            <v>unidad</v>
          </cell>
          <cell r="E261">
            <v>2513.56</v>
          </cell>
        </row>
        <row r="262">
          <cell r="B262" t="str">
            <v>GPK55060</v>
          </cell>
          <cell r="C262" t="str">
            <v>DOUBLE PIN CROSSOVER SUB SIZE 2-3/8" P-110 OR EQUIVALENT MATERIAL WITH 13,000 PSI MIN. COLLAPSE</v>
          </cell>
          <cell r="D262" t="str">
            <v>unidad</v>
          </cell>
          <cell r="E262">
            <v>1885.47</v>
          </cell>
        </row>
        <row r="263">
          <cell r="B263" t="str">
            <v>GPK55061</v>
          </cell>
          <cell r="C263" t="str">
            <v>DOUBLE PIN CROSSOVER SUB SIZE 2-7/8" P-110 OR EQUIVALENT MATERIAL WITH 13,000 PSI MIN. COLLAPSE</v>
          </cell>
          <cell r="D263" t="str">
            <v>unidad</v>
          </cell>
          <cell r="E263">
            <v>1885.47</v>
          </cell>
        </row>
        <row r="264">
          <cell r="B264" t="str">
            <v>GPK55062</v>
          </cell>
          <cell r="C264" t="str">
            <v>DOUBLE PIN CROSSOVER SUB SIZE 3-1/2" P-110 OR EQUIVALENT MATERIAL WITH 13,000 PSI MIN. COLLAPSE</v>
          </cell>
          <cell r="D264" t="str">
            <v>unidad</v>
          </cell>
          <cell r="E264">
            <v>2199.21</v>
          </cell>
        </row>
        <row r="265">
          <cell r="B265" t="str">
            <v>GPK55063</v>
          </cell>
          <cell r="C265" t="str">
            <v>DOUBLE PIN CROSSOVER SUB SIZE 4" P-110 OR EQUIVALENT MATERIAL WITH 13,000 PSI MIN. COLLAPSE</v>
          </cell>
          <cell r="D265" t="str">
            <v>unidad</v>
          </cell>
          <cell r="E265">
            <v>2199.21</v>
          </cell>
        </row>
        <row r="266">
          <cell r="B266" t="str">
            <v>GPK55064</v>
          </cell>
          <cell r="C266" t="str">
            <v>DOUBLE PIN CROSSOVER SUB SIZE 4-1/2" P-110 OR EQUIVALENT MATERIAL WITH 13,000 PSI MIN. COLLAPSE</v>
          </cell>
          <cell r="D266" t="str">
            <v>unidad</v>
          </cell>
          <cell r="E266">
            <v>2828.51</v>
          </cell>
        </row>
        <row r="267">
          <cell r="B267" t="str">
            <v>GPK55065</v>
          </cell>
          <cell r="C267" t="str">
            <v>DOUBLE PIN CROSSOVER SUB SIZE 5" P-110 OR EQUIVALENT MATERIAL WITH 13,000 PSI MIN. COLLAPSE</v>
          </cell>
          <cell r="D267" t="str">
            <v>unidad</v>
          </cell>
          <cell r="E267">
            <v>2828.51</v>
          </cell>
        </row>
        <row r="268">
          <cell r="B268" t="str">
            <v>GPK55066</v>
          </cell>
          <cell r="C268" t="str">
            <v>DOUBLE PIN CROSSOVER SUB SIZE 5-1/2" P-110 OR EQUIVALENT MATERIAL WITH 13,000 PSI MIN. COLLAPSE</v>
          </cell>
          <cell r="D268" t="str">
            <v>unidad</v>
          </cell>
          <cell r="E268">
            <v>2828.51</v>
          </cell>
        </row>
        <row r="269">
          <cell r="B269" t="str">
            <v>GPK55067</v>
          </cell>
          <cell r="C269" t="str">
            <v>RATCHETING MULE SHOE THREAD SIZE 3-1/2" STANDARD</v>
          </cell>
          <cell r="D269" t="str">
            <v>unidad</v>
          </cell>
          <cell r="E269">
            <v>2534.16</v>
          </cell>
        </row>
        <row r="270">
          <cell r="B270" t="str">
            <v>GPK55068</v>
          </cell>
          <cell r="C270" t="str">
            <v>SHEAR OUT SAFETY JOINT THREAD SIZE 2-7/8" STANDARD</v>
          </cell>
          <cell r="D270" t="str">
            <v>unidad</v>
          </cell>
          <cell r="E270">
            <v>3333.04</v>
          </cell>
        </row>
        <row r="271">
          <cell r="B271" t="str">
            <v>GPK55069</v>
          </cell>
          <cell r="C271" t="str">
            <v>SHEAR OUT SAFETY JOINT THREAD SIZE 3-1/2" STANDARD</v>
          </cell>
          <cell r="D271" t="str">
            <v>unidad</v>
          </cell>
          <cell r="E271">
            <v>3999.28</v>
          </cell>
        </row>
        <row r="272">
          <cell r="B272" t="str">
            <v>GPK55070</v>
          </cell>
          <cell r="C272" t="str">
            <v xml:space="preserve">GRAVEL PACK PACKERS, "´PACK-2", Nitrile P.E.  70-32              </v>
          </cell>
          <cell r="D272" t="str">
            <v>unidad</v>
          </cell>
          <cell r="E272">
            <v>16723.939999999999</v>
          </cell>
        </row>
        <row r="273">
          <cell r="B273" t="str">
            <v>GPK55071</v>
          </cell>
          <cell r="C273" t="str">
            <v>PERMANENT PACKERS-MISCELLANEOUS 6ft MILLOUT EXT ALL MODELS RETAINER PRODUCTION PACKERS SIZE STANDARD THREAD PIN X PIN 4-1/2in STC</v>
          </cell>
          <cell r="D273" t="str">
            <v>unidad</v>
          </cell>
          <cell r="E273">
            <v>1705.59</v>
          </cell>
        </row>
        <row r="274">
          <cell r="B274" t="str">
            <v>GPK55072</v>
          </cell>
          <cell r="C274" t="str">
            <v>PERMANENT PACKERS-MISCELLANEOUS MILLOUT EXT CONNECTOR SUBS (TO SEAL BORE EXTENSION) ALL MODELS RETAINER PRODUCTION PACKERS STANDARD THREADS BOX x BOX 3-1/2in NU BOX x STR. THD. BOX</v>
          </cell>
          <cell r="D274" t="str">
            <v>unidad</v>
          </cell>
          <cell r="E274">
            <v>1689.24</v>
          </cell>
        </row>
        <row r="275">
          <cell r="B275" t="str">
            <v>GPK55073</v>
          </cell>
          <cell r="C275" t="str">
            <v xml:space="preserve">PERMANENT PACKERS-MISCELLANEOUS 10ft SEAL BORE EXT USE W/ALL MODELS RETAINER PRODUCTION PACKER LOW ALLOY STEEL </v>
          </cell>
          <cell r="D275" t="str">
            <v>unidad</v>
          </cell>
          <cell r="E275">
            <v>7169.99</v>
          </cell>
        </row>
        <row r="276">
          <cell r="B276" t="str">
            <v>GPK55074</v>
          </cell>
          <cell r="C276" t="str">
            <v>PERMANENT PACKERS-MISCELLANEOUS THREADED B GUIDES SEAL BORE EXT ALL MODELS RETAINER PRODUCTION PACKERS  LOW ALLOY STEEL H2S SERVICE</v>
          </cell>
          <cell r="D276" t="str">
            <v>unidad</v>
          </cell>
          <cell r="E276">
            <v>1049.6400000000001</v>
          </cell>
        </row>
        <row r="277">
          <cell r="B277" t="str">
            <v>GPK55075</v>
          </cell>
          <cell r="C277" t="str">
            <v>PERMANENT PACKER SEAL ASSEMBLIES-ACCESSORIES SPACER TUBES USE W/STANDARD MODEL G-22 LOCATOR TUBING SEAL ASSEMBLY SHORT SPACER TUBE (6ft) BOX x PIN</v>
          </cell>
          <cell r="D277" t="str">
            <v>unidad</v>
          </cell>
          <cell r="E277">
            <v>2617.7399999999998</v>
          </cell>
        </row>
        <row r="278">
          <cell r="B278" t="str">
            <v>GPK55076</v>
          </cell>
          <cell r="C278" t="str">
            <v>PERMANENT PACKER SEAL ASSEMBLIES-ACCESSORIES LOCATOR TUBING SEAL ASSEMBLY, W/TWO BONDED SEAL UNS SIZE 80-40 THREAD  BOX UP 3-1/2in EU THREAD SPECIFICATIONS PIN DWN 3-1/2in NU NITRILE BONDED 90 HARD</v>
          </cell>
          <cell r="D278" t="str">
            <v>unidad</v>
          </cell>
          <cell r="E278">
            <v>1115.05</v>
          </cell>
        </row>
        <row r="279">
          <cell r="B279" t="str">
            <v>GPK55077</v>
          </cell>
          <cell r="C279" t="str">
            <v xml:space="preserve">SEAL BORE EXTENSION CROSSOVER SUBS TO TUBING FOR ALL MODELS </v>
          </cell>
          <cell r="D279" t="str">
            <v>unidad</v>
          </cell>
          <cell r="E279">
            <v>1035.1099999999999</v>
          </cell>
        </row>
        <row r="280">
          <cell r="B280" t="str">
            <v>GPK55078</v>
          </cell>
          <cell r="C280" t="str">
            <v>MULE SHOE 2 3/8" EUE</v>
          </cell>
          <cell r="D280" t="str">
            <v>unidad</v>
          </cell>
          <cell r="E280">
            <v>437.3</v>
          </cell>
        </row>
        <row r="281">
          <cell r="B281" t="str">
            <v>GPK55079</v>
          </cell>
          <cell r="C281" t="str">
            <v>MULE SHOE 2 7/8" EUE</v>
          </cell>
          <cell r="D281" t="str">
            <v>unidad</v>
          </cell>
          <cell r="E281">
            <v>486.96</v>
          </cell>
        </row>
        <row r="282">
          <cell r="B282" t="str">
            <v>GPK55080</v>
          </cell>
          <cell r="C282" t="str">
            <v>MULE SHOE 3 1/2" EUE</v>
          </cell>
          <cell r="D282" t="str">
            <v>unidad</v>
          </cell>
          <cell r="E282">
            <v>542.69000000000005</v>
          </cell>
        </row>
        <row r="283">
          <cell r="B283" t="str">
            <v>HCF10001</v>
          </cell>
          <cell r="C283" t="str">
            <v>ACT MODEL F NOGO SEAL BORE 1.875'' Connection 2 3/8'' EUE Box-Pin</v>
          </cell>
          <cell r="D283" t="str">
            <v>unidad</v>
          </cell>
          <cell r="E283">
            <v>693.53</v>
          </cell>
        </row>
        <row r="284">
          <cell r="B284" t="str">
            <v>HCF10002</v>
          </cell>
          <cell r="C284" t="str">
            <v>ACT MODEL F NOGO SEAL BORE 2.312'' Connection 2 7/8'' EUE Box-Pin</v>
          </cell>
          <cell r="D284" t="str">
            <v>unidad</v>
          </cell>
          <cell r="E284">
            <v>866.14</v>
          </cell>
        </row>
        <row r="285">
          <cell r="B285" t="str">
            <v>HCF10003</v>
          </cell>
          <cell r="C285" t="str">
            <v>ACT MODEL F NOGO SEAL BORE 2.812'' Connection  3 1/2'' EUE Box-Pin</v>
          </cell>
          <cell r="D285" t="str">
            <v>unidad</v>
          </cell>
          <cell r="E285">
            <v>1267.0899999999999</v>
          </cell>
        </row>
        <row r="286">
          <cell r="B286" t="str">
            <v>HCF10004</v>
          </cell>
          <cell r="C286" t="str">
            <v>ACT MODEL F NOGO SEAL BORE 3.812'' Connection  4 1/2'' EUE Box-Pin</v>
          </cell>
          <cell r="D286" t="str">
            <v>unidad</v>
          </cell>
          <cell r="E286">
            <v>2278.3000000000002</v>
          </cell>
        </row>
        <row r="287">
          <cell r="B287" t="str">
            <v>HCF10005</v>
          </cell>
          <cell r="C287" t="str">
            <v>ACT MODEL R NOGO SEAL BORE 1.812'' Connection 2 3/8'' EUE Box-Pin</v>
          </cell>
          <cell r="D287" t="str">
            <v>unidad</v>
          </cell>
          <cell r="E287">
            <v>815.48</v>
          </cell>
        </row>
        <row r="288">
          <cell r="B288" t="str">
            <v>HCF10006</v>
          </cell>
          <cell r="C288" t="str">
            <v>ACT MODEL R NOGO SEAL BORE 2.250'' Connection 2 7/8'' EUE Box-Pin</v>
          </cell>
          <cell r="D288" t="str">
            <v>unidad</v>
          </cell>
          <cell r="E288">
            <v>889.9</v>
          </cell>
        </row>
        <row r="289">
          <cell r="B289" t="str">
            <v>HCF10007</v>
          </cell>
          <cell r="C289" t="str">
            <v>ACT MODEL R NOGO SEAL BORE 2.750'' Connection  3 1/2'' EUE Box-Pin</v>
          </cell>
          <cell r="D289" t="str">
            <v>unidad</v>
          </cell>
          <cell r="E289">
            <v>1376.05</v>
          </cell>
        </row>
        <row r="290">
          <cell r="B290" t="str">
            <v>HCF10008</v>
          </cell>
          <cell r="C290" t="str">
            <v>ACT MODEL R NOGO SEAL BORE 3.750'' Connection  4 1/2'' EUE Box-Pin</v>
          </cell>
          <cell r="D290" t="str">
            <v>unidad</v>
          </cell>
          <cell r="E290">
            <v>2089.16</v>
          </cell>
        </row>
        <row r="291">
          <cell r="B291" t="str">
            <v>HCF10009</v>
          </cell>
          <cell r="C291" t="str">
            <v>ACT MODEL L SLIDING SLEEVE PROFILE F 1.875'' Connection 2 3/8'' EUE Box-Pin</v>
          </cell>
          <cell r="D291" t="str">
            <v>unidad</v>
          </cell>
          <cell r="E291">
            <v>2580.37</v>
          </cell>
        </row>
        <row r="292">
          <cell r="B292" t="str">
            <v>HCF10010</v>
          </cell>
          <cell r="C292" t="str">
            <v>ACT MODEL L SLIDING SLEEVE PROFILE F 2.312'' Connection 2 7/8'' EUE Box-Pin</v>
          </cell>
          <cell r="D292" t="str">
            <v>unidad</v>
          </cell>
          <cell r="E292">
            <v>2936.18</v>
          </cell>
        </row>
        <row r="293">
          <cell r="B293" t="str">
            <v>HCF10011</v>
          </cell>
          <cell r="C293" t="str">
            <v>ACT MODEL L SLIDING SLEEVE PROFILE F 2.812'' Connection 3 1/2'' EUE Box-Pin</v>
          </cell>
          <cell r="D293" t="str">
            <v>unidad</v>
          </cell>
          <cell r="E293">
            <v>3510.85</v>
          </cell>
        </row>
        <row r="294">
          <cell r="B294" t="str">
            <v>HCF10012</v>
          </cell>
          <cell r="C294" t="str">
            <v>ACT MODEL L SLIDING SLEEVE PROFILE F 3.312'' Connection 4 1/2'' EUE Box-Pin</v>
          </cell>
          <cell r="D294" t="str">
            <v>unidad</v>
          </cell>
          <cell r="E294">
            <v>9192.3700000000008</v>
          </cell>
        </row>
        <row r="295">
          <cell r="B295" t="str">
            <v>HCF10013</v>
          </cell>
          <cell r="C295" t="str">
            <v>ACT MODEL FB-2 EQUALIZING CHECK VALVES 1.87'' x 2 3/8</v>
          </cell>
          <cell r="D295" t="str">
            <v>unidad</v>
          </cell>
          <cell r="E295">
            <v>2329.73</v>
          </cell>
        </row>
        <row r="296">
          <cell r="B296" t="str">
            <v>HCF10014</v>
          </cell>
          <cell r="C296" t="str">
            <v>ACT MODEL FB-2 EQUALIZING CHECK VALVES 2.31'' x 2 7/8</v>
          </cell>
          <cell r="D296" t="str">
            <v>unidad</v>
          </cell>
          <cell r="E296">
            <v>2710.47</v>
          </cell>
        </row>
        <row r="297">
          <cell r="B297" t="str">
            <v>HCF10015</v>
          </cell>
          <cell r="C297" t="str">
            <v>ACT MODEL FB-2 EQUALIZING CHECK VALVES 2.81'' x 3 1/2</v>
          </cell>
          <cell r="D297" t="str">
            <v>unidad</v>
          </cell>
          <cell r="E297">
            <v>2850.02</v>
          </cell>
        </row>
        <row r="298">
          <cell r="B298" t="str">
            <v>HCF10016</v>
          </cell>
          <cell r="C298" t="str">
            <v>ACT MODEL FB-2 EQUALIZING CHECK VALVES 3.81'' x 4 1/2</v>
          </cell>
          <cell r="D298" t="str">
            <v>unidad</v>
          </cell>
          <cell r="E298">
            <v>3493.37</v>
          </cell>
        </row>
        <row r="299">
          <cell r="B299" t="str">
            <v>HCF10017</v>
          </cell>
          <cell r="C299" t="str">
            <v>ACT MODEL RB-2 EQUALIZING CHECK VALVES 1.81'' x 2 3/8</v>
          </cell>
          <cell r="D299" t="str">
            <v>unidad</v>
          </cell>
          <cell r="E299">
            <v>2329.73</v>
          </cell>
        </row>
        <row r="300">
          <cell r="B300" t="str">
            <v>HCF10018</v>
          </cell>
          <cell r="C300" t="str">
            <v>ACT MODEL RB-2 EQUALIZING CHECK VALVES 2.25'' x 2 7/8</v>
          </cell>
          <cell r="D300" t="str">
            <v>unidad</v>
          </cell>
          <cell r="E300">
            <v>2710.47</v>
          </cell>
        </row>
        <row r="301">
          <cell r="B301" t="str">
            <v>HCF10019</v>
          </cell>
          <cell r="C301" t="str">
            <v>ACT MODEL RB-2 EQUALIZING CHECK VALVES 2.75'' x 3 1/2</v>
          </cell>
          <cell r="D301" t="str">
            <v>unidad</v>
          </cell>
          <cell r="E301">
            <v>2850.02</v>
          </cell>
        </row>
        <row r="302">
          <cell r="B302" t="str">
            <v>HCF10020</v>
          </cell>
          <cell r="C302" t="str">
            <v>ACT MODEL RB-2 EQUALIZING CHECK VALVES 3.75' x 4 1/2</v>
          </cell>
          <cell r="D302" t="str">
            <v>unidad</v>
          </cell>
          <cell r="E302">
            <v>3493.37</v>
          </cell>
        </row>
        <row r="303">
          <cell r="B303" t="str">
            <v>DYEF6056</v>
          </cell>
          <cell r="C303" t="str">
            <v xml:space="preserve">Packer Hinchable reactivo al Agua 7.0 BTC </v>
          </cell>
          <cell r="D303" t="str">
            <v>unidad</v>
          </cell>
          <cell r="E303">
            <v>17827.18</v>
          </cell>
        </row>
        <row r="304">
          <cell r="B304" t="str">
            <v>DYEF6057</v>
          </cell>
          <cell r="C304" t="str">
            <v xml:space="preserve">Packer Hinchable reactivo  al crudo 7.0 BTC </v>
          </cell>
          <cell r="D304" t="str">
            <v>unidad</v>
          </cell>
          <cell r="E304">
            <v>24974.75</v>
          </cell>
        </row>
        <row r="305">
          <cell r="B305" t="str">
            <v>DYEF6058</v>
          </cell>
          <cell r="C305" t="str">
            <v xml:space="preserve">Packer Hinchable reactivo al Agua 4 1/2 BTC </v>
          </cell>
          <cell r="D305" t="str">
            <v>unidad</v>
          </cell>
          <cell r="E305">
            <v>17200.55</v>
          </cell>
        </row>
        <row r="306">
          <cell r="B306" t="str">
            <v>DYEF6059</v>
          </cell>
          <cell r="C306" t="str">
            <v xml:space="preserve">Packer Hinchable reactivo al crudo 4 1/2 BTC </v>
          </cell>
          <cell r="D306" t="str">
            <v>unidad</v>
          </cell>
          <cell r="E306">
            <v>15644.27</v>
          </cell>
        </row>
        <row r="307">
          <cell r="B307" t="str">
            <v>DYEF6060</v>
          </cell>
          <cell r="C307" t="str">
            <v>Baker lock 10 OZ</v>
          </cell>
          <cell r="D307" t="str">
            <v>unidad</v>
          </cell>
          <cell r="E307">
            <v>83.11</v>
          </cell>
        </row>
        <row r="308">
          <cell r="B308" t="str">
            <v>DYPK0001</v>
          </cell>
          <cell r="C308" t="str">
            <v>Redress Kit Sliding Sleeve 2.81"</v>
          </cell>
          <cell r="D308" t="str">
            <v>unidad</v>
          </cell>
          <cell r="E308">
            <v>1036.74</v>
          </cell>
        </row>
        <row r="309">
          <cell r="B309" t="str">
            <v>DYPK0002</v>
          </cell>
          <cell r="C309" t="str">
            <v>Redress Kit, 1.81 / 1.87 RB-2 / FB-2 Standing Valve.</v>
          </cell>
          <cell r="D309" t="str">
            <v>unidad</v>
          </cell>
          <cell r="E309">
            <v>459.77</v>
          </cell>
        </row>
        <row r="310">
          <cell r="B310" t="str">
            <v>DYPK0003</v>
          </cell>
          <cell r="C310" t="str">
            <v>Redress Kit, 2.25 / 2.31 / RB-2 / FB-2 Standing Valve.</v>
          </cell>
          <cell r="D310" t="str">
            <v>unidad</v>
          </cell>
          <cell r="E310">
            <v>473.29</v>
          </cell>
        </row>
        <row r="311">
          <cell r="B311" t="str">
            <v>DYPK0004</v>
          </cell>
          <cell r="C311" t="str">
            <v>Redress Kit, 2.75 / 2.81 / RB-2 / FB-2 Standing Valve.</v>
          </cell>
          <cell r="D311" t="str">
            <v>unidad</v>
          </cell>
          <cell r="E311">
            <v>509.35</v>
          </cell>
        </row>
        <row r="312">
          <cell r="B312" t="str">
            <v>DYPK0005</v>
          </cell>
          <cell r="C312" t="str">
            <v>5 1/2" x 3-1/2" EUE T-2 On-Off Tool Assembly, including Stinger.  RIGHT-HAND.</v>
          </cell>
          <cell r="D312" t="str">
            <v>unidad</v>
          </cell>
          <cell r="E312">
            <v>3599.67</v>
          </cell>
        </row>
        <row r="313">
          <cell r="B313" t="str">
            <v>DYPK0006</v>
          </cell>
          <cell r="C313" t="str">
            <v>5 1/2" x 3-1/2" EUE T-2 On-Off Tool Assembly, including Stinger.  LEFT-HAND.</v>
          </cell>
          <cell r="D313" t="str">
            <v>unidad</v>
          </cell>
          <cell r="E313">
            <v>3599.67</v>
          </cell>
        </row>
        <row r="314">
          <cell r="B314" t="str">
            <v>DYPK0007</v>
          </cell>
          <cell r="C314" t="str">
            <v>7" x 2/7/8" EUE 26-32ppf (5.875" OD) Hydro-Grip Packer.</v>
          </cell>
          <cell r="D314" t="str">
            <v>unidad</v>
          </cell>
          <cell r="E314">
            <v>12305.61</v>
          </cell>
        </row>
        <row r="315">
          <cell r="B315" t="str">
            <v>DYPK0008</v>
          </cell>
          <cell r="C315" t="str">
            <v>7" x 3-1/2" EUE 26-32ppf (5.875" OD) Hydro-Grip Packer.</v>
          </cell>
          <cell r="D315" t="str">
            <v>unidad</v>
          </cell>
          <cell r="E315">
            <v>12458.86</v>
          </cell>
        </row>
        <row r="316">
          <cell r="B316" t="str">
            <v>DYPK0009</v>
          </cell>
          <cell r="C316" t="str">
            <v>9-5/8" x 3-1/2" EUE 43.5-53.5ppf (8.218" OD) Hydro-Grip Packer.</v>
          </cell>
          <cell r="D316" t="str">
            <v>unidad</v>
          </cell>
          <cell r="E316">
            <v>23136.959999999999</v>
          </cell>
        </row>
        <row r="317">
          <cell r="B317" t="str">
            <v>DYPK0010</v>
          </cell>
          <cell r="C317" t="str">
            <v>7" x 2-7/8" EUE 23-32ppf (5.875" OD) G1-X Mechanical Packer.</v>
          </cell>
          <cell r="D317" t="str">
            <v>unidad</v>
          </cell>
          <cell r="E317">
            <v>9916.61</v>
          </cell>
        </row>
        <row r="318">
          <cell r="B318" t="str">
            <v>DYPK0011</v>
          </cell>
          <cell r="C318" t="str">
            <v>7" x 3-1/2" EUE 23-32ppf (5.875" OD) G1-X  Mechanical  Packer.</v>
          </cell>
          <cell r="D318" t="str">
            <v>unidad</v>
          </cell>
          <cell r="E318">
            <v>10435.959999999999</v>
          </cell>
        </row>
        <row r="319">
          <cell r="B319" t="str">
            <v>DYPK0012</v>
          </cell>
          <cell r="C319" t="str">
            <v>9-5/8" x 3-1/2" EUE 43.5-53.5ppf (8.250" OD) G1-X Mechanical Packer.</v>
          </cell>
          <cell r="D319" t="str">
            <v>unidad</v>
          </cell>
          <cell r="E319">
            <v>20283.97</v>
          </cell>
        </row>
        <row r="320">
          <cell r="B320" t="str">
            <v>DYPK0013</v>
          </cell>
          <cell r="C320" t="str">
            <v>Redress Kit, 7" x 3-1/2" EUE 26-32ppf (5.875" OD) Hydro-Grip Packer.</v>
          </cell>
          <cell r="D320" t="str">
            <v>unidad</v>
          </cell>
          <cell r="E320">
            <v>3429.66</v>
          </cell>
        </row>
        <row r="321">
          <cell r="B321" t="str">
            <v>DYPK0014</v>
          </cell>
          <cell r="C321" t="str">
            <v>Redress Kit, 7" x 2-7/8" EUE 26-32ppf (5.875" OD) Hydro-Grip Packer.</v>
          </cell>
          <cell r="D321" t="str">
            <v>unidad</v>
          </cell>
          <cell r="E321">
            <v>3233.68</v>
          </cell>
        </row>
        <row r="322">
          <cell r="B322" t="str">
            <v>DYPK0015</v>
          </cell>
          <cell r="C322" t="str">
            <v>Redress Kit 7" x 2-7/8" EUE 23-32ppf (5.875" OD) G1-X Mechanical Packer.</v>
          </cell>
          <cell r="D322" t="str">
            <v>unidad</v>
          </cell>
          <cell r="E322">
            <v>2598.6999999999998</v>
          </cell>
        </row>
        <row r="323">
          <cell r="B323" t="str">
            <v>DYPK0016</v>
          </cell>
          <cell r="C323" t="str">
            <v>Redress Kit  7" x 3-1/2" EUE 23-32ppf (5.875" OD) G1-X  Mechanical  Packer.</v>
          </cell>
          <cell r="D323" t="str">
            <v>unidad</v>
          </cell>
          <cell r="E323">
            <v>2695.51</v>
          </cell>
        </row>
        <row r="324">
          <cell r="B324" t="str">
            <v>DYPK0017</v>
          </cell>
          <cell r="C324" t="str">
            <v>Redrdess Kit 9-5/8" x 3-1/2" EUE 43.5-53.5ppf (8.218" OD) Hydro-Grip Packer.</v>
          </cell>
          <cell r="D324" t="str">
            <v>unidad</v>
          </cell>
          <cell r="E324">
            <v>5340.47</v>
          </cell>
        </row>
        <row r="325">
          <cell r="B325" t="str">
            <v>DYPK0018</v>
          </cell>
          <cell r="C325" t="str">
            <v>Redress Kit 9-5/8" x 3-1/2" EUE 43.5-53.5ppf (8.250" OD) G1-X Mechanical Packer.</v>
          </cell>
          <cell r="D325" t="str">
            <v>unidad</v>
          </cell>
          <cell r="E325">
            <v>4752.5200000000004</v>
          </cell>
        </row>
        <row r="326">
          <cell r="B326" t="str">
            <v>DYPK0019</v>
          </cell>
          <cell r="C326" t="str">
            <v>Blanking Plug RZR / RZG 2.75''</v>
          </cell>
          <cell r="D326" t="str">
            <v>unidad</v>
          </cell>
          <cell r="E326">
            <v>6077.08</v>
          </cell>
        </row>
        <row r="327">
          <cell r="B327" t="str">
            <v>DYPK0020</v>
          </cell>
          <cell r="C327" t="str">
            <v>Blanking Plug RZR / RZG 2.81''</v>
          </cell>
          <cell r="D327" t="str">
            <v>unidad</v>
          </cell>
          <cell r="E327">
            <v>6293.44</v>
          </cell>
        </row>
        <row r="328">
          <cell r="B328" t="str">
            <v>DYPK0021</v>
          </cell>
          <cell r="C328" t="str">
            <v>9-5/8" 47# Y-Tool Assembly / Handling Sub 6ft 3-1/2" 9.3# EUE Box x 3-1/2" 9.2# Vam Top Pin / 2.75" Bypass Nipple PTX 3.30" Stub Acme Pin x Pin</v>
          </cell>
          <cell r="D328" t="str">
            <v>unidad</v>
          </cell>
          <cell r="E328">
            <v>36015.32</v>
          </cell>
        </row>
        <row r="329">
          <cell r="B329" t="str">
            <v>DYPK0022</v>
          </cell>
          <cell r="C329" t="str">
            <v>Blanking Plug 2.75" PTX with Equalising Feature</v>
          </cell>
          <cell r="D329" t="str">
            <v>unidad</v>
          </cell>
          <cell r="E329">
            <v>7888.21</v>
          </cell>
        </row>
        <row r="330">
          <cell r="B330" t="str">
            <v>DYPK0023</v>
          </cell>
          <cell r="C330" t="str">
            <v>15ft Bypass Tubing Joint 2-7/8" 6.4# PTX Box x Pin Drift:2.347</v>
          </cell>
          <cell r="D330" t="str">
            <v>unidad</v>
          </cell>
          <cell r="E330">
            <v>1848.1</v>
          </cell>
        </row>
        <row r="331">
          <cell r="B331" t="str">
            <v>DYPK0024</v>
          </cell>
          <cell r="C331" t="str">
            <v xml:space="preserve">Universal Bypass Neck Clamp 500 Series ESP x 2-7/8" Bypass Tubing c/w Cable Clip for MLE </v>
          </cell>
          <cell r="D331" t="str">
            <v>unidad</v>
          </cell>
          <cell r="E331">
            <v>3110.21</v>
          </cell>
        </row>
        <row r="332">
          <cell r="B332" t="str">
            <v>DYPK0025</v>
          </cell>
          <cell r="C332" t="str">
            <v>Dummy Neck 2-3/8" 4.7# EUE Pin for Motor Base</v>
          </cell>
          <cell r="D332" t="str">
            <v>unidad</v>
          </cell>
          <cell r="E332">
            <v>2551.27</v>
          </cell>
        </row>
        <row r="333">
          <cell r="B333" t="str">
            <v>DYPK0026</v>
          </cell>
          <cell r="C333" t="str">
            <v>Re-Entry Guide 2-7/8" 6.4# PTX Box</v>
          </cell>
          <cell r="D333" t="str">
            <v>unidad</v>
          </cell>
          <cell r="E333">
            <v>2083.39</v>
          </cell>
        </row>
        <row r="334">
          <cell r="B334" t="str">
            <v>DYPK0027</v>
          </cell>
          <cell r="C334" t="str">
            <v>Servicio de Reparacion de Y-Tool 9 5/8'' Assembly, Incluye RK y prueba de presion.</v>
          </cell>
          <cell r="D334" t="str">
            <v>unidad</v>
          </cell>
          <cell r="E334">
            <v>22150.09</v>
          </cell>
        </row>
        <row r="335">
          <cell r="B335" t="str">
            <v>DYPK0028</v>
          </cell>
          <cell r="C335" t="str">
            <v>Dual 9-5/8"" 47# Y-Tool Assembly: Handling Sub 6ft 4-1/2"" 12.7# EUE Box x Pin, 9-5/8"" 47# Y-Tool Body, w/ 3.125"" Integral Top Nipple, Prod Conn: 4-1/2"" 12.7# Vam Top, Byp Conn: 3.30"" Stub Acme, Disch Conn: 3-1/2"" 9.2# Vam Top, c/w Cable Clip, 2.75"" PBR Seal Bore Nipple, 3.30"" Stub Acme Pin x Pin, Nogo Sub, 3.30"" Stub Acme Box x Pin, Telescopic Swivel, 2-7/8"" 8.6# Vam FJL Pin, 20"" Adjustment</v>
          </cell>
          <cell r="D335" t="str">
            <v>unidad</v>
          </cell>
          <cell r="E335">
            <v>72411.98</v>
          </cell>
        </row>
        <row r="336">
          <cell r="B336" t="str">
            <v>DYPK0029</v>
          </cell>
          <cell r="C336" t="str">
            <v>Pump Sub 8ft 3.30" Stub Acme Box x 3-1/2" 9.3# EUE Pin</v>
          </cell>
          <cell r="D336" t="str">
            <v>unidad</v>
          </cell>
          <cell r="E336">
            <v>7404.1</v>
          </cell>
        </row>
        <row r="337">
          <cell r="B337" t="str">
            <v>DYPK0030</v>
          </cell>
          <cell r="C337" t="str">
            <v xml:space="preserve">Concentric Tubing Seal Mandrel / Blast Joint Consisting of: Crossover 2-3/8" 4.7# EUE Box x 2-3/8" 4.6# Vam FJL Pin, Blast Joint 2-3/8" 4.6# Vam FJL Box x Pin, 2.75" Stinger Seal 2-3/8" 4.6# Vam FJL Box Up
</v>
          </cell>
          <cell r="D337" t="str">
            <v>unidad</v>
          </cell>
          <cell r="E337">
            <v>62993.9</v>
          </cell>
        </row>
        <row r="338">
          <cell r="B338" t="str">
            <v>DYPK0031</v>
          </cell>
          <cell r="C338" t="str">
            <v>Universal Bypass Neck Clamp 500 Series ESP x 2-7/8" Bypass Tubing c/w 2x Cable Clips for MLE (size TBC), 3/8" and 1/4" Control Lines</v>
          </cell>
          <cell r="D338" t="str">
            <v>unidad</v>
          </cell>
          <cell r="E338">
            <v>2884.83</v>
          </cell>
        </row>
        <row r="339">
          <cell r="B339" t="str">
            <v>DYPK0032</v>
          </cell>
          <cell r="C339" t="str">
            <v>Bypass Body Clamp (Running) to suit 562 Motor with 2 7/8" bypass tubing (recesses) - Clip for power cable #1 AWG flat cable with 3/8" integral capillary line</v>
          </cell>
          <cell r="D339" t="str">
            <v>unidad</v>
          </cell>
          <cell r="E339">
            <v>7780.93</v>
          </cell>
        </row>
        <row r="340">
          <cell r="B340" t="str">
            <v>DYPK0033</v>
          </cell>
          <cell r="C340" t="str">
            <v>15ft Bypass Tubing Joint 2-7/8" 8.6# Vam FJL Box x Pin (Drift: 2.165") w/ 2 Recesses</v>
          </cell>
          <cell r="D340" t="str">
            <v>unidad</v>
          </cell>
          <cell r="E340">
            <v>7871.08</v>
          </cell>
        </row>
        <row r="341">
          <cell r="B341" t="str">
            <v>DYPK0034</v>
          </cell>
          <cell r="C341" t="str">
            <v>9-5/8" Pump Support Block Consisting of: 3ft Bypass Tubing Joint 2-7/8" 8.6# Vam FJL Box Up (Recessed) Pump Support Block Body 15ft Extension Joint 2-7/8" 6.5# EUE Pin Down Assemble and Pressure Test of above PSB Assy Included</v>
          </cell>
          <cell r="D341" t="str">
            <v>unidad</v>
          </cell>
          <cell r="E341">
            <v>27771.4</v>
          </cell>
        </row>
        <row r="342">
          <cell r="B342" t="str">
            <v>DYPK0035</v>
          </cell>
          <cell r="C342" t="str">
            <v xml:space="preserve">5-1/2" Offset Shroud Hanger Assembly (Optional) Consisting of: Handling Sub 10ft 2-7/8" 6.4# EUE Box Up 5-1/2" Shroud Hanger Body 2-3/8" 4.6# Vam Top Box x Box 3x 3/8" NPT Ports for RMS Split Phase Packer Penetrator 2x 3/8" NPT Ports for Capillary Lines Shroud Adaptor 5-1/2" 17# STL Pin Down Spin Collar for 5-1/2" Shroud Pump Sub 10ft 2-7/8" 6.5# EUE Pin Down
</v>
          </cell>
          <cell r="D342" t="str">
            <v>unidad</v>
          </cell>
          <cell r="E342">
            <v>48963.7</v>
          </cell>
        </row>
        <row r="343">
          <cell r="B343" t="str">
            <v>DYPK0036</v>
          </cell>
          <cell r="C343" t="str">
            <v xml:space="preserve">Redress Kits to suit 2.75" Blanking Plug PTX </v>
          </cell>
          <cell r="D343" t="str">
            <v>unidad</v>
          </cell>
          <cell r="E343">
            <v>1020.08</v>
          </cell>
        </row>
        <row r="344">
          <cell r="B344" t="str">
            <v>DYPK0037</v>
          </cell>
          <cell r="C344" t="str">
            <v>Y-Tool Installation all Size, Tools Stove Pipe Installation Table c/w Safety Gat, Safety Lifting Clamp for 2-7/8" Bypass Tubing, Bypass Tubing Lifting Nubbin 2-7/8" 6.4# PTX  por trabajo</v>
          </cell>
          <cell r="D344" t="str">
            <v>unidad</v>
          </cell>
          <cell r="E344">
            <v>2174.44</v>
          </cell>
        </row>
        <row r="345">
          <cell r="B345" t="str">
            <v>DYPK0038</v>
          </cell>
          <cell r="C345" t="str">
            <v>Y-Tool Especilista día/ fraccion</v>
          </cell>
          <cell r="D345" t="str">
            <v>día</v>
          </cell>
          <cell r="E345">
            <v>979.9</v>
          </cell>
        </row>
        <row r="346">
          <cell r="B346" t="str">
            <v>DYPK0039</v>
          </cell>
          <cell r="C346" t="str">
            <v>SEAL BORE PACKER RECUPERABLE PARA CASING 7''</v>
          </cell>
          <cell r="D346" t="str">
            <v>unidad</v>
          </cell>
          <cell r="E346">
            <v>22925.4</v>
          </cell>
        </row>
        <row r="347">
          <cell r="B347" t="str">
            <v>DYPK0040</v>
          </cell>
          <cell r="C347" t="str">
            <v>SEAL BORE PACKER RECUPERABLE PARA CASING 9 5/8''</v>
          </cell>
          <cell r="D347" t="str">
            <v>unidad</v>
          </cell>
          <cell r="E347">
            <v>34663.050000000003</v>
          </cell>
        </row>
        <row r="348">
          <cell r="B348" t="str">
            <v>DYPK0041</v>
          </cell>
          <cell r="C348" t="str">
            <v>ESP PACKER  7''  x  2 7/8 EUE x 2 3/8 EUE or 1.9 EUE</v>
          </cell>
          <cell r="D348" t="str">
            <v>unidad</v>
          </cell>
          <cell r="E348">
            <v>32310.11</v>
          </cell>
        </row>
        <row r="349">
          <cell r="B349" t="str">
            <v>DYPK0042</v>
          </cell>
          <cell r="C349" t="str">
            <v>ESP PACKER  9 5/8'' x 4 1/2 LTC x 2 3/8 EUE or 1.9 EUE</v>
          </cell>
          <cell r="D349" t="str">
            <v>unidad</v>
          </cell>
          <cell r="E349">
            <v>40982.639999999999</v>
          </cell>
        </row>
        <row r="350">
          <cell r="B350" t="str">
            <v>SFS6288</v>
          </cell>
          <cell r="C350" t="str">
            <v>TOP PACKER 5'' X 7''</v>
          </cell>
          <cell r="D350" t="str">
            <v>unidad</v>
          </cell>
          <cell r="E350">
            <v>18354.740000000002</v>
          </cell>
        </row>
        <row r="351">
          <cell r="B351" t="str">
            <v>SFS6289</v>
          </cell>
          <cell r="C351" t="str">
            <v>TOP PACKER 7'' X 9 5/8''</v>
          </cell>
          <cell r="D351" t="str">
            <v>unidad</v>
          </cell>
          <cell r="E351">
            <v>27045.3</v>
          </cell>
        </row>
        <row r="352">
          <cell r="B352" t="str">
            <v>SFS6290</v>
          </cell>
          <cell r="C352" t="str">
            <v>TIE-BACK SEAL ASSEMBLY 5'' X 7''</v>
          </cell>
          <cell r="D352" t="str">
            <v>unidad</v>
          </cell>
          <cell r="E352">
            <v>20734.73</v>
          </cell>
        </row>
        <row r="353">
          <cell r="B353" t="str">
            <v>SFS6291</v>
          </cell>
          <cell r="C353" t="str">
            <v>TIE-BACK SEAL ASSEMBLY 7'' x 9 5/8''</v>
          </cell>
          <cell r="D353" t="str">
            <v>unidad</v>
          </cell>
          <cell r="E353">
            <v>26425.06</v>
          </cell>
        </row>
        <row r="354">
          <cell r="B354" t="str">
            <v>SFS6292</v>
          </cell>
          <cell r="C354" t="str">
            <v>TOP PACKER SETTING TOOL ALL SIZE</v>
          </cell>
          <cell r="D354" t="str">
            <v>Corrida</v>
          </cell>
          <cell r="E354">
            <v>4056.79</v>
          </cell>
        </row>
        <row r="355">
          <cell r="B355" t="str">
            <v>2.1.30. Servicios de Taponamiento de cemento para desvíos o abandonos de pozo</v>
          </cell>
          <cell r="C355"/>
          <cell r="D355"/>
          <cell r="E355"/>
        </row>
        <row r="356">
          <cell r="B356" t="str">
            <v>SC2301</v>
          </cell>
          <cell r="C356" t="str">
            <v>Viaje unidad de bombeo, para el servicio de cementación forzada</v>
          </cell>
          <cell r="D356" t="str">
            <v>km</v>
          </cell>
          <cell r="E356">
            <v>3.15</v>
          </cell>
        </row>
        <row r="357">
          <cell r="B357" t="str">
            <v>SC2304</v>
          </cell>
          <cell r="C357" t="str">
            <v>Primeras 4 horas o fracción, cargo básico por unidad de bombeo alta presión</v>
          </cell>
          <cell r="D357" t="str">
            <v>unidad</v>
          </cell>
          <cell r="E357">
            <v>2411.81</v>
          </cell>
        </row>
        <row r="358">
          <cell r="B358" t="str">
            <v>SC2305</v>
          </cell>
          <cell r="C358" t="str">
            <v>Cada hora adicional o fracción de trabajo, por unidad de bombeo alta presión</v>
          </cell>
          <cell r="D358" t="str">
            <v>hr</v>
          </cell>
          <cell r="E358">
            <v>128.36000000000001</v>
          </cell>
        </row>
        <row r="359">
          <cell r="B359" t="str">
            <v>SC2306</v>
          </cell>
          <cell r="C359" t="str">
            <v>Cargo por profundidad, hasta 11.000 pies.</v>
          </cell>
          <cell r="D359" t="str">
            <v>Pie</v>
          </cell>
          <cell r="E359">
            <v>0.08</v>
          </cell>
        </row>
        <row r="360">
          <cell r="B360" t="str">
            <v>SC2307</v>
          </cell>
          <cell r="C360" t="str">
            <v>Cargo por profundidad, de 11.001 hasta 14.000 Pies</v>
          </cell>
          <cell r="D360" t="str">
            <v>Pie</v>
          </cell>
          <cell r="E360">
            <v>0.16</v>
          </cell>
        </row>
        <row r="361">
          <cell r="B361" t="str">
            <v>SC2308</v>
          </cell>
          <cell r="C361" t="str">
            <v>Batch mixer de 100 barriles por trabajo</v>
          </cell>
          <cell r="D361" t="str">
            <v>unidad</v>
          </cell>
          <cell r="E361">
            <v>703.25</v>
          </cell>
        </row>
        <row r="362">
          <cell r="B362" t="str">
            <v>SC2309</v>
          </cell>
          <cell r="C362" t="str">
            <v>Adaptador  de 2 3/8", 2 7/8", 3 1/2", 4 1/2" para cementación forzada</v>
          </cell>
          <cell r="D362" t="str">
            <v>unidad</v>
          </cell>
          <cell r="E362">
            <v>45.77</v>
          </cell>
        </row>
        <row r="363">
          <cell r="B363" t="str">
            <v>SC2310</v>
          </cell>
          <cell r="C363" t="str">
            <v>Cargo por monitoreo standard  de presión, caudal y densidad para lechadas</v>
          </cell>
          <cell r="D363" t="str">
            <v>unidad</v>
          </cell>
          <cell r="E363">
            <v>373.17</v>
          </cell>
        </row>
        <row r="364">
          <cell r="B364" t="str">
            <v>SC2311</v>
          </cell>
          <cell r="C364" t="str">
            <v>Registrador de presión tipo Martín Decker, por trabajo</v>
          </cell>
          <cell r="D364" t="str">
            <v>unidad</v>
          </cell>
          <cell r="E364">
            <v>91.53</v>
          </cell>
        </row>
        <row r="365">
          <cell r="B365" t="str">
            <v>SC2312</v>
          </cell>
          <cell r="C365" t="str">
            <v>Setting Tool para cementacion forzada, por trabajo</v>
          </cell>
          <cell r="D365" t="str">
            <v>unidad</v>
          </cell>
          <cell r="E365">
            <v>181.39</v>
          </cell>
        </row>
        <row r="366">
          <cell r="B366" t="str">
            <v>SC2313</v>
          </cell>
          <cell r="C366" t="str">
            <v>Stinger cementación forzada, por trabajo</v>
          </cell>
          <cell r="D366" t="str">
            <v>unidad</v>
          </cell>
          <cell r="E366">
            <v>101.08</v>
          </cell>
        </row>
        <row r="367">
          <cell r="B367" t="str">
            <v>SC2314</v>
          </cell>
          <cell r="C367" t="str">
            <v>Manifold de alta presión, por trabajo</v>
          </cell>
          <cell r="D367" t="str">
            <v>unidad</v>
          </cell>
          <cell r="E367">
            <v>114.41</v>
          </cell>
        </row>
        <row r="368">
          <cell r="B368" t="str">
            <v>SC2315</v>
          </cell>
          <cell r="C368" t="str">
            <v>Mov. Cemento y adit.:Ton-Km,( incluido manipuleo)</v>
          </cell>
          <cell r="D368" t="str">
            <v>Tn - km</v>
          </cell>
          <cell r="E368">
            <v>1.19</v>
          </cell>
        </row>
        <row r="369">
          <cell r="B369" t="str">
            <v>SC2318</v>
          </cell>
          <cell r="C369" t="str">
            <v>Mezcla cemento + adit. , por cada cuft de material seco proporcionado por la contratista.</v>
          </cell>
          <cell r="D369" t="str">
            <v>Ft3</v>
          </cell>
          <cell r="E369">
            <v>0.86</v>
          </cell>
        </row>
        <row r="370">
          <cell r="B370" t="str">
            <v>SC2319</v>
          </cell>
          <cell r="C370" t="str">
            <v>Mezcla cemento + adit., por cada Libra de material seco proporcionado por la Empresa o terceros.</v>
          </cell>
          <cell r="D370" t="str">
            <v>lbs</v>
          </cell>
          <cell r="E370">
            <v>0.02</v>
          </cell>
        </row>
        <row r="371">
          <cell r="B371" t="str">
            <v>SC2320</v>
          </cell>
          <cell r="C371" t="str">
            <v>Tanque de fractura de 500 barriles, por primeros 3 días o fracción</v>
          </cell>
          <cell r="D371" t="str">
            <v>unidad</v>
          </cell>
          <cell r="E371">
            <v>692.2</v>
          </cell>
        </row>
        <row r="372">
          <cell r="B372" t="str">
            <v>SC2321</v>
          </cell>
          <cell r="C372" t="str">
            <v>Tanque de fractura de 500 bbls,cada dia adicional después del 3er día</v>
          </cell>
          <cell r="D372" t="str">
            <v>día</v>
          </cell>
          <cell r="E372">
            <v>95.18</v>
          </cell>
        </row>
        <row r="373">
          <cell r="B373" t="str">
            <v>SC2322</v>
          </cell>
          <cell r="C373" t="str">
            <v>Mezcla de preflujo (colchón Lavador)</v>
          </cell>
          <cell r="D373" t="str">
            <v>gls</v>
          </cell>
          <cell r="E373">
            <v>0.1</v>
          </cell>
        </row>
        <row r="374">
          <cell r="B374" t="str">
            <v>SC2323</v>
          </cell>
          <cell r="C374" t="str">
            <v>Mezcla de aditivos en agua</v>
          </cell>
          <cell r="D374" t="str">
            <v>gls</v>
          </cell>
          <cell r="E374">
            <v>0.1</v>
          </cell>
        </row>
        <row r="375">
          <cell r="B375" t="str">
            <v>SC2324</v>
          </cell>
          <cell r="C375" t="str">
            <v>Uso de recirculador, por trabajo</v>
          </cell>
          <cell r="D375" t="str">
            <v>unidad</v>
          </cell>
          <cell r="E375">
            <v>172.85</v>
          </cell>
        </row>
        <row r="376">
          <cell r="B376" t="str">
            <v>SC2325</v>
          </cell>
          <cell r="C376" t="str">
            <v>Movilización de frac tank 500 bbls</v>
          </cell>
          <cell r="D376" t="str">
            <v>km</v>
          </cell>
          <cell r="E376">
            <v>3.15</v>
          </cell>
        </row>
        <row r="377">
          <cell r="B377" t="str">
            <v>SC2326</v>
          </cell>
          <cell r="C377" t="str">
            <v>Movilización de batch mixer para cementación forzada</v>
          </cell>
          <cell r="D377" t="str">
            <v>km</v>
          </cell>
          <cell r="E377">
            <v>3.15</v>
          </cell>
        </row>
        <row r="378">
          <cell r="B378" t="str">
            <v>SC2327</v>
          </cell>
          <cell r="C378" t="str">
            <v>Supervisor para operaciones de cementación forzada dia o fraccion</v>
          </cell>
          <cell r="D378" t="str">
            <v>día</v>
          </cell>
          <cell r="E378">
            <v>437.23</v>
          </cell>
        </row>
        <row r="379">
          <cell r="B379" t="str">
            <v>SC2328</v>
          </cell>
          <cell r="C379" t="str">
            <v>Operador para operaciones de cementación forzada dia o fraccion</v>
          </cell>
          <cell r="D379" t="str">
            <v>día</v>
          </cell>
          <cell r="E379">
            <v>349.78</v>
          </cell>
        </row>
        <row r="380">
          <cell r="B380" t="str">
            <v>SC2329</v>
          </cell>
          <cell r="C380" t="str">
            <v>Asistente de Operaciones para operaciones de cementación forzada dia o fraccion</v>
          </cell>
          <cell r="D380" t="str">
            <v>día</v>
          </cell>
          <cell r="E380">
            <v>109.31</v>
          </cell>
        </row>
        <row r="381">
          <cell r="B381" t="str">
            <v>SC2330</v>
          </cell>
          <cell r="C381" t="str">
            <v>Movilización unidades livianas para cementación forzada</v>
          </cell>
          <cell r="D381" t="str">
            <v>km</v>
          </cell>
          <cell r="E381">
            <v>2.66</v>
          </cell>
        </row>
        <row r="382">
          <cell r="B382" t="str">
            <v>SC2331</v>
          </cell>
          <cell r="C382" t="str">
            <v>Supervisor Senior para cementación dia o fraccion</v>
          </cell>
          <cell r="D382" t="str">
            <v>día</v>
          </cell>
          <cell r="E382">
            <v>591.72</v>
          </cell>
        </row>
        <row r="383">
          <cell r="B383" t="str">
            <v>SC2332</v>
          </cell>
          <cell r="C383" t="str">
            <v>Ingeniero de cementación</v>
          </cell>
          <cell r="D383" t="str">
            <v>día</v>
          </cell>
          <cell r="E383">
            <v>740.81</v>
          </cell>
        </row>
        <row r="384">
          <cell r="B384" t="str">
            <v>SC2333</v>
          </cell>
          <cell r="C384" t="str">
            <v>Primeras 4 horas o fracción, cargo básico por unidad de bombeo alta presión (700 HP)</v>
          </cell>
          <cell r="D384" t="str">
            <v>unidad</v>
          </cell>
          <cell r="E384">
            <v>3174.88</v>
          </cell>
        </row>
        <row r="385">
          <cell r="B385" t="str">
            <v>SC2334</v>
          </cell>
          <cell r="C385" t="str">
            <v>Cada hora adicional o fracción de trabajo, por unidad de bombeo alta presión (700 HP)</v>
          </cell>
          <cell r="D385" t="str">
            <v>hr</v>
          </cell>
          <cell r="E385">
            <v>184.32</v>
          </cell>
        </row>
        <row r="386">
          <cell r="B386" t="str">
            <v>SC2401</v>
          </cell>
          <cell r="C386" t="str">
            <v>Viaje por unidad de Bombeo</v>
          </cell>
          <cell r="D386" t="str">
            <v>km</v>
          </cell>
          <cell r="E386">
            <v>3.15</v>
          </cell>
        </row>
        <row r="387">
          <cell r="B387" t="str">
            <v>SC2405</v>
          </cell>
          <cell r="C387" t="str">
            <v>Cada hora adicional o fracción de trabajo, por unidad de bombeo</v>
          </cell>
          <cell r="D387" t="str">
            <v>hr</v>
          </cell>
          <cell r="E387">
            <v>48.26</v>
          </cell>
        </row>
        <row r="388">
          <cell r="B388" t="str">
            <v>SC2406</v>
          </cell>
          <cell r="C388" t="str">
            <v>Cargo por profundidad, hasta 11.000 pies.</v>
          </cell>
          <cell r="D388" t="str">
            <v>Pie</v>
          </cell>
          <cell r="E388">
            <v>0.08</v>
          </cell>
        </row>
        <row r="389">
          <cell r="B389" t="str">
            <v>SC2407</v>
          </cell>
          <cell r="C389" t="str">
            <v>Cargo por profundidad, de 11.001 hasta 14.000 Pies</v>
          </cell>
          <cell r="D389" t="str">
            <v>Pie</v>
          </cell>
          <cell r="E389">
            <v>0.16</v>
          </cell>
        </row>
        <row r="390">
          <cell r="B390" t="str">
            <v>SC2408</v>
          </cell>
          <cell r="C390" t="str">
            <v>Segundo tapón de cemento , costo por unidad</v>
          </cell>
          <cell r="D390" t="str">
            <v>unidad</v>
          </cell>
          <cell r="E390">
            <v>1004.71</v>
          </cell>
        </row>
        <row r="391">
          <cell r="B391" t="str">
            <v>SC2409</v>
          </cell>
          <cell r="C391" t="str">
            <v>Tercer tapón de cemento, costo por unidad</v>
          </cell>
          <cell r="D391" t="str">
            <v>unidad</v>
          </cell>
          <cell r="E391">
            <v>1004.71</v>
          </cell>
        </row>
        <row r="392">
          <cell r="B392" t="str">
            <v>SC2410</v>
          </cell>
          <cell r="C392" t="str">
            <v>Adaptador de  2 3/8", 2 7/8", 3 1/2", 4 1/2" para operaciones de bombeo de cementación</v>
          </cell>
          <cell r="D392" t="str">
            <v>unidad</v>
          </cell>
          <cell r="E392">
            <v>45.77</v>
          </cell>
        </row>
        <row r="393">
          <cell r="B393" t="str">
            <v>SC2411</v>
          </cell>
          <cell r="C393" t="str">
            <v>Cargo mínimo por movilización de cemento más aditivos, para tapones de cemento</v>
          </cell>
          <cell r="D393" t="str">
            <v>unidad</v>
          </cell>
          <cell r="E393">
            <v>289.32</v>
          </cell>
        </row>
        <row r="394">
          <cell r="B394" t="str">
            <v>SC2412</v>
          </cell>
          <cell r="C394" t="str">
            <v>Mezcla cemento + adit. , por cada cuft de material seco proporcionado por la contratista.</v>
          </cell>
          <cell r="D394" t="str">
            <v>Ft3</v>
          </cell>
          <cell r="E394">
            <v>0.86</v>
          </cell>
        </row>
        <row r="395">
          <cell r="B395" t="str">
            <v>SC2413</v>
          </cell>
          <cell r="C395" t="str">
            <v>Mezcla cemento + adit., por cada Libra de material seco proporcionado por la Empresa o terceros.</v>
          </cell>
          <cell r="D395" t="str">
            <v>lbs</v>
          </cell>
          <cell r="E395">
            <v>0.02</v>
          </cell>
        </row>
        <row r="396">
          <cell r="B396" t="str">
            <v>SC2415</v>
          </cell>
          <cell r="C396" t="str">
            <v>Registrador electrónico de presión, rata y densidad, por trabajo</v>
          </cell>
          <cell r="D396" t="str">
            <v>unidad</v>
          </cell>
          <cell r="E396">
            <v>305.41000000000003</v>
          </cell>
        </row>
        <row r="397">
          <cell r="B397" t="str">
            <v>SC2416</v>
          </cell>
          <cell r="C397" t="str">
            <v>Cargo por mezcla de colchón lavador</v>
          </cell>
          <cell r="D397" t="str">
            <v>gls</v>
          </cell>
          <cell r="E397">
            <v>0.1</v>
          </cell>
        </row>
        <row r="398">
          <cell r="B398" t="str">
            <v>SC2417</v>
          </cell>
          <cell r="C398" t="str">
            <v>Mov. Cemento y adit.:Ton-Km,( incluido manipuleo)</v>
          </cell>
          <cell r="D398" t="str">
            <v>Tn - km</v>
          </cell>
          <cell r="E398">
            <v>1.1399999999999999</v>
          </cell>
        </row>
        <row r="399">
          <cell r="B399" t="str">
            <v>SC2418</v>
          </cell>
          <cell r="C399" t="str">
            <v>Mezcla de aditivo en agua</v>
          </cell>
          <cell r="D399" t="str">
            <v>gls</v>
          </cell>
          <cell r="E399">
            <v>0.1</v>
          </cell>
        </row>
        <row r="400">
          <cell r="B400" t="str">
            <v>SC2419</v>
          </cell>
          <cell r="C400" t="str">
            <v>Uso de recirculador, por trabajo</v>
          </cell>
          <cell r="D400" t="str">
            <v>unidad</v>
          </cell>
          <cell r="E400">
            <v>172.85</v>
          </cell>
        </row>
        <row r="401">
          <cell r="B401" t="str">
            <v>SC2420</v>
          </cell>
          <cell r="C401" t="str">
            <v>Registrador de presión tipo Martín Decker, por trabajo</v>
          </cell>
          <cell r="D401" t="str">
            <v>unidad</v>
          </cell>
          <cell r="E401">
            <v>91.53</v>
          </cell>
        </row>
        <row r="402">
          <cell r="B402" t="str">
            <v>SC2422</v>
          </cell>
          <cell r="C402" t="str">
            <v xml:space="preserve">Movilización de equipos pesados </v>
          </cell>
          <cell r="D402" t="str">
            <v>km</v>
          </cell>
          <cell r="E402">
            <v>3.15</v>
          </cell>
        </row>
        <row r="403">
          <cell r="B403" t="str">
            <v>SC2423</v>
          </cell>
          <cell r="C403" t="str">
            <v>Supervisor para operaciones de cementación dia o fraccion</v>
          </cell>
          <cell r="D403" t="str">
            <v>día</v>
          </cell>
          <cell r="E403">
            <v>437.23</v>
          </cell>
        </row>
        <row r="404">
          <cell r="B404" t="str">
            <v>SC2424</v>
          </cell>
          <cell r="C404" t="str">
            <v>Operador para operaciones de cementación dia o fraccion</v>
          </cell>
          <cell r="D404" t="str">
            <v>día</v>
          </cell>
          <cell r="E404">
            <v>349.78</v>
          </cell>
        </row>
        <row r="405">
          <cell r="B405" t="str">
            <v>SC2425</v>
          </cell>
          <cell r="C405" t="str">
            <v>Movilización unidades livianas para servicio de tapón cemento</v>
          </cell>
          <cell r="D405" t="str">
            <v>km</v>
          </cell>
          <cell r="E405">
            <v>2.66</v>
          </cell>
        </row>
        <row r="406">
          <cell r="B406" t="str">
            <v>SC2426</v>
          </cell>
          <cell r="C406" t="str">
            <v>Servicio de Winche para bajar tanques y silos</v>
          </cell>
          <cell r="D406" t="str">
            <v>día</v>
          </cell>
          <cell r="E406">
            <v>1537.56</v>
          </cell>
        </row>
        <row r="407">
          <cell r="B407" t="str">
            <v>SC2427</v>
          </cell>
          <cell r="C407" t="str">
            <v>Asistente de Operaciones para tapones de cemento dia o fraccion</v>
          </cell>
          <cell r="D407" t="str">
            <v>día</v>
          </cell>
          <cell r="E407">
            <v>109.31</v>
          </cell>
        </row>
        <row r="408">
          <cell r="B408" t="str">
            <v>SC2428</v>
          </cell>
          <cell r="C408" t="str">
            <v>Supervisor Senior para tapones de cemento dia o fraccion</v>
          </cell>
          <cell r="D408" t="str">
            <v>día</v>
          </cell>
          <cell r="E408">
            <v>658.39</v>
          </cell>
        </row>
        <row r="409">
          <cell r="B409" t="str">
            <v>SC2429</v>
          </cell>
          <cell r="C409" t="str">
            <v>Primeras 4 horas o fracción, cargo básico por unidad de bombeo (350 HP)</v>
          </cell>
          <cell r="D409" t="str">
            <v>unidad</v>
          </cell>
          <cell r="E409">
            <v>2189.12</v>
          </cell>
        </row>
        <row r="410">
          <cell r="B410" t="str">
            <v>SC2430</v>
          </cell>
          <cell r="C410" t="str">
            <v>Cada hora adicional o fracción de trabajo, por unidad de bombeo  (350 HP)</v>
          </cell>
          <cell r="D410" t="str">
            <v>hr</v>
          </cell>
          <cell r="E410">
            <v>129.44999999999999</v>
          </cell>
        </row>
        <row r="411">
          <cell r="B411" t="str">
            <v>DYRY-210L</v>
          </cell>
          <cell r="C411" t="str">
            <v>Retardador  para lechada convencional</v>
          </cell>
          <cell r="D411" t="str">
            <v>gls</v>
          </cell>
          <cell r="E411">
            <v>17.93</v>
          </cell>
        </row>
        <row r="412">
          <cell r="B412" t="str">
            <v>DYRY - 80</v>
          </cell>
          <cell r="C412" t="str">
            <v>Retardador  de fragüe para lechadas pesadas</v>
          </cell>
          <cell r="D412" t="str">
            <v>lbs</v>
          </cell>
          <cell r="E412">
            <v>8.99</v>
          </cell>
        </row>
        <row r="413">
          <cell r="B413" t="str">
            <v>DYLIG-SCL</v>
          </cell>
          <cell r="C413" t="str">
            <v>Retardador de fragüe liquido</v>
          </cell>
          <cell r="D413" t="str">
            <v>gls</v>
          </cell>
          <cell r="E413">
            <v>19.989999999999998</v>
          </cell>
        </row>
        <row r="414">
          <cell r="B414" t="str">
            <v>DYLIG-HTL</v>
          </cell>
          <cell r="C414" t="str">
            <v>Retardador de fragüe liquido para HT</v>
          </cell>
          <cell r="D414" t="str">
            <v>gls</v>
          </cell>
          <cell r="E414">
            <v>17.2</v>
          </cell>
        </row>
        <row r="415">
          <cell r="B415" t="str">
            <v>DYFY-320</v>
          </cell>
          <cell r="C415" t="str">
            <v xml:space="preserve">Controlador de Filtrado para lechada </v>
          </cell>
          <cell r="D415" t="str">
            <v>lbs</v>
          </cell>
          <cell r="E415">
            <v>25.6</v>
          </cell>
        </row>
        <row r="416">
          <cell r="B416" t="str">
            <v>DYFY-330</v>
          </cell>
          <cell r="C416" t="str">
            <v>Controlador de Filtrado para lechada livianas</v>
          </cell>
          <cell r="D416" t="str">
            <v>lbs</v>
          </cell>
          <cell r="E416">
            <v>12.94</v>
          </cell>
        </row>
        <row r="417">
          <cell r="B417" t="str">
            <v>DYFY-330L</v>
          </cell>
          <cell r="C417" t="str">
            <v>Controlador de Filtrado lechadas densidad superior</v>
          </cell>
          <cell r="D417" t="str">
            <v>gls</v>
          </cell>
          <cell r="E417">
            <v>39.75</v>
          </cell>
        </row>
        <row r="418">
          <cell r="B418" t="str">
            <v>DYRF-300</v>
          </cell>
          <cell r="C418" t="str">
            <v>Reductor de filtrado celulósico</v>
          </cell>
          <cell r="D418" t="str">
            <v>lbs</v>
          </cell>
          <cell r="E418">
            <v>35.18</v>
          </cell>
        </row>
        <row r="419">
          <cell r="B419" t="str">
            <v>DYRF-400</v>
          </cell>
          <cell r="C419" t="str">
            <v>Reductor de filtrado vinílico para Temp medía</v>
          </cell>
          <cell r="D419" t="str">
            <v>lbs</v>
          </cell>
          <cell r="E419">
            <v>24.11</v>
          </cell>
        </row>
        <row r="420">
          <cell r="B420" t="str">
            <v>DYRF-700</v>
          </cell>
          <cell r="C420" t="str">
            <v>Reductor de filtrado celulósico para Temp medía</v>
          </cell>
          <cell r="D420" t="str">
            <v>lbs</v>
          </cell>
          <cell r="E420">
            <v>37.83</v>
          </cell>
        </row>
        <row r="421">
          <cell r="B421" t="str">
            <v>DYRF-800</v>
          </cell>
          <cell r="C421" t="str">
            <v>Reductor de filtrado celulósico para Temp alta</v>
          </cell>
          <cell r="D421" t="str">
            <v>lbs</v>
          </cell>
          <cell r="E421">
            <v>30.27</v>
          </cell>
        </row>
        <row r="422">
          <cell r="B422" t="str">
            <v>DYBY-100</v>
          </cell>
          <cell r="C422" t="str">
            <v>Aditivo para mejorar adherencia polimérico</v>
          </cell>
          <cell r="D422" t="str">
            <v>lbs</v>
          </cell>
          <cell r="E422">
            <v>6.8</v>
          </cell>
        </row>
        <row r="423">
          <cell r="B423" t="str">
            <v>DYBY-100L</v>
          </cell>
          <cell r="C423" t="str">
            <v>Aditivo para mejorar adherencia rápido</v>
          </cell>
          <cell r="D423" t="str">
            <v>gls</v>
          </cell>
          <cell r="E423">
            <v>45.53</v>
          </cell>
        </row>
        <row r="424">
          <cell r="B424" t="str">
            <v>DYBY-560</v>
          </cell>
          <cell r="C424" t="str">
            <v>Aditivo para mejorar adherencia solido para pre mezcla</v>
          </cell>
          <cell r="D424" t="str">
            <v>lbs</v>
          </cell>
          <cell r="E424">
            <v>7.35</v>
          </cell>
        </row>
        <row r="425">
          <cell r="B425" t="str">
            <v>DYBY-580L</v>
          </cell>
          <cell r="C425" t="str">
            <v>Aditivo para mejorar adherencia para lechadas livianas</v>
          </cell>
          <cell r="D425" t="str">
            <v>gls</v>
          </cell>
          <cell r="E425">
            <v>10.34</v>
          </cell>
        </row>
        <row r="426">
          <cell r="B426" t="str">
            <v>DYBY-860L</v>
          </cell>
          <cell r="C426" t="str">
            <v>Aditivo para mejorar adherencia lechadas alta densidad</v>
          </cell>
          <cell r="D426" t="str">
            <v>gls</v>
          </cell>
          <cell r="E426">
            <v>21.24</v>
          </cell>
        </row>
        <row r="427">
          <cell r="B427" t="str">
            <v>DYCY-320 HT</v>
          </cell>
          <cell r="C427" t="str">
            <v>DISPERSANTE para lechadas pesadas</v>
          </cell>
          <cell r="D427" t="str">
            <v>lbs</v>
          </cell>
          <cell r="E427">
            <v>6.47</v>
          </cell>
        </row>
        <row r="428">
          <cell r="B428" t="str">
            <v>DYCY-330 HT</v>
          </cell>
          <cell r="C428" t="str">
            <v>DISPERSANTE para lechadas livianas</v>
          </cell>
          <cell r="D428" t="str">
            <v>lbs</v>
          </cell>
          <cell r="E428">
            <v>7.06</v>
          </cell>
        </row>
        <row r="429">
          <cell r="B429" t="str">
            <v>DYD-110</v>
          </cell>
          <cell r="C429" t="str">
            <v>Dispersante base naftalen sulfonato de sodio</v>
          </cell>
          <cell r="D429" t="str">
            <v>lbs</v>
          </cell>
          <cell r="E429">
            <v>11.82</v>
          </cell>
        </row>
        <row r="430">
          <cell r="B430" t="str">
            <v>DYD-200L</v>
          </cell>
          <cell r="C430" t="str">
            <v>Dispersante base naftalen sulfonato liquido</v>
          </cell>
          <cell r="D430" t="str">
            <v>gls</v>
          </cell>
          <cell r="E430">
            <v>13.99</v>
          </cell>
        </row>
        <row r="431">
          <cell r="B431" t="str">
            <v>DYCY-321 HT</v>
          </cell>
          <cell r="C431" t="str">
            <v xml:space="preserve">Dispersante polimérico liquido </v>
          </cell>
          <cell r="D431" t="str">
            <v>gls</v>
          </cell>
          <cell r="E431">
            <v>23.38</v>
          </cell>
        </row>
        <row r="432">
          <cell r="B432" t="str">
            <v>DY GEL</v>
          </cell>
          <cell r="C432" t="str">
            <v>EXTENDEDOR</v>
          </cell>
          <cell r="D432" t="str">
            <v>lbs</v>
          </cell>
          <cell r="E432">
            <v>0.34</v>
          </cell>
        </row>
        <row r="433">
          <cell r="B433" t="str">
            <v>DYAF-100L</v>
          </cell>
          <cell r="C433" t="str">
            <v>ANTI - ESPUMANTE para SQZ</v>
          </cell>
          <cell r="D433" t="str">
            <v xml:space="preserve">gls </v>
          </cell>
          <cell r="E433">
            <v>31.37</v>
          </cell>
        </row>
        <row r="434">
          <cell r="B434" t="str">
            <v>DYAF-200L</v>
          </cell>
          <cell r="C434" t="str">
            <v>ANTI - ESPUMANTE para lechadas pesadas</v>
          </cell>
          <cell r="D434" t="str">
            <v xml:space="preserve">gls </v>
          </cell>
          <cell r="E434">
            <v>43.46</v>
          </cell>
        </row>
        <row r="435">
          <cell r="B435" t="str">
            <v>DYDSFT SSL</v>
          </cell>
          <cell r="C435" t="str">
            <v>DENSIFICANTE (Barita, sx de 100 lbs).</v>
          </cell>
          <cell r="D435" t="str">
            <v>sx</v>
          </cell>
          <cell r="E435">
            <v>16.62</v>
          </cell>
        </row>
        <row r="436">
          <cell r="B436" t="str">
            <v>DYDSFT HT</v>
          </cell>
          <cell r="C436" t="str">
            <v>DENSIFICANTE (Hermatite, sx de 100 lbs).</v>
          </cell>
          <cell r="D436" t="str">
            <v>sx</v>
          </cell>
          <cell r="E436">
            <v>29.98</v>
          </cell>
        </row>
        <row r="437">
          <cell r="B437" t="str">
            <v>DYA-100</v>
          </cell>
          <cell r="C437" t="str">
            <v>Material Alivianador de lechada</v>
          </cell>
          <cell r="D437" t="str">
            <v>lbs</v>
          </cell>
          <cell r="E437">
            <v>3.02</v>
          </cell>
        </row>
        <row r="438">
          <cell r="B438" t="str">
            <v>DYEF6061</v>
          </cell>
          <cell r="C438" t="str">
            <v>Act model BKR premium Bridge Plug- WIRELINE SET/ DRILLABLE FOR  CASING 5' 11.5-18 lbs/FT</v>
          </cell>
          <cell r="D438" t="str">
            <v>unidad</v>
          </cell>
          <cell r="E438">
            <v>1376.65</v>
          </cell>
        </row>
        <row r="439">
          <cell r="B439" t="str">
            <v>DYEF6062</v>
          </cell>
          <cell r="C439" t="str">
            <v>Act model BKR premium Bridge Plug - WIRELINE SET/ DRILLABLE  FOR CASING 7'' 17-35 lbs/FT</v>
          </cell>
          <cell r="D439" t="str">
            <v>unidad</v>
          </cell>
          <cell r="E439">
            <v>1923.81</v>
          </cell>
        </row>
        <row r="440">
          <cell r="B440" t="str">
            <v>DYEF6063</v>
          </cell>
          <cell r="C440" t="str">
            <v>Act model BKR premium Bridge Plug - WIRELINE SET/ DRILLABLE FOR CASING 9 5/8'' 29.3-53.5 lbs/FT</v>
          </cell>
          <cell r="D440" t="str">
            <v>unidad</v>
          </cell>
          <cell r="E440">
            <v>2749.65</v>
          </cell>
        </row>
        <row r="441">
          <cell r="B441" t="str">
            <v>DYEF6064</v>
          </cell>
          <cell r="C441" t="str">
            <v>Act model BKR premium Bridge Plug- MECHANICAL SET/ DRILLABLE FOR CASING 5' 11.5-18 lbs/FT</v>
          </cell>
          <cell r="D441" t="str">
            <v>unidad</v>
          </cell>
          <cell r="E441">
            <v>1376.65</v>
          </cell>
        </row>
        <row r="442">
          <cell r="B442" t="str">
            <v>DYEF6065</v>
          </cell>
          <cell r="C442" t="str">
            <v>Act model BKR premium Bridge Plug - MECHANICAL SET/ DRILLABLE FOR  CASING 7'' 17-35 lbs/FT</v>
          </cell>
          <cell r="D442" t="str">
            <v>unidad</v>
          </cell>
          <cell r="E442">
            <v>1838.19</v>
          </cell>
        </row>
        <row r="443">
          <cell r="B443" t="str">
            <v>DYEF6066</v>
          </cell>
          <cell r="C443" t="str">
            <v>Act model BKR premium Bridge Plug - MECHANICAL SET/ DRILLABLE  FOR CASING 9 5/8'' 29.3-53.5 lbs/FT</v>
          </cell>
          <cell r="D443" t="str">
            <v>unidad</v>
          </cell>
          <cell r="E443">
            <v>2749.65</v>
          </cell>
        </row>
        <row r="444">
          <cell r="B444" t="str">
            <v>DYEF6067</v>
          </cell>
          <cell r="C444" t="str">
            <v>Act model BKR premium cement retainer- WIRELINE SET/ DRILLABLE FOR CASING 5' 11.5-18 lbs/FT</v>
          </cell>
          <cell r="D444" t="str">
            <v>unidad</v>
          </cell>
          <cell r="E444">
            <v>1376.65</v>
          </cell>
        </row>
        <row r="445">
          <cell r="B445" t="str">
            <v>DYEF6068</v>
          </cell>
          <cell r="C445" t="str">
            <v>Act model BKR premium cement retainer - WIRELINE SET/ DRILLABLE FOR CASING 7'' 17-35 lbs/FT</v>
          </cell>
          <cell r="D445" t="str">
            <v>unidad</v>
          </cell>
          <cell r="E445">
            <v>1838.19</v>
          </cell>
        </row>
        <row r="446">
          <cell r="B446" t="str">
            <v>DYEF6069</v>
          </cell>
          <cell r="C446" t="str">
            <v>Act model BKR premium cement retainer - WIRELINE SET/ DRILLABLE FOR CASING 9 5/8'' 29.3-53.5 lbs/FT</v>
          </cell>
          <cell r="D446" t="str">
            <v>unidad</v>
          </cell>
          <cell r="E446">
            <v>2749.65</v>
          </cell>
        </row>
        <row r="447">
          <cell r="B447" t="str">
            <v>DYEF6070</v>
          </cell>
          <cell r="C447" t="str">
            <v>Act model BKR premium cement retainer- MECHANICAL  SET/ DRILLABLE FOR CASING 5' 11.5-18 lbs/FT</v>
          </cell>
          <cell r="D447" t="str">
            <v>unidad</v>
          </cell>
          <cell r="E447">
            <v>1376.65</v>
          </cell>
        </row>
        <row r="448">
          <cell r="B448" t="str">
            <v>DYEF6071</v>
          </cell>
          <cell r="C448" t="str">
            <v>Act model BKR premium cement retainer - MECHANICAL  SET/ DRILLABLE FOR CASING 7'' 17-35 lbs/FT</v>
          </cell>
          <cell r="D448" t="str">
            <v>unidad</v>
          </cell>
          <cell r="E448">
            <v>1838.19</v>
          </cell>
        </row>
        <row r="449">
          <cell r="B449" t="str">
            <v>DYEF6072</v>
          </cell>
          <cell r="C449" t="str">
            <v>Act model BKR premium cement retainer - MECHANICAL  SET/ DRILLABLE FOR CASING 9 5/8'' 29.3-53.5 lbs/FT</v>
          </cell>
          <cell r="D449" t="str">
            <v>unidad</v>
          </cell>
          <cell r="E449">
            <v>2749.65</v>
          </cell>
        </row>
        <row r="450">
          <cell r="B450" t="str">
            <v>DYRTY-80</v>
          </cell>
          <cell r="C450" t="str">
            <v>Aditivo de Retrogresión de Resistencia para SQZ</v>
          </cell>
          <cell r="D450" t="str">
            <v>lbs</v>
          </cell>
          <cell r="E450">
            <v>0.3</v>
          </cell>
        </row>
        <row r="451">
          <cell r="B451" t="str">
            <v xml:space="preserve">DYRTYS-80C </v>
          </cell>
          <cell r="C451" t="str">
            <v>Aditivo de Retrogresión de Resistencia para lechadas livianas</v>
          </cell>
          <cell r="D451" t="str">
            <v>lbs</v>
          </cell>
          <cell r="E451">
            <v>0.37</v>
          </cell>
        </row>
        <row r="452">
          <cell r="B452" t="str">
            <v xml:space="preserve">DY-ULTRA </v>
          </cell>
          <cell r="C452" t="str">
            <v xml:space="preserve">Espaciador tipo 1             </v>
          </cell>
          <cell r="D452" t="str">
            <v>gls</v>
          </cell>
          <cell r="E452">
            <v>55.74</v>
          </cell>
        </row>
        <row r="453">
          <cell r="B453" t="str">
            <v>DYRYS-1</v>
          </cell>
          <cell r="C453" t="str">
            <v xml:space="preserve">Espaciador tipo 2              </v>
          </cell>
          <cell r="D453" t="str">
            <v>gls</v>
          </cell>
          <cell r="E453">
            <v>1.91</v>
          </cell>
        </row>
        <row r="454">
          <cell r="B454" t="str">
            <v>DYCD-200</v>
          </cell>
          <cell r="C454" t="str">
            <v>Colchón mecánico limpieza y remoción de residuos de Workover</v>
          </cell>
          <cell r="D454" t="str">
            <v>bbl</v>
          </cell>
          <cell r="E454">
            <v>179.54</v>
          </cell>
        </row>
        <row r="455">
          <cell r="B455" t="str">
            <v>DYCG-300</v>
          </cell>
          <cell r="C455" t="str">
            <v>Colchón gelificado limpieza</v>
          </cell>
          <cell r="D455" t="str">
            <v>bbl</v>
          </cell>
          <cell r="E455">
            <v>261.81</v>
          </cell>
        </row>
        <row r="456">
          <cell r="B456" t="str">
            <v>DYCQ-400</v>
          </cell>
          <cell r="C456" t="str">
            <v>Colchón Químico acción rápida remoción residuos de Workover</v>
          </cell>
          <cell r="D456" t="str">
            <v>bbl</v>
          </cell>
          <cell r="E456">
            <v>637.49</v>
          </cell>
        </row>
        <row r="457">
          <cell r="B457" t="str">
            <v>DYCX-500</v>
          </cell>
          <cell r="C457" t="str">
            <v>Colchón mecánico limpiador</v>
          </cell>
          <cell r="D457" t="str">
            <v>bbl</v>
          </cell>
          <cell r="E457">
            <v>103.35</v>
          </cell>
        </row>
        <row r="458">
          <cell r="B458" t="str">
            <v>DYLX-100</v>
          </cell>
          <cell r="C458" t="str">
            <v>Látex Solido</v>
          </cell>
          <cell r="D458" t="str">
            <v>lbs</v>
          </cell>
          <cell r="E458">
            <v>39.86</v>
          </cell>
        </row>
        <row r="459">
          <cell r="B459" t="str">
            <v>DYLA-200</v>
          </cell>
          <cell r="C459" t="str">
            <v>Látex base polímeros vinílico</v>
          </cell>
          <cell r="D459" t="str">
            <v>lbs</v>
          </cell>
          <cell r="E459">
            <v>22.9</v>
          </cell>
        </row>
        <row r="460">
          <cell r="B460" t="str">
            <v>DYLX-300</v>
          </cell>
          <cell r="C460" t="str">
            <v>Látex base polímeros estirenicos</v>
          </cell>
          <cell r="D460" t="str">
            <v>lbs</v>
          </cell>
          <cell r="E460">
            <v>26.62</v>
          </cell>
        </row>
        <row r="461">
          <cell r="B461" t="str">
            <v>DYLX-400 PLUS</v>
          </cell>
          <cell r="C461" t="str">
            <v>Látex base polímeros estirenicos para HT</v>
          </cell>
          <cell r="D461" t="str">
            <v>lbs</v>
          </cell>
          <cell r="E461">
            <v>27.24</v>
          </cell>
        </row>
        <row r="462">
          <cell r="B462" t="str">
            <v>DYELX-104</v>
          </cell>
          <cell r="C462" t="str">
            <v>Estabilizador para Látex</v>
          </cell>
          <cell r="D462" t="str">
            <v>lbs</v>
          </cell>
          <cell r="E462">
            <v>29.71</v>
          </cell>
        </row>
        <row r="463">
          <cell r="B463" t="str">
            <v>DYMPSL</v>
          </cell>
          <cell r="C463" t="str">
            <v>Aditivo multipropósito para lechadas</v>
          </cell>
          <cell r="D463" t="str">
            <v>lbs</v>
          </cell>
          <cell r="E463">
            <v>1.24</v>
          </cell>
        </row>
        <row r="464">
          <cell r="B464" t="str">
            <v>DYAS-100</v>
          </cell>
          <cell r="C464" t="str">
            <v>Antisetting para cementación</v>
          </cell>
          <cell r="D464" t="str">
            <v>lbs</v>
          </cell>
          <cell r="E464">
            <v>2.4700000000000002</v>
          </cell>
        </row>
        <row r="465">
          <cell r="B465" t="str">
            <v>DYCM-100</v>
          </cell>
          <cell r="C465" t="str">
            <v>Cemento Magnésico</v>
          </cell>
          <cell r="D465" t="str">
            <v>lbs</v>
          </cell>
          <cell r="E465">
            <v>4.5199999999999996</v>
          </cell>
        </row>
        <row r="466">
          <cell r="B466" t="str">
            <v>DYCP-101</v>
          </cell>
          <cell r="C466" t="str">
            <v>Cemento Puzolanico</v>
          </cell>
          <cell r="D466" t="str">
            <v>SX</v>
          </cell>
          <cell r="E466">
            <v>127.49</v>
          </cell>
        </row>
        <row r="467">
          <cell r="B467" t="str">
            <v>DYCP-102</v>
          </cell>
          <cell r="C467" t="str">
            <v>Cemento Dyckerhoff</v>
          </cell>
          <cell r="D467" t="str">
            <v>SX</v>
          </cell>
          <cell r="E467">
            <v>21.54</v>
          </cell>
        </row>
        <row r="468">
          <cell r="B468" t="str">
            <v>DYAE-100</v>
          </cell>
          <cell r="C468" t="str">
            <v>Aditivo expansivo de lechada</v>
          </cell>
          <cell r="D468" t="str">
            <v>lbs</v>
          </cell>
          <cell r="E468">
            <v>27.86</v>
          </cell>
        </row>
        <row r="469">
          <cell r="B469" t="str">
            <v>DYAA-150</v>
          </cell>
          <cell r="C469" t="str">
            <v>Aditivo Antiretrogresivo</v>
          </cell>
          <cell r="D469" t="str">
            <v>lbs</v>
          </cell>
          <cell r="E469">
            <v>34.659999999999997</v>
          </cell>
        </row>
        <row r="470">
          <cell r="B470" t="str">
            <v>DYAX-200</v>
          </cell>
          <cell r="C470" t="str">
            <v>Aditivo Extendedor de lechada</v>
          </cell>
          <cell r="D470" t="str">
            <v>gls</v>
          </cell>
          <cell r="E470">
            <v>7.81</v>
          </cell>
        </row>
        <row r="471">
          <cell r="B471" t="str">
            <v>DYEC-100</v>
          </cell>
          <cell r="C471" t="str">
            <v>Espumante para Cemento</v>
          </cell>
          <cell r="D471" t="str">
            <v>lbs</v>
          </cell>
          <cell r="E471">
            <v>14.23</v>
          </cell>
        </row>
        <row r="472">
          <cell r="B472" t="str">
            <v>DYFM-100</v>
          </cell>
          <cell r="C472" t="str">
            <v>Fibra Monofilamento 12 mm</v>
          </cell>
          <cell r="D472" t="str">
            <v>lbs</v>
          </cell>
          <cell r="E472">
            <v>45.6</v>
          </cell>
        </row>
        <row r="473">
          <cell r="B473" t="str">
            <v>DYOP-100</v>
          </cell>
          <cell r="C473" t="str">
            <v>Obturante Polimérico</v>
          </cell>
          <cell r="D473" t="str">
            <v>lbs</v>
          </cell>
          <cell r="E473">
            <v>30.95</v>
          </cell>
        </row>
        <row r="474">
          <cell r="B474" t="str">
            <v>DYSC-800</v>
          </cell>
          <cell r="C474" t="str">
            <v>Soda Caustica solido</v>
          </cell>
          <cell r="D474" t="str">
            <v>lbs</v>
          </cell>
          <cell r="E474">
            <v>2.09</v>
          </cell>
        </row>
        <row r="475">
          <cell r="B475" t="str">
            <v>DYXYC- 2007</v>
          </cell>
          <cell r="C475" t="str">
            <v>Biocida alta concentración para tratamientos</v>
          </cell>
          <cell r="D475" t="str">
            <v>gls</v>
          </cell>
          <cell r="E475">
            <v>168.57</v>
          </cell>
        </row>
        <row r="476">
          <cell r="B476" t="str">
            <v>DYBF-70L</v>
          </cell>
          <cell r="C476" t="str">
            <v>Buffer acido</v>
          </cell>
          <cell r="D476" t="str">
            <v>gls</v>
          </cell>
          <cell r="E476">
            <v>10.85</v>
          </cell>
        </row>
        <row r="477">
          <cell r="B477" t="str">
            <v>DYBF-10L</v>
          </cell>
          <cell r="C477" t="str">
            <v>Buffer liquido alcalino mezcla de sales regula pH</v>
          </cell>
          <cell r="D477" t="str">
            <v>gls</v>
          </cell>
          <cell r="E477">
            <v>8.69</v>
          </cell>
        </row>
        <row r="478">
          <cell r="B478" t="str">
            <v>DYBF-20L</v>
          </cell>
          <cell r="C478" t="str">
            <v>Buffer liquido alcalino regula pH</v>
          </cell>
          <cell r="D478" t="str">
            <v>gls</v>
          </cell>
          <cell r="E478">
            <v>10.19</v>
          </cell>
        </row>
        <row r="479">
          <cell r="B479" t="str">
            <v>DYBF-30L</v>
          </cell>
          <cell r="C479" t="str">
            <v>Regulador de pH Alcalino</v>
          </cell>
          <cell r="D479" t="str">
            <v>gls</v>
          </cell>
          <cell r="E479">
            <v>11.89</v>
          </cell>
        </row>
        <row r="480">
          <cell r="B480" t="str">
            <v>DYBF-40</v>
          </cell>
          <cell r="C480" t="str">
            <v>Regulador de pH solido</v>
          </cell>
          <cell r="D480" t="str">
            <v>lbs</v>
          </cell>
          <cell r="E480">
            <v>107.16</v>
          </cell>
        </row>
        <row r="481">
          <cell r="B481" t="str">
            <v>DYBF-50L</v>
          </cell>
          <cell r="C481" t="str">
            <v>Regulador de pH evita hidratación violenta</v>
          </cell>
          <cell r="D481" t="str">
            <v>lbs</v>
          </cell>
          <cell r="E481">
            <v>96.44</v>
          </cell>
        </row>
        <row r="482">
          <cell r="B482" t="str">
            <v>DYCIDE-57</v>
          </cell>
          <cell r="C482" t="str">
            <v>Bactericida para preservar geles</v>
          </cell>
          <cell r="D482" t="str">
            <v>lbs</v>
          </cell>
          <cell r="E482">
            <v>126.42</v>
          </cell>
        </row>
        <row r="483">
          <cell r="B483" t="str">
            <v>DYCIDE-100</v>
          </cell>
          <cell r="C483" t="str">
            <v>Bactericida para preservar degradación bacteriana</v>
          </cell>
          <cell r="D483" t="str">
            <v>lbs</v>
          </cell>
          <cell r="E483">
            <v>126.42</v>
          </cell>
        </row>
        <row r="484">
          <cell r="B484" t="str">
            <v>DYFK-100</v>
          </cell>
          <cell r="C484" t="str">
            <v>Fluoruro de Potasio</v>
          </cell>
          <cell r="D484" t="str">
            <v>gls</v>
          </cell>
          <cell r="E484">
            <v>4.37</v>
          </cell>
        </row>
        <row r="485">
          <cell r="B485" t="str">
            <v>DYMFP-100</v>
          </cell>
          <cell r="C485" t="str">
            <v>Mono fosfato de potasio</v>
          </cell>
          <cell r="D485" t="str">
            <v>lbs</v>
          </cell>
          <cell r="E485">
            <v>1.57</v>
          </cell>
        </row>
        <row r="486">
          <cell r="B486" t="str">
            <v>DYHK-100</v>
          </cell>
          <cell r="C486" t="str">
            <v>hidróxido de Potasio</v>
          </cell>
          <cell r="D486" t="str">
            <v>gls</v>
          </cell>
          <cell r="E486">
            <v>1.17</v>
          </cell>
        </row>
        <row r="487">
          <cell r="B487" t="str">
            <v>DYBYF-90L</v>
          </cell>
          <cell r="C487" t="str">
            <v>Hidróxido de potasio 15%</v>
          </cell>
          <cell r="D487" t="str">
            <v>gls</v>
          </cell>
          <cell r="E487">
            <v>18.64</v>
          </cell>
        </row>
        <row r="488">
          <cell r="B488" t="str">
            <v>DYCC-200</v>
          </cell>
          <cell r="C488" t="str">
            <v>Carbonato de Calcio</v>
          </cell>
          <cell r="D488" t="str">
            <v>lbs</v>
          </cell>
          <cell r="E488">
            <v>0.18</v>
          </cell>
        </row>
        <row r="489">
          <cell r="B489" t="str">
            <v>DYE-10</v>
          </cell>
          <cell r="C489" t="str">
            <v>Agente Pegante (50 sx)</v>
          </cell>
          <cell r="D489" t="str">
            <v>lbs</v>
          </cell>
          <cell r="E489">
            <v>4.17</v>
          </cell>
        </row>
        <row r="490">
          <cell r="B490" t="str">
            <v>DYPSA - 10</v>
          </cell>
          <cell r="C490" t="str">
            <v>Componente para Gel</v>
          </cell>
          <cell r="D490" t="str">
            <v>lbs</v>
          </cell>
          <cell r="E490">
            <v>14.93</v>
          </cell>
        </row>
        <row r="491">
          <cell r="B491" t="str">
            <v>DYRG - 350</v>
          </cell>
          <cell r="C491" t="str">
            <v>Rompedor de Crudo</v>
          </cell>
          <cell r="D491" t="str">
            <v>lbs</v>
          </cell>
          <cell r="E491">
            <v>2.42</v>
          </cell>
        </row>
        <row r="492">
          <cell r="B492" t="str">
            <v>DYRPM-100</v>
          </cell>
          <cell r="C492" t="str">
            <v>MODIFICADOR DE PERMEABILIDAD RELATIVA HTP</v>
          </cell>
          <cell r="D492" t="str">
            <v>gls</v>
          </cell>
          <cell r="E492">
            <v>465.21</v>
          </cell>
        </row>
        <row r="493">
          <cell r="B493" t="str">
            <v>DYRPM-101</v>
          </cell>
          <cell r="C493" t="str">
            <v>MODIFICADOR DE PERMEABILIDAD RELATIVA LPT</v>
          </cell>
          <cell r="D493" t="str">
            <v>gls</v>
          </cell>
          <cell r="E493">
            <v>72.16</v>
          </cell>
        </row>
        <row r="494">
          <cell r="B494" t="str">
            <v>DY Fill</v>
          </cell>
          <cell r="C494" t="str">
            <v xml:space="preserve">CEMENTOS TIXOTROPICOS </v>
          </cell>
          <cell r="D494" t="str">
            <v>lbs</v>
          </cell>
          <cell r="E494">
            <v>0.35</v>
          </cell>
        </row>
        <row r="495">
          <cell r="B495" t="str">
            <v>DY Fill HT</v>
          </cell>
          <cell r="C495" t="str">
            <v>CEMENTOS TIXOTROPICOS RAPIDA ACCION</v>
          </cell>
          <cell r="D495" t="str">
            <v>lbs</v>
          </cell>
          <cell r="E495">
            <v>1.27</v>
          </cell>
        </row>
        <row r="496">
          <cell r="B496" t="str">
            <v>DYCEM-A</v>
          </cell>
          <cell r="C496" t="str">
            <v>Cemento Nacional sx de 100  libras</v>
          </cell>
          <cell r="D496" t="str">
            <v>sx</v>
          </cell>
          <cell r="E496">
            <v>7.88</v>
          </cell>
        </row>
        <row r="497">
          <cell r="B497" t="str">
            <v>DYCEM-G</v>
          </cell>
          <cell r="C497" t="str">
            <v>Cemento G API importado sx 94 lbs</v>
          </cell>
          <cell r="D497" t="str">
            <v>sx</v>
          </cell>
          <cell r="E497">
            <v>16.98</v>
          </cell>
        </row>
        <row r="498">
          <cell r="B498" t="str">
            <v>DYCEMMF</v>
          </cell>
          <cell r="C498" t="str">
            <v>Cemento ultra fino (sx 44 lbs)</v>
          </cell>
          <cell r="D498" t="str">
            <v>sx</v>
          </cell>
          <cell r="E498">
            <v>166.58</v>
          </cell>
        </row>
        <row r="499">
          <cell r="B499" t="str">
            <v>Q21081</v>
          </cell>
          <cell r="C499" t="str">
            <v>DYLG- Lubricante Sólido – micro esferas de copolímero. Grav. Espec.: 1.06</v>
          </cell>
          <cell r="D499" t="str">
            <v>lbs</v>
          </cell>
          <cell r="E499">
            <v>2.76</v>
          </cell>
        </row>
        <row r="500">
          <cell r="B500" t="str">
            <v>Q21082</v>
          </cell>
          <cell r="C500" t="str">
            <v>DYCLube - Lubricante Líquido Base-Sintética para aplicaciones en pesca</v>
          </cell>
          <cell r="D500" t="str">
            <v>gls</v>
          </cell>
          <cell r="E500">
            <v>18.760000000000002</v>
          </cell>
        </row>
        <row r="501">
          <cell r="B501" t="str">
            <v>Q21083</v>
          </cell>
          <cell r="C501" t="str">
            <v>DYEzeSlide - Lubricante Líquido Base-Sintética para aplicaciones metal con metal – completación y/o Coiled Tubing</v>
          </cell>
          <cell r="D501" t="str">
            <v>gls</v>
          </cell>
          <cell r="E501">
            <v>23.44</v>
          </cell>
        </row>
        <row r="502">
          <cell r="B502" t="str">
            <v>Q21084</v>
          </cell>
          <cell r="C502" t="str">
            <v>DYDrilcon - Inhibidor de arcillas</v>
          </cell>
          <cell r="D502" t="str">
            <v>gls</v>
          </cell>
          <cell r="E502">
            <v>18.14</v>
          </cell>
        </row>
        <row r="503">
          <cell r="B503" t="str">
            <v>Q21085</v>
          </cell>
          <cell r="C503" t="str">
            <v>DYC-Mul - Mejorador de ROP</v>
          </cell>
          <cell r="D503" t="str">
            <v>gls</v>
          </cell>
          <cell r="E503">
            <v>21.11</v>
          </cell>
        </row>
        <row r="504">
          <cell r="B504" t="str">
            <v>Q21086</v>
          </cell>
          <cell r="C504" t="str">
            <v>DYBlacknite - Estabilizador/fortalecedor de pared de pozo. Reductor de filtrado. Tiene efecto lubricante secundario.</v>
          </cell>
          <cell r="D504" t="str">
            <v>gls</v>
          </cell>
          <cell r="E504">
            <v>16.88</v>
          </cell>
        </row>
        <row r="505">
          <cell r="B505" t="str">
            <v>Q21087</v>
          </cell>
          <cell r="C505" t="str">
            <v>DYSunSweep - Fibra limpiadora de pozo</v>
          </cell>
          <cell r="D505" t="str">
            <v>lbs</v>
          </cell>
          <cell r="E505">
            <v>13.75</v>
          </cell>
        </row>
        <row r="506">
          <cell r="B506" t="str">
            <v>Q21088</v>
          </cell>
          <cell r="C506" t="str">
            <v>DYSX Plus - Reductor de perdida de fluido. Partículas Sólidas de Grafito.</v>
          </cell>
          <cell r="D506" t="str">
            <v>sx</v>
          </cell>
          <cell r="E506">
            <v>72.209999999999994</v>
          </cell>
        </row>
        <row r="507">
          <cell r="B507" t="str">
            <v>Q21089</v>
          </cell>
          <cell r="C507" t="str">
            <v>DYCoastalSpot - Concentrado para píldora despegante de Pega Diferencial</v>
          </cell>
          <cell r="D507" t="str">
            <v>gls</v>
          </cell>
          <cell r="E507">
            <v>23.44</v>
          </cell>
        </row>
        <row r="508">
          <cell r="B508" t="str">
            <v>2.1.31. Servicios de Limpieza de Revestidor</v>
          </cell>
          <cell r="C508"/>
          <cell r="D508"/>
          <cell r="E508"/>
        </row>
        <row r="509">
          <cell r="B509" t="str">
            <v xml:space="preserve">SH1100   </v>
          </cell>
          <cell r="C509" t="str">
            <v xml:space="preserve">SARTA DE LIMPIEZA PARA CASING 5'' - 5 1/2'' Incuye   (casing scraper, cepillo  , magneto , canasta), personal tecnico, redress.  </v>
          </cell>
          <cell r="D509" t="str">
            <v>Corrida</v>
          </cell>
          <cell r="E509">
            <v>4921.78</v>
          </cell>
        </row>
        <row r="510">
          <cell r="B510" t="str">
            <v>SH1101</v>
          </cell>
          <cell r="C510" t="str">
            <v xml:space="preserve">SARTA DE LIMPIEZA PARA CASING 7'' Incuye  (casing scraper, cepillo  , magneto , canasta), personal tecnico, redress.  </v>
          </cell>
          <cell r="D510" t="str">
            <v>Corrida</v>
          </cell>
          <cell r="E510">
            <v>5328.16</v>
          </cell>
        </row>
        <row r="511">
          <cell r="B511" t="str">
            <v>SH1102</v>
          </cell>
          <cell r="C511" t="str">
            <v xml:space="preserve">SARTA DE LIMPIEZA PARA CASING 9 5/8'' Incuye  (casing scraper, cepillo  , magneto , canasta), personal tecnico, redress.  </v>
          </cell>
          <cell r="D511" t="str">
            <v>Corrida</v>
          </cell>
          <cell r="E511">
            <v>5870</v>
          </cell>
        </row>
        <row r="512">
          <cell r="B512" t="str">
            <v>SH1103</v>
          </cell>
          <cell r="C512" t="str">
            <v xml:space="preserve">SARTAS DE LIMPIEZA EN TANDEM PARA CASING  7" Y 9-5/8" Incluye  (casing scraper, cepillo , magneto , canasta), personal tecnico, redress.   </v>
          </cell>
          <cell r="D512" t="str">
            <v>Corrida</v>
          </cell>
          <cell r="E512">
            <v>8534.09</v>
          </cell>
        </row>
        <row r="513">
          <cell r="B513" t="str">
            <v>SH1104</v>
          </cell>
          <cell r="C513" t="str">
            <v xml:space="preserve">SARTAS DE LIMPIEZA EN TANDEM PARA CASING  5" Y 7"  Incluye (casing scraper, cepillo , magneto , canasta), personal tecnico, redress.  </v>
          </cell>
          <cell r="D513" t="str">
            <v>Corrida</v>
          </cell>
          <cell r="E513">
            <v>7631.01</v>
          </cell>
        </row>
        <row r="514">
          <cell r="B514" t="str">
            <v>SH1105</v>
          </cell>
          <cell r="C514" t="str">
            <v xml:space="preserve">SCRAPER PARA CASING 4 1/2-5 1/2" </v>
          </cell>
          <cell r="D514" t="str">
            <v>Corrida</v>
          </cell>
          <cell r="E514">
            <v>2144.81</v>
          </cell>
        </row>
        <row r="515">
          <cell r="B515" t="str">
            <v>SH1106</v>
          </cell>
          <cell r="C515" t="str">
            <v>SCRAPER PARA CASING 7"</v>
          </cell>
          <cell r="D515" t="str">
            <v>Corrida</v>
          </cell>
          <cell r="E515">
            <v>2745.36</v>
          </cell>
        </row>
        <row r="516">
          <cell r="B516" t="str">
            <v>SH1107</v>
          </cell>
          <cell r="C516" t="str">
            <v>SCRAPER PARA CASING 9 5/8"</v>
          </cell>
          <cell r="D516" t="str">
            <v>Corrida</v>
          </cell>
          <cell r="E516">
            <v>3260.11</v>
          </cell>
        </row>
        <row r="517">
          <cell r="B517" t="str">
            <v>SH1108</v>
          </cell>
          <cell r="C517" t="str">
            <v>CANASTA PARA CASING  4 1/2-5 1/2"</v>
          </cell>
          <cell r="D517" t="str">
            <v>Corrida</v>
          </cell>
          <cell r="E517">
            <v>2144.81</v>
          </cell>
        </row>
        <row r="518">
          <cell r="B518" t="str">
            <v>SH1109</v>
          </cell>
          <cell r="C518" t="str">
            <v>CANASTA PARA CASING  7"</v>
          </cell>
          <cell r="D518" t="str">
            <v>Corrida</v>
          </cell>
          <cell r="E518">
            <v>2745.36</v>
          </cell>
        </row>
        <row r="519">
          <cell r="B519" t="str">
            <v>SH1110</v>
          </cell>
          <cell r="C519" t="str">
            <v>CANASTA PARA CASING  9 5/8"</v>
          </cell>
          <cell r="D519" t="str">
            <v>Corrida</v>
          </cell>
          <cell r="E519">
            <v>3260.11</v>
          </cell>
        </row>
        <row r="520">
          <cell r="B520" t="str">
            <v>SCR5201</v>
          </cell>
          <cell r="C520" t="str">
            <v xml:space="preserve">ROTATING JET CLEAN SYSTEM TOOL 2.5¨ - 2 3/8¨ EUE BOX UP </v>
          </cell>
          <cell r="D520" t="str">
            <v>Corrida</v>
          </cell>
          <cell r="E520">
            <v>4244.9399999999996</v>
          </cell>
        </row>
        <row r="521">
          <cell r="B521" t="str">
            <v>SCR5202</v>
          </cell>
          <cell r="C521" t="str">
            <v>SAND JET PERFORATING TOOL - 3.500¨ - 2 3/8¨ EUE BOX x PIN - PRIMERAS 8 HORAS</v>
          </cell>
          <cell r="D521" t="str">
            <v>unidad</v>
          </cell>
          <cell r="E521">
            <v>1496</v>
          </cell>
        </row>
        <row r="522">
          <cell r="B522" t="str">
            <v>SCR5203</v>
          </cell>
          <cell r="C522" t="str">
            <v>SAND JET PERFORATING TOOL -POR PUNZADO</v>
          </cell>
          <cell r="D522" t="str">
            <v>unidad</v>
          </cell>
          <cell r="E522">
            <v>187</v>
          </cell>
        </row>
        <row r="523">
          <cell r="B523" t="str">
            <v>SCR5204</v>
          </cell>
          <cell r="C523" t="str">
            <v>CIRCULATION SUB ROTATING JET CLEAN</v>
          </cell>
          <cell r="D523" t="str">
            <v>día</v>
          </cell>
          <cell r="E523">
            <v>789.56</v>
          </cell>
        </row>
        <row r="524">
          <cell r="B524" t="str">
            <v>SCR5205</v>
          </cell>
          <cell r="C524" t="str">
            <v>Supervisor para operaciones de Sand Jetting dia o fraccion</v>
          </cell>
          <cell r="D524" t="str">
            <v>día</v>
          </cell>
          <cell r="E524">
            <v>806.54</v>
          </cell>
        </row>
        <row r="525">
          <cell r="B525" t="str">
            <v>SCR5206</v>
          </cell>
          <cell r="C525" t="str">
            <v>OPERADOR SAND JETTING dia o fraccion</v>
          </cell>
          <cell r="D525" t="str">
            <v>día</v>
          </cell>
          <cell r="E525">
            <v>349.78</v>
          </cell>
        </row>
        <row r="526">
          <cell r="B526" t="str">
            <v>SCR5207</v>
          </cell>
          <cell r="C526" t="str">
            <v>Asistente de Operaciones para fluidos de completacion dia o fraccion</v>
          </cell>
          <cell r="D526" t="str">
            <v>día</v>
          </cell>
          <cell r="E526">
            <v>109.31</v>
          </cell>
        </row>
        <row r="527">
          <cell r="B527" t="str">
            <v>2.1.07. Servicios de Pesca</v>
          </cell>
          <cell r="C527"/>
          <cell r="D527"/>
          <cell r="E527"/>
        </row>
        <row r="528">
          <cell r="B528" t="str">
            <v>SH1001</v>
          </cell>
          <cell r="C528" t="str">
            <v>Operador de Thru Tubing dia o fraccion dia o fraccion</v>
          </cell>
          <cell r="D528" t="str">
            <v>día</v>
          </cell>
          <cell r="E528">
            <v>330.54</v>
          </cell>
        </row>
        <row r="529">
          <cell r="B529" t="str">
            <v>SH1006</v>
          </cell>
          <cell r="C529" t="str">
            <v>Tapon Inflable de 1-11/16" HASTA 2-1/8'' OD</v>
          </cell>
          <cell r="D529" t="str">
            <v>unidad</v>
          </cell>
          <cell r="E529">
            <v>19792.03</v>
          </cell>
        </row>
        <row r="530">
          <cell r="B530" t="str">
            <v>SH1007</v>
          </cell>
          <cell r="C530" t="str">
            <v>SARTA DE (MHA): O.D 1-11/16"</v>
          </cell>
          <cell r="D530" t="str">
            <v>Corrida</v>
          </cell>
          <cell r="E530">
            <v>2277.65</v>
          </cell>
        </row>
        <row r="531">
          <cell r="B531" t="str">
            <v>SH1008</v>
          </cell>
          <cell r="C531" t="str">
            <v>SARTA DE (MHA): O.D 1-1/2"</v>
          </cell>
          <cell r="D531" t="str">
            <v>Corrida</v>
          </cell>
          <cell r="E531">
            <v>2277.65</v>
          </cell>
        </row>
        <row r="532">
          <cell r="B532" t="str">
            <v>SH1009</v>
          </cell>
          <cell r="C532" t="str">
            <v>SARTA DE (MHA): O.D 2-1/8"</v>
          </cell>
          <cell r="D532" t="str">
            <v>Corrida</v>
          </cell>
          <cell r="E532">
            <v>2356.19</v>
          </cell>
        </row>
        <row r="533">
          <cell r="B533" t="str">
            <v>SH1010</v>
          </cell>
          <cell r="C533" t="str">
            <v>SARTA DE (MHA): O.D 2-7/8"</v>
          </cell>
          <cell r="D533" t="str">
            <v>Corrida</v>
          </cell>
          <cell r="E533">
            <v>2356.19</v>
          </cell>
        </row>
        <row r="534">
          <cell r="B534" t="str">
            <v>SH1011</v>
          </cell>
          <cell r="C534" t="str">
            <v>SARTA DE (MHA) PARA BAJAR TAPON RECUPERABLE 1-11/16" HASTA 2-1/8'' OD</v>
          </cell>
          <cell r="D534" t="str">
            <v>Corrida</v>
          </cell>
          <cell r="E534">
            <v>3414.12</v>
          </cell>
        </row>
        <row r="535">
          <cell r="B535" t="str">
            <v>SH1012</v>
          </cell>
          <cell r="C535" t="str">
            <v>SARTA DE GS SPEAR HIDRAULICO: O.D 1-3/4"</v>
          </cell>
          <cell r="D535" t="str">
            <v>Corrida</v>
          </cell>
          <cell r="E535">
            <v>9660.39</v>
          </cell>
        </row>
        <row r="536">
          <cell r="B536" t="str">
            <v>SH1013</v>
          </cell>
          <cell r="C536" t="str">
            <v>SARTA DE PESCANTE DE GUAYA TIPO CAIMAN</v>
          </cell>
          <cell r="D536" t="str">
            <v>Corrida</v>
          </cell>
          <cell r="E536">
            <v>5999.1</v>
          </cell>
        </row>
        <row r="537">
          <cell r="B537" t="str">
            <v>SH1014</v>
          </cell>
          <cell r="C537" t="str">
            <v>SARTA DE PESCANTE DE GUAYA TIPO ARPON</v>
          </cell>
          <cell r="D537" t="str">
            <v>Corrida</v>
          </cell>
          <cell r="E537">
            <v>5999.1</v>
          </cell>
        </row>
        <row r="538">
          <cell r="B538" t="str">
            <v>SH1015</v>
          </cell>
          <cell r="C538" t="str">
            <v>SARTA DE JDC HIDRAULICO: 2'' HASTA 3 1/2'' OD</v>
          </cell>
          <cell r="D538" t="str">
            <v>Corrida</v>
          </cell>
          <cell r="E538">
            <v>9660.39</v>
          </cell>
        </row>
        <row r="539">
          <cell r="B539" t="str">
            <v>SH1016</v>
          </cell>
          <cell r="C539" t="str">
            <v>SARTA DE OVERSHOT-CONTINUO MECANICO: HASTA 3 1/2 O.D</v>
          </cell>
          <cell r="D539" t="str">
            <v>Corrida</v>
          </cell>
          <cell r="E539">
            <v>6584.39</v>
          </cell>
        </row>
        <row r="540">
          <cell r="B540" t="str">
            <v>SH1017</v>
          </cell>
          <cell r="C540" t="str">
            <v>SARTA DE OVERSHOT HIDRAULICO : HASTA 3 1/2 OD</v>
          </cell>
          <cell r="D540" t="str">
            <v>Corrida</v>
          </cell>
          <cell r="E540">
            <v>7267.22</v>
          </cell>
        </row>
        <row r="541">
          <cell r="B541" t="str">
            <v>SH1018</v>
          </cell>
          <cell r="C541" t="str">
            <v>SARTA DE INDEXING TOOL MECANICA/HIDRAULICA</v>
          </cell>
          <cell r="D541" t="str">
            <v>Corrida</v>
          </cell>
          <cell r="E541">
            <v>5413.83</v>
          </cell>
        </row>
        <row r="542">
          <cell r="B542" t="str">
            <v>SH1019</v>
          </cell>
          <cell r="C542" t="str">
            <v>SARTA DE BLOQUE DE IMPRESIÓN: HASTA 3-3/4"</v>
          </cell>
          <cell r="D542" t="str">
            <v>Corrida</v>
          </cell>
          <cell r="E542">
            <v>2780.08</v>
          </cell>
        </row>
        <row r="543">
          <cell r="B543" t="str">
            <v>SH1020</v>
          </cell>
          <cell r="C543" t="str">
            <v>SARTA DE SETTING TOOL HIDRAULICO: OD. 2''</v>
          </cell>
          <cell r="D543" t="str">
            <v>Corrida</v>
          </cell>
          <cell r="E543">
            <v>2877.62</v>
          </cell>
        </row>
        <row r="544">
          <cell r="B544" t="str">
            <v>SH1021</v>
          </cell>
          <cell r="C544" t="str">
            <v>SARTA DE VENTURY BASKET: 1-11/16" hasta 2 1/2'' OD</v>
          </cell>
          <cell r="D544" t="str">
            <v>Corrida</v>
          </cell>
          <cell r="E544">
            <v>8730.41</v>
          </cell>
        </row>
        <row r="545">
          <cell r="B545" t="str">
            <v>SH1022</v>
          </cell>
          <cell r="C545" t="str">
            <v>SARTA DE JET ROTATORIO: OD. 1-11/16"</v>
          </cell>
          <cell r="D545" t="str">
            <v>Corrida</v>
          </cell>
          <cell r="E545">
            <v>4340.82</v>
          </cell>
        </row>
        <row r="546">
          <cell r="B546" t="str">
            <v>SH1023</v>
          </cell>
          <cell r="C546" t="str">
            <v>SARTA DE JET ROTATORIO: OD. 2-1/2"</v>
          </cell>
          <cell r="D546" t="str">
            <v>Corrida</v>
          </cell>
          <cell r="E546">
            <v>4926.09</v>
          </cell>
        </row>
        <row r="547">
          <cell r="B547" t="str">
            <v>SH1024</v>
          </cell>
          <cell r="C547" t="str">
            <v>SARTA DE CORTADOR DE TUBERIA HIDRAULICO:  1-11/16, 2 1/8''</v>
          </cell>
          <cell r="D547" t="str">
            <v>Corrida</v>
          </cell>
          <cell r="E547">
            <v>11217.84</v>
          </cell>
        </row>
        <row r="548">
          <cell r="B548" t="str">
            <v>SH1025</v>
          </cell>
          <cell r="C548" t="str">
            <v>UNDERIMER: OD. 2", 2-1/8"</v>
          </cell>
          <cell r="D548" t="str">
            <v>Corrida</v>
          </cell>
          <cell r="E548">
            <v>11217.84</v>
          </cell>
        </row>
        <row r="549">
          <cell r="B549" t="str">
            <v>SH1026</v>
          </cell>
          <cell r="C549" t="str">
            <v>PERCUSIÓN HIDRÁULICA O.D 1-11/16'' , 1-1/4''</v>
          </cell>
          <cell r="D549" t="str">
            <v>Corrida</v>
          </cell>
          <cell r="E549">
            <v>7225.66</v>
          </cell>
        </row>
        <row r="550">
          <cell r="B550" t="str">
            <v>SH1027</v>
          </cell>
          <cell r="C550" t="str">
            <v>LOCALIZADOR: O.D 1-11/16 , 2-1/8"</v>
          </cell>
          <cell r="D550" t="str">
            <v>Corrida</v>
          </cell>
          <cell r="E550">
            <v>2731.3</v>
          </cell>
        </row>
        <row r="551">
          <cell r="B551" t="str">
            <v>SH1029</v>
          </cell>
          <cell r="C551" t="str">
            <v>SARTA DE EMPACADURA INFLEBLE: 1-11/16",</v>
          </cell>
          <cell r="D551" t="str">
            <v>Corrida</v>
          </cell>
          <cell r="E551">
            <v>18338.73</v>
          </cell>
        </row>
        <row r="552">
          <cell r="B552" t="str">
            <v>SH1030</v>
          </cell>
          <cell r="C552" t="str">
            <v>CONECTOR DE TUBERIA 1-1/4” – 1-1/2”</v>
          </cell>
          <cell r="D552" t="str">
            <v>Corrida</v>
          </cell>
          <cell r="E552">
            <v>471.24</v>
          </cell>
        </row>
        <row r="553">
          <cell r="B553" t="str">
            <v>SH1031</v>
          </cell>
          <cell r="C553" t="str">
            <v>CONECTOR DE TUBERIA Coil: 1-3/4” – 2.00”</v>
          </cell>
          <cell r="D553" t="str">
            <v>Corrida</v>
          </cell>
          <cell r="E553">
            <v>471.24</v>
          </cell>
        </row>
        <row r="554">
          <cell r="B554" t="str">
            <v>SH1032</v>
          </cell>
          <cell r="C554" t="str">
            <v>VALVULA FLAPPLER</v>
          </cell>
          <cell r="D554" t="str">
            <v>Corrida</v>
          </cell>
          <cell r="E554">
            <v>706.86</v>
          </cell>
        </row>
        <row r="555">
          <cell r="B555" t="str">
            <v>SH1033</v>
          </cell>
          <cell r="C555" t="str">
            <v>SUB DE CIRCULACIÓN</v>
          </cell>
          <cell r="D555" t="str">
            <v>Corrida</v>
          </cell>
          <cell r="E555">
            <v>706.86</v>
          </cell>
        </row>
        <row r="556">
          <cell r="B556" t="str">
            <v>SH1034</v>
          </cell>
          <cell r="C556" t="str">
            <v>DESCONECTOR HIDRAULICO</v>
          </cell>
          <cell r="D556" t="str">
            <v>Corrida</v>
          </cell>
          <cell r="E556">
            <v>706.86</v>
          </cell>
        </row>
        <row r="557">
          <cell r="B557" t="str">
            <v>SH1035</v>
          </cell>
          <cell r="C557" t="str">
            <v>JET FIJO PARA LIMPIEZA</v>
          </cell>
          <cell r="D557" t="str">
            <v>Corrida</v>
          </cell>
          <cell r="E557">
            <v>260.12</v>
          </cell>
        </row>
        <row r="558">
          <cell r="B558" t="str">
            <v>SH1036</v>
          </cell>
          <cell r="C558" t="str">
            <v>JET FIJO PARA CEMENTACIÓN</v>
          </cell>
          <cell r="D558" t="str">
            <v>Corrida</v>
          </cell>
          <cell r="E558">
            <v>281.81</v>
          </cell>
        </row>
        <row r="559">
          <cell r="B559" t="str">
            <v>SH1037</v>
          </cell>
          <cell r="C559" t="str">
            <v xml:space="preserve">Venturi Junk Basket 2 1/16'' /  1 1/2”  </v>
          </cell>
          <cell r="D559" t="str">
            <v>día</v>
          </cell>
          <cell r="E559">
            <v>2071.59</v>
          </cell>
        </row>
        <row r="560">
          <cell r="B560" t="str">
            <v>SH1038</v>
          </cell>
          <cell r="C560" t="str">
            <v xml:space="preserve">Fishing Grab Tool 2 1/16'' /  1 1/2”  </v>
          </cell>
          <cell r="D560" t="str">
            <v>día</v>
          </cell>
          <cell r="E560">
            <v>2300.19</v>
          </cell>
        </row>
        <row r="561">
          <cell r="B561" t="str">
            <v>SH1039</v>
          </cell>
          <cell r="C561" t="str">
            <v xml:space="preserve">Coiled Tubing Anchor with Mechanical Shear Release 1-11/16'' / 1” </v>
          </cell>
          <cell r="D561" t="str">
            <v>Corrida</v>
          </cell>
          <cell r="E561">
            <v>2487.61</v>
          </cell>
        </row>
        <row r="562">
          <cell r="B562" t="str">
            <v>SH1040</v>
          </cell>
          <cell r="C562" t="str">
            <v xml:space="preserve">Coiled Tubing Anchor with Mechanical Shear Release 2-1/8'' / 1 1/2”  </v>
          </cell>
          <cell r="D562" t="str">
            <v>Corrida</v>
          </cell>
          <cell r="E562">
            <v>2487.61</v>
          </cell>
        </row>
        <row r="563">
          <cell r="B563" t="str">
            <v>SH1041</v>
          </cell>
          <cell r="C563" t="str">
            <v xml:space="preserve">Hydraulic Pipe Cutter 1-11/16'' / 1”  </v>
          </cell>
          <cell r="D563" t="str">
            <v>Corrida</v>
          </cell>
          <cell r="E563">
            <v>2324.7800000000002</v>
          </cell>
        </row>
        <row r="564">
          <cell r="B564" t="str">
            <v>SH1042</v>
          </cell>
          <cell r="C564" t="str">
            <v xml:space="preserve">Hydraulic Pipe Cutter 2-1/8'' / 1 1/2”  </v>
          </cell>
          <cell r="D564" t="str">
            <v>Corrida</v>
          </cell>
          <cell r="E564">
            <v>3776.97</v>
          </cell>
        </row>
        <row r="565">
          <cell r="B565" t="str">
            <v>SH1043</v>
          </cell>
          <cell r="C565" t="str">
            <v xml:space="preserve">Multi-Jet Wash Tool T 1-11/16'' / 1”  </v>
          </cell>
          <cell r="D565" t="str">
            <v>día</v>
          </cell>
          <cell r="E565">
            <v>2773.86</v>
          </cell>
        </row>
        <row r="566">
          <cell r="B566" t="str">
            <v>SH1044</v>
          </cell>
          <cell r="C566" t="str">
            <v xml:space="preserve">Multi-Jet Wash Tool T 2-1/8'' / 1 1/2”  </v>
          </cell>
          <cell r="D566" t="str">
            <v>día</v>
          </cell>
          <cell r="E566">
            <v>3392.35</v>
          </cell>
        </row>
        <row r="567">
          <cell r="B567" t="str">
            <v>SH1045</v>
          </cell>
          <cell r="C567" t="str">
            <v xml:space="preserve">Flow Activated Releasable Overshot Tool thru 2 1/8 </v>
          </cell>
          <cell r="D567" t="str">
            <v>día</v>
          </cell>
          <cell r="E567">
            <v>943.66</v>
          </cell>
        </row>
        <row r="568">
          <cell r="B568" t="str">
            <v>SH1046</v>
          </cell>
          <cell r="C568" t="str">
            <v>Basket downhole thru 2 1/8''</v>
          </cell>
          <cell r="D568" t="str">
            <v>día</v>
          </cell>
          <cell r="E568">
            <v>364.84</v>
          </cell>
        </row>
        <row r="569">
          <cell r="B569" t="str">
            <v>SH1047</v>
          </cell>
          <cell r="C569" t="str">
            <v xml:space="preserve">Flow Activated Releasable Fishing/Bulldog Spear thru 2'' / 1”  </v>
          </cell>
          <cell r="D569" t="str">
            <v>día</v>
          </cell>
          <cell r="E569">
            <v>1295.77</v>
          </cell>
        </row>
        <row r="570">
          <cell r="B570" t="str">
            <v>SFS6001</v>
          </cell>
          <cell r="C570" t="str">
            <v>HYDRAULIC JAR  "ALL TYPES" TOOL OD 4.750'' TOOL ID 2.000'' OR 2.250'' THREATS 3 1/2 IF BOX - PIN PRIMER DIA</v>
          </cell>
          <cell r="D570" t="str">
            <v>día</v>
          </cell>
          <cell r="E570">
            <v>1342.83</v>
          </cell>
        </row>
        <row r="571">
          <cell r="B571" t="str">
            <v>SFS6002</v>
          </cell>
          <cell r="C571" t="str">
            <v>HYDRAULIC JAR  "ALL TYPES" TOOL OD 4.750'' TOOL ID 2.000'' OR 2.250'' THREATS 3 1/2 IF BOX - PIN DIA ADICIONAL</v>
          </cell>
          <cell r="D571" t="str">
            <v>día</v>
          </cell>
          <cell r="E571">
            <v>671</v>
          </cell>
        </row>
        <row r="572">
          <cell r="B572" t="str">
            <v>SFS6003</v>
          </cell>
          <cell r="C572" t="str">
            <v>HYDRAULIC JAR  "ALL TYPES" TOOL OD 4.750'' TOOL ID 2.000'' OR 2.250'' THREATS 3 1/2 IF BOX - PIN PERDIDA EN EL HOYO O DAÑO IRREPARABLE</v>
          </cell>
          <cell r="D572" t="str">
            <v>unidad</v>
          </cell>
          <cell r="E572">
            <v>66108.539999999994</v>
          </cell>
        </row>
        <row r="573">
          <cell r="B573" t="str">
            <v>SFS6004</v>
          </cell>
          <cell r="C573" t="str">
            <v>HYDRAULIC JAR  "ALL TYPES" TOOL OD 4.750'' TOOL ID 2.000'' OR 2.250'' THREATS 3 1/2 IF BOX - PIN REDRESS CHARGE</v>
          </cell>
          <cell r="D573" t="str">
            <v>unidad</v>
          </cell>
          <cell r="E573">
            <v>1652.72</v>
          </cell>
        </row>
        <row r="574">
          <cell r="B574" t="str">
            <v>SFS6005</v>
          </cell>
          <cell r="C574" t="str">
            <v>BUMPER SUB  "ALL TYPES" TOOL OD 4.750'' TOOL ID 2.000'' OR 2.250'' THREATS 3 1/2 IF BOX - PIN PRIMER DIA</v>
          </cell>
          <cell r="D574" t="str">
            <v>día</v>
          </cell>
          <cell r="E574">
            <v>799.91</v>
          </cell>
        </row>
        <row r="575">
          <cell r="B575" t="str">
            <v>SFS6006</v>
          </cell>
          <cell r="C575" t="str">
            <v>BUMPER SUB "ALL TYPES" TOOL OD 4.750'' TOOL ID 2.000'' OR 2.250'' THREATS 3 1/2 IF BOX - PIN DIA ADICIONAL</v>
          </cell>
          <cell r="D575" t="str">
            <v>día</v>
          </cell>
          <cell r="E575">
            <v>399.96</v>
          </cell>
        </row>
        <row r="576">
          <cell r="B576" t="str">
            <v>SFS6007</v>
          </cell>
          <cell r="C576" t="str">
            <v>BUMPER SUB "ALL TYPES" TOOL OD 4.750'' TOOL ID 2.000'' OR 2.250'' THREATS 3 1/2 IF BOX - PIN PERDIDA EN EL HOYO O DAÑO IRREPARABLE</v>
          </cell>
          <cell r="D576" t="str">
            <v>unidad</v>
          </cell>
          <cell r="E576">
            <v>45449.62</v>
          </cell>
        </row>
        <row r="577">
          <cell r="B577" t="str">
            <v>SFS6008</v>
          </cell>
          <cell r="C577" t="str">
            <v>BUMPER SUB  "ALL TYPES" TOOL OD 4.750'' TOOL ID 2.000'' OR 2.250'' THREATS 3 1/2 IF BOX - PIN REDRESS CHARGE</v>
          </cell>
          <cell r="D577" t="str">
            <v>unidad</v>
          </cell>
          <cell r="E577">
            <v>1446.12</v>
          </cell>
        </row>
        <row r="578">
          <cell r="B578" t="str">
            <v>SFS6009</v>
          </cell>
          <cell r="C578" t="str">
            <v>ACCELERATORS JARS ALL TYPES TOOL OD 4.750'' TOOL ID 2.000'' OR 2.250'' THREATS 3 1/2 IF BOX - PIN PRIMER DIA</v>
          </cell>
          <cell r="D578" t="str">
            <v>día</v>
          </cell>
          <cell r="E578">
            <v>970.97</v>
          </cell>
        </row>
        <row r="579">
          <cell r="B579" t="str">
            <v>SFS6010</v>
          </cell>
          <cell r="C579" t="str">
            <v>ACCELERATORS JARS  ALL TYPES TOOL OD 4.750'' TOOL ID 2.000'' OR 2.250'' THREATS 3 1/2 IF BOX - PIN DIA ADICIONAL</v>
          </cell>
          <cell r="D579" t="str">
            <v>día</v>
          </cell>
          <cell r="E579">
            <v>485.06</v>
          </cell>
        </row>
        <row r="580">
          <cell r="B580" t="str">
            <v>SFS6011</v>
          </cell>
          <cell r="C580" t="str">
            <v>ACCELERATORS JARS ALL TYPES TOOL OD 4.750'' TOOL ID 2.000'' OR 2.250'' THREATS 3 1/2 IF BOX - PERDIDA EN EL HOYO O DAÑO IRREPARABLE</v>
          </cell>
          <cell r="D580" t="str">
            <v>unidad</v>
          </cell>
          <cell r="E580">
            <v>74372.11</v>
          </cell>
        </row>
        <row r="581">
          <cell r="B581" t="str">
            <v>SFS6012</v>
          </cell>
          <cell r="C581" t="str">
            <v>ACCELERATORS JARS ALL TYPES TOOL OD 4.750'' TOOL ID 2.000'' OR 2.250'' THREATS 3 1/2 IF BOX - PIN REDRESS CHARGE</v>
          </cell>
          <cell r="D581" t="str">
            <v>unidad</v>
          </cell>
          <cell r="E581">
            <v>1652.72</v>
          </cell>
        </row>
        <row r="582">
          <cell r="B582" t="str">
            <v>SFS6013</v>
          </cell>
          <cell r="C582" t="str">
            <v>BUMPER SUB ALL TYPES" TOOL OD 6.250'' TOOL ID 2.250'' THREATS 4 1/2 IF BOX -PIN POR DIA</v>
          </cell>
          <cell r="D582" t="str">
            <v>día</v>
          </cell>
          <cell r="E582">
            <v>1032.95</v>
          </cell>
        </row>
        <row r="583">
          <cell r="B583" t="str">
            <v>SFS6014</v>
          </cell>
          <cell r="C583" t="str">
            <v>BUMPER SUB  "ALL TYPES" TOOL OD 6.250'' TOOL ID 2.250'' THREATS 4 1/2 IF BOX -PIN REDRESS CHARGE</v>
          </cell>
          <cell r="D583" t="str">
            <v>unidad</v>
          </cell>
          <cell r="E583">
            <v>1446.12</v>
          </cell>
        </row>
        <row r="584">
          <cell r="B584" t="str">
            <v>SFS6015</v>
          </cell>
          <cell r="C584" t="str">
            <v>HYDRAULIC JAR  "ALL TYPES" TOOL OD 6.250'' TOOL ID 2.250'' THREATS 4 1/2 IF BOX -PIN POR DIA</v>
          </cell>
          <cell r="D584" t="str">
            <v>día</v>
          </cell>
          <cell r="E584">
            <v>1549.42</v>
          </cell>
        </row>
        <row r="585">
          <cell r="B585" t="str">
            <v>SFS6016</v>
          </cell>
          <cell r="C585" t="str">
            <v>HYDRAULIC JAR  "ALL TYPES" TOOL OD 6.250'' TOOL ID 2.250'' THREATS 4 1/2 IF BOX -PIN PERDIDA EN EL HOYO O DAÑO IRREPARABLE</v>
          </cell>
          <cell r="D585" t="str">
            <v>unidad</v>
          </cell>
          <cell r="E585">
            <v>78503.899999999994</v>
          </cell>
        </row>
        <row r="586">
          <cell r="B586" t="str">
            <v>SFS6017</v>
          </cell>
          <cell r="C586" t="str">
            <v>HYDRAULIC JAR  "ALL TYPES" TOOL OD 6.250'' TOOL ID 2.250'' THREATS 4 1/2 IF BOX -PIN REDRESS CHARGE</v>
          </cell>
          <cell r="D586" t="str">
            <v>unidad</v>
          </cell>
          <cell r="E586">
            <v>1652.72</v>
          </cell>
        </row>
        <row r="587">
          <cell r="B587" t="str">
            <v>SFS6018</v>
          </cell>
          <cell r="C587" t="str">
            <v xml:space="preserve">JUNK MILLS -(FLAT CONCAVE OR CONVEX) HASTA 4 3/4" OD      </v>
          </cell>
          <cell r="D587" t="str">
            <v>corrida</v>
          </cell>
          <cell r="E587">
            <v>1709.89</v>
          </cell>
        </row>
        <row r="588">
          <cell r="B588" t="str">
            <v>SFS6019</v>
          </cell>
          <cell r="C588" t="str">
            <v xml:space="preserve">JUNK MILLS(FLAT CONCAVE OR CONVEX) HASTA 6-1/8" OD        </v>
          </cell>
          <cell r="D588" t="str">
            <v>corrida</v>
          </cell>
          <cell r="E588">
            <v>2198.6799999999998</v>
          </cell>
        </row>
        <row r="589">
          <cell r="B589" t="str">
            <v>SFS6020</v>
          </cell>
          <cell r="C589" t="str">
            <v xml:space="preserve">JUNK MILLS(FLAT CONCAVE OR CONVEX) HASTA 8 1/2 " OD       </v>
          </cell>
          <cell r="D589" t="str">
            <v>corrida</v>
          </cell>
          <cell r="E589">
            <v>3125.36</v>
          </cell>
        </row>
        <row r="590">
          <cell r="B590" t="str">
            <v>SFS6030</v>
          </cell>
          <cell r="C590" t="str">
            <v xml:space="preserve">SHOES - ROTARY, HASTA 4 1/8" OD      </v>
          </cell>
          <cell r="D590" t="str">
            <v>Corrida</v>
          </cell>
          <cell r="E590">
            <v>2301.41</v>
          </cell>
        </row>
        <row r="591">
          <cell r="B591" t="str">
            <v>SFS6036</v>
          </cell>
          <cell r="C591" t="str">
            <v>SHOES - ROTARY, HASTA 4 1/8" OD  PERDIDA EN EL HOYO O DAÑO IRREPARABLE</v>
          </cell>
          <cell r="D591" t="str">
            <v>unidad</v>
          </cell>
          <cell r="E591">
            <v>4054.93</v>
          </cell>
        </row>
        <row r="592">
          <cell r="B592" t="str">
            <v>SFS6037</v>
          </cell>
          <cell r="C592" t="str">
            <v>SHOES - ROTARY, HASTA 6-1/2" OD  PERDIDA EN EL HOYO O DAÑO IRREPARABLE</v>
          </cell>
          <cell r="D592" t="str">
            <v>unidad</v>
          </cell>
          <cell r="E592">
            <v>5271.33</v>
          </cell>
        </row>
        <row r="593">
          <cell r="B593" t="str">
            <v>SFS6038</v>
          </cell>
          <cell r="C593" t="str">
            <v>SHOES - ROTARY,  HASTA 8-1/2" OD  PERDIDA EN EL HOYO O DAÑO IRREPARABLE</v>
          </cell>
          <cell r="D593" t="str">
            <v>unidad</v>
          </cell>
          <cell r="E593">
            <v>7095.92</v>
          </cell>
        </row>
        <row r="594">
          <cell r="B594" t="str">
            <v>SFS6040</v>
          </cell>
          <cell r="C594" t="str">
            <v>BASKETS-BOOT HASTA 4-1/4" OD     POR DIA</v>
          </cell>
          <cell r="D594" t="str">
            <v>día</v>
          </cell>
          <cell r="E594">
            <v>267.25</v>
          </cell>
        </row>
        <row r="595">
          <cell r="B595" t="str">
            <v>SFS6041</v>
          </cell>
          <cell r="C595" t="str">
            <v>BASKETS-BOOT HASTA 4-3/4" OD     POR DIA</v>
          </cell>
          <cell r="D595" t="str">
            <v>día</v>
          </cell>
          <cell r="E595">
            <v>320.45</v>
          </cell>
        </row>
        <row r="596">
          <cell r="B596" t="str">
            <v>SFS6042</v>
          </cell>
          <cell r="C596" t="str">
            <v>BASKETS-BOOT HASTA 5-3/4" OD     POR DIA</v>
          </cell>
          <cell r="D596" t="str">
            <v>día</v>
          </cell>
          <cell r="E596">
            <v>330.3</v>
          </cell>
        </row>
        <row r="597">
          <cell r="B597" t="str">
            <v>SFS6043</v>
          </cell>
          <cell r="C597" t="str">
            <v>BASKETS-BOOT HASTA 6-1/8" OD     POR DIA</v>
          </cell>
          <cell r="D597" t="str">
            <v>día</v>
          </cell>
          <cell r="E597">
            <v>366.73</v>
          </cell>
        </row>
        <row r="598">
          <cell r="B598" t="str">
            <v>SFS6044</v>
          </cell>
          <cell r="C598" t="str">
            <v>BASKETS-BOOT HASTA 6-3/4" OD     POR DIA</v>
          </cell>
          <cell r="D598" t="str">
            <v>día</v>
          </cell>
          <cell r="E598">
            <v>402.6</v>
          </cell>
        </row>
        <row r="599">
          <cell r="B599" t="str">
            <v>SFS6045</v>
          </cell>
          <cell r="C599" t="str">
            <v>BASKETS-BOOT HASTA 7-3/4" OD     POR DIA</v>
          </cell>
          <cell r="D599" t="str">
            <v>día</v>
          </cell>
          <cell r="E599">
            <v>417.64</v>
          </cell>
        </row>
        <row r="600">
          <cell r="B600" t="str">
            <v>SFS6049</v>
          </cell>
          <cell r="C600" t="str">
            <v>BASKETS-BOOT HASTA 4-3/4" OD PERDIDA EN EL HOYO O DAÑO IRREPARABLE</v>
          </cell>
          <cell r="D600" t="str">
            <v>unidad</v>
          </cell>
          <cell r="E600">
            <v>8244.5499999999993</v>
          </cell>
        </row>
        <row r="601">
          <cell r="B601" t="str">
            <v>SFS6050</v>
          </cell>
          <cell r="C601" t="str">
            <v>BASKETS-BOOT HASTA 6-1/8" OD PERDIDA EN EL HOYO O DAÑO IRREPARABLE</v>
          </cell>
          <cell r="D601" t="str">
            <v>unidad</v>
          </cell>
          <cell r="E601">
            <v>8475.93</v>
          </cell>
        </row>
        <row r="602">
          <cell r="B602" t="str">
            <v>SFS6051</v>
          </cell>
          <cell r="C602" t="str">
            <v>BASKETS-BOOT HASTA 7-3/4" OD PERDIDA EN EL HOYO O DAÑO IRREPARABLE</v>
          </cell>
          <cell r="D602" t="str">
            <v>unidad</v>
          </cell>
          <cell r="E602">
            <v>9862.56</v>
          </cell>
        </row>
        <row r="603">
          <cell r="B603" t="str">
            <v>SFS6052</v>
          </cell>
          <cell r="C603" t="str">
            <v>SUBS - ROTARY HASTA 2-3/8" JOINT SIZE     POR DIA</v>
          </cell>
          <cell r="D603" t="str">
            <v>día</v>
          </cell>
          <cell r="E603">
            <v>33.549999999999997</v>
          </cell>
        </row>
        <row r="604">
          <cell r="B604" t="str">
            <v>SFS6053</v>
          </cell>
          <cell r="C604" t="str">
            <v>SUBS - ROTARY HASTA 2-7/8" JOINT SIZE     POR DIA</v>
          </cell>
          <cell r="D604" t="str">
            <v>día</v>
          </cell>
          <cell r="E604">
            <v>40.49</v>
          </cell>
        </row>
        <row r="605">
          <cell r="B605" t="str">
            <v>SFS6054</v>
          </cell>
          <cell r="C605" t="str">
            <v>SUBS - ROTARY HASTA 3-1/2" JOINT SIZE     POR DIA</v>
          </cell>
          <cell r="D605" t="str">
            <v>día</v>
          </cell>
          <cell r="E605">
            <v>42.96</v>
          </cell>
        </row>
        <row r="606">
          <cell r="B606" t="str">
            <v>SFS6055</v>
          </cell>
          <cell r="C606" t="str">
            <v>SUBS - ROTARY HASTA 4-1/2" JOINT SIZE     POR DIA</v>
          </cell>
          <cell r="D606" t="str">
            <v>día</v>
          </cell>
          <cell r="E606">
            <v>58.42</v>
          </cell>
        </row>
        <row r="607">
          <cell r="B607" t="str">
            <v>SFS6056</v>
          </cell>
          <cell r="C607" t="str">
            <v>SUBS - ROTARY, BIT SUB, CROSSOVER SUB HASTA CONEXIÓN 2-7/8"  POR DIA</v>
          </cell>
          <cell r="D607" t="str">
            <v>día</v>
          </cell>
          <cell r="E607">
            <v>64.78</v>
          </cell>
        </row>
        <row r="608">
          <cell r="B608" t="str">
            <v>SFS6057</v>
          </cell>
          <cell r="C608" t="str">
            <v>SUBS - ROTARY, BIT SUB, CROSSOVER SUB HASTA CONEXIÓN 4 1/2"  POR DIA</v>
          </cell>
          <cell r="D608" t="str">
            <v>día</v>
          </cell>
          <cell r="E608">
            <v>93.71</v>
          </cell>
        </row>
        <row r="609">
          <cell r="B609" t="str">
            <v>SFS6074</v>
          </cell>
          <cell r="C609" t="str">
            <v>BOWEN SERIES 150 HASTA 4-3/8"     POR DIA</v>
          </cell>
          <cell r="D609" t="str">
            <v>día</v>
          </cell>
          <cell r="E609">
            <v>434.42</v>
          </cell>
        </row>
        <row r="610">
          <cell r="B610" t="str">
            <v>SFS6075</v>
          </cell>
          <cell r="C610" t="str">
            <v>BOWEN SERIES 150 HASTA 6-1/4"     POR DIA</v>
          </cell>
          <cell r="D610" t="str">
            <v>día</v>
          </cell>
          <cell r="E610">
            <v>513.09</v>
          </cell>
        </row>
        <row r="611">
          <cell r="B611" t="str">
            <v>SFS6076</v>
          </cell>
          <cell r="C611" t="str">
            <v>BOWEN SERIES 150 HASTA 7-7/8"     POR DIA</v>
          </cell>
          <cell r="D611" t="str">
            <v>día</v>
          </cell>
          <cell r="E611">
            <v>622.41999999999996</v>
          </cell>
        </row>
        <row r="612">
          <cell r="B612" t="str">
            <v>SFS6099</v>
          </cell>
          <cell r="C612" t="str">
            <v>ACCESORIOS PARA RELEASING SPEARS GRAPPLE HASTA 2 3/8¨</v>
          </cell>
          <cell r="D612" t="str">
            <v>unidad</v>
          </cell>
          <cell r="E612">
            <v>2736.06</v>
          </cell>
        </row>
        <row r="613">
          <cell r="B613" t="str">
            <v>SFS6100</v>
          </cell>
          <cell r="C613" t="str">
            <v>ACCESORIOS PARA RELEASING SPEARS GRAPPLE HASTA 2 7/8¨</v>
          </cell>
          <cell r="D613" t="str">
            <v>unidad</v>
          </cell>
          <cell r="E613">
            <v>5389.5</v>
          </cell>
        </row>
        <row r="614">
          <cell r="B614" t="str">
            <v>SFS6101</v>
          </cell>
          <cell r="C614" t="str">
            <v>ACCESORIOS PARA RELEASING SPEARS GRAPPLE HASTA 3 1/2¨</v>
          </cell>
          <cell r="D614" t="str">
            <v>unidad</v>
          </cell>
          <cell r="E614">
            <v>5038.29</v>
          </cell>
        </row>
        <row r="615">
          <cell r="B615" t="str">
            <v>SFS6102</v>
          </cell>
          <cell r="C615" t="str">
            <v>ACCESORIOS PARA RELEASING SPEARS GRAPPLE HASTA 5.0¨</v>
          </cell>
          <cell r="D615" t="str">
            <v>unidad</v>
          </cell>
          <cell r="E615">
            <v>6560.45</v>
          </cell>
        </row>
        <row r="616">
          <cell r="B616" t="str">
            <v>SFS6130</v>
          </cell>
          <cell r="C616" t="str">
            <v xml:space="preserve">BLOCKS - LEAD IMPRESSION HASTA 6" OD      </v>
          </cell>
          <cell r="D616" t="str">
            <v>corrida</v>
          </cell>
          <cell r="E616">
            <v>517.71</v>
          </cell>
        </row>
        <row r="617">
          <cell r="B617" t="str">
            <v>SFS6131</v>
          </cell>
          <cell r="C617" t="str">
            <v xml:space="preserve">BLOCKS - LEAD IMPRESSION HASTA 8" OD      </v>
          </cell>
          <cell r="D617" t="str">
            <v>corrida</v>
          </cell>
          <cell r="E617">
            <v>725.96</v>
          </cell>
        </row>
        <row r="618">
          <cell r="B618" t="str">
            <v>SFS6132</v>
          </cell>
          <cell r="C618" t="str">
            <v xml:space="preserve">ROLLERS CASING ROLL OUT 5-1/2" OD AND SMALLER      </v>
          </cell>
          <cell r="D618" t="str">
            <v>corrida</v>
          </cell>
          <cell r="E618">
            <v>722.48</v>
          </cell>
        </row>
        <row r="619">
          <cell r="B619" t="str">
            <v>SFS6133</v>
          </cell>
          <cell r="C619" t="str">
            <v xml:space="preserve">ROLLERS CASING ROLL OUT 7-5/8" OD AND SMALLER      </v>
          </cell>
          <cell r="D619" t="str">
            <v>corrida</v>
          </cell>
          <cell r="E619">
            <v>898.34</v>
          </cell>
        </row>
        <row r="620">
          <cell r="B620" t="str">
            <v>SFS6134</v>
          </cell>
          <cell r="C620" t="str">
            <v xml:space="preserve">ROLLERS CASING ROLL OUT 9-5/8" OD AND SMALLER      </v>
          </cell>
          <cell r="D620" t="str">
            <v>corrida</v>
          </cell>
          <cell r="E620">
            <v>990.3</v>
          </cell>
        </row>
        <row r="621">
          <cell r="B621" t="str">
            <v>SFS6145</v>
          </cell>
          <cell r="C621" t="str">
            <v>INSPECCION DE CONEXIONES DE HERRAMIENTAS</v>
          </cell>
          <cell r="D621" t="str">
            <v>unidad</v>
          </cell>
          <cell r="E621">
            <v>41.32</v>
          </cell>
        </row>
        <row r="622">
          <cell r="B622" t="str">
            <v>SFS6146</v>
          </cell>
          <cell r="C622" t="str">
            <v>Movilizacion unidades livianas para transporte de personal</v>
          </cell>
          <cell r="D622" t="str">
            <v>km</v>
          </cell>
          <cell r="E622">
            <v>2.66</v>
          </cell>
        </row>
        <row r="623">
          <cell r="B623" t="str">
            <v>SFS6147</v>
          </cell>
          <cell r="C623" t="str">
            <v>Movilizacion unidades pesadas para transporte de herramientas</v>
          </cell>
          <cell r="D623" t="str">
            <v>km</v>
          </cell>
          <cell r="E623">
            <v>3.15</v>
          </cell>
        </row>
        <row r="624">
          <cell r="B624" t="str">
            <v>SFS6151</v>
          </cell>
          <cell r="C624" t="str">
            <v>HYDRAULIC SUPER FISHING JAR II HASTA 4 3/4'' OD POR DIA.</v>
          </cell>
          <cell r="D624" t="str">
            <v>día</v>
          </cell>
          <cell r="E624">
            <v>1222.32</v>
          </cell>
        </row>
        <row r="625">
          <cell r="B625" t="str">
            <v>SFS6152</v>
          </cell>
          <cell r="C625" t="str">
            <v>HYDRAULIC SUPER FISHING JAR II HASTA 4 3/4'' OD REDRESS CHARGE, TOTAL MAINTENANCE</v>
          </cell>
          <cell r="D625" t="str">
            <v>unidad</v>
          </cell>
          <cell r="E625">
            <v>1796.44</v>
          </cell>
        </row>
        <row r="626">
          <cell r="B626" t="str">
            <v>SFS6154</v>
          </cell>
          <cell r="C626" t="str">
            <v>JAR FISHING BUMPER SUB HASTA 4 3/4'' OD POR DIA.</v>
          </cell>
          <cell r="D626" t="str">
            <v>día</v>
          </cell>
          <cell r="E626">
            <v>302.61</v>
          </cell>
        </row>
        <row r="627">
          <cell r="B627" t="str">
            <v>SFS6155</v>
          </cell>
          <cell r="C627" t="str">
            <v>JAR FISHING BUMPER SUB HASTA 4 3/4'' OD REDRESS CHARGE, TOTAL MAINTENANCE</v>
          </cell>
          <cell r="D627" t="str">
            <v>unidad</v>
          </cell>
          <cell r="E627">
            <v>1258.44</v>
          </cell>
        </row>
        <row r="628">
          <cell r="B628" t="str">
            <v>SFS6157</v>
          </cell>
          <cell r="C628" t="str">
            <v>SUPER II FISHING JAR INTENSIFIER HASTA 4 3/4'' OD POR DIA.</v>
          </cell>
          <cell r="D628" t="str">
            <v>día</v>
          </cell>
          <cell r="E628">
            <v>918.59</v>
          </cell>
        </row>
        <row r="629">
          <cell r="B629" t="str">
            <v>SFS6158</v>
          </cell>
          <cell r="C629" t="str">
            <v>SUPER II FISHING JAR INTENSIFIER HASTA 4 3/4'' OD  DEDRESS CHARGE.</v>
          </cell>
          <cell r="D629" t="str">
            <v>unidad</v>
          </cell>
          <cell r="E629">
            <v>1667.21</v>
          </cell>
        </row>
        <row r="630">
          <cell r="B630" t="str">
            <v>SFS6160</v>
          </cell>
          <cell r="C630" t="str">
            <v xml:space="preserve">JUNK MILLS, SUPERLOY  (FLAT CONCAVE OR CONVEX) HASTA 4 7/8" OD  </v>
          </cell>
          <cell r="D630" t="str">
            <v>corrida</v>
          </cell>
          <cell r="E630">
            <v>2453.91</v>
          </cell>
        </row>
        <row r="631">
          <cell r="B631" t="str">
            <v>SFS6161</v>
          </cell>
          <cell r="C631" t="str">
            <v xml:space="preserve">JUNK MILLS,  SUPERLOY (FLAT CONCAVE OR CONVEX) HASTA 6-1/8" OD  </v>
          </cell>
          <cell r="D631" t="str">
            <v>corrida</v>
          </cell>
          <cell r="E631">
            <v>2917.83</v>
          </cell>
        </row>
        <row r="632">
          <cell r="B632" t="str">
            <v>SFS6162</v>
          </cell>
          <cell r="C632" t="str">
            <v xml:space="preserve">JUNK MILLS ,  SUPERLOY (FLAT CONCAVE OR CONVEX) HASTA 8 1/2" OD  </v>
          </cell>
          <cell r="D632" t="str">
            <v>corrida</v>
          </cell>
          <cell r="E632">
            <v>4120.71</v>
          </cell>
        </row>
        <row r="633">
          <cell r="B633" t="str">
            <v>SFS6163</v>
          </cell>
          <cell r="C633" t="str">
            <v xml:space="preserve">JUNK MILLS, PIRANHA MILL  (FLAT CONCAVE OR CONVEX) HASTA 4 7/8" OD  </v>
          </cell>
          <cell r="D633" t="str">
            <v>corrida</v>
          </cell>
          <cell r="E633">
            <v>3089.84</v>
          </cell>
        </row>
        <row r="634">
          <cell r="B634" t="str">
            <v>SFS6164</v>
          </cell>
          <cell r="C634" t="str">
            <v xml:space="preserve">JUNK MILLS,  PIRANHA MILL (FLAT CONCAVE OR CONVEX) HASTA 6-1/8" OD  </v>
          </cell>
          <cell r="D634" t="str">
            <v>corrida</v>
          </cell>
          <cell r="E634">
            <v>3707.82</v>
          </cell>
        </row>
        <row r="635">
          <cell r="B635" t="str">
            <v>SFS6165</v>
          </cell>
          <cell r="C635" t="str">
            <v xml:space="preserve">JUNK MILLS ,  PIRANHA MILL (FLAT CONCAVE OR CONVEX) HASTA 8 1/2" OD  </v>
          </cell>
          <cell r="D635" t="str">
            <v>corrida</v>
          </cell>
          <cell r="E635">
            <v>5729.24</v>
          </cell>
        </row>
        <row r="636">
          <cell r="B636" t="str">
            <v>SFS6166</v>
          </cell>
          <cell r="C636" t="str">
            <v>JUNK MILL, SUPERLOY- PIRANHA MILL HASTA 4 7/8" OD MANTENIMIENTO</v>
          </cell>
          <cell r="D636" t="str">
            <v>unidad</v>
          </cell>
          <cell r="E636">
            <v>326.64999999999998</v>
          </cell>
        </row>
        <row r="637">
          <cell r="B637" t="str">
            <v>SFS6167</v>
          </cell>
          <cell r="C637" t="str">
            <v>JUNK MILL, SUPERLOY- PIRANHA MILL  HASTA 6 1/8" OD MANTENIMIENTO</v>
          </cell>
          <cell r="D637" t="str">
            <v>unidad</v>
          </cell>
          <cell r="E637">
            <v>588.94000000000005</v>
          </cell>
        </row>
        <row r="638">
          <cell r="B638" t="str">
            <v>SFS6168</v>
          </cell>
          <cell r="C638" t="str">
            <v>JUNK MILL, SUPERLOY - PIRANHA MILL  HASTA 8 1/2" OD MANTENIMIENTO</v>
          </cell>
          <cell r="D638" t="str">
            <v>unidad</v>
          </cell>
          <cell r="E638">
            <v>838.03</v>
          </cell>
        </row>
        <row r="639">
          <cell r="B639" t="str">
            <v>SFS6169</v>
          </cell>
          <cell r="C639" t="str">
            <v xml:space="preserve">SHOES - ROTARY, SUPERLOY HASTA 4 1/8" OD  </v>
          </cell>
          <cell r="D639" t="str">
            <v>corrida</v>
          </cell>
          <cell r="E639">
            <v>2838.56</v>
          </cell>
        </row>
        <row r="640">
          <cell r="B640" t="str">
            <v>SFS6170</v>
          </cell>
          <cell r="C640" t="str">
            <v xml:space="preserve">SHOES - ROTARY, SUPERLOY HASTA 6 1/8" OD  </v>
          </cell>
          <cell r="D640" t="str">
            <v>corrida</v>
          </cell>
          <cell r="E640">
            <v>3796.61</v>
          </cell>
        </row>
        <row r="641">
          <cell r="B641" t="str">
            <v>SFS6171</v>
          </cell>
          <cell r="C641" t="str">
            <v xml:space="preserve">SHOES - ROTARY, SUPERLOY HASTA 8 1/2" OD  </v>
          </cell>
          <cell r="D641" t="str">
            <v>corrida</v>
          </cell>
          <cell r="E641">
            <v>4964.57</v>
          </cell>
        </row>
        <row r="642">
          <cell r="B642" t="str">
            <v>SFS6172</v>
          </cell>
          <cell r="C642" t="str">
            <v xml:space="preserve">SHOES - ROTARY, PIRANHA MILL HASTA 4 1/8" OD  </v>
          </cell>
          <cell r="D642" t="str">
            <v>corrida</v>
          </cell>
          <cell r="E642">
            <v>3065.26</v>
          </cell>
        </row>
        <row r="643">
          <cell r="B643" t="str">
            <v>SFS6173</v>
          </cell>
          <cell r="C643" t="str">
            <v xml:space="preserve">SHOES - ROTARY, PIRANHA MILL HASTA 6 1/8" OD  </v>
          </cell>
          <cell r="D643" t="str">
            <v>corrida</v>
          </cell>
          <cell r="E643">
            <v>3984.49</v>
          </cell>
        </row>
        <row r="644">
          <cell r="B644" t="str">
            <v>SFS6174</v>
          </cell>
          <cell r="C644" t="str">
            <v xml:space="preserve">SHOES - ROTARY, PIRANHA MILL HASTA 8 1/8" OD  </v>
          </cell>
          <cell r="D644" t="str">
            <v>corrida</v>
          </cell>
          <cell r="E644">
            <v>5362.11</v>
          </cell>
        </row>
        <row r="645">
          <cell r="B645" t="str">
            <v>SFS6175</v>
          </cell>
          <cell r="C645" t="str">
            <v>SHOES - ROTARY, SUPERLOY- PIRANHA MILL HASTA 4 1/8" OD MANTENIMIENTO</v>
          </cell>
          <cell r="D645" t="str">
            <v>unidad</v>
          </cell>
          <cell r="E645">
            <v>308.98</v>
          </cell>
        </row>
        <row r="646">
          <cell r="B646" t="str">
            <v>SFS6176</v>
          </cell>
          <cell r="C646" t="str">
            <v>SHOES - ROTARY, SUPERLOY- PIRANHA MILL HASTA 6 1/8" OD MANTENIMIENTO</v>
          </cell>
          <cell r="D646" t="str">
            <v>unidad</v>
          </cell>
          <cell r="E646">
            <v>588.94000000000005</v>
          </cell>
        </row>
        <row r="647">
          <cell r="B647" t="str">
            <v>SFS6177</v>
          </cell>
          <cell r="C647" t="str">
            <v>SHOES - ROTARY, SUPERLOY- PIRANHA MILL HASTA 8 1/8" OD MANTENIMIENTO</v>
          </cell>
          <cell r="D647" t="str">
            <v>unidad</v>
          </cell>
          <cell r="E647">
            <v>754.23</v>
          </cell>
        </row>
        <row r="648">
          <cell r="B648" t="str">
            <v>SFS6178</v>
          </cell>
          <cell r="C648" t="str">
            <v xml:space="preserve">ALTERED TO INCLUDE JUNK CATCHER (WIRELINE CABLES, ETC.) Hasta 6 1/2" O.D.,  </v>
          </cell>
          <cell r="D648" t="str">
            <v>corrida</v>
          </cell>
          <cell r="E648">
            <v>310.5</v>
          </cell>
        </row>
        <row r="649">
          <cell r="B649" t="str">
            <v>SFS6179</v>
          </cell>
          <cell r="C649" t="str">
            <v xml:space="preserve">ALTERED TO INCLUDE JUNK CATCHER (WIRELINE CABLES, ETC.) Hasta 8 1/2" O.D.,  </v>
          </cell>
          <cell r="D649" t="str">
            <v>corrida</v>
          </cell>
          <cell r="E649">
            <v>386.42</v>
          </cell>
        </row>
        <row r="650">
          <cell r="B650" t="str">
            <v>SFS6180</v>
          </cell>
          <cell r="C650" t="str">
            <v>BASKETS-BOOT HASTA 5-3/4" OD DIA ADICIONAL</v>
          </cell>
          <cell r="D650" t="str">
            <v>día</v>
          </cell>
          <cell r="E650">
            <v>175.94</v>
          </cell>
        </row>
        <row r="651">
          <cell r="B651" t="str">
            <v>SFS6181</v>
          </cell>
          <cell r="C651" t="str">
            <v>WASHPIPE CONNECTION TYPE FJWP HASTA 5" CONNECTION RANGO 20-36 FT POR DIA</v>
          </cell>
          <cell r="D651" t="str">
            <v>día</v>
          </cell>
          <cell r="E651">
            <v>186.01</v>
          </cell>
        </row>
        <row r="652">
          <cell r="B652" t="str">
            <v>SFS6182</v>
          </cell>
          <cell r="C652" t="str">
            <v>WASHPIPE CONNECTION TYPE FJWP 5-3/4" CONNECTION RANGO 20-36 FT POR DIA</v>
          </cell>
          <cell r="D652" t="str">
            <v>día</v>
          </cell>
          <cell r="E652">
            <v>209.51</v>
          </cell>
        </row>
        <row r="653">
          <cell r="B653" t="str">
            <v>SFS6183</v>
          </cell>
          <cell r="C653" t="str">
            <v>WASHPIPE CONNECTION TYPE FJWP 8-1/8" CONNECTION RANGO 20-36 FT POR DIA</v>
          </cell>
          <cell r="D653" t="str">
            <v>día</v>
          </cell>
          <cell r="E653">
            <v>325.77</v>
          </cell>
        </row>
        <row r="654">
          <cell r="B654" t="str">
            <v>SFS6186</v>
          </cell>
          <cell r="C654" t="str">
            <v>WASHPIPE EXTENSION  HASTA 5 3/4", RANGO 5-19 FT  POR DIA</v>
          </cell>
          <cell r="D654" t="str">
            <v>día</v>
          </cell>
          <cell r="E654">
            <v>246.12</v>
          </cell>
        </row>
        <row r="655">
          <cell r="B655" t="str">
            <v>SFS6187</v>
          </cell>
          <cell r="C655" t="str">
            <v>WASHPIPE EXTENSION HASTA 8-1/8", RANGO 5-19 FT POR DIA</v>
          </cell>
          <cell r="D655" t="str">
            <v>día</v>
          </cell>
          <cell r="E655">
            <v>335.83</v>
          </cell>
        </row>
        <row r="656">
          <cell r="B656" t="str">
            <v>SFS6190</v>
          </cell>
          <cell r="C656" t="str">
            <v>DRIVE BUSHINGS - TRIPLE CONNECTION WASHPIPE HASTA 5-3/4" OD POR DIA</v>
          </cell>
          <cell r="D656" t="str">
            <v>día</v>
          </cell>
          <cell r="E656">
            <v>342.8</v>
          </cell>
        </row>
        <row r="657">
          <cell r="B657" t="str">
            <v>SFS6191</v>
          </cell>
          <cell r="C657" t="str">
            <v>DRIVE BUSHINGS - TRIPLE CONNECTION WASHPIPE HASTA 8-1/8" OD POR DIA</v>
          </cell>
          <cell r="D657" t="str">
            <v>día</v>
          </cell>
          <cell r="E657">
            <v>525.84</v>
          </cell>
        </row>
        <row r="658">
          <cell r="B658" t="str">
            <v>SFS6194</v>
          </cell>
          <cell r="C658" t="str">
            <v xml:space="preserve">HOLLOW MILL GUIDE Hasta 5-3/4" Body OD  </v>
          </cell>
          <cell r="D658" t="str">
            <v>corrida</v>
          </cell>
          <cell r="E658">
            <v>1289.3699999999999</v>
          </cell>
        </row>
        <row r="659">
          <cell r="B659" t="str">
            <v>SFS6195</v>
          </cell>
          <cell r="C659" t="str">
            <v xml:space="preserve">HOLLOW MIL GUIDE  Hasta 8-1/2" Body OD  </v>
          </cell>
          <cell r="D659" t="str">
            <v>corrida</v>
          </cell>
          <cell r="E659">
            <v>1958.79</v>
          </cell>
        </row>
        <row r="660">
          <cell r="B660" t="str">
            <v>SFS6196</v>
          </cell>
          <cell r="C660" t="str">
            <v>WASHPIPE LIFT PLUG, Todos los díametros POR DIA</v>
          </cell>
          <cell r="D660" t="str">
            <v>día</v>
          </cell>
          <cell r="E660">
            <v>29.47</v>
          </cell>
        </row>
        <row r="661">
          <cell r="B661" t="str">
            <v>SFS6197</v>
          </cell>
          <cell r="C661" t="str">
            <v>CASING (200 Ton) 5" Hasta 8" Spider y Slips POR DIA</v>
          </cell>
          <cell r="D661" t="str">
            <v>día</v>
          </cell>
          <cell r="E661">
            <v>157.86000000000001</v>
          </cell>
        </row>
        <row r="662">
          <cell r="B662" t="str">
            <v>SFS6198</v>
          </cell>
          <cell r="C662" t="str">
            <v>OVERSHOTS, BOWEN SERIES 150 FS/SH HASTA 8 7/8" OD  POR DIA</v>
          </cell>
          <cell r="D662" t="str">
            <v>día</v>
          </cell>
          <cell r="E662">
            <v>911.29</v>
          </cell>
        </row>
        <row r="663">
          <cell r="B663" t="str">
            <v>SFS6199</v>
          </cell>
          <cell r="C663" t="str">
            <v>OVERSHOTS, BOWEN EXTENSION LOWER HOLLOW  MILL CONTAINER HASTA 5 3/4" OD  POR DIA</v>
          </cell>
          <cell r="D663" t="str">
            <v>día</v>
          </cell>
          <cell r="E663">
            <v>1846.23</v>
          </cell>
        </row>
        <row r="664">
          <cell r="B664" t="str">
            <v>SFS6200</v>
          </cell>
          <cell r="C664" t="str">
            <v>OVERSHOTS, BOWEN EXTENSION LOWER HOLLOW  MILL CONTAINER HASTA 9 1/4" OD, (OVERSHOT, CROSSOVER, CONECTOR A ZAPATA, )  POR DIA</v>
          </cell>
          <cell r="D664" t="str">
            <v>día</v>
          </cell>
          <cell r="E664">
            <v>1698.08</v>
          </cell>
        </row>
        <row r="665">
          <cell r="B665" t="str">
            <v>SFS6201</v>
          </cell>
          <cell r="C665" t="str">
            <v>OVERSHOTS, BOWEN EXTENSION UPPER SERIES 150 HASTA 5 3/4" OD  POR DIA</v>
          </cell>
          <cell r="D665" t="str">
            <v>día</v>
          </cell>
          <cell r="E665">
            <v>203.2</v>
          </cell>
        </row>
        <row r="666">
          <cell r="B666" t="str">
            <v>SFS6202</v>
          </cell>
          <cell r="C666" t="str">
            <v>OVERSHOTS, BOWEN EXTENSION UPPER SERIES 150 HASTA 9 1/4" OD  POR DIA</v>
          </cell>
          <cell r="D666" t="str">
            <v>día</v>
          </cell>
          <cell r="E666">
            <v>310.23</v>
          </cell>
        </row>
        <row r="667">
          <cell r="B667" t="str">
            <v>SFS6203</v>
          </cell>
          <cell r="C667" t="str">
            <v>OVERSHOTS, BOWEN GUIDE  OVERSIZE  SERIES 150 HASTA 7" OD  POR DIA</v>
          </cell>
          <cell r="D667" t="str">
            <v>día</v>
          </cell>
          <cell r="E667">
            <v>203.2</v>
          </cell>
        </row>
        <row r="668">
          <cell r="B668" t="str">
            <v>SFS6204</v>
          </cell>
          <cell r="C668" t="str">
            <v>OVERSHOTS, BOWEN GUIDE  OVERSIZE  SERIES 150 HASTA 9" OD  POR DIA</v>
          </cell>
          <cell r="D668" t="str">
            <v>día</v>
          </cell>
          <cell r="E668">
            <v>300.14</v>
          </cell>
        </row>
        <row r="669">
          <cell r="B669" t="str">
            <v>SFS6205</v>
          </cell>
          <cell r="C669" t="str">
            <v>OVERSHOTS, BOWEN SERIES 70 SHORT CATCH HASTA 6-1/4" OD POR DIA</v>
          </cell>
          <cell r="D669" t="str">
            <v>día</v>
          </cell>
          <cell r="E669">
            <v>593.79</v>
          </cell>
        </row>
        <row r="670">
          <cell r="B670" t="str">
            <v>SFS6206</v>
          </cell>
          <cell r="C670" t="str">
            <v>OVERSHOTS, BOWEN SERIES 70 SHORT CATCH HASTA 8 7/8" OD POR DIA</v>
          </cell>
          <cell r="D670" t="str">
            <v>día</v>
          </cell>
          <cell r="E670">
            <v>838.29</v>
          </cell>
        </row>
        <row r="671">
          <cell r="B671" t="str">
            <v>SFS6214</v>
          </cell>
          <cell r="C671" t="str">
            <v>OVERSHOTS, KELO OVERSOCKET HASTA 5-3/4" OD POR DIA</v>
          </cell>
          <cell r="D671" t="str">
            <v>día</v>
          </cell>
          <cell r="E671">
            <v>916.49</v>
          </cell>
        </row>
        <row r="672">
          <cell r="B672" t="str">
            <v>SFS6215</v>
          </cell>
          <cell r="C672" t="str">
            <v>OVERSHOTS, KELO OVERSOCKET OVERSIZE GUIDE 8 1/8" OD POR DIA</v>
          </cell>
          <cell r="D672" t="str">
            <v>día</v>
          </cell>
          <cell r="E672">
            <v>405.59</v>
          </cell>
        </row>
        <row r="673">
          <cell r="B673" t="str">
            <v>SFS6216</v>
          </cell>
          <cell r="C673" t="str">
            <v>DRILLING SAFETY JOINT HASTA 7'' OD POR DIA</v>
          </cell>
          <cell r="D673" t="str">
            <v>día</v>
          </cell>
          <cell r="E673">
            <v>315.38</v>
          </cell>
        </row>
        <row r="674">
          <cell r="B674" t="str">
            <v>SFS6218</v>
          </cell>
          <cell r="C674" t="str">
            <v>ACCESORIOS PARA OVERSHOTS, BASKET O SPIRAL GRAPPLE HASTA 5 1/8''</v>
          </cell>
          <cell r="D674" t="str">
            <v>unidad</v>
          </cell>
          <cell r="E674">
            <v>3075.72</v>
          </cell>
        </row>
        <row r="675">
          <cell r="B675" t="str">
            <v>SFS6219</v>
          </cell>
          <cell r="C675" t="str">
            <v>ACCESORIOS PARA OVERSHOTS, BASKET O SPIRAL GRAPPLE HASTA 7''</v>
          </cell>
          <cell r="D675" t="str">
            <v>unidad</v>
          </cell>
          <cell r="E675">
            <v>3468.92</v>
          </cell>
        </row>
        <row r="676">
          <cell r="B676" t="str">
            <v>SFS6220</v>
          </cell>
          <cell r="C676" t="str">
            <v>ACCESORIOS PARA OVERSHOTS, MILL CONTROL O ESTANDAR CONTROL HASTA 4''</v>
          </cell>
          <cell r="D676" t="str">
            <v>unidad</v>
          </cell>
          <cell r="E676">
            <v>920.91</v>
          </cell>
        </row>
        <row r="677">
          <cell r="B677" t="str">
            <v>SFS6221</v>
          </cell>
          <cell r="C677" t="str">
            <v>ACCESORIOS PARA OVERSHOTS, MILL CONTROL O ESTANDAR CONTROL HASTA 7''</v>
          </cell>
          <cell r="D677" t="str">
            <v>unidad</v>
          </cell>
          <cell r="E677">
            <v>2355.38</v>
          </cell>
        </row>
        <row r="678">
          <cell r="B678" t="str">
            <v>SFS6222</v>
          </cell>
          <cell r="C678" t="str">
            <v>ACCESORIOS PARA RELEASING SPEARS GRAPPLE HASTA 7¨</v>
          </cell>
          <cell r="D678" t="str">
            <v>unidad</v>
          </cell>
          <cell r="E678">
            <v>5207.37</v>
          </cell>
        </row>
        <row r="679">
          <cell r="B679" t="str">
            <v>SFS6223</v>
          </cell>
          <cell r="C679" t="str">
            <v>SPEAR RELEASING ASSEMBLY 1227 TO CATCH HASTA 3 1/2'' POR DIA</v>
          </cell>
          <cell r="D679" t="str">
            <v>día</v>
          </cell>
          <cell r="E679">
            <v>391.66</v>
          </cell>
        </row>
        <row r="680">
          <cell r="B680" t="str">
            <v>SFS6224</v>
          </cell>
          <cell r="C680" t="str">
            <v>SPEAR RELEASING ASSEMBLY 9410 TO CATCH HASTA 4'' POR DIA</v>
          </cell>
          <cell r="D680" t="str">
            <v>día</v>
          </cell>
          <cell r="E680">
            <v>423.46</v>
          </cell>
        </row>
        <row r="681">
          <cell r="B681" t="str">
            <v>SFS6225</v>
          </cell>
          <cell r="C681" t="str">
            <v>SPEAR RELEASING ASSEMBLY 9485, 9680 TO CATCH HASTA 5 1/2'' POR DIA</v>
          </cell>
          <cell r="D681" t="str">
            <v>día</v>
          </cell>
          <cell r="E681">
            <v>570.80999999999995</v>
          </cell>
        </row>
        <row r="682">
          <cell r="B682" t="str">
            <v>SFS6226</v>
          </cell>
          <cell r="C682" t="str">
            <v>SPEAR RELEASING ASSEMBLY 9266 TO CATCH HASTA 7'' POR DIA</v>
          </cell>
          <cell r="D682" t="str">
            <v>día</v>
          </cell>
          <cell r="E682">
            <v>703.83</v>
          </cell>
        </row>
        <row r="683">
          <cell r="B683" t="str">
            <v>SFS6227</v>
          </cell>
          <cell r="C683" t="str">
            <v>STOP SUB,  RELEASING TO CATCH HASTA 2 3/8''  CONNECTION POR DIA</v>
          </cell>
          <cell r="D683" t="str">
            <v>día</v>
          </cell>
          <cell r="E683">
            <v>69.8</v>
          </cell>
        </row>
        <row r="684">
          <cell r="B684" t="str">
            <v>SFS6228</v>
          </cell>
          <cell r="C684" t="str">
            <v>STOP SUB,  RELEASING TO CATCH HASTA 2 7/8'' CONNECTION POR DIA</v>
          </cell>
          <cell r="D684" t="str">
            <v>día</v>
          </cell>
          <cell r="E684">
            <v>102.37</v>
          </cell>
        </row>
        <row r="685">
          <cell r="B685" t="str">
            <v>SFS6229</v>
          </cell>
          <cell r="C685" t="str">
            <v>STOP SUB,  RELEASING TO CATCH HASTA 3 1/2'' CONNECTION POR DIA</v>
          </cell>
          <cell r="D685" t="str">
            <v>día</v>
          </cell>
          <cell r="E685">
            <v>138.82</v>
          </cell>
        </row>
        <row r="686">
          <cell r="B686" t="str">
            <v>SFS6230</v>
          </cell>
          <cell r="C686" t="str">
            <v>STOP SUB,  RELEASING TO CATCH HASTA 4 1/2'' CONNECTION POR DIA</v>
          </cell>
          <cell r="D686" t="str">
            <v>día</v>
          </cell>
          <cell r="E686">
            <v>176.83</v>
          </cell>
        </row>
        <row r="687">
          <cell r="B687" t="str">
            <v>SFS6231</v>
          </cell>
          <cell r="C687" t="str">
            <v>STOP SUB,  RELEASING TO CATCH HASTA 5 1/2'' CONNECTION POR DIA</v>
          </cell>
          <cell r="D687" t="str">
            <v>día</v>
          </cell>
          <cell r="E687">
            <v>267.57</v>
          </cell>
        </row>
        <row r="688">
          <cell r="B688" t="str">
            <v>SFS6232</v>
          </cell>
          <cell r="C688" t="str">
            <v>CASING SWAGE ROL OUT HASTA 7 5/8'' OD PRIMER DIA</v>
          </cell>
          <cell r="D688" t="str">
            <v>día</v>
          </cell>
          <cell r="E688">
            <v>2295.08</v>
          </cell>
        </row>
        <row r="689">
          <cell r="B689" t="str">
            <v>SFS6233</v>
          </cell>
          <cell r="C689" t="str">
            <v>CASING SWAGE ROL OUT HASTA 7 5/8'' OD DIA ADICIONAL</v>
          </cell>
          <cell r="D689" t="str">
            <v>día</v>
          </cell>
          <cell r="E689">
            <v>1107.5</v>
          </cell>
        </row>
        <row r="690">
          <cell r="B690" t="str">
            <v>SFS6234</v>
          </cell>
          <cell r="C690" t="str">
            <v>CASING SWAGE ROL OUT HASTA 9 5/8'' OD PRIMER DIA</v>
          </cell>
          <cell r="D690" t="str">
            <v>día</v>
          </cell>
          <cell r="E690">
            <v>2775.56</v>
          </cell>
        </row>
        <row r="691">
          <cell r="B691" t="str">
            <v>SFS6235</v>
          </cell>
          <cell r="C691" t="str">
            <v>CASING SWAGE ROL OUT HASTA 9 5/8'' OD DIA ADICIONAL</v>
          </cell>
          <cell r="D691" t="str">
            <v>día</v>
          </cell>
          <cell r="E691">
            <v>1405.67</v>
          </cell>
        </row>
        <row r="692">
          <cell r="B692" t="str">
            <v>SFS6236</v>
          </cell>
          <cell r="C692" t="str">
            <v>TAPS BOX, TAPER, HOLLOW PIN, DIE COLLAR y PIN Hasta 2" O.D. POR DIA</v>
          </cell>
          <cell r="D692" t="str">
            <v>día</v>
          </cell>
          <cell r="E692">
            <v>166.75</v>
          </cell>
        </row>
        <row r="693">
          <cell r="B693" t="str">
            <v>SFS6237</v>
          </cell>
          <cell r="C693" t="str">
            <v>TAPS BOX, TAPER, HOLLOW PIN, DIE COLLAR y PIN Hasta 3 1/2" O.D. POR DIA</v>
          </cell>
          <cell r="D693" t="str">
            <v>día</v>
          </cell>
          <cell r="E693">
            <v>401.74</v>
          </cell>
        </row>
        <row r="694">
          <cell r="B694" t="str">
            <v>SFS6238</v>
          </cell>
          <cell r="C694" t="str">
            <v>TAPS BOX, TAPER, HOLLOW PIN, DIE COLLAR y PIN Hasta 5 3/4'' O.D. POR DIA</v>
          </cell>
          <cell r="D694" t="str">
            <v>día</v>
          </cell>
          <cell r="E694">
            <v>536.69000000000005</v>
          </cell>
        </row>
        <row r="695">
          <cell r="B695" t="str">
            <v>SFS6239</v>
          </cell>
          <cell r="C695" t="str">
            <v>TAPS BOX, TAPER, HOLLOW PIN, DIE COLLAR y PIN Hasta 8" O.D. POR DIA</v>
          </cell>
          <cell r="D695" t="str">
            <v>día</v>
          </cell>
          <cell r="E695">
            <v>1018.32</v>
          </cell>
        </row>
        <row r="696">
          <cell r="B696" t="str">
            <v>SFS6240</v>
          </cell>
          <cell r="C696" t="str">
            <v xml:space="preserve">TAPS, BOX SEGMENTED 6'' OD CATCH RANGE 1 5/8''- 5 1/2''  </v>
          </cell>
          <cell r="D696" t="str">
            <v>corrida</v>
          </cell>
          <cell r="E696">
            <v>4871.29</v>
          </cell>
        </row>
        <row r="697">
          <cell r="B697" t="str">
            <v>SFS6241</v>
          </cell>
          <cell r="C697" t="str">
            <v xml:space="preserve">TAPS, BOX CONVENTIONAL  8'' OD CATCH RANGE 5 1/8''- 7''  </v>
          </cell>
          <cell r="D697" t="str">
            <v>corrida</v>
          </cell>
          <cell r="E697">
            <v>5463.37</v>
          </cell>
        </row>
        <row r="698">
          <cell r="B698" t="str">
            <v>SFS6243</v>
          </cell>
          <cell r="C698" t="str">
            <v xml:space="preserve">VENTURI JET JUNK BASKET VJJB 5 1/2'' OD 7''- 9 5/8 CASING  </v>
          </cell>
          <cell r="D698" t="str">
            <v>Corrida</v>
          </cell>
          <cell r="E698">
            <v>12352.87</v>
          </cell>
        </row>
        <row r="699">
          <cell r="B699" t="str">
            <v>SFS6244</v>
          </cell>
          <cell r="C699" t="str">
            <v xml:space="preserve">FINGER GAGES FISHING  MAX CATCH 3,7''  </v>
          </cell>
          <cell r="D699" t="str">
            <v>corrida</v>
          </cell>
          <cell r="E699">
            <v>1311.96</v>
          </cell>
        </row>
        <row r="700">
          <cell r="B700" t="str">
            <v>SFS6245</v>
          </cell>
          <cell r="C700" t="str">
            <v xml:space="preserve">JUNK CATCHER FISHING MAX CATCH 4 3/4''  </v>
          </cell>
          <cell r="D700" t="str">
            <v>corrida</v>
          </cell>
          <cell r="E700">
            <v>244.65</v>
          </cell>
        </row>
        <row r="701">
          <cell r="B701" t="str">
            <v>SFS6246</v>
          </cell>
          <cell r="C701" t="str">
            <v xml:space="preserve">JUNK EXTENSION HASTA 5 3/4'' OD  </v>
          </cell>
          <cell r="D701" t="str">
            <v>corrida</v>
          </cell>
          <cell r="E701">
            <v>259.27999999999997</v>
          </cell>
        </row>
        <row r="702">
          <cell r="B702" t="str">
            <v>SFS6248</v>
          </cell>
          <cell r="C702" t="str">
            <v>MAGNETS DITCH (MAGNETO DE ZARANDA) POR DIA</v>
          </cell>
          <cell r="D702" t="str">
            <v>día</v>
          </cell>
          <cell r="E702">
            <v>482.4</v>
          </cell>
        </row>
        <row r="703">
          <cell r="B703" t="str">
            <v>SFS6249</v>
          </cell>
          <cell r="C703" t="str">
            <v xml:space="preserve">LINER TOP DRESS MILL HASTA 8 1/2'' OD  </v>
          </cell>
          <cell r="D703" t="str">
            <v>corrida</v>
          </cell>
          <cell r="E703">
            <v>2917.61</v>
          </cell>
        </row>
        <row r="704">
          <cell r="B704" t="str">
            <v>SFS6250</v>
          </cell>
          <cell r="C704" t="str">
            <v>BITS TRICONIC HASTA 6 1/8'' OD PRIMER DIA</v>
          </cell>
          <cell r="D704" t="str">
            <v>día</v>
          </cell>
          <cell r="E704">
            <v>1990.79</v>
          </cell>
        </row>
        <row r="705">
          <cell r="B705" t="str">
            <v>SFS6251</v>
          </cell>
          <cell r="C705" t="str">
            <v>BITS TRICONIC HASTA 6 1/8'' OD DIA ADICIONAL</v>
          </cell>
          <cell r="D705" t="str">
            <v>día</v>
          </cell>
          <cell r="E705">
            <v>83.34</v>
          </cell>
        </row>
        <row r="706">
          <cell r="B706" t="str">
            <v>SFS6252</v>
          </cell>
          <cell r="C706" t="str">
            <v>BITS TRICONIC HASTA 8 1/2'' OD PRIMER DIA</v>
          </cell>
          <cell r="D706" t="str">
            <v>día</v>
          </cell>
          <cell r="E706">
            <v>2641.82</v>
          </cell>
        </row>
        <row r="707">
          <cell r="B707" t="str">
            <v>SFS6253</v>
          </cell>
          <cell r="C707" t="str">
            <v>BITS TRICONIC HASTA 8 1/2'' OD DIA ADICIONAL</v>
          </cell>
          <cell r="D707" t="str">
            <v>día</v>
          </cell>
          <cell r="E707">
            <v>155.53</v>
          </cell>
        </row>
        <row r="708">
          <cell r="B708" t="str">
            <v>SFS6254</v>
          </cell>
          <cell r="C708" t="str">
            <v xml:space="preserve">STRING MILL, WATERMELON, TAPER, WINDOW, PACKER, PILOT, PIRANHA HASTA 6-1/8" OD  </v>
          </cell>
          <cell r="D708" t="str">
            <v>corrida</v>
          </cell>
          <cell r="E708">
            <v>3248.06</v>
          </cell>
        </row>
        <row r="709">
          <cell r="B709" t="str">
            <v>SFS6255</v>
          </cell>
          <cell r="C709" t="str">
            <v xml:space="preserve">STRING MILL, WATERMELON, TAPER, WINDOW, PACKER, PILOT, PIRANHA HASTA  8 1/2" OD  </v>
          </cell>
          <cell r="D709" t="str">
            <v>corrida</v>
          </cell>
          <cell r="E709">
            <v>4330.75</v>
          </cell>
        </row>
        <row r="710">
          <cell r="B710" t="str">
            <v>SFS6256</v>
          </cell>
          <cell r="C710" t="str">
            <v>STRING MILL y WATERMELON MILL HASTA 5" OD  MANTENIMIENTO</v>
          </cell>
          <cell r="D710" t="str">
            <v>unidad</v>
          </cell>
          <cell r="E710">
            <v>556.86</v>
          </cell>
        </row>
        <row r="711">
          <cell r="B711" t="str">
            <v>SFS6257</v>
          </cell>
          <cell r="C711" t="str">
            <v>STRING MILL y WATERMELON MILL HASTA 5" OD  PERDIDA EN EL HOYO O DAÑO IRREPARABLE</v>
          </cell>
          <cell r="D711" t="str">
            <v>unidad</v>
          </cell>
          <cell r="E711">
            <v>8595.58</v>
          </cell>
        </row>
        <row r="712">
          <cell r="B712" t="str">
            <v>SFS6258</v>
          </cell>
          <cell r="C712" t="str">
            <v>STRING MILL y WATERMELON MILL  HASTA 6 1/4" OD MANTENIMIENTO</v>
          </cell>
          <cell r="D712" t="str">
            <v>unidad</v>
          </cell>
          <cell r="E712">
            <v>794.95</v>
          </cell>
        </row>
        <row r="713">
          <cell r="B713" t="str">
            <v>SFS6259</v>
          </cell>
          <cell r="C713" t="str">
            <v>STRING MILL y WATERMELON MILL HASTA 6 1/4" OD  PERDIDA EN EL HOYO O DAÑO IRREPARABLE</v>
          </cell>
          <cell r="D713" t="str">
            <v>unidad</v>
          </cell>
          <cell r="E713">
            <v>10229.69</v>
          </cell>
        </row>
        <row r="714">
          <cell r="B714" t="str">
            <v>SFS6260</v>
          </cell>
          <cell r="C714" t="str">
            <v>STRING MILL y WATERMELON MILL  HASTA 8 1/2" OD MANTENIMIENTO</v>
          </cell>
          <cell r="D714" t="str">
            <v>unidad</v>
          </cell>
          <cell r="E714">
            <v>953.94</v>
          </cell>
        </row>
        <row r="715">
          <cell r="B715" t="str">
            <v>SFS6261</v>
          </cell>
          <cell r="C715" t="str">
            <v>STRING MILL y WATERMELON MILL  HASTA 8 1/2" OD PERDIDA EN EL HOYO O DAÑO IRREPARABLE</v>
          </cell>
          <cell r="D715" t="str">
            <v>unidad</v>
          </cell>
          <cell r="E715">
            <v>10607.39</v>
          </cell>
        </row>
        <row r="716">
          <cell r="B716" t="str">
            <v>SFS6262</v>
          </cell>
          <cell r="C716" t="str">
            <v>MILLS SUPERLOY STRING AND WATERMELON HASTA 4" OD     DIA ADICIONAL</v>
          </cell>
          <cell r="D716" t="str">
            <v>día</v>
          </cell>
          <cell r="E716">
            <v>86.04</v>
          </cell>
        </row>
        <row r="717">
          <cell r="B717" t="str">
            <v>SFS6263</v>
          </cell>
          <cell r="C717" t="str">
            <v>MILLS SUPERLOY STRING AND WATERMELON HASTA 6" OD     DIA ADICIONAL</v>
          </cell>
          <cell r="D717" t="str">
            <v>día</v>
          </cell>
          <cell r="E717">
            <v>104.79</v>
          </cell>
        </row>
        <row r="718">
          <cell r="B718" t="str">
            <v>SFS6264</v>
          </cell>
          <cell r="C718" t="str">
            <v>MILLS SUPERLOY STRING AND WATERMELON HASTA 8-1/2" OD     DIA ADICIONAL</v>
          </cell>
          <cell r="D718" t="str">
            <v>día</v>
          </cell>
          <cell r="E718">
            <v>127.79</v>
          </cell>
        </row>
        <row r="719">
          <cell r="B719" t="str">
            <v>SFS6265</v>
          </cell>
          <cell r="C719" t="str">
            <v>ESPECIALISTA DE PESCA día O FRACCION</v>
          </cell>
          <cell r="D719" t="str">
            <v>día</v>
          </cell>
          <cell r="E719">
            <v>835.72</v>
          </cell>
        </row>
        <row r="720">
          <cell r="B720" t="str">
            <v>SFS6266</v>
          </cell>
          <cell r="C720" t="str">
            <v>MAGNET FISHING Hasta 6 1/2" OD POR DIA</v>
          </cell>
          <cell r="D720" t="str">
            <v>día</v>
          </cell>
          <cell r="E720">
            <v>622</v>
          </cell>
        </row>
        <row r="721">
          <cell r="B721" t="str">
            <v>SFS6267</v>
          </cell>
          <cell r="C721" t="str">
            <v>SUBS, CUT LIP/SCREW IN THRU 3 1/2 JOINT SIZE POR DIA</v>
          </cell>
          <cell r="D721" t="str">
            <v>día</v>
          </cell>
          <cell r="E721">
            <v>81.28</v>
          </cell>
        </row>
        <row r="722">
          <cell r="B722" t="str">
            <v>SFS6268</v>
          </cell>
          <cell r="C722" t="str">
            <v>SUBS, CUT LIP/SCREW IN THRU 4 1/2 JOINT SIZE POR DIA</v>
          </cell>
          <cell r="D722" t="str">
            <v>día</v>
          </cell>
          <cell r="E722">
            <v>69.3</v>
          </cell>
        </row>
        <row r="723">
          <cell r="B723" t="str">
            <v>SFS6269</v>
          </cell>
          <cell r="C723" t="str">
            <v>SUBS, DRAIN THRU 3 1/2'' JOINT SIZE POR DIA</v>
          </cell>
          <cell r="D723" t="str">
            <v>día</v>
          </cell>
          <cell r="E723">
            <v>59.23</v>
          </cell>
        </row>
        <row r="724">
          <cell r="B724" t="str">
            <v>SFS6270</v>
          </cell>
          <cell r="C724" t="str">
            <v>SUBS, DRAIN THRU 4 1/2'' JOINT SIZE POR DIA</v>
          </cell>
          <cell r="D724" t="str">
            <v>día</v>
          </cell>
          <cell r="E724">
            <v>61.65</v>
          </cell>
        </row>
        <row r="725">
          <cell r="B725" t="str">
            <v>SFS6271</v>
          </cell>
          <cell r="C725" t="str">
            <v>SPEAR ROPE, CENTER PRONG, LATCH JACK, CRANK SHAFT PARA CASING 7'' POR DIA</v>
          </cell>
          <cell r="D725" t="str">
            <v>día</v>
          </cell>
          <cell r="E725">
            <v>241.2</v>
          </cell>
        </row>
        <row r="726">
          <cell r="B726" t="str">
            <v>SFS6272</v>
          </cell>
          <cell r="C726" t="str">
            <v>SPEAR ROPE, CENTER PRONG, LATCH JACK, CRANK SHAFT PARA CASING 9 5/8'' POR DIA</v>
          </cell>
          <cell r="D726" t="str">
            <v>día</v>
          </cell>
          <cell r="E726">
            <v>375.37</v>
          </cell>
        </row>
        <row r="727">
          <cell r="B727" t="str">
            <v>SFS6274</v>
          </cell>
          <cell r="C727" t="str">
            <v>GS FLOW RELEASE PULLING TOOL 2.875 OD  F/ 7" MAXR ANCHOR RELEASE SLEEVE ASSEMBLY W/ 2-3/8" PAC BOX THREAD PRIMER DIA</v>
          </cell>
          <cell r="D727" t="str">
            <v>día</v>
          </cell>
          <cell r="E727">
            <v>2981.73</v>
          </cell>
        </row>
        <row r="728">
          <cell r="B728" t="str">
            <v>SFS6275</v>
          </cell>
          <cell r="C728" t="str">
            <v>GS FLOW RELEASE PULLING TOOL 2.875 OD  F/ 7" MAXR ANCHOR RELEASE SLEEVE ASSEMBLY W/ 2-3/8" PAC BOX THREAD DIA ADICIONAL</v>
          </cell>
          <cell r="D728" t="str">
            <v>día</v>
          </cell>
          <cell r="E728">
            <v>105.04</v>
          </cell>
        </row>
        <row r="729">
          <cell r="B729" t="str">
            <v>SFS6277</v>
          </cell>
          <cell r="C729" t="str">
            <v xml:space="preserve">Whipstock Systems ONE-TRIP Casing 9 5/8'' 43.5 -53.5 lb/ft / Bottom trip Anchor ( Mechanical Set Systems) Casing 9 5/8'' 43.5 -53.5 lb/ft </v>
          </cell>
          <cell r="D729" t="str">
            <v>unidad</v>
          </cell>
          <cell r="E729">
            <v>55555.53</v>
          </cell>
        </row>
        <row r="730">
          <cell r="B730" t="str">
            <v>SFS6278</v>
          </cell>
          <cell r="C730" t="str">
            <v xml:space="preserve">8 1/2'' OD Mill Assembly ( Window Mill , Lower Watermellon , Flex Joint, Upper Watermellon)  </v>
          </cell>
          <cell r="D730" t="str">
            <v>corrida</v>
          </cell>
          <cell r="E730">
            <v>13812.21</v>
          </cell>
        </row>
        <row r="731">
          <cell r="B731" t="str">
            <v>SFS6279</v>
          </cell>
          <cell r="C731" t="str">
            <v xml:space="preserve">Whipstock Systems ONE-TRIP Casing 7'' 26 - 29 lb/ft /Bottom trip Anchor ( Mechanical Set Systems) Casing 7'' 26 - 29 lb/ft </v>
          </cell>
          <cell r="D731" t="str">
            <v>unidad</v>
          </cell>
          <cell r="E731">
            <v>41498.82</v>
          </cell>
        </row>
        <row r="732">
          <cell r="B732" t="str">
            <v>SFS6280</v>
          </cell>
          <cell r="C732" t="str">
            <v xml:space="preserve">6 1/8'' OD Mill Assembly ( Window Mill , Lower Watermellon , Flex Joint, Upper Watermellon)  </v>
          </cell>
          <cell r="D732" t="str">
            <v>corrida</v>
          </cell>
          <cell r="E732">
            <v>12192.71</v>
          </cell>
        </row>
        <row r="733">
          <cell r="B733" t="str">
            <v>SFS6281</v>
          </cell>
          <cell r="C733" t="str">
            <v>Whipstock / Casing Exit Especialista día / fraccion</v>
          </cell>
          <cell r="D733" t="str">
            <v>día</v>
          </cell>
          <cell r="E733">
            <v>1192.69</v>
          </cell>
        </row>
        <row r="734">
          <cell r="B734" t="str">
            <v>SFS6282</v>
          </cell>
          <cell r="C734" t="str">
            <v>BREAK OUT MACHINE APRIETE / DESENROSQUE TODAS LAS CONEXIONES POR HORA</v>
          </cell>
          <cell r="D734" t="str">
            <v>hr</v>
          </cell>
          <cell r="E734">
            <v>1022.31</v>
          </cell>
        </row>
        <row r="735">
          <cell r="B735" t="str">
            <v>SFS6283</v>
          </cell>
          <cell r="C735" t="str">
            <v xml:space="preserve">WELLBORE-CLEAN UP TOOLS-MAGNET TOOLS CASING 7  </v>
          </cell>
          <cell r="D735" t="str">
            <v>Corrida</v>
          </cell>
          <cell r="E735">
            <v>2087.21</v>
          </cell>
        </row>
        <row r="736">
          <cell r="B736" t="str">
            <v>SFS6284</v>
          </cell>
          <cell r="C736" t="str">
            <v xml:space="preserve">WELLBORE-CLEAN UP TOOLS-MAGNET TOOLS CASING 9 5/8  </v>
          </cell>
          <cell r="D736" t="str">
            <v>Corrida</v>
          </cell>
          <cell r="E736">
            <v>2640.96</v>
          </cell>
        </row>
        <row r="737">
          <cell r="B737" t="str">
            <v>SFS6285</v>
          </cell>
          <cell r="C737" t="str">
            <v>HIGH PRESSURE TEST UNIT POR HORA / FRACCION</v>
          </cell>
          <cell r="D737" t="str">
            <v>hr</v>
          </cell>
          <cell r="E737">
            <v>809.33</v>
          </cell>
        </row>
        <row r="738">
          <cell r="B738" t="str">
            <v>SSFS6288</v>
          </cell>
          <cell r="C738" t="str">
            <v>DYNA  EXTERNAL CUT HASTA 5 7/8''  OD WITH REGULAR CUTTER SIZE PIPE TO CUT ( 2 3/8'' THRU 3 1/2'') CARGO POR CORRIDA</v>
          </cell>
          <cell r="D738" t="str">
            <v>Corrida</v>
          </cell>
          <cell r="E738">
            <v>10625</v>
          </cell>
        </row>
        <row r="739">
          <cell r="B739" t="str">
            <v>SSFS6290</v>
          </cell>
          <cell r="C739" t="str">
            <v>TUBING BAILER COMPLETE ASSEMBLY. SIZE 3 ¾" HASTA 5-3/4" CARGO PRIMERA CORRIDA</v>
          </cell>
          <cell r="D739" t="str">
            <v>Corrida</v>
          </cell>
          <cell r="E739">
            <v>5229.79</v>
          </cell>
        </row>
        <row r="740">
          <cell r="B740" t="str">
            <v>SSFS6291</v>
          </cell>
          <cell r="C740" t="str">
            <v>TUBING BAILER COMPLETE ASSEMBLY. SIZE 3 ¾" HASTA 5 ¾" CARGO CORRIDA ADICIONAL</v>
          </cell>
          <cell r="D740" t="str">
            <v>Corrida</v>
          </cell>
          <cell r="E740">
            <v>3039.89</v>
          </cell>
        </row>
        <row r="741">
          <cell r="B741" t="str">
            <v>SH2039</v>
          </cell>
          <cell r="C741" t="str">
            <v>MOTOR DE FONDO: 1 11/16" O.D. (incluye 3 días de operación, hole assemble, soporte tecnico, back up de motor de 1 11/16")</v>
          </cell>
          <cell r="D741" t="str">
            <v>Corrida</v>
          </cell>
          <cell r="E741">
            <v>6531.21</v>
          </cell>
        </row>
        <row r="742">
          <cell r="B742" t="str">
            <v>SH2040</v>
          </cell>
          <cell r="C742" t="str">
            <v>MOTOR DE FONDO:2-1/8" O.D.  (incluye 3 días de operación, hole assemble, soporte tecnico, back up de motor de 2 1/8")</v>
          </cell>
          <cell r="D742" t="str">
            <v>Corrida</v>
          </cell>
          <cell r="E742">
            <v>6531.21</v>
          </cell>
        </row>
        <row r="743">
          <cell r="B743" t="str">
            <v>SH2041</v>
          </cell>
          <cell r="C743" t="str">
            <v>FILTRO DE LINEA</v>
          </cell>
          <cell r="D743" t="str">
            <v>día</v>
          </cell>
          <cell r="E743">
            <v>173.42</v>
          </cell>
        </row>
        <row r="744">
          <cell r="B744" t="str">
            <v>SH2042</v>
          </cell>
          <cell r="C744" t="str">
            <v>MECHAS JUNK MILL 1-3/4" a 2-1/8"</v>
          </cell>
          <cell r="D744" t="str">
            <v>día</v>
          </cell>
          <cell r="E744">
            <v>1570.79</v>
          </cell>
        </row>
        <row r="745">
          <cell r="B745" t="str">
            <v>SH2043</v>
          </cell>
          <cell r="C745" t="str">
            <v>MECHAS JUNK MILL 2-1/4" a 3"</v>
          </cell>
          <cell r="D745" t="str">
            <v>día</v>
          </cell>
          <cell r="E745">
            <v>1963.49</v>
          </cell>
        </row>
        <row r="746">
          <cell r="B746" t="str">
            <v>SH2044</v>
          </cell>
          <cell r="C746" t="str">
            <v>MECHAS BLADE, TAPERED, FLAT, CONCAVE, RO</v>
          </cell>
          <cell r="D746" t="str">
            <v>día</v>
          </cell>
          <cell r="E746">
            <v>329.49</v>
          </cell>
        </row>
        <row r="747">
          <cell r="B747" t="str">
            <v>SH2045</v>
          </cell>
          <cell r="C747" t="str">
            <v>PESCANTE GS SPEAR HIDRÁULICO</v>
          </cell>
          <cell r="D747" t="str">
            <v>día</v>
          </cell>
          <cell r="E747">
            <v>2167.6999999999998</v>
          </cell>
        </row>
        <row r="748">
          <cell r="B748" t="str">
            <v>SH2046</v>
          </cell>
          <cell r="C748" t="str">
            <v>PESCANTE JDC HIDRÁULICO</v>
          </cell>
          <cell r="D748" t="str">
            <v>día</v>
          </cell>
          <cell r="E748">
            <v>2167.6999999999998</v>
          </cell>
        </row>
        <row r="749">
          <cell r="B749" t="str">
            <v>SH2047</v>
          </cell>
          <cell r="C749" t="str">
            <v>PESCANTE OVER SHOT HIDRÁULICO</v>
          </cell>
          <cell r="D749" t="str">
            <v>día</v>
          </cell>
          <cell r="E749">
            <v>2167.6999999999998</v>
          </cell>
        </row>
        <row r="750">
          <cell r="B750" t="str">
            <v>SH2048</v>
          </cell>
          <cell r="C750" t="str">
            <v>PESCANTE OVER SHOT CONTINUO MECÁNICO</v>
          </cell>
          <cell r="D750" t="str">
            <v>día</v>
          </cell>
          <cell r="E750">
            <v>1924.22</v>
          </cell>
        </row>
        <row r="751">
          <cell r="B751" t="str">
            <v>SH2049</v>
          </cell>
          <cell r="C751" t="str">
            <v>PESCANTE DE GUAYA TIPO CAIMA MECÁNICO</v>
          </cell>
          <cell r="D751" t="str">
            <v>día</v>
          </cell>
          <cell r="E751">
            <v>1452.98</v>
          </cell>
        </row>
        <row r="752">
          <cell r="B752" t="str">
            <v>SH2050</v>
          </cell>
          <cell r="C752" t="str">
            <v>PESCANTE DE GUAYA TIPO ALPON MECÁNICO</v>
          </cell>
          <cell r="D752" t="str">
            <v>día</v>
          </cell>
          <cell r="E752">
            <v>1452.98</v>
          </cell>
        </row>
        <row r="753">
          <cell r="B753" t="str">
            <v>SH2051</v>
          </cell>
          <cell r="C753" t="str">
            <v>MARTILLO MECÁNICO/HIDRAULICO 1-11/16" - 2-7/8"</v>
          </cell>
          <cell r="D753" t="str">
            <v>día</v>
          </cell>
          <cell r="E753">
            <v>1963.49</v>
          </cell>
        </row>
        <row r="754">
          <cell r="B754" t="str">
            <v>SH2052</v>
          </cell>
          <cell r="C754" t="str">
            <v>ACELERADOR HIDRÁULICO/MECANICO 1-11/16" - 2-7/8"</v>
          </cell>
          <cell r="D754" t="str">
            <v>día</v>
          </cell>
          <cell r="E754">
            <v>2748.89</v>
          </cell>
        </row>
        <row r="755">
          <cell r="B755" t="str">
            <v>SH2053</v>
          </cell>
          <cell r="C755" t="str">
            <v>INDEXING TOOL HIDRÁULICO/MECANICO</v>
          </cell>
          <cell r="D755" t="str">
            <v>día</v>
          </cell>
          <cell r="E755">
            <v>2774.65</v>
          </cell>
        </row>
        <row r="756">
          <cell r="B756" t="str">
            <v>SH2054</v>
          </cell>
          <cell r="C756" t="str">
            <v>BENT SUB</v>
          </cell>
          <cell r="D756" t="str">
            <v>día</v>
          </cell>
          <cell r="E756">
            <v>520.25</v>
          </cell>
        </row>
        <row r="757">
          <cell r="B757" t="str">
            <v>SH2055</v>
          </cell>
          <cell r="C757" t="str">
            <v>BLOQUE DE IMPRESIÓN 1 1/16 HASTA 2 7/8''</v>
          </cell>
          <cell r="D757" t="str">
            <v>día</v>
          </cell>
          <cell r="E757">
            <v>1413.71</v>
          </cell>
        </row>
        <row r="758">
          <cell r="B758" t="str">
            <v>SH2056</v>
          </cell>
          <cell r="C758" t="str">
            <v>HERRAMIENTA DE ASENTAMIENTO (Setting Tool)</v>
          </cell>
          <cell r="D758" t="str">
            <v>día</v>
          </cell>
          <cell r="E758">
            <v>3034.78</v>
          </cell>
        </row>
        <row r="759">
          <cell r="B759" t="str">
            <v>SH2057</v>
          </cell>
          <cell r="C759" t="str">
            <v>VENTURY BASKET</v>
          </cell>
          <cell r="D759" t="str">
            <v>día</v>
          </cell>
          <cell r="E759">
            <v>3034.78</v>
          </cell>
        </row>
        <row r="760">
          <cell r="B760" t="str">
            <v>SH2058</v>
          </cell>
          <cell r="C760" t="str">
            <v>JET ROTATORIO</v>
          </cell>
          <cell r="D760" t="str">
            <v>día</v>
          </cell>
          <cell r="E760">
            <v>2341.11</v>
          </cell>
        </row>
        <row r="761">
          <cell r="B761" t="str">
            <v>SH2059</v>
          </cell>
          <cell r="C761" t="str">
            <v>WASH TOOL (High Flow Spinning Tool)</v>
          </cell>
          <cell r="D761" t="str">
            <v>día</v>
          </cell>
          <cell r="E761">
            <v>346.83</v>
          </cell>
        </row>
        <row r="762">
          <cell r="B762" t="str">
            <v>SH2060</v>
          </cell>
          <cell r="C762" t="str">
            <v>ESTABILIZADOR</v>
          </cell>
          <cell r="D762" t="str">
            <v>día</v>
          </cell>
          <cell r="E762">
            <v>706.86</v>
          </cell>
        </row>
        <row r="763">
          <cell r="B763" t="str">
            <v>SH2061</v>
          </cell>
          <cell r="C763" t="str">
            <v>CORTADOR DE TUBERIA TBG 2 7/8- 3 1/2</v>
          </cell>
          <cell r="D763" t="str">
            <v>día</v>
          </cell>
          <cell r="E763">
            <v>3034.78</v>
          </cell>
        </row>
        <row r="764">
          <cell r="B764" t="str">
            <v>SH2062</v>
          </cell>
          <cell r="C764" t="str">
            <v>PERCUTOR HIDRAULICO</v>
          </cell>
          <cell r="D764" t="str">
            <v>día</v>
          </cell>
          <cell r="E764">
            <v>2984.51</v>
          </cell>
        </row>
        <row r="765">
          <cell r="B765" t="str">
            <v>SH2063</v>
          </cell>
          <cell r="C765" t="str">
            <v>LOCALIZADOR</v>
          </cell>
          <cell r="D765" t="str">
            <v>día</v>
          </cell>
          <cell r="E765">
            <v>1083.8499999999999</v>
          </cell>
        </row>
        <row r="766">
          <cell r="B766" t="str">
            <v>SH2064</v>
          </cell>
          <cell r="C766" t="str">
            <v>SWIVEL</v>
          </cell>
          <cell r="D766" t="str">
            <v>día</v>
          </cell>
          <cell r="E766">
            <v>606.96</v>
          </cell>
        </row>
        <row r="767">
          <cell r="B767" t="str">
            <v>SH2065</v>
          </cell>
          <cell r="C767" t="str">
            <v>LOCKABLE SWIDEL</v>
          </cell>
          <cell r="D767" t="str">
            <v>día</v>
          </cell>
          <cell r="E767">
            <v>693.66</v>
          </cell>
        </row>
        <row r="768">
          <cell r="B768" t="str">
            <v>SH2066</v>
          </cell>
          <cell r="C768" t="str">
            <v>MUÑECO</v>
          </cell>
          <cell r="D768" t="str">
            <v>día</v>
          </cell>
          <cell r="E768">
            <v>268.8</v>
          </cell>
        </row>
        <row r="769">
          <cell r="B769" t="str">
            <v>SH2067</v>
          </cell>
          <cell r="C769" t="str">
            <v>BARRA (DEPLOYMENT BAR)</v>
          </cell>
          <cell r="D769" t="str">
            <v>día</v>
          </cell>
          <cell r="E769">
            <v>476.9</v>
          </cell>
        </row>
        <row r="770">
          <cell r="B770" t="str">
            <v>SH2068</v>
          </cell>
          <cell r="C770" t="str">
            <v>ZAPATA</v>
          </cell>
          <cell r="D770" t="str">
            <v>día</v>
          </cell>
          <cell r="E770">
            <v>667.59</v>
          </cell>
        </row>
        <row r="771">
          <cell r="B771" t="str">
            <v>SH2069</v>
          </cell>
          <cell r="C771" t="str">
            <v>EXTENSIONES PARA PESCANTES OVER SHOTS</v>
          </cell>
          <cell r="D771" t="str">
            <v>día</v>
          </cell>
          <cell r="E771">
            <v>563.6</v>
          </cell>
        </row>
        <row r="772">
          <cell r="B772" t="str">
            <v>SH2070</v>
          </cell>
          <cell r="C772" t="str">
            <v>GUIAS PARA PESCANTES OVER SHOTS</v>
          </cell>
          <cell r="D772" t="str">
            <v>día</v>
          </cell>
          <cell r="E772">
            <v>260.12</v>
          </cell>
        </row>
        <row r="773">
          <cell r="B773" t="str">
            <v>SH2071</v>
          </cell>
          <cell r="C773" t="str">
            <v>CESTA RECOLECTORA</v>
          </cell>
          <cell r="D773" t="str">
            <v>día</v>
          </cell>
          <cell r="E773">
            <v>314.16000000000003</v>
          </cell>
        </row>
        <row r="774">
          <cell r="B774" t="str">
            <v>SH2074</v>
          </cell>
          <cell r="C774" t="str">
            <v>MAGNETOS Fishing Magnet - Thru 2-1/2"</v>
          </cell>
          <cell r="D774" t="str">
            <v>día</v>
          </cell>
          <cell r="E774">
            <v>1474.03</v>
          </cell>
        </row>
        <row r="775">
          <cell r="B775" t="str">
            <v>SH2075</v>
          </cell>
          <cell r="C775" t="str">
            <v>CENTRALIZADORES</v>
          </cell>
          <cell r="D775" t="str">
            <v>día</v>
          </cell>
          <cell r="E775">
            <v>706.86</v>
          </cell>
        </row>
        <row r="776">
          <cell r="B776" t="str">
            <v>SH2076</v>
          </cell>
          <cell r="C776" t="str">
            <v>ANCLA HIDRAULICA</v>
          </cell>
          <cell r="D776" t="str">
            <v>día</v>
          </cell>
          <cell r="E776">
            <v>2254.4</v>
          </cell>
        </row>
        <row r="777">
          <cell r="B777" t="str">
            <v>SH2077</v>
          </cell>
          <cell r="C777" t="str">
            <v>CROOS-OVER SUBS</v>
          </cell>
          <cell r="D777" t="str">
            <v>día</v>
          </cell>
          <cell r="E777">
            <v>274.89</v>
          </cell>
        </row>
        <row r="778">
          <cell r="B778" t="str">
            <v>SH2078</v>
          </cell>
          <cell r="C778" t="str">
            <v>SARTA DE TAPON RECUPERABLE INFLABLE</v>
          </cell>
          <cell r="D778" t="str">
            <v>día</v>
          </cell>
          <cell r="E778">
            <v>8063.84</v>
          </cell>
        </row>
        <row r="779">
          <cell r="B779" t="str">
            <v>SH2079</v>
          </cell>
          <cell r="C779" t="str">
            <v>SARTA DE PESCA DE TAPON RECUPERABLE INFLABLE 1 11/16</v>
          </cell>
          <cell r="D779" t="str">
            <v>día</v>
          </cell>
          <cell r="E779">
            <v>11662.22</v>
          </cell>
        </row>
        <row r="780">
          <cell r="B780" t="str">
            <v>SH2080</v>
          </cell>
          <cell r="C780" t="str">
            <v>SARTA DE EMPACADURA INFLABLE: 1-11/16",</v>
          </cell>
          <cell r="D780" t="str">
            <v>día</v>
          </cell>
          <cell r="E780">
            <v>16301.08</v>
          </cell>
        </row>
        <row r="781">
          <cell r="B781" t="str">
            <v>SH2081</v>
          </cell>
          <cell r="C781" t="str">
            <v>CARGO POR DIA ADICIONAL DE SARTA DE EMPAQUETADURA</v>
          </cell>
          <cell r="D781" t="str">
            <v>día</v>
          </cell>
          <cell r="E781">
            <v>997.14</v>
          </cell>
        </row>
        <row r="782">
          <cell r="B782" t="str">
            <v>SH2082</v>
          </cell>
          <cell r="C782" t="str">
            <v>TAPONES RECUPERABLES MECÁNICOS.</v>
          </cell>
          <cell r="D782" t="str">
            <v>día</v>
          </cell>
          <cell r="E782">
            <v>3034.78</v>
          </cell>
        </row>
        <row r="783">
          <cell r="B783" t="str">
            <v>SH2083</v>
          </cell>
          <cell r="C783" t="str">
            <v>SARTA DE TAPON RECUPERABLE MECÁNICO 2 1/8</v>
          </cell>
          <cell r="D783" t="str">
            <v>día</v>
          </cell>
          <cell r="E783">
            <v>6936.63</v>
          </cell>
        </row>
        <row r="784">
          <cell r="B784" t="str">
            <v>SH2084</v>
          </cell>
          <cell r="C784" t="str">
            <v>TAPONES RECUPERABLES MECÁNICOS 1 11/16 - 2 7/8</v>
          </cell>
          <cell r="D784" t="str">
            <v>día</v>
          </cell>
          <cell r="E784">
            <v>172.78</v>
          </cell>
        </row>
        <row r="785">
          <cell r="B785" t="str">
            <v>SH2085</v>
          </cell>
          <cell r="C785" t="str">
            <v>SARTA DE PESCA DE TAPON RECUPERABLE MECÁNICO 2 1/8 - 2 7/8</v>
          </cell>
          <cell r="D785" t="str">
            <v>día</v>
          </cell>
          <cell r="E785">
            <v>1963.49</v>
          </cell>
        </row>
        <row r="786">
          <cell r="B786" t="str">
            <v>SH2086</v>
          </cell>
          <cell r="C786" t="str">
            <v>EMPAQUETADURA MECANICA DE 2 9/16"</v>
          </cell>
          <cell r="D786" t="str">
            <v>día</v>
          </cell>
          <cell r="E786">
            <v>5497.79</v>
          </cell>
        </row>
        <row r="787">
          <cell r="B787" t="str">
            <v>SH2087</v>
          </cell>
          <cell r="C787" t="str">
            <v>SARTA DE EMPAQUETADURA MECANICA DE 2 9/16" OD</v>
          </cell>
          <cell r="D787" t="str">
            <v>día</v>
          </cell>
          <cell r="E787">
            <v>8639.3700000000008</v>
          </cell>
        </row>
        <row r="788">
          <cell r="B788" t="str">
            <v>SH2088</v>
          </cell>
          <cell r="C788" t="str">
            <v>MARTILLOS HIDRAULICOS DE 1-1/2" - 2 7/8" OD</v>
          </cell>
          <cell r="D788" t="str">
            <v>día</v>
          </cell>
          <cell r="E788">
            <v>2748.89</v>
          </cell>
        </row>
        <row r="789">
          <cell r="B789" t="str">
            <v>SH2089</v>
          </cell>
          <cell r="C789" t="str">
            <v>díaS ADICIONALES DE MARTILLO  HIDRAULICO DE 1-1/2" - 2 7/8"</v>
          </cell>
          <cell r="D789" t="str">
            <v>día</v>
          </cell>
          <cell r="E789">
            <v>196.35</v>
          </cell>
        </row>
        <row r="790">
          <cell r="B790" t="str">
            <v>SH2090</v>
          </cell>
          <cell r="C790" t="str">
            <v>TAPER MILL 1 1/2'' HASTA 4''</v>
          </cell>
          <cell r="D790" t="str">
            <v>día</v>
          </cell>
          <cell r="E790">
            <v>2141.84</v>
          </cell>
        </row>
        <row r="791">
          <cell r="B791" t="str">
            <v>SH2091</v>
          </cell>
          <cell r="C791" t="str">
            <v>STRING MILL 1 1/2 HASTA 4''</v>
          </cell>
          <cell r="D791" t="str">
            <v>día</v>
          </cell>
          <cell r="E791">
            <v>2035.24</v>
          </cell>
        </row>
        <row r="792">
          <cell r="B792" t="str">
            <v>SH3041</v>
          </cell>
          <cell r="C792" t="str">
            <v xml:space="preserve">MOTOR DE FONDO: HASTA 2 7/8" O.D. (incluye 3 días de operación, hole assemble, soporte tecnico)  </v>
          </cell>
          <cell r="D792" t="str">
            <v>Corrida</v>
          </cell>
          <cell r="E792">
            <v>6531.21</v>
          </cell>
        </row>
        <row r="793">
          <cell r="B793" t="str">
            <v>SH3042</v>
          </cell>
          <cell r="C793" t="str">
            <v xml:space="preserve">MOTOR DE FONDO: HASTA 3 7/8" O.D. (incluye 3 días de operación, hole assemble, soporte tecnico)  </v>
          </cell>
          <cell r="D793" t="str">
            <v>Corrida</v>
          </cell>
          <cell r="E793">
            <v>6531.21</v>
          </cell>
        </row>
        <row r="794">
          <cell r="B794" t="str">
            <v>SH3043</v>
          </cell>
          <cell r="C794" t="str">
            <v xml:space="preserve">MOTOR DE FONDO: HASTA 4 3/4" O.D. (incluye 3 días de operación, hole assemble, soporte tecnico)  </v>
          </cell>
          <cell r="D794" t="str">
            <v>Corrida</v>
          </cell>
          <cell r="E794">
            <v>6531.21</v>
          </cell>
        </row>
        <row r="795">
          <cell r="B795" t="str">
            <v>SMT3023</v>
          </cell>
          <cell r="C795" t="str">
            <v>THERMAL SPRY APPLICATIONS EACH 0.1" THICKNESS / UNTIL LENGTH 1.0" FOR MAINTENANCE</v>
          </cell>
          <cell r="D795" t="str">
            <v>unidad</v>
          </cell>
          <cell r="E795">
            <v>70.27</v>
          </cell>
        </row>
        <row r="796">
          <cell r="B796" t="str">
            <v>SMT3024</v>
          </cell>
          <cell r="C796" t="str">
            <v>THERMAL SPRY APPLICATIONS EACH 0.1" THICKNESS / UNTIL LENGTH 1.0" FOR REBUILDING</v>
          </cell>
          <cell r="D796" t="str">
            <v>unidad</v>
          </cell>
          <cell r="E796">
            <v>78.540000000000006</v>
          </cell>
        </row>
        <row r="797">
          <cell r="B797" t="str">
            <v>SMT3025</v>
          </cell>
          <cell r="C797" t="str">
            <v>THERMAL SPRY APPLICATIONS EACH 0.1" THICKNESS / UNTIL LENGTH 1.0" FOR COVERING</v>
          </cell>
          <cell r="D797" t="str">
            <v>unidad</v>
          </cell>
          <cell r="E797">
            <v>99.21</v>
          </cell>
        </row>
        <row r="798">
          <cell r="B798" t="str">
            <v>SMT3001</v>
          </cell>
          <cell r="C798" t="str">
            <v>THERMAL SPRY CENTRALIZER UNTIL 1/4" THICKNESS-FOR TUBULAR FROM 2 7/8 TO 5.0"-LENGHT 18 INCH PER BLADE</v>
          </cell>
          <cell r="D798" t="str">
            <v>unidad</v>
          </cell>
          <cell r="E798">
            <v>269.67</v>
          </cell>
        </row>
        <row r="799">
          <cell r="B799" t="str">
            <v>SMT3004</v>
          </cell>
          <cell r="C799" t="str">
            <v>THERMAL SPRY CENTRALIZER UNTIL 1/2" THICKNESS-FOR TUBULAR FROM 2 7/8 TO 5.0" -LENGHT 18 INCH PER BLADE</v>
          </cell>
          <cell r="D799" t="str">
            <v>unidad</v>
          </cell>
          <cell r="E799">
            <v>325.47000000000003</v>
          </cell>
        </row>
        <row r="800">
          <cell r="B800" t="str">
            <v>SMT3007</v>
          </cell>
          <cell r="C800" t="str">
            <v>THERMAL SPRY CENTRALIZER UNTIL 3/4" THICKNESS-FOR TUBULAR FROM 2 7/8 TO 5.0" -LENGHT 18 INCH PER BLADE</v>
          </cell>
          <cell r="D800" t="str">
            <v>unidad</v>
          </cell>
          <cell r="E800">
            <v>364.36</v>
          </cell>
        </row>
        <row r="801">
          <cell r="B801" t="str">
            <v>SMT3010</v>
          </cell>
          <cell r="C801" t="str">
            <v>THERMAL SPRYFRICTION REDUCTOR UNTIL 1/16" THICKNESS-FOR PIPE-FROM 2 7/8 TO 3 1/2"-STANDARD LENGHT 8 INCH-PER BAND</v>
          </cell>
          <cell r="D801" t="str">
            <v>unidad</v>
          </cell>
          <cell r="E801">
            <v>325.47000000000003</v>
          </cell>
        </row>
        <row r="802">
          <cell r="B802" t="str">
            <v>SMT3011</v>
          </cell>
          <cell r="C802" t="str">
            <v>THERMAL SPRYFRICTION REDUCTOR UNTIL 1/16" THICKNESS-FOR  PIPE-FROM 4.0 TO 4 1/2"-STANDARD LENGHT 8 INCH- PER BAND</v>
          </cell>
          <cell r="D802" t="str">
            <v>unidad</v>
          </cell>
          <cell r="E802">
            <v>405.43</v>
          </cell>
        </row>
        <row r="803">
          <cell r="B803" t="str">
            <v>SMT3012</v>
          </cell>
          <cell r="C803" t="str">
            <v>THERMAL SPRYFRICTION REDUCTOR UNTIL 1/16" THICKNESS-FOR PIPE-FROM 5.0 TO 5 1/2"-STANDARD LENGHT 8 INCH-PER BAND</v>
          </cell>
          <cell r="D803" t="str">
            <v>unidad</v>
          </cell>
          <cell r="E803">
            <v>474.25</v>
          </cell>
        </row>
        <row r="804">
          <cell r="B804" t="str">
            <v>SMT3014</v>
          </cell>
          <cell r="C804" t="str">
            <v>THERMAL SPRYFRICTION REDUCTOR UNTIL 1/8" THICKNESS-FOR PIPE-FROM 2 7/8 TO 3 1/2"-STANDARD LENGHT 8 INCH-PER BAND</v>
          </cell>
          <cell r="D804" t="str">
            <v>unidad</v>
          </cell>
          <cell r="E804">
            <v>515.16</v>
          </cell>
        </row>
        <row r="805">
          <cell r="B805" t="str">
            <v>SMT3015</v>
          </cell>
          <cell r="C805" t="str">
            <v>THERMAL SPRYFRICTION REDUCTOR UNTIL 1/8" THICKNESS-FOR PIPE-FROM 4.0 TO 4 1/2"-STANDARD LENGHT 8 INCH-PER BAND</v>
          </cell>
          <cell r="D805" t="str">
            <v>unidad</v>
          </cell>
          <cell r="E805">
            <v>656.52</v>
          </cell>
        </row>
        <row r="806">
          <cell r="B806" t="str">
            <v>SMT3016</v>
          </cell>
          <cell r="C806" t="str">
            <v>THERMAL SPRYFRICTION REDUCTOR UNTIL 1/8" THICKNESS-FOR PIPE-FROM 5.0 TO 5 1/2"-STANDARD LENGHT 8 INCH-PER BAND</v>
          </cell>
          <cell r="D806" t="str">
            <v>unidad</v>
          </cell>
          <cell r="E806">
            <v>799.72</v>
          </cell>
        </row>
        <row r="807">
          <cell r="B807" t="str">
            <v>SMT3018</v>
          </cell>
          <cell r="C807" t="str">
            <v>THERMAL SPRYFRICTION REDUCTOR UNTIL 3/16" THICKNESS-FOR PIPE-FROM 2 7/8 TO 3 1/2"-STANDARD LENGHT 8 INCH-PER BAND</v>
          </cell>
          <cell r="D807" t="str">
            <v>unidad</v>
          </cell>
          <cell r="E807">
            <v>785.77</v>
          </cell>
        </row>
        <row r="808">
          <cell r="B808" t="str">
            <v>SMT3019</v>
          </cell>
          <cell r="C808" t="str">
            <v>THERMAL SPRYFRICTION REDUCTOR UNTIL 3/16" THICKNESS-FOR PIPE-FROM 4.0 TO 4 1/2"-STANDARD LENGHT 8 INCH-PER BAND</v>
          </cell>
          <cell r="D808" t="str">
            <v>unidad</v>
          </cell>
          <cell r="E808">
            <v>999.64</v>
          </cell>
        </row>
        <row r="809">
          <cell r="B809" t="str">
            <v>SMT3020</v>
          </cell>
          <cell r="C809" t="str">
            <v>THERMAL SPRYFRICTION REDUCTOR UNTIL 3/16" THICKNESS-FOR PIPE-FROM 5.0 TO 5 1/2"-STANDARD LENGHT 8 INCH-PER BAND</v>
          </cell>
          <cell r="D809" t="str">
            <v>unidad</v>
          </cell>
          <cell r="E809">
            <v>1208.8699999999999</v>
          </cell>
        </row>
        <row r="810">
          <cell r="B810" t="str">
            <v>SMT3022</v>
          </cell>
          <cell r="C810" t="str">
            <v>THERMAL SPRYFRICTION REDUCTOR UNTIL 1/4" THICKNESS-FOR PIPE-FROM 2 7/8 TO 3 1/2"-STANDARD LENGHT 8 INCH-PER BAND</v>
          </cell>
          <cell r="D810" t="str">
            <v>unidad</v>
          </cell>
          <cell r="E810">
            <v>1069.3900000000001</v>
          </cell>
        </row>
        <row r="811">
          <cell r="B811" t="str">
            <v>SFS6286</v>
          </cell>
          <cell r="C811" t="str">
            <v>ZAPATA TIPO POOR BOY HASTA 6 1/8</v>
          </cell>
          <cell r="D811" t="str">
            <v>Corrida</v>
          </cell>
          <cell r="E811">
            <v>4395.92</v>
          </cell>
        </row>
        <row r="812">
          <cell r="B812" t="str">
            <v>SFS6287</v>
          </cell>
          <cell r="C812" t="str">
            <v>ZAPATA TIPO POOR BOY HASTA 8 1/2</v>
          </cell>
          <cell r="D812" t="str">
            <v>Corrida</v>
          </cell>
          <cell r="E812">
            <v>5919.16</v>
          </cell>
        </row>
        <row r="813">
          <cell r="B813" t="str">
            <v>SFS6293</v>
          </cell>
          <cell r="C813" t="str">
            <v>Tubing Bailer Assembly (incluye flapper) - hasta 5-3/4" OD -  Cargo por Corrida</v>
          </cell>
          <cell r="D813" t="str">
            <v>Corrida</v>
          </cell>
          <cell r="E813">
            <v>6404.7</v>
          </cell>
        </row>
        <row r="814">
          <cell r="B814" t="str">
            <v>2.2.11. Servicios de Reacondicionamiento</v>
          </cell>
          <cell r="C814"/>
          <cell r="D814"/>
          <cell r="E814"/>
        </row>
        <row r="815">
          <cell r="B815" t="str">
            <v>SCR5001</v>
          </cell>
          <cell r="C815" t="str">
            <v>SUPERVISOR PARA COMPLETACIONES, REMEDIACION dia o fraccion</v>
          </cell>
          <cell r="D815" t="str">
            <v>día</v>
          </cell>
          <cell r="E815">
            <v>437.23</v>
          </cell>
        </row>
        <row r="816">
          <cell r="B816" t="str">
            <v>SCR5002</v>
          </cell>
          <cell r="C816" t="str">
            <v>Movilizacion unidades livianas para transporte de personal</v>
          </cell>
          <cell r="D816" t="str">
            <v>km</v>
          </cell>
          <cell r="E816">
            <v>2.66</v>
          </cell>
        </row>
        <row r="817">
          <cell r="B817" t="str">
            <v>SCR5003</v>
          </cell>
          <cell r="C817" t="str">
            <v>Movilizacion unidades pesadas para transporte de herramientas</v>
          </cell>
          <cell r="D817" t="str">
            <v>km</v>
          </cell>
          <cell r="E817">
            <v>3.15</v>
          </cell>
        </row>
        <row r="818">
          <cell r="B818" t="str">
            <v>SCR5004</v>
          </cell>
          <cell r="C818" t="str">
            <v xml:space="preserve">MODEL "DYNBKR"  MECHANICAL SETTING TOOL PARA COMPLETACION. TODOS LOS DIAMETROS  </v>
          </cell>
          <cell r="D818" t="str">
            <v>Corrida</v>
          </cell>
          <cell r="E818">
            <v>2017.24</v>
          </cell>
        </row>
        <row r="819">
          <cell r="B819" t="str">
            <v>SCR5005</v>
          </cell>
          <cell r="C819" t="str">
            <v xml:space="preserve">MODEL "DYNBKR" STINGER CARGO  </v>
          </cell>
          <cell r="D819" t="str">
            <v>Corrida</v>
          </cell>
          <cell r="E819">
            <v>2186.14</v>
          </cell>
        </row>
        <row r="820">
          <cell r="B820" t="str">
            <v>SCR5006</v>
          </cell>
          <cell r="C820" t="str">
            <v xml:space="preserve">MODEL "FURY 20" HYDRAULIC SETTING TOOL FOR PACKERS, CR, CIBP, ETC. TODOS LOS DIAMETROS  </v>
          </cell>
          <cell r="D820" t="str">
            <v>Corrida</v>
          </cell>
          <cell r="E820">
            <v>2404.7600000000002</v>
          </cell>
        </row>
        <row r="821">
          <cell r="B821" t="str">
            <v>SCR5007</v>
          </cell>
          <cell r="C821" t="str">
            <v xml:space="preserve">ACT WIRELINE ADAPTER KIT FOR WIRELINE SET TOOLS. TODOS LOS DIAMETROS  </v>
          </cell>
          <cell r="D821" t="str">
            <v>Corrida</v>
          </cell>
          <cell r="E821">
            <v>1311.69</v>
          </cell>
        </row>
        <row r="822">
          <cell r="B822" t="str">
            <v>SCR5008</v>
          </cell>
          <cell r="C822" t="str">
            <v>MODEL TST-1 O R MECHANICAL SET PACKER 9 5/8" x 3 1/2'' EUE Box-Pin CASING 9 5/8'' WEIGHT 43.5-53.5 lbs/FT CARGO   HASTA ASENTAMIENTO</v>
          </cell>
          <cell r="D822" t="str">
            <v>Corrida</v>
          </cell>
          <cell r="E822">
            <v>3060.59</v>
          </cell>
        </row>
        <row r="823">
          <cell r="B823" t="str">
            <v>SCR5009</v>
          </cell>
          <cell r="C823" t="str">
            <v>MODEL TST-1 O R MECHANICAL SET PACKER 9 5/8" x 3 1/2'' EUE Box-Pin CASING 9 5/8'' WEIGHT 43.5-53.5 lbs/FT CARGO POR HORA DESPUES DE ASENTAMIENTO</v>
          </cell>
          <cell r="D823" t="str">
            <v>hr</v>
          </cell>
          <cell r="E823">
            <v>43.73</v>
          </cell>
        </row>
        <row r="824">
          <cell r="B824" t="str">
            <v>SCR5010</v>
          </cell>
          <cell r="C824" t="str">
            <v>MODEL TST-1 O R MECHANICAL SET PACKER 7" x 3 1/2'' O 2 7/8'' EUE Box-Pin CASING 7'' WEIGHT 26-32lbs/FT CARGO   HASTA ASENTAMIENTO</v>
          </cell>
          <cell r="D824" t="str">
            <v>Corrida</v>
          </cell>
          <cell r="E824">
            <v>2732.68</v>
          </cell>
        </row>
        <row r="825">
          <cell r="B825" t="str">
            <v>SCR5011</v>
          </cell>
          <cell r="C825" t="str">
            <v>MODEL TST-1 O R MECHANICAL SET PACKER 7" x 3 1/2'' O 2 7/8''  EUE Box-Pin CASING 7'' WEIGHT 26-32lbs/FT CARGO POR HORA DESPUES DE ASENTAMIENTO</v>
          </cell>
          <cell r="D825" t="str">
            <v>hr</v>
          </cell>
          <cell r="E825">
            <v>34.979999999999997</v>
          </cell>
        </row>
        <row r="826">
          <cell r="B826" t="str">
            <v>SCR5012</v>
          </cell>
          <cell r="C826" t="str">
            <v>MODEL TST-1 O R MECHANICAL SET PACKER 5" x 2 3/8'' EUE Box-Pin CASING 5'' WEIGHT 18-21 lbs/FT CARGO   HASTA ASENTAMIENTO</v>
          </cell>
          <cell r="D826" t="str">
            <v>Corrida</v>
          </cell>
          <cell r="E826">
            <v>2361.0300000000002</v>
          </cell>
        </row>
        <row r="827">
          <cell r="B827" t="str">
            <v>SCR5013</v>
          </cell>
          <cell r="C827" t="str">
            <v>MODEL TST-1 O R MECHANICAL SET PACKER 5" x 2 3/8'' EUE Box-Pin CASING 5'' WEIGHT 18-21 lbs/FT CARGO POR HORA DESPUES DE ASENTAMIENTO</v>
          </cell>
          <cell r="D827" t="str">
            <v>hr</v>
          </cell>
          <cell r="E827">
            <v>26.24</v>
          </cell>
        </row>
        <row r="828">
          <cell r="B828" t="str">
            <v>SCR5014</v>
          </cell>
          <cell r="C828" t="str">
            <v xml:space="preserve">CROSSOVER 3 1/2'' IF BOX- 3 1/2'' EUE PIN  </v>
          </cell>
          <cell r="D828" t="str">
            <v>Corrida</v>
          </cell>
          <cell r="E828">
            <v>411</v>
          </cell>
        </row>
        <row r="829">
          <cell r="B829" t="str">
            <v>SCR5015</v>
          </cell>
          <cell r="C829" t="str">
            <v>CROSSOVER 3 1/2'' IF BOX- 3 1/2'' EUE PIN POR DIA ADICIONAL</v>
          </cell>
          <cell r="D829" t="str">
            <v>día</v>
          </cell>
          <cell r="E829">
            <v>368.1</v>
          </cell>
        </row>
        <row r="830">
          <cell r="B830" t="str">
            <v>SCR5016</v>
          </cell>
          <cell r="C830" t="str">
            <v xml:space="preserve">CROSSOVER 3 1/2'' IF BOX- 2 7/8'' EUE PIN  </v>
          </cell>
          <cell r="D830" t="str">
            <v>Corrida</v>
          </cell>
          <cell r="E830">
            <v>393.51</v>
          </cell>
        </row>
        <row r="831">
          <cell r="B831" t="str">
            <v>SCR5017</v>
          </cell>
          <cell r="C831" t="str">
            <v>CROSSOVER 3 1/2'' IF BOX- 2 7/8'' EUE PIN POR DIA ADICIONAL</v>
          </cell>
          <cell r="D831" t="str">
            <v>día</v>
          </cell>
          <cell r="E831">
            <v>350.98</v>
          </cell>
        </row>
        <row r="832">
          <cell r="B832" t="str">
            <v>SCR5023</v>
          </cell>
          <cell r="C832" t="str">
            <v>INGENIERO DE SOPORTE - CAMPO POR DIA</v>
          </cell>
          <cell r="D832" t="str">
            <v>unidad</v>
          </cell>
          <cell r="E832">
            <v>961.9</v>
          </cell>
        </row>
        <row r="833">
          <cell r="B833" t="str">
            <v>SCR5025</v>
          </cell>
          <cell r="C833" t="str">
            <v>Tratamiento a través de la empacadura recuperable período de 8 horas c/u COMPRESSION PAKER  7" / RBP BRIDGE PLUG RECUPERABLE /  PACKER MECANICO / MODELO TST</v>
          </cell>
          <cell r="D833" t="str">
            <v>unidad</v>
          </cell>
          <cell r="E833">
            <v>3852.21</v>
          </cell>
        </row>
        <row r="834">
          <cell r="B834" t="str">
            <v>SCR5030</v>
          </cell>
          <cell r="C834" t="str">
            <v>SARTA DE EVALUACION : COMPRESSION PACKER - PACKER MECANICO - PACKER TIPO TAPON RECUPERABLE PARA CASING 7'' WEIGHT 26-32lbs/FT CARGO   HASTA ASENTAMIENTO</v>
          </cell>
          <cell r="D834" t="str">
            <v>Corrida</v>
          </cell>
          <cell r="E834">
            <v>3813.39</v>
          </cell>
        </row>
        <row r="835">
          <cell r="B835" t="str">
            <v>SCR5031</v>
          </cell>
          <cell r="C835" t="str">
            <v>SARTA DE EVALUACION : COMPRESSION PACKER - PACKER MECANICO - PACKER TIPO TAPON RECUPERABLE PARA CASING 7'' WEIGHT 26-32lbs/FT CARGO POR HORA DESPUES DE ASENTAMIENTO</v>
          </cell>
          <cell r="D835" t="str">
            <v>hr</v>
          </cell>
          <cell r="E835">
            <v>35.49</v>
          </cell>
        </row>
        <row r="836">
          <cell r="B836" t="str">
            <v>SCR5032</v>
          </cell>
          <cell r="C836" t="str">
            <v>SARTA DE EVALUACION : COMPRESSION PACKER - PACKER MECANICO - PACKER TIPO TAPON RECUPERABLE PARA CASING 9 5/8'' WEIGHT 47 - 53,5 lbs/FT CARGO   HASTA ASENTAMIENTO</v>
          </cell>
          <cell r="D836" t="str">
            <v>Corrida</v>
          </cell>
          <cell r="E836">
            <v>4462.47</v>
          </cell>
        </row>
        <row r="837">
          <cell r="B837" t="str">
            <v>SCR5033</v>
          </cell>
          <cell r="C837" t="str">
            <v>SARTA DE EVALUACION : COMPRESSION PACKER - PACKER MECANICO - PACKER TIPO TAPON RECUPERABLE CASING 7'' WEIGHT47 - 53,5  lbs/FT CARGO POR HORA DESPUES DE ASENTAMIENTO</v>
          </cell>
          <cell r="D837" t="str">
            <v>hr</v>
          </cell>
          <cell r="E837">
            <v>56.79</v>
          </cell>
        </row>
        <row r="838">
          <cell r="B838" t="str">
            <v>SCR5034</v>
          </cell>
          <cell r="C838" t="str">
            <v>COMPRESSION PACKER 5''-  7''  CARGO   HASTA ASENTAMIENTO</v>
          </cell>
          <cell r="D838" t="str">
            <v>Corrida</v>
          </cell>
          <cell r="E838">
            <v>2587.33</v>
          </cell>
        </row>
        <row r="839">
          <cell r="B839" t="str">
            <v>SCR5035</v>
          </cell>
          <cell r="C839" t="str">
            <v>COMPRESSION PACKER 5''-  7''  CARGO POR HORA DESPUES DE ASENTAMIENTO</v>
          </cell>
          <cell r="D839" t="str">
            <v>hr</v>
          </cell>
          <cell r="E839">
            <v>34.22</v>
          </cell>
        </row>
        <row r="840">
          <cell r="B840" t="str">
            <v>SCR5036</v>
          </cell>
          <cell r="C840" t="str">
            <v>COMPRESSION PACKER 9 5/8''  CARGO   HASTA ASENTAMIENTO</v>
          </cell>
          <cell r="D840" t="str">
            <v>Corrida</v>
          </cell>
          <cell r="E840">
            <v>2994.82</v>
          </cell>
        </row>
        <row r="841">
          <cell r="B841" t="str">
            <v>SCR5037</v>
          </cell>
          <cell r="C841" t="str">
            <v>COMPRESSION PACKER 9 5/8''  CARGO POR HORA DESPUES DE ASENTAMIENTO</v>
          </cell>
          <cell r="D841" t="str">
            <v>hr</v>
          </cell>
          <cell r="E841">
            <v>42.79</v>
          </cell>
        </row>
        <row r="842">
          <cell r="B842" t="str">
            <v>SCR5038</v>
          </cell>
          <cell r="C842" t="str">
            <v>RBP RETRIEVABLE BRIDGE PLUG 5'' - 7''  CARGO   HASTA ASENTAMIENTO</v>
          </cell>
          <cell r="D842" t="str">
            <v>Corrida</v>
          </cell>
          <cell r="E842">
            <v>2839.76</v>
          </cell>
        </row>
        <row r="843">
          <cell r="B843" t="str">
            <v>SCR5039</v>
          </cell>
          <cell r="C843" t="str">
            <v>RBP RETRIEVABLE BRIDGE PLUG 5'' -  7''  CARGO POR HORA DESPUES DE ASENTAMIENTO</v>
          </cell>
          <cell r="D843" t="str">
            <v>hr</v>
          </cell>
          <cell r="E843">
            <v>34.22</v>
          </cell>
        </row>
        <row r="844">
          <cell r="B844" t="str">
            <v>SCR5040</v>
          </cell>
          <cell r="C844" t="str">
            <v xml:space="preserve">RETRIEVING HEAD TODOS LOS DIAMETROS  </v>
          </cell>
          <cell r="D844" t="str">
            <v>Corrida</v>
          </cell>
          <cell r="E844">
            <v>595</v>
          </cell>
        </row>
        <row r="845">
          <cell r="B845" t="str">
            <v>SCR5041</v>
          </cell>
          <cell r="C845" t="str">
            <v>RBP RETRIEVABLE BRIDGE PLUG 9 5/8''  CARGO   HASTA ASENTAMIENTO</v>
          </cell>
          <cell r="D845" t="str">
            <v>Corrida</v>
          </cell>
          <cell r="E845">
            <v>3290.51</v>
          </cell>
        </row>
        <row r="846">
          <cell r="B846" t="str">
            <v>SCR5042</v>
          </cell>
          <cell r="C846" t="str">
            <v>RBP RETRIEVABLE BRIDGE PLUG 9 5/8''  CARGO POR HORA DESPUES DE ASENTAMIENTO</v>
          </cell>
          <cell r="D846" t="str">
            <v>hr</v>
          </cell>
          <cell r="E846">
            <v>42.79</v>
          </cell>
        </row>
        <row r="847">
          <cell r="B847" t="str">
            <v>SCR5043</v>
          </cell>
          <cell r="C847" t="str">
            <v>SLIDING SLEEVE MODELO L 2.81'' x 3 1/2 EUE, POR DIA</v>
          </cell>
          <cell r="D847" t="str">
            <v>día</v>
          </cell>
          <cell r="E847">
            <v>1188.6199999999999</v>
          </cell>
        </row>
        <row r="848">
          <cell r="B848" t="str">
            <v>SCR5044</v>
          </cell>
          <cell r="C848" t="str">
            <v>SLIDING SLEEVE MODELO L 2.31'' x 2 7/8 EUE, POR DIA</v>
          </cell>
          <cell r="D848" t="str">
            <v>día</v>
          </cell>
          <cell r="E848">
            <v>650.62</v>
          </cell>
        </row>
        <row r="849">
          <cell r="B849" t="str">
            <v>SCR5045</v>
          </cell>
          <cell r="C849" t="str">
            <v xml:space="preserve">SEAL NIPPLE - ON OFF, TODOS LOS DIAMETROS  </v>
          </cell>
          <cell r="D849" t="str">
            <v>Corrida</v>
          </cell>
          <cell r="E849">
            <v>2895.65</v>
          </cell>
        </row>
        <row r="850">
          <cell r="B850" t="str">
            <v>SCR5046</v>
          </cell>
          <cell r="C850" t="str">
            <v xml:space="preserve">CAMPANA ON-OFF, TODOS LOS DIAMETROS  </v>
          </cell>
          <cell r="D850" t="str">
            <v>Corrida</v>
          </cell>
          <cell r="E850">
            <v>3798.06</v>
          </cell>
        </row>
        <row r="851">
          <cell r="B851" t="str">
            <v>SCR5047</v>
          </cell>
          <cell r="C851" t="str">
            <v>STANDING VALVE RB / FB-2 2.75-2.81'' POR DIA</v>
          </cell>
          <cell r="D851" t="str">
            <v>día</v>
          </cell>
          <cell r="E851">
            <v>676.13</v>
          </cell>
        </row>
        <row r="852">
          <cell r="B852" t="str">
            <v>SCR5048</v>
          </cell>
          <cell r="C852" t="str">
            <v>STANDING VALVE RB / FB-2 2.25-2.31'' POR DIA</v>
          </cell>
          <cell r="D852" t="str">
            <v>día</v>
          </cell>
          <cell r="E852">
            <v>891.59</v>
          </cell>
        </row>
        <row r="853">
          <cell r="B853" t="str">
            <v>SRPN7194</v>
          </cell>
          <cell r="C853" t="str">
            <v>UPR SUB F/1.87 L SLDSLV F</v>
          </cell>
          <cell r="D853" t="str">
            <v>unidad</v>
          </cell>
          <cell r="E853">
            <v>553.27</v>
          </cell>
        </row>
        <row r="854">
          <cell r="B854" t="str">
            <v>SRPN7195</v>
          </cell>
          <cell r="C854" t="str">
            <v>HSG F/2.375 L SLDSLV F/STD</v>
          </cell>
          <cell r="D854" t="str">
            <v>unidad</v>
          </cell>
          <cell r="E854">
            <v>1675.58</v>
          </cell>
        </row>
        <row r="855">
          <cell r="B855" t="str">
            <v>SRPN7196</v>
          </cell>
          <cell r="C855" t="str">
            <v>LWR SUB F/1.87 L SLDSLV F/STD SVC</v>
          </cell>
          <cell r="D855" t="str">
            <v>unidad</v>
          </cell>
          <cell r="E855">
            <v>473.52</v>
          </cell>
        </row>
        <row r="856">
          <cell r="B856" t="str">
            <v>SRPN7197</v>
          </cell>
          <cell r="C856" t="str">
            <v>UPR SUB F/2.31 L SLDSLV 2.8"6.5#EU B</v>
          </cell>
          <cell r="D856" t="str">
            <v>unidad</v>
          </cell>
          <cell r="E856">
            <v>557.24</v>
          </cell>
        </row>
        <row r="857">
          <cell r="B857" t="str">
            <v>SRPN7198</v>
          </cell>
          <cell r="C857" t="str">
            <v>HSG F/2.875 X 2.25 L SLD SLV F/STD SVC</v>
          </cell>
          <cell r="D857" t="str">
            <v>unidad</v>
          </cell>
          <cell r="E857">
            <v>1461.63</v>
          </cell>
        </row>
        <row r="858">
          <cell r="B858" t="str">
            <v>SRPN7199</v>
          </cell>
          <cell r="C858" t="str">
            <v>LWR SUB F/2.31 L SLDSLV 2.8"6.5#EU P</v>
          </cell>
          <cell r="D858" t="str">
            <v>unidad</v>
          </cell>
          <cell r="E858">
            <v>550.46</v>
          </cell>
        </row>
        <row r="859">
          <cell r="B859" t="str">
            <v>SRPN7200</v>
          </cell>
          <cell r="C859" t="str">
            <v>2.81 UPPER SUB 3-1/2" EU 8RD BOX</v>
          </cell>
          <cell r="D859" t="str">
            <v>unidad</v>
          </cell>
          <cell r="E859">
            <v>1391.66</v>
          </cell>
        </row>
        <row r="860">
          <cell r="B860" t="str">
            <v>SRPN7201</v>
          </cell>
          <cell r="C860" t="str">
            <v>2.75 HOUSING</v>
          </cell>
          <cell r="D860" t="str">
            <v>unidad</v>
          </cell>
          <cell r="E860">
            <v>2120.67</v>
          </cell>
        </row>
        <row r="861">
          <cell r="B861" t="str">
            <v>SRPN7202</v>
          </cell>
          <cell r="C861" t="str">
            <v>2.81 LOWER SUB 3-1/2" 9.3# EU 8RD PIN</v>
          </cell>
          <cell r="D861" t="str">
            <v>unidad</v>
          </cell>
          <cell r="E861">
            <v>672.19</v>
          </cell>
        </row>
        <row r="862">
          <cell r="B862" t="str">
            <v>SRPN7203</v>
          </cell>
          <cell r="C862" t="str">
            <v>Reparacion Menor Packer Hidraulico 5 x 2 3/8"</v>
          </cell>
          <cell r="D862" t="str">
            <v>unidad</v>
          </cell>
          <cell r="E862">
            <v>2978.59</v>
          </cell>
        </row>
        <row r="863">
          <cell r="B863" t="str">
            <v>SRPN7204</v>
          </cell>
          <cell r="C863" t="str">
            <v>Reparacion Menor Packer Mecanico 5 x 2 3/8"</v>
          </cell>
          <cell r="D863" t="str">
            <v>unidad</v>
          </cell>
          <cell r="E863">
            <v>2411.54</v>
          </cell>
        </row>
        <row r="864">
          <cell r="B864" t="str">
            <v>SRPN7205</v>
          </cell>
          <cell r="C864" t="str">
            <v>Reparacion Menor Packer Hidraulico 7 x 3 1/2" / 7 x 2 7/8"</v>
          </cell>
          <cell r="D864" t="str">
            <v>unidad</v>
          </cell>
          <cell r="E864">
            <v>3610.55</v>
          </cell>
        </row>
        <row r="865">
          <cell r="B865" t="str">
            <v>SRPN7206</v>
          </cell>
          <cell r="C865" t="str">
            <v>Reparacion Menor Packer Mecanico 7 x 3 1/2" / 7 x 2 7/8"</v>
          </cell>
          <cell r="D865" t="str">
            <v>unidad</v>
          </cell>
          <cell r="E865">
            <v>3307.64</v>
          </cell>
        </row>
        <row r="866">
          <cell r="B866" t="str">
            <v>SRPN7207</v>
          </cell>
          <cell r="C866" t="str">
            <v>Reparacion Menor Packer Hidraulico 9 5/8 x 3 1/2"</v>
          </cell>
          <cell r="D866" t="str">
            <v>unidad</v>
          </cell>
          <cell r="E866">
            <v>5586.87</v>
          </cell>
        </row>
        <row r="867">
          <cell r="B867" t="str">
            <v>SRPN7208</v>
          </cell>
          <cell r="C867" t="str">
            <v>Reparacion Menor Packer Mecanico 9 5/8 x 3 1/2"</v>
          </cell>
          <cell r="D867" t="str">
            <v>unidad</v>
          </cell>
          <cell r="E867">
            <v>5679.19</v>
          </cell>
        </row>
        <row r="868">
          <cell r="B868" t="str">
            <v>SRPN7209</v>
          </cell>
          <cell r="C868" t="str">
            <v>Reparacion Mayor Packer Hidraulico 5 x 2 3/8"</v>
          </cell>
          <cell r="D868" t="str">
            <v>unidad</v>
          </cell>
          <cell r="E868">
            <v>4543.6099999999997</v>
          </cell>
        </row>
        <row r="869">
          <cell r="B869" t="str">
            <v>SRPN7210</v>
          </cell>
          <cell r="C869" t="str">
            <v>Reparacion Mayor Packer Mecanico 5 x 2 3/8"</v>
          </cell>
          <cell r="D869" t="str">
            <v>unidad</v>
          </cell>
          <cell r="E869">
            <v>3713.14</v>
          </cell>
        </row>
        <row r="870">
          <cell r="B870" t="str">
            <v>SRPN7211</v>
          </cell>
          <cell r="C870" t="str">
            <v>Reparacion Mayor Packer Hidraulico 7 x 3 1/2" / 7 x 2 7/8"</v>
          </cell>
          <cell r="D870" t="str">
            <v>unidad</v>
          </cell>
          <cell r="E870">
            <v>5559.72</v>
          </cell>
        </row>
        <row r="871">
          <cell r="B871" t="str">
            <v>SRPN7212</v>
          </cell>
          <cell r="C871" t="str">
            <v>Reparacion Mayor Packer Mecanico 7 x 3 1/2" / 7 x 2 7/8"</v>
          </cell>
          <cell r="D871" t="str">
            <v>unidad</v>
          </cell>
          <cell r="E871">
            <v>5512.73</v>
          </cell>
        </row>
        <row r="872">
          <cell r="B872" t="str">
            <v>SRPN7213</v>
          </cell>
          <cell r="C872" t="str">
            <v>Reparacion Mayor Packer Hidraulico 9 5/8 x 3 1/2"</v>
          </cell>
          <cell r="D872" t="str">
            <v>unidad</v>
          </cell>
          <cell r="E872">
            <v>10419.65</v>
          </cell>
        </row>
        <row r="873">
          <cell r="B873" t="str">
            <v>SRPN7214</v>
          </cell>
          <cell r="C873" t="str">
            <v>Reparacion Mayor Packer Mecanico 9 5/8 x 3 1/2"</v>
          </cell>
          <cell r="D873" t="str">
            <v>unidad</v>
          </cell>
          <cell r="E873">
            <v>8754.56</v>
          </cell>
        </row>
        <row r="874">
          <cell r="B874" t="str">
            <v>SRPN7215</v>
          </cell>
          <cell r="C874" t="str">
            <v>Reparacion Mayor Equalizing Chcek Valve 1.81"</v>
          </cell>
          <cell r="D874" t="str">
            <v>unidad</v>
          </cell>
          <cell r="E874">
            <v>1171.96</v>
          </cell>
        </row>
        <row r="875">
          <cell r="B875" t="str">
            <v>SRPN7216</v>
          </cell>
          <cell r="C875" t="str">
            <v>Reparacion Mayor Equalizing Chcek Valve 2,25"</v>
          </cell>
          <cell r="D875" t="str">
            <v>unidad</v>
          </cell>
          <cell r="E875">
            <v>1366.69</v>
          </cell>
        </row>
        <row r="876">
          <cell r="B876" t="str">
            <v>SRPN7217</v>
          </cell>
          <cell r="C876" t="str">
            <v>Reparacion Mayor Equalizing Chcek Valve 2,75"</v>
          </cell>
          <cell r="D876" t="str">
            <v>unidad</v>
          </cell>
          <cell r="E876">
            <v>1437.01</v>
          </cell>
        </row>
        <row r="877">
          <cell r="B877" t="str">
            <v>2.2.07. Servicios de Control de Pozos</v>
          </cell>
          <cell r="C877"/>
          <cell r="D877"/>
          <cell r="E877"/>
        </row>
        <row r="878">
          <cell r="B878" t="str">
            <v>SFC33001</v>
          </cell>
          <cell r="C878" t="str">
            <v xml:space="preserve">Movilización unidad de bombeo para fluidos de completación  </v>
          </cell>
          <cell r="D878" t="str">
            <v>km</v>
          </cell>
          <cell r="E878">
            <v>3.15</v>
          </cell>
        </row>
        <row r="879">
          <cell r="B879" t="str">
            <v>SFC33003</v>
          </cell>
          <cell r="C879" t="str">
            <v>Cargo básico bomba para preparación fluidos de completación, primeras 4 horas o fracción</v>
          </cell>
          <cell r="D879" t="str">
            <v>unidad</v>
          </cell>
          <cell r="E879">
            <v>3490.68</v>
          </cell>
        </row>
        <row r="880">
          <cell r="B880" t="str">
            <v>SFC33004</v>
          </cell>
          <cell r="C880" t="str">
            <v>Unidad bombeo para preparación fluidos de completación  por hora adicional</v>
          </cell>
          <cell r="D880" t="str">
            <v>hr</v>
          </cell>
          <cell r="E880">
            <v>186.78</v>
          </cell>
        </row>
        <row r="881">
          <cell r="B881" t="str">
            <v>SFC33005</v>
          </cell>
          <cell r="C881" t="str">
            <v>Mezcla de materiales suministrados por Dynadrill</v>
          </cell>
          <cell r="D881" t="str">
            <v>gls</v>
          </cell>
          <cell r="E881">
            <v>0.35</v>
          </cell>
        </row>
        <row r="882">
          <cell r="B882" t="str">
            <v>SFC33006</v>
          </cell>
          <cell r="C882" t="str">
            <v>Mezcla de materiales no suministrados por Dynadrill</v>
          </cell>
          <cell r="D882" t="str">
            <v>gls</v>
          </cell>
          <cell r="E882">
            <v>0.43</v>
          </cell>
        </row>
        <row r="883">
          <cell r="B883" t="str">
            <v>SFC33007</v>
          </cell>
          <cell r="C883" t="str">
            <v>Servicio de Bombeo de ácido  primeros 2500 galones</v>
          </cell>
          <cell r="D883" t="str">
            <v>gls</v>
          </cell>
          <cell r="E883">
            <v>0.35</v>
          </cell>
        </row>
        <row r="884">
          <cell r="B884" t="str">
            <v>SFC33008</v>
          </cell>
          <cell r="C884" t="str">
            <v>Servicio de Bombeo de fluidos corrosivos de 2500 gls hasta 4200 gls</v>
          </cell>
          <cell r="D884" t="str">
            <v>gls</v>
          </cell>
          <cell r="E884">
            <v>0.42</v>
          </cell>
        </row>
        <row r="885">
          <cell r="B885" t="str">
            <v>SFC33009</v>
          </cell>
          <cell r="C885" t="str">
            <v>Servicio de Bombeo de fluidos corrosivos de 4200 gls en adelante</v>
          </cell>
          <cell r="D885" t="str">
            <v>gls</v>
          </cell>
          <cell r="E885">
            <v>0.46</v>
          </cell>
        </row>
        <row r="886">
          <cell r="B886" t="str">
            <v>SFC33010</v>
          </cell>
          <cell r="C886" t="str">
            <v>Bombeo de fluidos no corrosivos primeros 2500 galones</v>
          </cell>
          <cell r="D886" t="str">
            <v>gls</v>
          </cell>
          <cell r="E886">
            <v>0.35</v>
          </cell>
        </row>
        <row r="887">
          <cell r="B887" t="str">
            <v>SFC33011</v>
          </cell>
          <cell r="C887" t="str">
            <v>Bombeo de fluidos no corrosivos de 2500 hasta 4200 galones</v>
          </cell>
          <cell r="D887" t="str">
            <v>gls</v>
          </cell>
          <cell r="E887">
            <v>0.39</v>
          </cell>
        </row>
        <row r="888">
          <cell r="B888" t="str">
            <v>SFC33012</v>
          </cell>
          <cell r="C888" t="str">
            <v>Bombeo de Fluidos no corrosivos de 4200 galones en adelante</v>
          </cell>
          <cell r="D888" t="str">
            <v>gls</v>
          </cell>
          <cell r="E888">
            <v>0.42</v>
          </cell>
        </row>
        <row r="889">
          <cell r="B889" t="str">
            <v>SFC33013</v>
          </cell>
          <cell r="C889" t="str">
            <v>Tanque para tratamiento de 100 barriles</v>
          </cell>
          <cell r="D889" t="str">
            <v>día</v>
          </cell>
          <cell r="E889">
            <v>262.33999999999997</v>
          </cell>
        </row>
        <row r="890">
          <cell r="B890" t="str">
            <v>SFC33014</v>
          </cell>
          <cell r="C890" t="str">
            <v>Tarifa de monitoreo en unidad de bombeo Presión, Densidad, Caudal, Volumen</v>
          </cell>
          <cell r="D890" t="str">
            <v>día</v>
          </cell>
          <cell r="E890">
            <v>381.36</v>
          </cell>
        </row>
        <row r="891">
          <cell r="B891" t="str">
            <v>SFC33015</v>
          </cell>
          <cell r="C891" t="str">
            <v>Movilización Tanques por trabajo incluye winche y plataforma</v>
          </cell>
          <cell r="D891" t="str">
            <v>unidad</v>
          </cell>
          <cell r="E891">
            <v>3212.75</v>
          </cell>
        </row>
        <row r="892">
          <cell r="B892" t="str">
            <v>SFC33016</v>
          </cell>
          <cell r="C892" t="str">
            <v>Supervisor  para fluidos de completación dia o fraccion</v>
          </cell>
          <cell r="D892" t="str">
            <v>día</v>
          </cell>
          <cell r="E892">
            <v>437.23</v>
          </cell>
        </row>
        <row r="893">
          <cell r="B893" t="str">
            <v>SFC33017</v>
          </cell>
          <cell r="C893" t="str">
            <v>Operador para fluidos de completación dia o fraccion</v>
          </cell>
          <cell r="D893" t="str">
            <v>día</v>
          </cell>
          <cell r="E893">
            <v>349.78</v>
          </cell>
        </row>
        <row r="894">
          <cell r="B894" t="str">
            <v>SFC33018</v>
          </cell>
          <cell r="C894" t="str">
            <v>Asistente de Operaciones para fluidos de completación dia o fraccion</v>
          </cell>
          <cell r="D894" t="str">
            <v>día</v>
          </cell>
          <cell r="E894">
            <v>109.31</v>
          </cell>
        </row>
        <row r="895">
          <cell r="B895" t="str">
            <v>SFC33019</v>
          </cell>
          <cell r="C895" t="str">
            <v>Tanque para ácido o solvente de 1000 -4200 galones, por trabajo</v>
          </cell>
          <cell r="D895" t="str">
            <v>unidad</v>
          </cell>
          <cell r="E895">
            <v>505.15</v>
          </cell>
        </row>
        <row r="896">
          <cell r="B896" t="str">
            <v>SFC33020</v>
          </cell>
          <cell r="C896" t="str">
            <v>Tanque para fluidos de completación 500 bbls</v>
          </cell>
          <cell r="D896" t="str">
            <v>unidad</v>
          </cell>
          <cell r="E896">
            <v>692.2</v>
          </cell>
        </row>
        <row r="897">
          <cell r="B897" t="str">
            <v>SFC33021</v>
          </cell>
          <cell r="C897" t="str">
            <v>Servicio de Winche para bajar o subir tanques y silos</v>
          </cell>
          <cell r="D897" t="str">
            <v>día</v>
          </cell>
          <cell r="E897">
            <v>1537.56</v>
          </cell>
        </row>
        <row r="898">
          <cell r="B898" t="str">
            <v>SFC33023</v>
          </cell>
          <cell r="C898" t="str">
            <v>Unidad de Filtración (3 días)</v>
          </cell>
          <cell r="D898" t="str">
            <v>trabajo</v>
          </cell>
          <cell r="E898">
            <v>1782.87</v>
          </cell>
        </row>
        <row r="899">
          <cell r="B899" t="str">
            <v>SFC33024</v>
          </cell>
          <cell r="C899" t="str">
            <v>Tanque para ácido o solvente de 6500 galones, por trabajo</v>
          </cell>
          <cell r="D899" t="str">
            <v>unidad</v>
          </cell>
          <cell r="E899">
            <v>789.56</v>
          </cell>
        </row>
        <row r="900">
          <cell r="B900" t="str">
            <v>SFC33025</v>
          </cell>
          <cell r="C900" t="str">
            <v>Unidad de Monitoreo parámetros de Operación en camper</v>
          </cell>
          <cell r="D900" t="str">
            <v>unidad</v>
          </cell>
          <cell r="E900">
            <v>2119.34</v>
          </cell>
        </row>
        <row r="901">
          <cell r="B901" t="str">
            <v>SFC33026</v>
          </cell>
          <cell r="C901" t="str">
            <v>Movilización unidades livianas para personal</v>
          </cell>
          <cell r="D901" t="str">
            <v>km</v>
          </cell>
          <cell r="E901">
            <v>2.66</v>
          </cell>
        </row>
        <row r="902">
          <cell r="B902" t="str">
            <v>SFC33027</v>
          </cell>
          <cell r="C902" t="str">
            <v>Movilización de equipo adicional, unidades pesadas.</v>
          </cell>
          <cell r="D902" t="str">
            <v>km</v>
          </cell>
          <cell r="E902">
            <v>3.15</v>
          </cell>
        </row>
        <row r="903">
          <cell r="B903" t="str">
            <v>SFC33028</v>
          </cell>
          <cell r="C903" t="str">
            <v>Cargo Básico Vacuum para transporte agua limpia 4 hr , capacidad 180 bbls</v>
          </cell>
          <cell r="D903" t="str">
            <v>unidad</v>
          </cell>
          <cell r="E903">
            <v>349.95</v>
          </cell>
        </row>
        <row r="904">
          <cell r="B904" t="str">
            <v>SFC33029</v>
          </cell>
          <cell r="C904" t="str">
            <v>Cargo Hora adicional Vacuum 180 bbls</v>
          </cell>
          <cell r="D904" t="str">
            <v>hr</v>
          </cell>
          <cell r="E904">
            <v>55.18</v>
          </cell>
        </row>
        <row r="905">
          <cell r="B905" t="str">
            <v>SFC33030</v>
          </cell>
          <cell r="C905" t="str">
            <v>Cargo  Básico unidad de slick line 4 hr</v>
          </cell>
          <cell r="D905" t="str">
            <v>unidad</v>
          </cell>
          <cell r="E905">
            <v>349.95</v>
          </cell>
        </row>
        <row r="906">
          <cell r="B906" t="str">
            <v>SFC33031</v>
          </cell>
          <cell r="C906" t="str">
            <v>Cargo hora  adicional slick line después de primeras 4 hr.</v>
          </cell>
          <cell r="D906" t="str">
            <v>hr</v>
          </cell>
          <cell r="E906">
            <v>68.760000000000005</v>
          </cell>
        </row>
        <row r="907">
          <cell r="B907" t="str">
            <v>SFC33032</v>
          </cell>
          <cell r="C907" t="str">
            <v>Supervisor Senior para fluidos de completación dia o fraccion</v>
          </cell>
          <cell r="D907" t="str">
            <v>día</v>
          </cell>
          <cell r="E907">
            <v>833.41</v>
          </cell>
        </row>
        <row r="908">
          <cell r="B908" t="str">
            <v>SFC33033</v>
          </cell>
          <cell r="C908" t="str">
            <v>Cargo básico bomba para preparación fluidos de completación, primeras 4 horas o fracción (700 HP)</v>
          </cell>
          <cell r="D908" t="str">
            <v>unidad</v>
          </cell>
          <cell r="E908">
            <v>3245.44</v>
          </cell>
        </row>
        <row r="909">
          <cell r="B909" t="str">
            <v>SFC33034</v>
          </cell>
          <cell r="C909" t="str">
            <v>Unidad bombeo para preparación fluidos de completación  por hora adicional (700 HP)</v>
          </cell>
          <cell r="D909" t="str">
            <v>hr</v>
          </cell>
          <cell r="E909">
            <v>169.57</v>
          </cell>
        </row>
        <row r="910">
          <cell r="B910" t="str">
            <v>SFC33035</v>
          </cell>
          <cell r="C910" t="str">
            <v>Servicio de transmisión de datos en tiempo real, comunicación díaria por antena.</v>
          </cell>
          <cell r="D910" t="str">
            <v>día</v>
          </cell>
          <cell r="E910">
            <v>9.4700000000000006</v>
          </cell>
        </row>
        <row r="911">
          <cell r="B911" t="str">
            <v>SFC33036</v>
          </cell>
          <cell r="C911" t="str">
            <v>Supervisor seguimiento y optimizacion para Fluidos de Control</v>
          </cell>
          <cell r="D911" t="str">
            <v>día</v>
          </cell>
          <cell r="E911">
            <v>766.73</v>
          </cell>
        </row>
        <row r="912">
          <cell r="B912" t="str">
            <v>SFC33037</v>
          </cell>
          <cell r="C912" t="str">
            <v>Servicio de echometer por pozo hasta 3 disparos</v>
          </cell>
          <cell r="D912" t="str">
            <v>unidad</v>
          </cell>
          <cell r="E912">
            <v>585.98</v>
          </cell>
        </row>
        <row r="913">
          <cell r="B913" t="str">
            <v>SFC33038</v>
          </cell>
          <cell r="C913" t="str">
            <v>Servicio toma de nivel fluido echometer, por disparo, sensor de fondo operativo</v>
          </cell>
          <cell r="D913" t="str">
            <v>unidad</v>
          </cell>
          <cell r="E913">
            <v>125.27</v>
          </cell>
        </row>
        <row r="914">
          <cell r="B914" t="str">
            <v>SFC33041</v>
          </cell>
          <cell r="C914" t="str">
            <v>Ingeniero de fluidos de control especiales</v>
          </cell>
          <cell r="D914" t="str">
            <v>día</v>
          </cell>
          <cell r="E914">
            <v>752.56</v>
          </cell>
        </row>
        <row r="915">
          <cell r="B915" t="str">
            <v>DYFCE-10</v>
          </cell>
          <cell r="C915" t="str">
            <v>FLUIDO COMPLETACION ESPECIAL TIPO 1</v>
          </cell>
          <cell r="D915" t="str">
            <v>gls</v>
          </cell>
          <cell r="E915">
            <v>1.18</v>
          </cell>
        </row>
        <row r="916">
          <cell r="B916" t="str">
            <v>DYFCE-20</v>
          </cell>
          <cell r="C916" t="str">
            <v>FLUIDO COMPLETACION ESPECIAL TIPO 2</v>
          </cell>
          <cell r="D916" t="str">
            <v>gls</v>
          </cell>
          <cell r="E916">
            <v>1.34</v>
          </cell>
        </row>
        <row r="917">
          <cell r="B917" t="str">
            <v>DYFCE-30</v>
          </cell>
          <cell r="C917" t="str">
            <v>FLUIDO COMPLETACION ESPECIAL TIPO 3</v>
          </cell>
          <cell r="D917" t="str">
            <v>gls</v>
          </cell>
          <cell r="E917">
            <v>1.51</v>
          </cell>
        </row>
        <row r="918">
          <cell r="B918" t="str">
            <v>DYFCE-40</v>
          </cell>
          <cell r="C918" t="str">
            <v>FLUIDO COMPLETACION ESPECIAL TIPO 4</v>
          </cell>
          <cell r="D918" t="str">
            <v>gls</v>
          </cell>
          <cell r="E918">
            <v>1.6</v>
          </cell>
        </row>
        <row r="919">
          <cell r="B919" t="str">
            <v>DYFCE-50</v>
          </cell>
          <cell r="C919" t="str">
            <v>FLUIDO COMPLETACION ESPECIAL AQUOMECTANTE TIPO 5</v>
          </cell>
          <cell r="D919" t="str">
            <v>gls</v>
          </cell>
          <cell r="E919">
            <v>1.51</v>
          </cell>
        </row>
        <row r="920">
          <cell r="B920" t="str">
            <v>DYFCE-60</v>
          </cell>
          <cell r="C920" t="str">
            <v>FLUIDO COMPLETACION ESPECIAL TIPO 6</v>
          </cell>
          <cell r="D920" t="str">
            <v>gls</v>
          </cell>
          <cell r="E920">
            <v>22.66</v>
          </cell>
        </row>
        <row r="921">
          <cell r="B921" t="str">
            <v>DYFCE-70</v>
          </cell>
          <cell r="C921" t="str">
            <v>FLUIDO COMPLETACION ESPECIAL TIPO 7</v>
          </cell>
          <cell r="D921" t="str">
            <v>bbl</v>
          </cell>
          <cell r="E921">
            <v>35.61</v>
          </cell>
        </row>
        <row r="922">
          <cell r="B922" t="str">
            <v>DYFCC-10</v>
          </cell>
          <cell r="C922" t="str">
            <v>FLUIDO COMPLETACION CONVENCIONAL</v>
          </cell>
          <cell r="D922" t="str">
            <v>bbl</v>
          </cell>
          <cell r="E922">
            <v>11.66</v>
          </cell>
        </row>
        <row r="923">
          <cell r="B923" t="str">
            <v>DYFCEN-10</v>
          </cell>
          <cell r="C923" t="str">
            <v>FLUIDO COMPLETACION ESPECIAL NANOTECNOLOGIA</v>
          </cell>
          <cell r="D923" t="str">
            <v>bbl</v>
          </cell>
          <cell r="E923">
            <v>43.42</v>
          </cell>
        </row>
        <row r="924">
          <cell r="B924" t="str">
            <v>DYSLL-1</v>
          </cell>
          <cell r="C924" t="str">
            <v>SISTEMA ENZYMAS LIMPIEZA residuos de Workover</v>
          </cell>
          <cell r="D924" t="str">
            <v>gls</v>
          </cell>
          <cell r="E924">
            <v>24.62</v>
          </cell>
        </row>
        <row r="925">
          <cell r="B925" t="str">
            <v>DYSGL-1</v>
          </cell>
          <cell r="C925" t="str">
            <v>SISTEMA LIMPIEZA GELIFICADO</v>
          </cell>
          <cell r="D925" t="str">
            <v>gls</v>
          </cell>
          <cell r="E925">
            <v>1.89</v>
          </cell>
        </row>
        <row r="926">
          <cell r="B926" t="str">
            <v>DYFP-125</v>
          </cell>
          <cell r="C926" t="str">
            <v>Formiato de potasio 12,5 ppg</v>
          </cell>
          <cell r="D926" t="str">
            <v>gls</v>
          </cell>
          <cell r="E926">
            <v>19.04</v>
          </cell>
        </row>
        <row r="927">
          <cell r="B927" t="str">
            <v>DYFP135</v>
          </cell>
          <cell r="C927" t="str">
            <v>Formiato de potasio 13,5 ppg</v>
          </cell>
          <cell r="D927" t="str">
            <v>gls</v>
          </cell>
          <cell r="E927">
            <v>23.36</v>
          </cell>
        </row>
        <row r="928">
          <cell r="B928" t="str">
            <v>DYBRO-100</v>
          </cell>
          <cell r="C928" t="str">
            <v>Densificante base Bromuros 13,5 . 16 PPG</v>
          </cell>
          <cell r="D928" t="str">
            <v>gls</v>
          </cell>
          <cell r="E928">
            <v>27.17</v>
          </cell>
        </row>
        <row r="929">
          <cell r="B929" t="str">
            <v>DYGEL-100</v>
          </cell>
          <cell r="C929" t="str">
            <v>Tapón gel Anti pérdida</v>
          </cell>
          <cell r="D929" t="str">
            <v>bbl</v>
          </cell>
          <cell r="E929">
            <v>416.39</v>
          </cell>
        </row>
        <row r="930">
          <cell r="B930" t="str">
            <v>DYGEL-200</v>
          </cell>
          <cell r="C930" t="str">
            <v>Tapón Gelificado</v>
          </cell>
          <cell r="D930" t="str">
            <v>bbl</v>
          </cell>
          <cell r="E930">
            <v>412.61</v>
          </cell>
        </row>
        <row r="931">
          <cell r="B931" t="str">
            <v>DYF10073</v>
          </cell>
          <cell r="C931" t="str">
            <v>Filtros 1/2 micrón</v>
          </cell>
          <cell r="D931" t="str">
            <v>unidad</v>
          </cell>
          <cell r="E931">
            <v>58.14</v>
          </cell>
        </row>
        <row r="932">
          <cell r="B932" t="str">
            <v>DYF10074</v>
          </cell>
          <cell r="C932" t="str">
            <v>Filtros 2 micrones</v>
          </cell>
          <cell r="D932" t="str">
            <v>unidad</v>
          </cell>
          <cell r="E932">
            <v>43.56</v>
          </cell>
        </row>
        <row r="933">
          <cell r="B933" t="str">
            <v>DYF10075</v>
          </cell>
          <cell r="C933" t="str">
            <v>Filtros 5 micrones</v>
          </cell>
          <cell r="D933" t="str">
            <v>unidad</v>
          </cell>
          <cell r="E933">
            <v>33.159999999999997</v>
          </cell>
        </row>
        <row r="934">
          <cell r="B934" t="str">
            <v>DYF10076</v>
          </cell>
          <cell r="C934" t="str">
            <v>Filtros 10 micrones</v>
          </cell>
          <cell r="D934" t="str">
            <v>unidad</v>
          </cell>
          <cell r="E934">
            <v>32.880000000000003</v>
          </cell>
        </row>
        <row r="935">
          <cell r="B935" t="str">
            <v>DYAQ-100</v>
          </cell>
          <cell r="C935" t="str">
            <v>Sistema Acuohumectante de Reservorio</v>
          </cell>
          <cell r="D935" t="str">
            <v>bbl</v>
          </cell>
          <cell r="E935">
            <v>52.7</v>
          </cell>
        </row>
        <row r="936">
          <cell r="B936" t="str">
            <v>DYCLEAN-OIL 100</v>
          </cell>
          <cell r="C936" t="str">
            <v>Sistema Limpieza de depositos organicos para Casing - Tubing</v>
          </cell>
          <cell r="D936" t="str">
            <v>gls</v>
          </cell>
          <cell r="E936">
            <v>15.3</v>
          </cell>
        </row>
        <row r="937">
          <cell r="B937" t="str">
            <v>DYORGSOLV-776</v>
          </cell>
          <cell r="C937" t="str">
            <v>Solvente Mutual preventor cambio humectabilidad HT</v>
          </cell>
          <cell r="D937" t="str">
            <v>gls</v>
          </cell>
          <cell r="E937">
            <v>41.65</v>
          </cell>
        </row>
        <row r="938">
          <cell r="B938" t="str">
            <v>DYSURF-260</v>
          </cell>
          <cell r="C938" t="str">
            <v>Surfactante No-iónico Fluidos de completacion especial</v>
          </cell>
          <cell r="D938" t="str">
            <v>gls</v>
          </cell>
          <cell r="E938">
            <v>40.799999999999997</v>
          </cell>
        </row>
        <row r="939">
          <cell r="B939" t="str">
            <v>DYONE- STEP 100</v>
          </cell>
          <cell r="C939" t="str">
            <v xml:space="preserve">Sistema Sintetico para limpieza de completaciones </v>
          </cell>
          <cell r="D939" t="str">
            <v>bbl</v>
          </cell>
          <cell r="E939">
            <v>1313.25</v>
          </cell>
        </row>
        <row r="940">
          <cell r="B940" t="str">
            <v>DYFCE-80</v>
          </cell>
          <cell r="C940" t="str">
            <v>Fluido Completacion Densificado hasta 8.6 ppg - Base Cloruro de Calcio o Formiato de Sodio</v>
          </cell>
          <cell r="D940" t="str">
            <v>bbl</v>
          </cell>
          <cell r="E940">
            <v>20.78</v>
          </cell>
        </row>
        <row r="941">
          <cell r="B941" t="str">
            <v>DYFCE-81</v>
          </cell>
          <cell r="C941" t="str">
            <v>Fluido Completacion Densificado hasta 8.9 ppg - Base Cloruro de Calcio o Formiato de Sodio</v>
          </cell>
          <cell r="D941" t="str">
            <v>bbl</v>
          </cell>
          <cell r="E941">
            <v>35.380000000000003</v>
          </cell>
        </row>
        <row r="942">
          <cell r="B942" t="str">
            <v>DYFCE-82</v>
          </cell>
          <cell r="C942" t="str">
            <v>Fluido Completacion Densificado hasta 9.2 ppg - Base Cloruro de Calcio o Formiato de Sodio</v>
          </cell>
          <cell r="D942" t="str">
            <v>bbl</v>
          </cell>
          <cell r="E942">
            <v>41.54</v>
          </cell>
        </row>
        <row r="943">
          <cell r="B943" t="str">
            <v>DYFCE-83</v>
          </cell>
          <cell r="C943" t="str">
            <v>Fluido Completacion Densificado hasta 9.7 ppg - Base Cloruro de Calcio o Formiato de Sodio</v>
          </cell>
          <cell r="D943" t="str">
            <v>bbl</v>
          </cell>
          <cell r="E943">
            <v>67.819999999999993</v>
          </cell>
        </row>
        <row r="944">
          <cell r="B944" t="str">
            <v>DYFCE-84</v>
          </cell>
          <cell r="C944" t="str">
            <v>Fluido Completacion Densificado hasta 10.2 ppg - Base Cloruro de Calcio o Formiato de Sodio</v>
          </cell>
          <cell r="D944" t="str">
            <v>bbl</v>
          </cell>
          <cell r="E944">
            <v>91.03</v>
          </cell>
        </row>
        <row r="945">
          <cell r="B945" t="str">
            <v>2.2.22. Servicios de Bombeo de Superficie</v>
          </cell>
          <cell r="C945"/>
          <cell r="D945"/>
          <cell r="E945"/>
        </row>
        <row r="946">
          <cell r="B946" t="str">
            <v>BOMBEO DE ALTA PRESION</v>
          </cell>
          <cell r="C946"/>
          <cell r="D946"/>
          <cell r="E946"/>
        </row>
        <row r="947">
          <cell r="B947" t="str">
            <v>SB35001</v>
          </cell>
          <cell r="C947" t="str">
            <v xml:space="preserve">Movilización unidad de bombeo alta presión </v>
          </cell>
          <cell r="D947" t="str">
            <v>km</v>
          </cell>
          <cell r="E947">
            <v>3.15</v>
          </cell>
        </row>
        <row r="948">
          <cell r="B948" t="str">
            <v>SB35002</v>
          </cell>
          <cell r="C948" t="str">
            <v>Cargo básico primeras 4 horas o fracción unidad de bombeo, de 5001 a 10000 psi</v>
          </cell>
          <cell r="D948" t="str">
            <v>HHP*hr</v>
          </cell>
          <cell r="E948">
            <v>5.94</v>
          </cell>
        </row>
        <row r="949">
          <cell r="B949" t="str">
            <v>SB35003</v>
          </cell>
          <cell r="C949" t="str">
            <v>Cada hora adicional o fracción unidad de bombeo,  de 5001 a 10000 psi</v>
          </cell>
          <cell r="D949" t="str">
            <v>HHP*hr</v>
          </cell>
          <cell r="E949">
            <v>2.23</v>
          </cell>
        </row>
        <row r="950">
          <cell r="B950" t="str">
            <v>SB35004</v>
          </cell>
          <cell r="C950" t="str">
            <v>Movilización unidades livianas para personal</v>
          </cell>
          <cell r="D950" t="str">
            <v>km</v>
          </cell>
          <cell r="E950">
            <v>2.66</v>
          </cell>
        </row>
        <row r="951">
          <cell r="B951" t="str">
            <v>SB35005</v>
          </cell>
          <cell r="C951" t="str">
            <v>Tarifa de monitoreo en unidad de bombeo Presión, Densidad, Caudal, Volumen</v>
          </cell>
          <cell r="D951" t="str">
            <v>día</v>
          </cell>
          <cell r="E951">
            <v>381.36</v>
          </cell>
        </row>
        <row r="952">
          <cell r="B952" t="str">
            <v>SB35006</v>
          </cell>
          <cell r="C952" t="str">
            <v>Centrifuga, Proporcionadores Blender primeras 8 hrs de 6 BPM cada una para Bombeo de pruebas de Ratas Múltiples</v>
          </cell>
          <cell r="D952" t="str">
            <v>unidad</v>
          </cell>
          <cell r="E952">
            <v>568.4</v>
          </cell>
        </row>
        <row r="953">
          <cell r="B953" t="str">
            <v>SB35007</v>
          </cell>
          <cell r="C953" t="str">
            <v>Centrifuga, Proporcionadores Blender primeras 8 hrs de 12 BPM cada una para Bombeo de pruebas de Ratas Múltiples</v>
          </cell>
          <cell r="D953" t="str">
            <v>unidad</v>
          </cell>
          <cell r="E953">
            <v>874.45</v>
          </cell>
        </row>
        <row r="954">
          <cell r="B954" t="str">
            <v>SB35008</v>
          </cell>
          <cell r="C954" t="str">
            <v>Cada hora adicional  de la Centrifuga después de las 8 horas cada una para Bombeo de pruebas de Ratas Múltiples</v>
          </cell>
          <cell r="D954" t="str">
            <v>hr</v>
          </cell>
          <cell r="E954">
            <v>78.709999999999994</v>
          </cell>
        </row>
        <row r="955">
          <cell r="B955" t="str">
            <v>SB35009</v>
          </cell>
          <cell r="C955" t="str">
            <v>Líneas de acero de descarga de 2 - 3" 15000PSI WP, por pie y por dia para Bombeo de pruebas de Ratas Múltiples</v>
          </cell>
          <cell r="D955" t="str">
            <v>unidad</v>
          </cell>
          <cell r="E955">
            <v>17.489999999999998</v>
          </cell>
        </row>
        <row r="956">
          <cell r="B956" t="str">
            <v>SB35010</v>
          </cell>
          <cell r="C956" t="str">
            <v>Codos o chiksan de 2 - 3" 15000PSI WP por dia cada uno para Bombeo de pruebas de Ratas Múltiples</v>
          </cell>
          <cell r="D956" t="str">
            <v>unidad</v>
          </cell>
          <cell r="E956">
            <v>26.24</v>
          </cell>
        </row>
        <row r="957">
          <cell r="B957" t="str">
            <v>SB35011</v>
          </cell>
          <cell r="C957" t="str">
            <v>Válvulas de 2 - 3" x 2 - 3" 15000 PSI WP, por dia, cada uno para Bombeo de pruebas de Ratas Múltiples</v>
          </cell>
          <cell r="D957" t="str">
            <v>unidad</v>
          </cell>
          <cell r="E957">
            <v>34.979999999999997</v>
          </cell>
        </row>
        <row r="958">
          <cell r="B958" t="str">
            <v>SB35012</v>
          </cell>
          <cell r="C958" t="str">
            <v>Manifold  2 -3" de alta presión primeras 8 horas para Bombeo de pruebas de Ratas Múltiples</v>
          </cell>
          <cell r="D958" t="str">
            <v>unidad</v>
          </cell>
          <cell r="E958">
            <v>188</v>
          </cell>
        </row>
        <row r="959">
          <cell r="B959" t="str">
            <v>SB35013</v>
          </cell>
          <cell r="C959" t="str">
            <v>Supervisor bombeo alta presión dia o fraccion</v>
          </cell>
          <cell r="D959" t="str">
            <v>día</v>
          </cell>
          <cell r="E959">
            <v>437.23</v>
          </cell>
        </row>
        <row r="960">
          <cell r="B960" t="str">
            <v>SB35014</v>
          </cell>
          <cell r="C960" t="str">
            <v>Operador bombeo alta presión dia o fraccion</v>
          </cell>
          <cell r="D960" t="str">
            <v>día</v>
          </cell>
          <cell r="E960">
            <v>349.78</v>
          </cell>
        </row>
        <row r="961">
          <cell r="B961" t="str">
            <v>SB35015</v>
          </cell>
          <cell r="C961" t="str">
            <v>Asistente de Operaciones bombeo alta presión dia o fraccion</v>
          </cell>
          <cell r="D961" t="str">
            <v>día</v>
          </cell>
          <cell r="E961">
            <v>109.31</v>
          </cell>
        </row>
        <row r="962">
          <cell r="B962" t="str">
            <v>SB35016</v>
          </cell>
          <cell r="C962" t="str">
            <v>Tanque de fractura de 500 barriles, por primeros 3 días o fracción</v>
          </cell>
          <cell r="D962" t="str">
            <v>unidad</v>
          </cell>
          <cell r="E962">
            <v>692.2</v>
          </cell>
        </row>
        <row r="963">
          <cell r="B963" t="str">
            <v>SB35017</v>
          </cell>
          <cell r="C963" t="str">
            <v>Tanque de fractura de 500 bbls,cada dia adicional después del 3er día</v>
          </cell>
          <cell r="D963" t="str">
            <v>día</v>
          </cell>
          <cell r="E963">
            <v>95.18</v>
          </cell>
        </row>
        <row r="964">
          <cell r="B964" t="str">
            <v>SB35018</v>
          </cell>
          <cell r="C964" t="str">
            <v>Servicio de Winche para bajar tanques y silos</v>
          </cell>
          <cell r="D964" t="str">
            <v>día</v>
          </cell>
          <cell r="E964">
            <v>1570.62</v>
          </cell>
        </row>
        <row r="965">
          <cell r="B965" t="str">
            <v>SB35019</v>
          </cell>
          <cell r="C965" t="str">
            <v>Movilización  Tanque de 500 bbls</v>
          </cell>
          <cell r="D965" t="str">
            <v>km</v>
          </cell>
          <cell r="E965">
            <v>3.15</v>
          </cell>
        </row>
        <row r="966">
          <cell r="B966" t="str">
            <v>SB35020</v>
          </cell>
          <cell r="C966" t="str">
            <v>Ingeniero de Operaciones bombeo alta presión</v>
          </cell>
          <cell r="D966" t="str">
            <v>día</v>
          </cell>
          <cell r="E966">
            <v>721.64</v>
          </cell>
        </row>
        <row r="967">
          <cell r="B967" t="str">
            <v>SB35021</v>
          </cell>
          <cell r="C967" t="str">
            <v>Cargo básico primeras 4 horas o fracción unidad de bombeo, hasta 5000 psi</v>
          </cell>
          <cell r="D967" t="str">
            <v>HHP*hr</v>
          </cell>
          <cell r="E967">
            <v>2.86</v>
          </cell>
        </row>
        <row r="968">
          <cell r="B968" t="str">
            <v>SB35022</v>
          </cell>
          <cell r="C968" t="str">
            <v>Cada hora adicional o fracción unidad de fracción, hasta 5000 psi.</v>
          </cell>
          <cell r="D968" t="str">
            <v>HHP*hr</v>
          </cell>
          <cell r="E968">
            <v>0.56000000000000005</v>
          </cell>
        </row>
        <row r="969">
          <cell r="B969" t="str">
            <v>SB35023</v>
          </cell>
          <cell r="C969" t="str">
            <v>Supervisor Senior para bombeo de nitrógeno dia o fraccion</v>
          </cell>
          <cell r="D969" t="str">
            <v>día</v>
          </cell>
          <cell r="E969">
            <v>766.73</v>
          </cell>
        </row>
        <row r="970">
          <cell r="B970" t="str">
            <v>SB35024</v>
          </cell>
          <cell r="C970" t="str">
            <v>Ingeniero de Bombeo Alta Presión</v>
          </cell>
          <cell r="D970" t="str">
            <v>día</v>
          </cell>
          <cell r="E970">
            <v>1081.81</v>
          </cell>
        </row>
        <row r="971">
          <cell r="B971" t="str">
            <v>BOMBEO DE SUPERFICIE</v>
          </cell>
          <cell r="C971"/>
          <cell r="D971"/>
          <cell r="E971"/>
        </row>
        <row r="972">
          <cell r="B972" t="str">
            <v>SB3101</v>
          </cell>
          <cell r="C972" t="str">
            <v>Viaje de unidad de Bombeo en superficie</v>
          </cell>
          <cell r="D972" t="str">
            <v>km</v>
          </cell>
          <cell r="E972">
            <v>3.15</v>
          </cell>
        </row>
        <row r="973">
          <cell r="B973" t="str">
            <v>SB3105</v>
          </cell>
          <cell r="C973" t="str">
            <v>Cada hora adicional o fracción de trabajo, por unidad de bombeo en superficie</v>
          </cell>
          <cell r="D973" t="str">
            <v>hr</v>
          </cell>
          <cell r="E973">
            <v>109.31</v>
          </cell>
        </row>
        <row r="974">
          <cell r="B974" t="str">
            <v>SB3111</v>
          </cell>
          <cell r="C974" t="str">
            <v>Tanque de almacenamiento de 100 barriles</v>
          </cell>
          <cell r="D974" t="str">
            <v>unidad</v>
          </cell>
          <cell r="E974">
            <v>233.86</v>
          </cell>
        </row>
        <row r="975">
          <cell r="B975" t="str">
            <v>SB3113</v>
          </cell>
          <cell r="C975" t="str">
            <v>Adaptador Conector hasta 9 5/8 " por trabajo</v>
          </cell>
          <cell r="D975" t="str">
            <v>unidad</v>
          </cell>
          <cell r="E975">
            <v>62.28</v>
          </cell>
        </row>
        <row r="976">
          <cell r="B976" t="str">
            <v>SB3114</v>
          </cell>
          <cell r="C976" t="str">
            <v>Cargo por monitoreo standard  de presión, caudal y densidad para bombeo en superficie</v>
          </cell>
          <cell r="D976" t="str">
            <v>unidad</v>
          </cell>
          <cell r="E976">
            <v>381.36</v>
          </cell>
        </row>
        <row r="977">
          <cell r="B977" t="str">
            <v>SB3115</v>
          </cell>
          <cell r="C977" t="str">
            <v>Registrador de presión tipo Martín Decker por trabajo</v>
          </cell>
          <cell r="D977" t="str">
            <v>unidad</v>
          </cell>
          <cell r="E977">
            <v>93.54</v>
          </cell>
        </row>
        <row r="978">
          <cell r="B978" t="str">
            <v>SB3116</v>
          </cell>
          <cell r="C978" t="str">
            <v>Medidor de flujo para trabajo de bombeo en superficie, por trabajo</v>
          </cell>
          <cell r="D978" t="str">
            <v>unidad</v>
          </cell>
          <cell r="E978">
            <v>113.68</v>
          </cell>
        </row>
        <row r="979">
          <cell r="B979" t="str">
            <v>SB3118</v>
          </cell>
          <cell r="C979" t="str">
            <v>Tarifa de monitoreo en unidad de bombeo Presión, Densidad, Caudal, Volumen</v>
          </cell>
          <cell r="D979" t="str">
            <v>día</v>
          </cell>
          <cell r="E979">
            <v>381.36</v>
          </cell>
        </row>
        <row r="980">
          <cell r="B980" t="str">
            <v>SB3119</v>
          </cell>
          <cell r="C980" t="str">
            <v>Supervisor bombeo superficie dia o fraccion</v>
          </cell>
          <cell r="D980" t="str">
            <v>día</v>
          </cell>
          <cell r="E980">
            <v>437.23</v>
          </cell>
        </row>
        <row r="981">
          <cell r="B981" t="str">
            <v>SB3120</v>
          </cell>
          <cell r="C981" t="str">
            <v>Operador bombeo superficie dia o fraccion</v>
          </cell>
          <cell r="D981" t="str">
            <v>día</v>
          </cell>
          <cell r="E981">
            <v>349.78</v>
          </cell>
        </row>
        <row r="982">
          <cell r="B982" t="str">
            <v>SB3121</v>
          </cell>
          <cell r="C982" t="str">
            <v>Movilización unidades livianas para personal</v>
          </cell>
          <cell r="D982" t="str">
            <v>km</v>
          </cell>
          <cell r="E982">
            <v>2.66</v>
          </cell>
        </row>
        <row r="983">
          <cell r="B983" t="str">
            <v>SB3122</v>
          </cell>
          <cell r="C983" t="str">
            <v>Asistente de Operaciones bombeo superficie dia o fraccion</v>
          </cell>
          <cell r="D983" t="str">
            <v>día</v>
          </cell>
          <cell r="E983">
            <v>109.31</v>
          </cell>
        </row>
        <row r="984">
          <cell r="B984" t="str">
            <v>SB3123</v>
          </cell>
          <cell r="C984" t="str">
            <v>Primeras 4 horas o fracción, cargo básico por unidad de bombeo en superficie (350 HP)</v>
          </cell>
          <cell r="D984" t="str">
            <v>unidad</v>
          </cell>
          <cell r="E984">
            <v>2237.77</v>
          </cell>
        </row>
        <row r="985">
          <cell r="B985" t="str">
            <v>SB3124</v>
          </cell>
          <cell r="C985" t="str">
            <v>Cada hora adicional o fracción de trabajo, por unidad de bombeo en superficie (350 HP)</v>
          </cell>
          <cell r="D985" t="str">
            <v>hr</v>
          </cell>
          <cell r="E985">
            <v>119.09</v>
          </cell>
        </row>
        <row r="986">
          <cell r="B986" t="str">
            <v>SB3706</v>
          </cell>
          <cell r="C986" t="str">
            <v>Viaje por unidad de bombeo para tratamientos en linea de superficie</v>
          </cell>
          <cell r="D986" t="str">
            <v>km</v>
          </cell>
          <cell r="E986">
            <v>3.15</v>
          </cell>
        </row>
        <row r="987">
          <cell r="B987" t="str">
            <v>SB3702</v>
          </cell>
          <cell r="C987" t="str">
            <v>Cargo básico, primeras 4 horas o fracción de unidad de bombeo para tratamientos en superficie</v>
          </cell>
          <cell r="D987" t="str">
            <v>unidad</v>
          </cell>
          <cell r="E987">
            <v>2758.92</v>
          </cell>
        </row>
        <row r="988">
          <cell r="B988" t="str">
            <v>SB3703</v>
          </cell>
          <cell r="C988" t="str">
            <v>Supervisor bombeo tratamiento en lineas de superficie</v>
          </cell>
          <cell r="D988" t="str">
            <v>día</v>
          </cell>
          <cell r="E988">
            <v>708.46</v>
          </cell>
        </row>
        <row r="989">
          <cell r="B989" t="str">
            <v>SB3704</v>
          </cell>
          <cell r="C989" t="str">
            <v>Operador bombeo tratamiento en lineas de superficie</v>
          </cell>
          <cell r="D989" t="str">
            <v>día</v>
          </cell>
          <cell r="E989">
            <v>297.33</v>
          </cell>
        </row>
        <row r="990">
          <cell r="B990" t="str">
            <v>SB3705</v>
          </cell>
          <cell r="C990" t="str">
            <v>Asistente de Operaciones bombeo tratamiento en lineas de superficie</v>
          </cell>
          <cell r="D990" t="str">
            <v>día</v>
          </cell>
          <cell r="E990">
            <v>92.92</v>
          </cell>
        </row>
        <row r="991">
          <cell r="B991" t="str">
            <v>BOMBEO DE PARA PRUEBAS DE LINEA</v>
          </cell>
          <cell r="C991"/>
          <cell r="D991"/>
          <cell r="E991"/>
        </row>
        <row r="992">
          <cell r="B992" t="str">
            <v>SBPI35</v>
          </cell>
          <cell r="C992" t="str">
            <v>Viaje de unidad de Bombeo en superficie para pruebas</v>
          </cell>
          <cell r="D992" t="str">
            <v>km</v>
          </cell>
          <cell r="E992">
            <v>3.15</v>
          </cell>
        </row>
        <row r="993">
          <cell r="B993" t="str">
            <v>SBPI38</v>
          </cell>
          <cell r="C993" t="str">
            <v>Cada hora adicional o fracción de trabajo, por unidad de bombeo en superficie para pruebas</v>
          </cell>
          <cell r="D993" t="str">
            <v>hr</v>
          </cell>
          <cell r="E993">
            <v>109.31</v>
          </cell>
        </row>
        <row r="994">
          <cell r="B994" t="str">
            <v>SBPI39</v>
          </cell>
          <cell r="C994" t="str">
            <v>Cargo por monitoreo standard  de presión, caudal y densidad para bombeo en superficie para pruebas</v>
          </cell>
          <cell r="D994" t="str">
            <v>unidad</v>
          </cell>
          <cell r="E994">
            <v>381.36</v>
          </cell>
        </row>
        <row r="995">
          <cell r="B995" t="str">
            <v>SBPI40</v>
          </cell>
          <cell r="C995" t="str">
            <v>Registrador de presión tipo Martín Decker por trabajo para pruebas</v>
          </cell>
          <cell r="D995" t="str">
            <v>unidad</v>
          </cell>
          <cell r="E995">
            <v>93.54</v>
          </cell>
        </row>
        <row r="996">
          <cell r="B996" t="str">
            <v>SBPI41</v>
          </cell>
          <cell r="C996" t="str">
            <v>Medidor de flujo para trabajo de bombeo en superficie para pruebas, por trabajo</v>
          </cell>
          <cell r="D996" t="str">
            <v>unidad</v>
          </cell>
          <cell r="E996">
            <v>113.68</v>
          </cell>
        </row>
        <row r="997">
          <cell r="B997" t="str">
            <v>SBPI42</v>
          </cell>
          <cell r="C997" t="str">
            <v>Supervisor bombeo superficie para pruebas dia o fraccion</v>
          </cell>
          <cell r="D997" t="str">
            <v>día</v>
          </cell>
          <cell r="E997">
            <v>437.23</v>
          </cell>
        </row>
        <row r="998">
          <cell r="B998" t="str">
            <v>SBPI43</v>
          </cell>
          <cell r="C998" t="str">
            <v>Operador bombeo superficie para pruebas dia o fraccion</v>
          </cell>
          <cell r="D998" t="str">
            <v>día</v>
          </cell>
          <cell r="E998">
            <v>349.78</v>
          </cell>
        </row>
        <row r="999">
          <cell r="B999" t="str">
            <v>SBPI44</v>
          </cell>
          <cell r="C999" t="str">
            <v>Movilización unidades livianas para personal</v>
          </cell>
          <cell r="D999" t="str">
            <v>km</v>
          </cell>
          <cell r="E999">
            <v>2.66</v>
          </cell>
        </row>
        <row r="1000">
          <cell r="B1000" t="str">
            <v>SBPI45</v>
          </cell>
          <cell r="C1000" t="str">
            <v>Asistente de Operaciones bombeo superficie para pruebas dia o fraccion</v>
          </cell>
          <cell r="D1000" t="str">
            <v>día</v>
          </cell>
          <cell r="E1000">
            <v>109.31</v>
          </cell>
        </row>
        <row r="1001">
          <cell r="B1001" t="str">
            <v>SBPI46</v>
          </cell>
          <cell r="C1001" t="str">
            <v>Supervisor Senior para bombeo en superficie dia o fraccion</v>
          </cell>
          <cell r="D1001" t="str">
            <v>día</v>
          </cell>
          <cell r="E1001">
            <v>766.73</v>
          </cell>
        </row>
        <row r="1002">
          <cell r="B1002" t="str">
            <v>SBPI47</v>
          </cell>
          <cell r="C1002" t="str">
            <v>Primeras 4 horas o fracción, cargo básico por unidad de bombeo en superficie para pruebas (350 HP)</v>
          </cell>
          <cell r="D1002" t="str">
            <v>unidad</v>
          </cell>
          <cell r="E1002">
            <v>2237.77</v>
          </cell>
        </row>
        <row r="1003">
          <cell r="B1003" t="str">
            <v>SBPI48</v>
          </cell>
          <cell r="C1003" t="str">
            <v>Cada hora adicional o fracción de trabajo, por unidad de bombeo en superficie para pruebas (350 HP)</v>
          </cell>
          <cell r="D1003" t="str">
            <v>hr</v>
          </cell>
          <cell r="E1003">
            <v>119.09</v>
          </cell>
        </row>
        <row r="1004">
          <cell r="B1004" t="str">
            <v>2.2.57. Servicios de Gestión de Desechos</v>
          </cell>
          <cell r="C1004"/>
          <cell r="D1004"/>
          <cell r="E1004"/>
        </row>
        <row r="1005">
          <cell r="B1005" t="str">
            <v>SCS7001</v>
          </cell>
          <cell r="C1005" t="str">
            <v>Cuttings Boxes</v>
          </cell>
          <cell r="D1005" t="str">
            <v>día</v>
          </cell>
          <cell r="E1005">
            <v>38.520000000000003</v>
          </cell>
        </row>
        <row r="1006">
          <cell r="B1006" t="str">
            <v>SCS7002</v>
          </cell>
          <cell r="C1006" t="str">
            <v>Servicios de Tratamiento de fluidos de control de pozo hasta 1000 bbls</v>
          </cell>
          <cell r="D1006" t="str">
            <v>bbl</v>
          </cell>
          <cell r="E1006">
            <v>0.68</v>
          </cell>
        </row>
        <row r="1007">
          <cell r="B1007" t="str">
            <v>SCS7003</v>
          </cell>
          <cell r="C1007" t="str">
            <v>Servicio de Filtración  (unidad de filtración y tanque de 500 bls por tres días)</v>
          </cell>
          <cell r="D1007" t="str">
            <v>trabajo</v>
          </cell>
          <cell r="E1007">
            <v>1745.34</v>
          </cell>
        </row>
        <row r="1008">
          <cell r="B1008" t="str">
            <v>SCS7004</v>
          </cell>
          <cell r="C1008" t="str">
            <v>unidad de Filtración para fluidos de completación especial (3 días)</v>
          </cell>
          <cell r="D1008" t="str">
            <v>trabajo</v>
          </cell>
          <cell r="E1008">
            <v>1745.34</v>
          </cell>
        </row>
        <row r="1009">
          <cell r="B1009" t="str">
            <v>SCS7005</v>
          </cell>
          <cell r="C1009" t="str">
            <v>Tanque de sólidos para residuos de Workover, 200-240 bbl</v>
          </cell>
          <cell r="D1009" t="str">
            <v>día</v>
          </cell>
          <cell r="E1009">
            <v>59.92</v>
          </cell>
        </row>
        <row r="1010">
          <cell r="B1010" t="str">
            <v>SCS7006</v>
          </cell>
          <cell r="C1010" t="str">
            <v>Tanque de sólidos para residuos de Workover, 100 - 120 bbl</v>
          </cell>
          <cell r="D1010" t="str">
            <v>día</v>
          </cell>
          <cell r="E1010">
            <v>39.380000000000003</v>
          </cell>
        </row>
        <row r="1011">
          <cell r="B1011" t="str">
            <v>SCS7007</v>
          </cell>
          <cell r="C1011" t="str">
            <v>Retroexcavadora Tipo 1</v>
          </cell>
          <cell r="D1011" t="str">
            <v>día</v>
          </cell>
          <cell r="E1011">
            <v>402.34</v>
          </cell>
        </row>
        <row r="1012">
          <cell r="B1012" t="str">
            <v>SCS7008</v>
          </cell>
          <cell r="C1012" t="str">
            <v>Volqueta 8 mt3</v>
          </cell>
          <cell r="D1012" t="str">
            <v>día</v>
          </cell>
          <cell r="E1012">
            <v>254.24</v>
          </cell>
        </row>
        <row r="1013">
          <cell r="B1013" t="str">
            <v>SCS7009</v>
          </cell>
          <cell r="C1013" t="str">
            <v>Carro Tanque 200 bbls</v>
          </cell>
          <cell r="D1013" t="str">
            <v>día</v>
          </cell>
          <cell r="E1013">
            <v>421.17</v>
          </cell>
        </row>
        <row r="1014">
          <cell r="B1014" t="str">
            <v>SCS7010</v>
          </cell>
          <cell r="C1014" t="str">
            <v>Contenedor  Laboratorio</v>
          </cell>
          <cell r="D1014" t="str">
            <v>día</v>
          </cell>
          <cell r="E1014">
            <v>81.319999999999993</v>
          </cell>
        </row>
        <row r="1015">
          <cell r="B1015" t="str">
            <v>SCS7011</v>
          </cell>
          <cell r="C1015" t="str">
            <v>Contenedor Bodega</v>
          </cell>
          <cell r="D1015" t="str">
            <v>día</v>
          </cell>
          <cell r="E1015">
            <v>77.05</v>
          </cell>
        </row>
        <row r="1016">
          <cell r="B1016" t="str">
            <v>SCS7012</v>
          </cell>
          <cell r="C1016" t="str">
            <v>Tabla parámetros del fluido tratado, Completa</v>
          </cell>
          <cell r="D1016" t="str">
            <v>unidad</v>
          </cell>
          <cell r="E1016">
            <v>359.53</v>
          </cell>
        </row>
        <row r="1017">
          <cell r="B1017" t="str">
            <v>SCS7013</v>
          </cell>
          <cell r="C1017" t="str">
            <v>Tabla 4b. RO 265, Completa</v>
          </cell>
          <cell r="D1017" t="str">
            <v>unidad</v>
          </cell>
          <cell r="E1017">
            <v>410.9</v>
          </cell>
        </row>
        <row r="1018">
          <cell r="B1018" t="str">
            <v>SCS7014</v>
          </cell>
          <cell r="C1018" t="str">
            <v>Tabla 7b. RO 265, Completa</v>
          </cell>
          <cell r="D1018" t="str">
            <v>unidad</v>
          </cell>
          <cell r="E1018">
            <v>492.22</v>
          </cell>
        </row>
        <row r="1019">
          <cell r="B1019" t="str">
            <v>SCS7015</v>
          </cell>
          <cell r="C1019" t="str">
            <v>Supervisor Control de Solidos dia o fraccion</v>
          </cell>
          <cell r="D1019" t="str">
            <v>día</v>
          </cell>
          <cell r="E1019">
            <v>806.54</v>
          </cell>
        </row>
        <row r="1020">
          <cell r="B1020" t="str">
            <v>SCS7016</v>
          </cell>
          <cell r="C1020" t="str">
            <v>Tratamiento de líquidos contaminados</v>
          </cell>
          <cell r="D1020" t="str">
            <v>bbl</v>
          </cell>
          <cell r="E1020">
            <v>27.4</v>
          </cell>
        </row>
        <row r="1021">
          <cell r="B1021" t="str">
            <v>SCS7017</v>
          </cell>
          <cell r="C1021" t="str">
            <v>Supervisor Senior para gestión de desechos dia o fraccion</v>
          </cell>
          <cell r="D1021" t="str">
            <v>día</v>
          </cell>
          <cell r="E1021">
            <v>616.72</v>
          </cell>
        </row>
        <row r="1022">
          <cell r="B1022" t="str">
            <v>SCS7018</v>
          </cell>
          <cell r="C1022" t="str">
            <v>Ingeniero de Gestión de Desechos</v>
          </cell>
          <cell r="D1022" t="str">
            <v>día</v>
          </cell>
          <cell r="E1022">
            <v>764.32</v>
          </cell>
        </row>
        <row r="1023">
          <cell r="B1023" t="str">
            <v>SCS7101</v>
          </cell>
          <cell r="C1023" t="str">
            <v>Tratamiento de desechos solidos de cementación</v>
          </cell>
          <cell r="D1023" t="str">
            <v>bbl</v>
          </cell>
          <cell r="E1023">
            <v>32.53</v>
          </cell>
        </row>
        <row r="1024">
          <cell r="B1024" t="str">
            <v>SCS7103</v>
          </cell>
          <cell r="C1024" t="str">
            <v>Volteador</v>
          </cell>
          <cell r="D1024" t="str">
            <v>día</v>
          </cell>
          <cell r="E1024">
            <v>154.08000000000001</v>
          </cell>
        </row>
        <row r="1025">
          <cell r="B1025" t="str">
            <v>SCS7104</v>
          </cell>
          <cell r="C1025" t="str">
            <v xml:space="preserve">Tratamiento de solidos completación  base agua </v>
          </cell>
          <cell r="D1025" t="str">
            <v>bbl</v>
          </cell>
          <cell r="E1025">
            <v>27.4</v>
          </cell>
        </row>
        <row r="1026">
          <cell r="B1026" t="str">
            <v>SCS7105</v>
          </cell>
          <cell r="C1026" t="str">
            <v>Servicio de movilización de líquidos contaminados</v>
          </cell>
          <cell r="D1026" t="str">
            <v>bbl</v>
          </cell>
          <cell r="E1026">
            <v>27.63</v>
          </cell>
        </row>
        <row r="1027">
          <cell r="B1027" t="str">
            <v>SCS7106</v>
          </cell>
          <cell r="C1027" t="str">
            <v>Servicio de movilización de sólidos contaminados con aceite</v>
          </cell>
          <cell r="D1027" t="str">
            <v>tonelada</v>
          </cell>
          <cell r="E1027">
            <v>322.17</v>
          </cell>
        </row>
        <row r="1028">
          <cell r="B1028" t="str">
            <v>SCS7107</v>
          </cell>
          <cell r="C1028" t="str">
            <v>Tratamiento de desechos sólidos contaminados con aceite</v>
          </cell>
          <cell r="D1028" t="str">
            <v>tonelada</v>
          </cell>
          <cell r="E1028">
            <v>577.83000000000004</v>
          </cell>
        </row>
        <row r="1029">
          <cell r="B1029" t="str">
            <v>SCS7108</v>
          </cell>
          <cell r="C1029" t="str">
            <v>Centrifuga  Tipo 1</v>
          </cell>
          <cell r="D1029" t="str">
            <v>día</v>
          </cell>
          <cell r="E1029">
            <v>385.23</v>
          </cell>
        </row>
        <row r="1030">
          <cell r="B1030" t="str">
            <v>SCS7110</v>
          </cell>
          <cell r="C1030" t="str">
            <v xml:space="preserve">Linear Motion Shaker Series 500 B4X-18 </v>
          </cell>
          <cell r="D1030" t="str">
            <v>día</v>
          </cell>
          <cell r="E1030">
            <v>170.35</v>
          </cell>
        </row>
        <row r="1031">
          <cell r="B1031" t="str">
            <v>SCS7111</v>
          </cell>
          <cell r="C1031" t="str">
            <v>Zaranda  High Dryer</v>
          </cell>
          <cell r="D1031" t="str">
            <v>día</v>
          </cell>
          <cell r="E1031">
            <v>196.9</v>
          </cell>
        </row>
        <row r="1032">
          <cell r="B1032" t="str">
            <v>SCS7112</v>
          </cell>
          <cell r="C1032" t="str">
            <v xml:space="preserve">Limpiador de residuos de Workover  3x1 (2-12 &amp; 16-4) </v>
          </cell>
          <cell r="D1032" t="str">
            <v>día</v>
          </cell>
          <cell r="E1032">
            <v>247.57</v>
          </cell>
        </row>
        <row r="1033">
          <cell r="B1033" t="str">
            <v>SCS7113</v>
          </cell>
          <cell r="C1033" t="str">
            <v>Removedor de residuos de Workover</v>
          </cell>
          <cell r="D1033" t="str">
            <v>día</v>
          </cell>
          <cell r="E1033">
            <v>352.95</v>
          </cell>
        </row>
        <row r="1034">
          <cell r="B1034" t="str">
            <v>SCS7114</v>
          </cell>
          <cell r="C1034" t="str">
            <v>unidad de Dewatering</v>
          </cell>
          <cell r="D1034" t="str">
            <v>día</v>
          </cell>
          <cell r="E1034">
            <v>286.77999999999997</v>
          </cell>
        </row>
        <row r="1035">
          <cell r="B1035" t="str">
            <v>SCS7115</v>
          </cell>
          <cell r="C1035" t="str">
            <v>unidad de Tratamiento de Agua</v>
          </cell>
          <cell r="D1035" t="str">
            <v>día</v>
          </cell>
          <cell r="E1035">
            <v>59.92</v>
          </cell>
        </row>
        <row r="1036">
          <cell r="B1036" t="str">
            <v>SCS7116</v>
          </cell>
          <cell r="C1036" t="str">
            <v>Tanque de residuos de Workover de 10 bbl</v>
          </cell>
          <cell r="D1036" t="str">
            <v>día</v>
          </cell>
          <cell r="E1036">
            <v>25.69</v>
          </cell>
        </row>
        <row r="1037">
          <cell r="B1037" t="str">
            <v>SCS7117</v>
          </cell>
          <cell r="C1037" t="str">
            <v>Bomba de díafragma de 1"</v>
          </cell>
          <cell r="D1037" t="str">
            <v>día</v>
          </cell>
          <cell r="E1037">
            <v>21.4</v>
          </cell>
        </row>
        <row r="1038">
          <cell r="B1038" t="str">
            <v>SCS7118</v>
          </cell>
          <cell r="C1038" t="str">
            <v>Bomba de díafragma de 2"</v>
          </cell>
          <cell r="D1038" t="str">
            <v>día</v>
          </cell>
          <cell r="E1038">
            <v>29.97</v>
          </cell>
        </row>
        <row r="1039">
          <cell r="B1039" t="str">
            <v>SCS7119</v>
          </cell>
          <cell r="C1039" t="str">
            <v>Bomba de díafragma de 3"</v>
          </cell>
          <cell r="D1039" t="str">
            <v>día</v>
          </cell>
          <cell r="E1039">
            <v>34.24</v>
          </cell>
        </row>
        <row r="1040">
          <cell r="B1040" t="str">
            <v>SCS7120</v>
          </cell>
          <cell r="C1040" t="str">
            <v xml:space="preserve">Bomba Centrifuga 6 x 8 </v>
          </cell>
          <cell r="D1040" t="str">
            <v>día</v>
          </cell>
          <cell r="E1040">
            <v>128.41999999999999</v>
          </cell>
        </row>
        <row r="1041">
          <cell r="B1041" t="str">
            <v>SCS7122</v>
          </cell>
          <cell r="C1041" t="str">
            <v>Bomba Centrifuga 6 x 5  - Shear Pump</v>
          </cell>
          <cell r="D1041" t="str">
            <v>día</v>
          </cell>
          <cell r="E1041">
            <v>75.34</v>
          </cell>
        </row>
        <row r="1042">
          <cell r="B1042" t="str">
            <v>SCS7124</v>
          </cell>
          <cell r="C1042" t="str">
            <v xml:space="preserve">Bomba Centrifuga 4 x 3 </v>
          </cell>
          <cell r="D1042" t="str">
            <v>día</v>
          </cell>
          <cell r="E1042">
            <v>55.64</v>
          </cell>
        </row>
        <row r="1043">
          <cell r="B1043" t="str">
            <v>SCS7125</v>
          </cell>
          <cell r="C1043" t="str">
            <v xml:space="preserve">Bomba Centrifuga 3 x 2 </v>
          </cell>
          <cell r="D1043" t="str">
            <v>día</v>
          </cell>
          <cell r="E1043">
            <v>34.24</v>
          </cell>
        </row>
        <row r="1044">
          <cell r="B1044" t="str">
            <v>SCS7126</v>
          </cell>
          <cell r="C1044" t="str">
            <v>Bomba MOYNO NE-60</v>
          </cell>
          <cell r="D1044" t="str">
            <v>día</v>
          </cell>
          <cell r="E1044">
            <v>77.05</v>
          </cell>
        </row>
        <row r="1045">
          <cell r="B1045" t="str">
            <v>SCS7127</v>
          </cell>
          <cell r="C1045" t="str">
            <v>Bomba MOYNO NE-30 - polímero</v>
          </cell>
          <cell r="D1045" t="str">
            <v>día</v>
          </cell>
          <cell r="E1045">
            <v>51.36</v>
          </cell>
        </row>
        <row r="1046">
          <cell r="B1046" t="str">
            <v>SCS7128</v>
          </cell>
          <cell r="C1046" t="str">
            <v>Bomba a diésel de 3"</v>
          </cell>
          <cell r="D1046" t="str">
            <v>día</v>
          </cell>
          <cell r="E1046">
            <v>34.24</v>
          </cell>
        </row>
        <row r="1047">
          <cell r="B1047" t="str">
            <v>SCS7129</v>
          </cell>
          <cell r="C1047" t="str">
            <v>Compresor de aire 50 CFM</v>
          </cell>
          <cell r="D1047" t="str">
            <v>día</v>
          </cell>
          <cell r="E1047">
            <v>68.48</v>
          </cell>
        </row>
        <row r="1048">
          <cell r="B1048" t="str">
            <v>SCS7130</v>
          </cell>
          <cell r="C1048" t="str">
            <v>Compresor de aire 75 CFM</v>
          </cell>
          <cell r="D1048" t="str">
            <v>día</v>
          </cell>
          <cell r="E1048">
            <v>83.03</v>
          </cell>
        </row>
        <row r="1049">
          <cell r="B1049" t="str">
            <v>SCS7131</v>
          </cell>
          <cell r="C1049" t="str">
            <v>Compresor de aire 110 CFM</v>
          </cell>
          <cell r="D1049" t="str">
            <v>día</v>
          </cell>
          <cell r="E1049">
            <v>107.01</v>
          </cell>
        </row>
        <row r="1050">
          <cell r="B1050" t="str">
            <v>SCS7132</v>
          </cell>
          <cell r="C1050" t="str">
            <v>Generador 600 kW</v>
          </cell>
          <cell r="D1050" t="str">
            <v>día</v>
          </cell>
          <cell r="E1050">
            <v>513.63</v>
          </cell>
        </row>
        <row r="1051">
          <cell r="B1051" t="str">
            <v>SCS7133</v>
          </cell>
          <cell r="C1051" t="str">
            <v>Generador 400-450kW</v>
          </cell>
          <cell r="D1051" t="str">
            <v>día</v>
          </cell>
          <cell r="E1051">
            <v>398.06</v>
          </cell>
        </row>
        <row r="1052">
          <cell r="B1052" t="str">
            <v>SCS7135</v>
          </cell>
          <cell r="C1052" t="str">
            <v>Generador de 350 kW</v>
          </cell>
          <cell r="D1052" t="str">
            <v>día</v>
          </cell>
          <cell r="E1052">
            <v>329.58</v>
          </cell>
        </row>
        <row r="1053">
          <cell r="B1053" t="str">
            <v>SCS7136</v>
          </cell>
          <cell r="C1053" t="str">
            <v>Generador de 100-150 kW</v>
          </cell>
          <cell r="D1053" t="str">
            <v>día</v>
          </cell>
          <cell r="E1053">
            <v>201.17</v>
          </cell>
        </row>
        <row r="1054">
          <cell r="B1054" t="str">
            <v>SCS7137</v>
          </cell>
          <cell r="C1054" t="str">
            <v xml:space="preserve">Secador de cortes vertical </v>
          </cell>
          <cell r="D1054" t="str">
            <v>día</v>
          </cell>
          <cell r="E1054">
            <v>841.67</v>
          </cell>
        </row>
        <row r="1055">
          <cell r="B1055" t="str">
            <v>SCS7138</v>
          </cell>
          <cell r="C1055" t="str">
            <v>Sección de 12 pies de Tornillo inclinado de 14" con motor</v>
          </cell>
          <cell r="D1055" t="str">
            <v>día</v>
          </cell>
          <cell r="E1055">
            <v>149.82</v>
          </cell>
        </row>
        <row r="1056">
          <cell r="B1056" t="str">
            <v>SCS7139</v>
          </cell>
          <cell r="C1056" t="str">
            <v>Sección de 12 pies de tornillo de 14" con motor</v>
          </cell>
          <cell r="D1056" t="str">
            <v>día</v>
          </cell>
          <cell r="E1056">
            <v>85.61</v>
          </cell>
        </row>
        <row r="1057">
          <cell r="B1057" t="str">
            <v>SCS7142</v>
          </cell>
          <cell r="C1057" t="str">
            <v>Panel de Distribución Eléctrico 520 Amp</v>
          </cell>
          <cell r="D1057" t="str">
            <v>día</v>
          </cell>
          <cell r="E1057">
            <v>42.81</v>
          </cell>
        </row>
        <row r="1058">
          <cell r="B1058" t="str">
            <v>SCS7143</v>
          </cell>
          <cell r="C1058" t="str">
            <v>Tanque de Tornillo</v>
          </cell>
          <cell r="D1058" t="str">
            <v>día</v>
          </cell>
          <cell r="E1058">
            <v>154.08000000000001</v>
          </cell>
        </row>
        <row r="1059">
          <cell r="B1059" t="str">
            <v>SCS7144</v>
          </cell>
          <cell r="C1059" t="str">
            <v>Tanque de sólidos, 200-240 bbl</v>
          </cell>
          <cell r="D1059" t="str">
            <v>día</v>
          </cell>
          <cell r="E1059">
            <v>59.92</v>
          </cell>
        </row>
        <row r="1060">
          <cell r="B1060" t="str">
            <v>SCS7145</v>
          </cell>
          <cell r="C1060" t="str">
            <v>Tanque de sólidos, 100 - 120 bbl</v>
          </cell>
          <cell r="D1060" t="str">
            <v>día</v>
          </cell>
          <cell r="E1060">
            <v>39.380000000000003</v>
          </cell>
        </row>
        <row r="1061">
          <cell r="B1061" t="str">
            <v>SCS7151</v>
          </cell>
          <cell r="C1061" t="str">
            <v>Tanque Skimmer 100 bbl</v>
          </cell>
          <cell r="D1061" t="str">
            <v>día</v>
          </cell>
          <cell r="E1061">
            <v>51.36</v>
          </cell>
        </row>
        <row r="1062">
          <cell r="B1062" t="str">
            <v>SCS7152</v>
          </cell>
          <cell r="C1062" t="str">
            <v xml:space="preserve">Retroexcavadora 320 (Excavator - oruga)  </v>
          </cell>
          <cell r="D1062" t="str">
            <v>día</v>
          </cell>
          <cell r="E1062">
            <v>402.34</v>
          </cell>
        </row>
        <row r="1063">
          <cell r="B1063" t="str">
            <v>SCS7155</v>
          </cell>
          <cell r="C1063" t="str">
            <v>Excavadora de llantas</v>
          </cell>
          <cell r="D1063" t="str">
            <v>día</v>
          </cell>
          <cell r="E1063">
            <v>372.38</v>
          </cell>
        </row>
        <row r="1064">
          <cell r="B1064" t="str">
            <v>SCS7157</v>
          </cell>
          <cell r="C1064" t="str">
            <v>Volqueta 12 mt3</v>
          </cell>
          <cell r="D1064" t="str">
            <v>día</v>
          </cell>
          <cell r="E1064">
            <v>341.2</v>
          </cell>
        </row>
        <row r="1065">
          <cell r="B1065" t="str">
            <v>SCS7160</v>
          </cell>
          <cell r="C1065" t="str">
            <v>Volqueta 8 mt3</v>
          </cell>
          <cell r="D1065" t="str">
            <v>día</v>
          </cell>
          <cell r="E1065">
            <v>254.24</v>
          </cell>
        </row>
        <row r="1066">
          <cell r="B1066" t="str">
            <v>SCS7167</v>
          </cell>
          <cell r="C1066" t="str">
            <v>Laboratorio Portátil</v>
          </cell>
          <cell r="D1066" t="str">
            <v>día</v>
          </cell>
          <cell r="E1066">
            <v>83.03</v>
          </cell>
        </row>
        <row r="1067">
          <cell r="B1067" t="str">
            <v>SCS7168</v>
          </cell>
          <cell r="C1067" t="str">
            <v>Contenedor - Bodega - Laboratorio</v>
          </cell>
          <cell r="D1067" t="str">
            <v>día</v>
          </cell>
          <cell r="E1067">
            <v>81.319999999999993</v>
          </cell>
        </row>
        <row r="1068">
          <cell r="B1068" t="str">
            <v>SCS7169</v>
          </cell>
          <cell r="C1068" t="str">
            <v>Camper - Dormitorio</v>
          </cell>
          <cell r="D1068" t="str">
            <v>día</v>
          </cell>
          <cell r="E1068">
            <v>85.61</v>
          </cell>
        </row>
        <row r="1069">
          <cell r="B1069" t="str">
            <v>SCS7170</v>
          </cell>
          <cell r="C1069" t="str">
            <v>Hidrolavadora o Vaporela</v>
          </cell>
          <cell r="D1069" t="str">
            <v>día</v>
          </cell>
          <cell r="E1069">
            <v>64.2</v>
          </cell>
        </row>
        <row r="1070">
          <cell r="B1070" t="str">
            <v>SCS7171</v>
          </cell>
          <cell r="C1070" t="str">
            <v>Tablero de Distribución Eléctrica</v>
          </cell>
          <cell r="D1070" t="str">
            <v>día</v>
          </cell>
          <cell r="E1070">
            <v>44.51</v>
          </cell>
        </row>
        <row r="1071">
          <cell r="B1071" t="str">
            <v>SCS7173</v>
          </cell>
          <cell r="C1071" t="str">
            <v>Caja de distribución de flujo para las zarandas</v>
          </cell>
          <cell r="D1071" t="str">
            <v>día</v>
          </cell>
          <cell r="E1071">
            <v>85.61</v>
          </cell>
        </row>
        <row r="1072">
          <cell r="B1072" t="str">
            <v>SCS7174</v>
          </cell>
          <cell r="C1072" t="str">
            <v>100 Hp Vacuum Unit</v>
          </cell>
          <cell r="D1072" t="str">
            <v>día</v>
          </cell>
          <cell r="E1072">
            <v>243.98</v>
          </cell>
        </row>
        <row r="1073">
          <cell r="B1073" t="str">
            <v>SCS7175</v>
          </cell>
          <cell r="C1073" t="str">
            <v>VD Pod with internal conveyor</v>
          </cell>
          <cell r="D1073" t="str">
            <v>día</v>
          </cell>
          <cell r="E1073">
            <v>483.67</v>
          </cell>
        </row>
        <row r="1074">
          <cell r="B1074" t="str">
            <v>SCS7176</v>
          </cell>
          <cell r="C1074" t="str">
            <v>15 bbl air tank + hoses</v>
          </cell>
          <cell r="D1074" t="str">
            <v>día</v>
          </cell>
          <cell r="E1074">
            <v>128.41999999999999</v>
          </cell>
        </row>
        <row r="1075">
          <cell r="B1075" t="str">
            <v>SCS7177</v>
          </cell>
          <cell r="C1075" t="str">
            <v>Tanque de Mezcla "Shear Tank" de 160 bbl</v>
          </cell>
          <cell r="D1075" t="str">
            <v>día</v>
          </cell>
          <cell r="E1075">
            <v>273.94</v>
          </cell>
        </row>
        <row r="1076">
          <cell r="B1076" t="str">
            <v>SCS7178</v>
          </cell>
          <cell r="C1076" t="str">
            <v>Volteador de Cutting Boxes</v>
          </cell>
          <cell r="D1076" t="str">
            <v>día</v>
          </cell>
          <cell r="E1076">
            <v>359.53</v>
          </cell>
        </row>
        <row r="1077">
          <cell r="B1077" t="str">
            <v>SCS7179</v>
          </cell>
          <cell r="C1077" t="str">
            <v>Grua 30 Tons</v>
          </cell>
          <cell r="D1077" t="str">
            <v>día</v>
          </cell>
          <cell r="E1077">
            <v>1027.26</v>
          </cell>
        </row>
        <row r="1078">
          <cell r="B1078" t="str">
            <v>SCS7180</v>
          </cell>
          <cell r="C1078" t="str">
            <v xml:space="preserve"> Screens API 200</v>
          </cell>
          <cell r="D1078" t="str">
            <v>día</v>
          </cell>
          <cell r="E1078">
            <v>449.43</v>
          </cell>
        </row>
        <row r="1079">
          <cell r="B1079" t="str">
            <v>SCS7181</v>
          </cell>
          <cell r="C1079" t="str">
            <v xml:space="preserve"> Screens API 170</v>
          </cell>
          <cell r="D1079" t="str">
            <v>día</v>
          </cell>
          <cell r="E1079">
            <v>385.23</v>
          </cell>
        </row>
        <row r="1080">
          <cell r="B1080" t="str">
            <v>SCS7182</v>
          </cell>
          <cell r="C1080" t="str">
            <v xml:space="preserve"> Screens API 140</v>
          </cell>
          <cell r="D1080" t="str">
            <v>día</v>
          </cell>
          <cell r="E1080">
            <v>385.23</v>
          </cell>
        </row>
        <row r="1081">
          <cell r="B1081" t="str">
            <v>SCS7183</v>
          </cell>
          <cell r="C1081" t="str">
            <v xml:space="preserve"> Screens API 120</v>
          </cell>
          <cell r="D1081" t="str">
            <v>día</v>
          </cell>
          <cell r="E1081">
            <v>363.82</v>
          </cell>
        </row>
        <row r="1082">
          <cell r="B1082" t="str">
            <v>SCS7184</v>
          </cell>
          <cell r="C1082" t="str">
            <v xml:space="preserve"> Screens API 100</v>
          </cell>
          <cell r="D1082" t="str">
            <v>día</v>
          </cell>
          <cell r="E1082">
            <v>363.82</v>
          </cell>
        </row>
        <row r="1083">
          <cell r="B1083" t="str">
            <v>SCS7197</v>
          </cell>
          <cell r="C1083" t="str">
            <v>Tratamiento de desechos solidos contaminados con aceite</v>
          </cell>
          <cell r="D1083" t="str">
            <v>bbl</v>
          </cell>
          <cell r="E1083">
            <v>23.11</v>
          </cell>
        </row>
        <row r="1084">
          <cell r="B1084" t="str">
            <v>SCS7198</v>
          </cell>
          <cell r="C1084" t="str">
            <v>Tratamiento de desechos solidos No contaminados con aceite</v>
          </cell>
          <cell r="D1084" t="str">
            <v>bbl</v>
          </cell>
          <cell r="E1084">
            <v>20.54</v>
          </cell>
        </row>
        <row r="1085">
          <cell r="B1085" t="str">
            <v>SCS7199</v>
          </cell>
          <cell r="C1085" t="str">
            <v>Servicio de movilización de desechos solidos</v>
          </cell>
          <cell r="D1085" t="str">
            <v>bbl</v>
          </cell>
          <cell r="E1085">
            <v>12.89</v>
          </cell>
        </row>
        <row r="1086">
          <cell r="B1086" t="str">
            <v>SCS7200</v>
          </cell>
          <cell r="C1086" t="str">
            <v>Servicio de movilización de desechos líquidos contaminados</v>
          </cell>
          <cell r="D1086" t="str">
            <v>bbl</v>
          </cell>
          <cell r="E1086">
            <v>23.01</v>
          </cell>
        </row>
        <row r="1087">
          <cell r="B1087" t="str">
            <v>SCS7201</v>
          </cell>
          <cell r="C1087" t="str">
            <v>Ingeniero de proyecto</v>
          </cell>
          <cell r="D1087" t="str">
            <v>día</v>
          </cell>
          <cell r="E1087">
            <v>725.8</v>
          </cell>
        </row>
        <row r="1088">
          <cell r="B1088" t="str">
            <v>SCS7202</v>
          </cell>
          <cell r="C1088" t="str">
            <v>Supervisor Nacional en Control de Solidos  dia o fraccion</v>
          </cell>
          <cell r="D1088" t="str">
            <v>día</v>
          </cell>
          <cell r="E1088">
            <v>437.23</v>
          </cell>
        </row>
        <row r="1089">
          <cell r="B1089" t="str">
            <v>SCS7203</v>
          </cell>
          <cell r="C1089" t="str">
            <v xml:space="preserve">Técnico de tratamiento de aguas </v>
          </cell>
          <cell r="D1089" t="str">
            <v>día</v>
          </cell>
          <cell r="E1089">
            <v>321.02</v>
          </cell>
        </row>
        <row r="1090">
          <cell r="B1090" t="str">
            <v>SCS7204</v>
          </cell>
          <cell r="C1090" t="str">
            <v>Técnico en Control de solidos</v>
          </cell>
          <cell r="D1090" t="str">
            <v>día</v>
          </cell>
          <cell r="E1090">
            <v>231.14</v>
          </cell>
        </row>
        <row r="1091">
          <cell r="B1091" t="str">
            <v>SCS7205</v>
          </cell>
          <cell r="C1091" t="str">
            <v>Asistente Control de Solidos dia o fraccion</v>
          </cell>
          <cell r="D1091" t="str">
            <v>día</v>
          </cell>
          <cell r="E1091">
            <v>109.31</v>
          </cell>
        </row>
        <row r="1092">
          <cell r="B1092" t="str">
            <v>SCS7214</v>
          </cell>
          <cell r="C1092" t="str">
            <v>Tratamiento y disposición de aceite usado</v>
          </cell>
          <cell r="D1092" t="str">
            <v>bbl</v>
          </cell>
          <cell r="E1092">
            <v>137.4</v>
          </cell>
        </row>
        <row r="1093">
          <cell r="B1093" t="str">
            <v>SCS7217</v>
          </cell>
          <cell r="C1093" t="str">
            <v>Tratamiento y disposición de chatarra contaminada con hidrocarburo</v>
          </cell>
          <cell r="D1093" t="str">
            <v>kg</v>
          </cell>
          <cell r="E1093">
            <v>0.3</v>
          </cell>
        </row>
        <row r="1094">
          <cell r="B1094" t="str">
            <v>SCS7218</v>
          </cell>
          <cell r="C1094" t="str">
            <v>movilización de aceite usado</v>
          </cell>
          <cell r="D1094" t="str">
            <v>bbl</v>
          </cell>
          <cell r="E1094">
            <v>23.01</v>
          </cell>
        </row>
        <row r="1095">
          <cell r="B1095" t="str">
            <v>SCS7219</v>
          </cell>
          <cell r="C1095" t="str">
            <v>Sistema Limpieza de residuos de Workover</v>
          </cell>
          <cell r="D1095" t="str">
            <v>gls</v>
          </cell>
          <cell r="E1095">
            <v>10.38</v>
          </cell>
        </row>
        <row r="1096">
          <cell r="B1096" t="str">
            <v>SCS7221</v>
          </cell>
          <cell r="C1096" t="str">
            <v>Volqueta de 12 m3 carga efectiva máximo 8m3 o en referencia a la consistencia de los ripios.
(Ruta hasta 80Km)</v>
          </cell>
          <cell r="D1096" t="str">
            <v>día</v>
          </cell>
          <cell r="E1096">
            <v>440.96</v>
          </cell>
        </row>
        <row r="1097">
          <cell r="B1097" t="str">
            <v>SCS7223</v>
          </cell>
          <cell r="C1097" t="str">
            <v>Volqueta de 12 m3 carga efectiva máximo 8m3 o en referencia a la consistencia de los ripios.
(Ruta 80 - 140Km)</v>
          </cell>
          <cell r="D1097" t="str">
            <v>día</v>
          </cell>
          <cell r="E1097">
            <v>493.87</v>
          </cell>
        </row>
        <row r="1098">
          <cell r="B1098" t="str">
            <v>SCS7225</v>
          </cell>
          <cell r="C1098" t="str">
            <v>Volqueta de 12 m3 carga efectiva máximo 8m3 o en referencia a la consistencia de los ripios.
(Ruta 140 - 250km)</v>
          </cell>
          <cell r="D1098" t="str">
            <v>día</v>
          </cell>
          <cell r="E1098">
            <v>484.17</v>
          </cell>
        </row>
        <row r="1099">
          <cell r="B1099" t="str">
            <v>SCS7226</v>
          </cell>
          <cell r="C1099" t="str">
            <v>Vacuum de 90 a 160Bbl.</v>
          </cell>
          <cell r="D1099" t="str">
            <v>hr</v>
          </cell>
          <cell r="E1099">
            <v>76.430000000000007</v>
          </cell>
        </row>
        <row r="1100">
          <cell r="B1100" t="str">
            <v>SCS7227</v>
          </cell>
          <cell r="C1100" t="str">
            <v>Camiones cerrados de 7.5 a 13Ton.
(Ruta entre 20Km)</v>
          </cell>
          <cell r="D1100" t="str">
            <v>km</v>
          </cell>
          <cell r="E1100">
            <v>3.15</v>
          </cell>
        </row>
        <row r="1101">
          <cell r="B1101" t="str">
            <v>SCS7228</v>
          </cell>
          <cell r="C1101" t="str">
            <v>Camiones cerrados de 7.5 a 13Ton.
(Ruta entre 20 y 40Km)</v>
          </cell>
          <cell r="D1101" t="str">
            <v>km</v>
          </cell>
          <cell r="E1101">
            <v>3.15</v>
          </cell>
        </row>
        <row r="1102">
          <cell r="B1102" t="str">
            <v>SCS7229</v>
          </cell>
          <cell r="C1102" t="str">
            <v>Camiones cerrados de 7.5 a 13Ton.
(Ruta entre 40 y 80Km)</v>
          </cell>
          <cell r="D1102" t="str">
            <v>km</v>
          </cell>
          <cell r="E1102">
            <v>3.15</v>
          </cell>
        </row>
        <row r="1103">
          <cell r="B1103" t="str">
            <v>SCS7230</v>
          </cell>
          <cell r="C1103" t="str">
            <v>Camiones cerrados de 7.5 a 13Ton.
(Ruta entre 80 y 120Km)</v>
          </cell>
          <cell r="D1103" t="str">
            <v>km</v>
          </cell>
          <cell r="E1103">
            <v>3.15</v>
          </cell>
        </row>
        <row r="1104">
          <cell r="B1104" t="str">
            <v>SCS7231</v>
          </cell>
          <cell r="C1104" t="str">
            <v>Camiones cerrados de 7.5 a 13Ton.
(Ruta entre 120 y 160Km)</v>
          </cell>
          <cell r="D1104" t="str">
            <v>km</v>
          </cell>
          <cell r="E1104">
            <v>3.15</v>
          </cell>
        </row>
        <row r="1105">
          <cell r="B1105" t="str">
            <v>SCS7235</v>
          </cell>
          <cell r="C1105" t="str">
            <v>Excavadora 320 o similar</v>
          </cell>
          <cell r="D1105" t="str">
            <v>día</v>
          </cell>
          <cell r="E1105">
            <v>591.62</v>
          </cell>
        </row>
        <row r="1106">
          <cell r="B1106" t="str">
            <v>SCS7236</v>
          </cell>
          <cell r="C1106" t="str">
            <v>Movilización en cama baja (Hasta 30Km.)</v>
          </cell>
          <cell r="D1106" t="str">
            <v>km</v>
          </cell>
          <cell r="E1106">
            <v>3.15</v>
          </cell>
        </row>
        <row r="1107">
          <cell r="B1107" t="str">
            <v>SCS7237</v>
          </cell>
          <cell r="C1107" t="str">
            <v>Desmovilización en cama baja (Hasta 30Km.)</v>
          </cell>
          <cell r="D1107" t="str">
            <v>km</v>
          </cell>
          <cell r="E1107">
            <v>3.15</v>
          </cell>
        </row>
        <row r="1108">
          <cell r="B1108" t="str">
            <v>SCS7238</v>
          </cell>
          <cell r="C1108" t="str">
            <v>Desmovilización en cama baja (De acuerdo a Distancia)</v>
          </cell>
          <cell r="D1108" t="str">
            <v>km</v>
          </cell>
          <cell r="E1108">
            <v>3.15</v>
          </cell>
        </row>
        <row r="1109">
          <cell r="B1109" t="str">
            <v>SCS7239</v>
          </cell>
          <cell r="C1109" t="str">
            <v>Movilización en cama baja (De acuerdo a Distancia)</v>
          </cell>
          <cell r="D1109" t="str">
            <v>km</v>
          </cell>
          <cell r="E1109">
            <v>3.15</v>
          </cell>
        </row>
        <row r="1110">
          <cell r="B1110" t="str">
            <v>SCS7240</v>
          </cell>
          <cell r="C1110" t="str">
            <v>Disposición final de lodos y ripios que cumplan los parámetros de la tabla 7a del RAOHE 1215</v>
          </cell>
          <cell r="D1110" t="str">
            <v>m3</v>
          </cell>
          <cell r="E1110">
            <v>36.51</v>
          </cell>
        </row>
        <row r="1111">
          <cell r="B1111" t="str">
            <v>SCS7241</v>
          </cell>
          <cell r="C1111" t="str">
            <v>Tratamiento  y disposición final de lodos y ripios que no contengan hidrocarburos y no cumplan con los parámetros de la tabla 7a del RAOHE 1215</v>
          </cell>
          <cell r="D1111" t="str">
            <v>m3</v>
          </cell>
          <cell r="E1111">
            <v>43.56</v>
          </cell>
        </row>
        <row r="1112">
          <cell r="B1112" t="str">
            <v>SCS7242</v>
          </cell>
          <cell r="C1112" t="str">
            <v>Tratamiento  y disposición final de lodos y ripios contaminados con cemento</v>
          </cell>
          <cell r="D1112" t="str">
            <v>m3</v>
          </cell>
          <cell r="E1112">
            <v>50.08</v>
          </cell>
        </row>
        <row r="1113">
          <cell r="B1113" t="str">
            <v>SCS7243</v>
          </cell>
          <cell r="C1113" t="str">
            <v>Tratamiento  y disposición final de lodos y ripios que  contengan hidrocarburos hasta 30000 TPH</v>
          </cell>
          <cell r="D1113" t="str">
            <v>m3</v>
          </cell>
          <cell r="E1113">
            <v>73.430000000000007</v>
          </cell>
        </row>
        <row r="1114">
          <cell r="B1114" t="str">
            <v>SCS7244</v>
          </cell>
          <cell r="C1114" t="str">
            <v>Tratamiento  y disposición final de lodos y ripios que  contengan hidrocarburos desde 30000 hasta 60000 TPH</v>
          </cell>
          <cell r="D1114" t="str">
            <v>m3</v>
          </cell>
          <cell r="E1114">
            <v>88.96</v>
          </cell>
        </row>
        <row r="1115">
          <cell r="B1115" t="str">
            <v>SCS7245</v>
          </cell>
          <cell r="C1115" t="str">
            <v>Tratamiento  y disposición final de lodos y ripios que  contengan hidrocarburos desde 60000 hasta 90000 TPH</v>
          </cell>
          <cell r="D1115" t="str">
            <v>m3</v>
          </cell>
          <cell r="E1115">
            <v>114.34</v>
          </cell>
        </row>
        <row r="1116">
          <cell r="B1116" t="str">
            <v>SCS7246</v>
          </cell>
          <cell r="C1116" t="str">
            <v>Tratamiento  y disposición final de lodos y ripios que  contengan hidrocarburos sobre los 90000 TPH</v>
          </cell>
          <cell r="D1116" t="str">
            <v>m3</v>
          </cell>
          <cell r="E1116">
            <v>124.61</v>
          </cell>
        </row>
        <row r="1117">
          <cell r="B1117" t="str">
            <v>SCS7247</v>
          </cell>
          <cell r="C1117" t="str">
            <v>Papel / Cartón</v>
          </cell>
          <cell r="D1117" t="str">
            <v>Kg</v>
          </cell>
          <cell r="E1117">
            <v>0.14000000000000001</v>
          </cell>
        </row>
        <row r="1118">
          <cell r="B1118" t="str">
            <v>SCS7248</v>
          </cell>
          <cell r="C1118" t="str">
            <v>Plástico No Contaminado</v>
          </cell>
          <cell r="D1118" t="str">
            <v>Kg</v>
          </cell>
          <cell r="E1118">
            <v>0.14000000000000001</v>
          </cell>
        </row>
        <row r="1119">
          <cell r="B1119" t="str">
            <v>SCS7249</v>
          </cell>
          <cell r="C1119" t="str">
            <v>Madera no contaminada</v>
          </cell>
          <cell r="D1119" t="str">
            <v>Kg</v>
          </cell>
          <cell r="E1119">
            <v>0.14000000000000001</v>
          </cell>
        </row>
        <row r="1120">
          <cell r="B1120" t="str">
            <v>SCS7250</v>
          </cell>
          <cell r="C1120" t="str">
            <v>Chatarra</v>
          </cell>
          <cell r="D1120" t="str">
            <v>Kg</v>
          </cell>
          <cell r="E1120">
            <v>0.14000000000000001</v>
          </cell>
        </row>
        <row r="1121">
          <cell r="B1121" t="str">
            <v>SCS7251</v>
          </cell>
          <cell r="C1121" t="str">
            <v>Material contaminado con hidrocarburos</v>
          </cell>
          <cell r="D1121" t="str">
            <v>Kg</v>
          </cell>
          <cell r="E1121">
            <v>0.82</v>
          </cell>
        </row>
        <row r="1122">
          <cell r="B1122" t="str">
            <v>SCS7252</v>
          </cell>
          <cell r="C1122" t="str">
            <v>Filtros</v>
          </cell>
          <cell r="D1122" t="str">
            <v>Kg</v>
          </cell>
          <cell r="E1122">
            <v>1.07</v>
          </cell>
        </row>
        <row r="1123">
          <cell r="B1123" t="str">
            <v>SCS7253</v>
          </cell>
          <cell r="C1123" t="str">
            <v>Suelo Contaminado con Hidrocarburos*</v>
          </cell>
          <cell r="D1123" t="str">
            <v>Kg</v>
          </cell>
          <cell r="E1123">
            <v>0.82</v>
          </cell>
        </row>
        <row r="1124">
          <cell r="B1124" t="str">
            <v>SCS7254</v>
          </cell>
          <cell r="C1124" t="str">
            <v>Residuos de Trampa de Grasa</v>
          </cell>
          <cell r="D1124" t="str">
            <v>Kg</v>
          </cell>
          <cell r="E1124">
            <v>0.82</v>
          </cell>
        </row>
        <row r="1125">
          <cell r="B1125" t="str">
            <v>SCS7255</v>
          </cell>
          <cell r="C1125" t="str">
            <v>EPP usado</v>
          </cell>
          <cell r="D1125" t="str">
            <v>Kg</v>
          </cell>
          <cell r="E1125">
            <v>0.82</v>
          </cell>
        </row>
        <row r="1126">
          <cell r="B1126" t="str">
            <v>SCS7256</v>
          </cell>
          <cell r="C1126" t="str">
            <v>Papel / Cartón contaminado</v>
          </cell>
          <cell r="D1126" t="str">
            <v>Kg</v>
          </cell>
          <cell r="E1126">
            <v>0.82</v>
          </cell>
        </row>
        <row r="1127">
          <cell r="B1127" t="str">
            <v>SCS7257</v>
          </cell>
          <cell r="C1127" t="str">
            <v>Plástico contaminado</v>
          </cell>
          <cell r="D1127" t="str">
            <v>Kg</v>
          </cell>
          <cell r="E1127">
            <v>0.82</v>
          </cell>
        </row>
        <row r="1128">
          <cell r="B1128" t="str">
            <v>SCS7258</v>
          </cell>
          <cell r="C1128" t="str">
            <v>Madera contaminada</v>
          </cell>
          <cell r="D1128" t="str">
            <v>Kg</v>
          </cell>
          <cell r="E1128">
            <v>0.82</v>
          </cell>
        </row>
        <row r="1129">
          <cell r="B1129" t="str">
            <v>SCS7259</v>
          </cell>
          <cell r="C1129" t="str">
            <v>Productos químicos caducados</v>
          </cell>
          <cell r="D1129" t="str">
            <v>Kg</v>
          </cell>
          <cell r="E1129">
            <v>0.82</v>
          </cell>
        </row>
        <row r="1130">
          <cell r="B1130" t="str">
            <v>SCS7260</v>
          </cell>
          <cell r="C1130" t="str">
            <v>Hospitalarios</v>
          </cell>
          <cell r="D1130" t="str">
            <v>Kg</v>
          </cell>
          <cell r="E1130">
            <v>0.82</v>
          </cell>
        </row>
        <row r="1131">
          <cell r="B1131" t="str">
            <v>SCS7261</v>
          </cell>
          <cell r="C1131" t="str">
            <v>Baterías de autos, pilas</v>
          </cell>
          <cell r="D1131" t="str">
            <v>Kg</v>
          </cell>
          <cell r="E1131">
            <v>1.6</v>
          </cell>
        </row>
        <row r="1132">
          <cell r="B1132" t="str">
            <v>SCS7262</v>
          </cell>
          <cell r="C1132" t="str">
            <v>Tintas de impresora, cartuchos, tonners</v>
          </cell>
          <cell r="D1132" t="str">
            <v>Kg</v>
          </cell>
          <cell r="E1132">
            <v>0.82</v>
          </cell>
        </row>
        <row r="1133">
          <cell r="B1133" t="str">
            <v>SCS7263</v>
          </cell>
          <cell r="C1133" t="str">
            <v>Lámpara fluorescentes y focos</v>
          </cell>
          <cell r="D1133" t="str">
            <v>Kg</v>
          </cell>
          <cell r="E1133">
            <v>1.6</v>
          </cell>
        </row>
        <row r="1134">
          <cell r="B1134" t="str">
            <v>SCS7264</v>
          </cell>
          <cell r="C1134" t="str">
            <v>Aceite Quemado</v>
          </cell>
          <cell r="D1134" t="str">
            <v>Kg</v>
          </cell>
          <cell r="E1134">
            <v>0.15</v>
          </cell>
        </row>
        <row r="1135">
          <cell r="B1135" t="str">
            <v>SCS7265</v>
          </cell>
          <cell r="C1135" t="str">
            <v>Combustibles contaminados</v>
          </cell>
          <cell r="D1135" t="str">
            <v>Kg</v>
          </cell>
          <cell r="E1135">
            <v>0.15</v>
          </cell>
        </row>
        <row r="1136">
          <cell r="B1136" t="str">
            <v>SCS7266</v>
          </cell>
          <cell r="C1136" t="str">
            <v>Desechos orgánicos</v>
          </cell>
          <cell r="D1136" t="str">
            <v>Kg</v>
          </cell>
          <cell r="E1136">
            <v>0.32</v>
          </cell>
        </row>
        <row r="1137">
          <cell r="B1137" t="str">
            <v>SCS7267</v>
          </cell>
          <cell r="C1137" t="str">
            <v>Efluentes industriales</v>
          </cell>
          <cell r="D1137" t="str">
            <v>bbl</v>
          </cell>
          <cell r="E1137">
            <v>14.2</v>
          </cell>
        </row>
        <row r="1138">
          <cell r="B1138" t="str">
            <v>SCS7268</v>
          </cell>
          <cell r="C1138" t="str">
            <v>Lodos  de la planta de tratamiento de aguas grises y negras</v>
          </cell>
          <cell r="D1138" t="str">
            <v>bbl</v>
          </cell>
          <cell r="E1138">
            <v>10.28</v>
          </cell>
        </row>
        <row r="1139">
          <cell r="B1139" t="str">
            <v>SCS7269</v>
          </cell>
          <cell r="C1139" t="str">
            <v>Aguas Negras y Grises</v>
          </cell>
          <cell r="D1139" t="str">
            <v>bbl</v>
          </cell>
          <cell r="E1139">
            <v>7.71</v>
          </cell>
        </row>
        <row r="1140">
          <cell r="B1140" t="str">
            <v>SCS7270</v>
          </cell>
          <cell r="C1140" t="str">
            <v>Movilización de  Grua 30 Tons,  incluye plataforma</v>
          </cell>
          <cell r="D1140" t="str">
            <v>unidad</v>
          </cell>
          <cell r="E1140">
            <v>3078.88</v>
          </cell>
        </row>
        <row r="1141">
          <cell r="B1141" t="str">
            <v>DY-20</v>
          </cell>
          <cell r="C1141" t="str">
            <v>Acelerador solido para lechadas</v>
          </cell>
          <cell r="D1141" t="str">
            <v>lbs</v>
          </cell>
          <cell r="E1141">
            <v>0.56000000000000005</v>
          </cell>
        </row>
        <row r="1142">
          <cell r="B1142" t="str">
            <v>DY-30L</v>
          </cell>
          <cell r="C1142" t="str">
            <v>Soda Caustica</v>
          </cell>
          <cell r="D1142" t="str">
            <v>gls</v>
          </cell>
          <cell r="E1142">
            <v>4.9400000000000004</v>
          </cell>
        </row>
        <row r="1143">
          <cell r="B1143" t="str">
            <v>DY-70L</v>
          </cell>
          <cell r="C1143" t="str">
            <v>Acelerador   liquido para lechadas</v>
          </cell>
          <cell r="D1143" t="str">
            <v>gls</v>
          </cell>
          <cell r="E1143">
            <v>10.32</v>
          </cell>
        </row>
        <row r="1144">
          <cell r="B1144" t="str">
            <v>DY-90</v>
          </cell>
          <cell r="C1144" t="str">
            <v>Acelerador  tipo HP</v>
          </cell>
          <cell r="D1144" t="str">
            <v>gls</v>
          </cell>
          <cell r="E1144">
            <v>7.93</v>
          </cell>
        </row>
        <row r="1145">
          <cell r="B1145" t="str">
            <v>2.2.21. Servicios de Tubería Continua</v>
          </cell>
          <cell r="C1145"/>
          <cell r="D1145"/>
          <cell r="E1145"/>
        </row>
        <row r="1146">
          <cell r="B1146" t="str">
            <v>CT5101</v>
          </cell>
          <cell r="C1146" t="str">
            <v>Viaje de unidad de coiled tubing</v>
          </cell>
          <cell r="D1146" t="str">
            <v>km</v>
          </cell>
          <cell r="E1146">
            <v>3.15</v>
          </cell>
        </row>
        <row r="1147">
          <cell r="B1147" t="str">
            <v>CT5104</v>
          </cell>
          <cell r="C1147" t="str">
            <v>Cargo básico primeras 8 horas unidad de tubería continua o fracción</v>
          </cell>
          <cell r="D1147" t="str">
            <v>unidad</v>
          </cell>
          <cell r="E1147">
            <v>2903.11</v>
          </cell>
        </row>
        <row r="1148">
          <cell r="B1148" t="str">
            <v>CT5105</v>
          </cell>
          <cell r="C1148" t="str">
            <v>Cada hora adicional de unidad de tubería continua o fracción</v>
          </cell>
          <cell r="D1148" t="str">
            <v>hr</v>
          </cell>
          <cell r="E1148">
            <v>103.37</v>
          </cell>
        </row>
        <row r="1149">
          <cell r="B1149" t="str">
            <v>CT5106</v>
          </cell>
          <cell r="C1149" t="str">
            <v>Cargo por profundidad de la punta del coiled tubing</v>
          </cell>
          <cell r="D1149" t="str">
            <v>Pie</v>
          </cell>
          <cell r="E1149">
            <v>0.39</v>
          </cell>
        </row>
        <row r="1150">
          <cell r="B1150" t="str">
            <v>CT5107</v>
          </cell>
          <cell r="C1150" t="str">
            <v>Cargo por pie de corrida adicional</v>
          </cell>
          <cell r="D1150" t="str">
            <v>Pie</v>
          </cell>
          <cell r="E1150">
            <v>0.19</v>
          </cell>
        </row>
        <row r="1151">
          <cell r="B1151" t="str">
            <v>CT5108</v>
          </cell>
          <cell r="C1151" t="str">
            <v>Enjuagador de caucho (stripper rubber)</v>
          </cell>
          <cell r="D1151" t="str">
            <v>unidad</v>
          </cell>
          <cell r="E1151">
            <v>64.61</v>
          </cell>
        </row>
        <row r="1152">
          <cell r="B1152" t="str">
            <v>CT5109</v>
          </cell>
          <cell r="C1152" t="str">
            <v>Empacadura Inflable, primeras 24 horas o fracción</v>
          </cell>
          <cell r="D1152" t="str">
            <v>unidad</v>
          </cell>
          <cell r="E1152">
            <v>3512.81</v>
          </cell>
        </row>
        <row r="1153">
          <cell r="B1153" t="str">
            <v>CT5110</v>
          </cell>
          <cell r="C1153" t="str">
            <v>Por hora adicional de empacadura inflable</v>
          </cell>
          <cell r="D1153" t="str">
            <v>hr</v>
          </cell>
          <cell r="E1153">
            <v>43.08</v>
          </cell>
        </row>
        <row r="1154">
          <cell r="B1154" t="str">
            <v>CT5111</v>
          </cell>
          <cell r="C1154" t="str">
            <v>Tapón puente para tubería inflable, primeras 24 horas</v>
          </cell>
          <cell r="D1154" t="str">
            <v>unidad</v>
          </cell>
          <cell r="E1154">
            <v>3512.81</v>
          </cell>
        </row>
        <row r="1155">
          <cell r="B1155" t="str">
            <v>CT5112</v>
          </cell>
          <cell r="C1155" t="str">
            <v>Por hora adicional tapón puente</v>
          </cell>
          <cell r="D1155" t="str">
            <v>hr</v>
          </cell>
          <cell r="E1155">
            <v>43.08</v>
          </cell>
        </row>
        <row r="1156">
          <cell r="B1156" t="str">
            <v>CT5113</v>
          </cell>
          <cell r="C1156" t="str">
            <v>Conector para BHA de trabajo</v>
          </cell>
          <cell r="D1156" t="str">
            <v>unidad</v>
          </cell>
          <cell r="E1156">
            <v>84.79</v>
          </cell>
        </row>
        <row r="1157">
          <cell r="B1157" t="str">
            <v>CT5114</v>
          </cell>
          <cell r="C1157" t="str">
            <v>Cabeza de control de flujo por trabajo</v>
          </cell>
          <cell r="D1157" t="str">
            <v>unidad</v>
          </cell>
          <cell r="E1157">
            <v>108.09</v>
          </cell>
        </row>
        <row r="1158">
          <cell r="B1158" t="str">
            <v>CT5115</v>
          </cell>
          <cell r="C1158" t="str">
            <v>Herramienta Jet estático, diferentes medidas</v>
          </cell>
          <cell r="D1158" t="str">
            <v>unidad</v>
          </cell>
          <cell r="E1158">
            <v>92.87</v>
          </cell>
        </row>
        <row r="1159">
          <cell r="B1159" t="str">
            <v>CT5116</v>
          </cell>
          <cell r="C1159" t="str">
            <v>Rotowash Tool por trabajo</v>
          </cell>
          <cell r="D1159" t="str">
            <v>unidad</v>
          </cell>
          <cell r="E1159">
            <v>495.34</v>
          </cell>
        </row>
        <row r="1160">
          <cell r="B1160" t="str">
            <v>CT5117</v>
          </cell>
          <cell r="C1160" t="str">
            <v>Centralizador, por trabajo</v>
          </cell>
          <cell r="D1160" t="str">
            <v>unidad</v>
          </cell>
          <cell r="E1160">
            <v>64.61</v>
          </cell>
        </row>
        <row r="1161">
          <cell r="B1161" t="str">
            <v>CT5118</v>
          </cell>
          <cell r="C1161" t="str">
            <v xml:space="preserve">Tubing disconect  </v>
          </cell>
          <cell r="D1161" t="str">
            <v>unidad</v>
          </cell>
          <cell r="E1161">
            <v>123.15</v>
          </cell>
        </row>
        <row r="1162">
          <cell r="B1162" t="str">
            <v>CT5119</v>
          </cell>
          <cell r="C1162" t="str">
            <v>Zapato de diseño especial para utilizar con Dynadrill</v>
          </cell>
          <cell r="D1162" t="str">
            <v>unidad</v>
          </cell>
          <cell r="E1162">
            <v>86.14</v>
          </cell>
        </row>
        <row r="1163">
          <cell r="B1163" t="str">
            <v>CT5120</v>
          </cell>
          <cell r="C1163" t="str">
            <v>Servicio de reparación in situ de herramientas Dynadrill por hora o fracción</v>
          </cell>
          <cell r="D1163" t="str">
            <v>hr</v>
          </cell>
          <cell r="E1163">
            <v>66.760000000000005</v>
          </cell>
        </row>
        <row r="1164">
          <cell r="B1164" t="str">
            <v>CT5122</v>
          </cell>
          <cell r="C1164" t="str">
            <v>Por bombeo de fluidos corrosivos inyectados por galón</v>
          </cell>
          <cell r="D1164" t="str">
            <v>gls</v>
          </cell>
          <cell r="E1164">
            <v>0.15</v>
          </cell>
        </row>
        <row r="1165">
          <cell r="B1165" t="str">
            <v>CT5123</v>
          </cell>
          <cell r="C1165" t="str">
            <v>Por bombeo de solventes aromáticos con o sin empacaduras inflables</v>
          </cell>
          <cell r="D1165" t="str">
            <v>gls</v>
          </cell>
          <cell r="E1165">
            <v>0.15</v>
          </cell>
        </row>
        <row r="1166">
          <cell r="B1166" t="str">
            <v>CT5124</v>
          </cell>
          <cell r="C1166" t="str">
            <v>Herramienta a chorro (Jet Tool), diferentes medidas</v>
          </cell>
          <cell r="D1166" t="str">
            <v>unidad</v>
          </cell>
          <cell r="E1166">
            <v>4547.18</v>
          </cell>
        </row>
        <row r="1167">
          <cell r="B1167" t="str">
            <v>CT5125</v>
          </cell>
          <cell r="C1167" t="str">
            <v>unidad COMPU-VAN o equivalente, por trabajo</v>
          </cell>
          <cell r="D1167" t="str">
            <v>unidad</v>
          </cell>
          <cell r="E1167">
            <v>1018.79</v>
          </cell>
        </row>
        <row r="1168">
          <cell r="B1168" t="str">
            <v>CT5126</v>
          </cell>
          <cell r="C1168" t="str">
            <v>Cargo por profundidad de la punta del coiled tubing con cable interno para registro</v>
          </cell>
          <cell r="D1168" t="str">
            <v>Pie</v>
          </cell>
          <cell r="E1168">
            <v>0.6</v>
          </cell>
        </row>
        <row r="1169">
          <cell r="B1169" t="str">
            <v>CT5127</v>
          </cell>
          <cell r="C1169" t="str">
            <v>Cargo por pie de corrida adicional con cable interno para registro</v>
          </cell>
          <cell r="D1169" t="str">
            <v>Pie</v>
          </cell>
          <cell r="E1169">
            <v>0.41</v>
          </cell>
        </row>
        <row r="1170">
          <cell r="B1170" t="str">
            <v>CT5128</v>
          </cell>
          <cell r="C1170" t="str">
            <v xml:space="preserve">Packer inflable  1 11/16 - 3 1/2  </v>
          </cell>
          <cell r="D1170" t="str">
            <v>día</v>
          </cell>
          <cell r="E1170">
            <v>5426.88</v>
          </cell>
        </row>
        <row r="1171">
          <cell r="B1171" t="str">
            <v>CT5129</v>
          </cell>
          <cell r="C1171" t="str">
            <v>Herramienta de impacto hidráulico 1 11/16 - 4 3/4 inch</v>
          </cell>
          <cell r="D1171" t="str">
            <v>día</v>
          </cell>
          <cell r="E1171">
            <v>4022.51</v>
          </cell>
        </row>
        <row r="1172">
          <cell r="B1172" t="str">
            <v>CT5130</v>
          </cell>
          <cell r="C1172" t="str">
            <v>Herramienta de punzado por arena 1 11/16 - 4 3/4 inch</v>
          </cell>
          <cell r="D1172" t="str">
            <v>día</v>
          </cell>
          <cell r="E1172">
            <v>5518.42</v>
          </cell>
        </row>
        <row r="1173">
          <cell r="B1173" t="str">
            <v>CT5131</v>
          </cell>
          <cell r="C1173" t="str">
            <v>Molienda dentro de tubería de 2 3/8" a 4 1/2" o equivalente por pie perforado</v>
          </cell>
          <cell r="D1173" t="str">
            <v>Pie</v>
          </cell>
          <cell r="E1173">
            <v>45.85</v>
          </cell>
        </row>
        <row r="1174">
          <cell r="B1174" t="str">
            <v>CT5132</v>
          </cell>
          <cell r="C1174" t="str">
            <v>Crossover para herramientas de coiled tubing  1 11/16 - 4 3/4 inch por trabajo</v>
          </cell>
          <cell r="D1174" t="str">
            <v>día</v>
          </cell>
          <cell r="E1174">
            <v>297.14999999999998</v>
          </cell>
        </row>
        <row r="1175">
          <cell r="B1175" t="str">
            <v>CT5133</v>
          </cell>
          <cell r="C1175" t="str">
            <v>Zapato de diseño especial para utilizar con Motor de fondo</v>
          </cell>
          <cell r="D1175" t="str">
            <v>día</v>
          </cell>
          <cell r="E1175">
            <v>832.01</v>
          </cell>
        </row>
        <row r="1176">
          <cell r="B1176" t="str">
            <v>CT5134</v>
          </cell>
          <cell r="C1176" t="str">
            <v>Supervisor Coiled Tubing dia o fraccion</v>
          </cell>
          <cell r="D1176" t="str">
            <v>día</v>
          </cell>
          <cell r="E1176">
            <v>806.54</v>
          </cell>
        </row>
        <row r="1177">
          <cell r="B1177" t="str">
            <v>CT5135</v>
          </cell>
          <cell r="C1177" t="str">
            <v>Operador Coiled Tubing dia o fraccion</v>
          </cell>
          <cell r="D1177" t="str">
            <v>día</v>
          </cell>
          <cell r="E1177">
            <v>349.78</v>
          </cell>
        </row>
        <row r="1178">
          <cell r="B1178" t="str">
            <v>CT5136</v>
          </cell>
          <cell r="C1178" t="str">
            <v>Asistente de Operaciones Coiled Tubing dia o fraccion</v>
          </cell>
          <cell r="D1178" t="str">
            <v>día</v>
          </cell>
          <cell r="E1178">
            <v>109.31</v>
          </cell>
        </row>
        <row r="1179">
          <cell r="B1179" t="str">
            <v>CT5137</v>
          </cell>
          <cell r="C1179" t="str">
            <v>Cargo por corte de carrete de Coiled Tubing de 1.5 pulg (perdida)</v>
          </cell>
          <cell r="D1179" t="str">
            <v>unidad</v>
          </cell>
          <cell r="E1179">
            <v>73861.87</v>
          </cell>
        </row>
        <row r="1180">
          <cell r="B1180" t="str">
            <v>CT5138</v>
          </cell>
          <cell r="C1180" t="str">
            <v>Servicio de Dohnhole video Tool Real time</v>
          </cell>
          <cell r="D1180" t="str">
            <v>Corrida</v>
          </cell>
          <cell r="E1180">
            <v>32172.14</v>
          </cell>
        </row>
        <row r="1181">
          <cell r="B1181" t="str">
            <v>CT5139</v>
          </cell>
          <cell r="C1181" t="str">
            <v>Servicio de registros con memorias</v>
          </cell>
          <cell r="D1181" t="str">
            <v>Corrida</v>
          </cell>
          <cell r="E1181">
            <v>33870.11</v>
          </cell>
        </row>
        <row r="1182">
          <cell r="B1182" t="str">
            <v>CT5140</v>
          </cell>
          <cell r="C1182" t="str">
            <v>Tarifa de monitoreo en unidad de bombeo Presión, Densidad, Caudal, Volumen</v>
          </cell>
          <cell r="D1182" t="str">
            <v>día</v>
          </cell>
          <cell r="E1182">
            <v>381.36</v>
          </cell>
        </row>
        <row r="1183">
          <cell r="B1183" t="str">
            <v>CT5141</v>
          </cell>
          <cell r="C1183" t="str">
            <v>Movilización unidades livianas para personal</v>
          </cell>
          <cell r="D1183" t="str">
            <v>km</v>
          </cell>
          <cell r="E1183">
            <v>2.66</v>
          </cell>
        </row>
        <row r="1184">
          <cell r="B1184" t="str">
            <v>CT5143</v>
          </cell>
          <cell r="C1184" t="str">
            <v>Separador Gas de baja presión, renta día para offshore</v>
          </cell>
          <cell r="D1184" t="str">
            <v>día</v>
          </cell>
          <cell r="E1184">
            <v>1273.48</v>
          </cell>
        </row>
        <row r="1185">
          <cell r="B1185" t="str">
            <v>CT5144</v>
          </cell>
          <cell r="C1185" t="str">
            <v>Tanque bota 500 bbls para evaluación pozo / offshore</v>
          </cell>
          <cell r="D1185" t="str">
            <v>día</v>
          </cell>
          <cell r="E1185">
            <v>397.92</v>
          </cell>
        </row>
        <row r="1186">
          <cell r="B1186" t="str">
            <v>CT5145</v>
          </cell>
          <cell r="C1186" t="str">
            <v>Movilización y desmovilización unidad de tubería continua trabajos offshore</v>
          </cell>
          <cell r="D1186" t="str">
            <v>unidad</v>
          </cell>
          <cell r="E1186">
            <v>44683.53</v>
          </cell>
        </row>
        <row r="1187">
          <cell r="B1187" t="str">
            <v>CT5146</v>
          </cell>
          <cell r="C1187" t="str">
            <v>Ingeniero de Operaciones Coiled tubing</v>
          </cell>
          <cell r="D1187" t="str">
            <v>día</v>
          </cell>
          <cell r="E1187">
            <v>721.64</v>
          </cell>
        </row>
        <row r="1188">
          <cell r="B1188" t="str">
            <v>CT5147</v>
          </cell>
          <cell r="C1188" t="str">
            <v>Grúa 30 Tons</v>
          </cell>
          <cell r="D1188" t="str">
            <v>día</v>
          </cell>
          <cell r="E1188">
            <v>1674.12</v>
          </cell>
        </row>
        <row r="1189">
          <cell r="B1189" t="str">
            <v>CT5148</v>
          </cell>
          <cell r="C1189" t="str">
            <v>Grúa 60 Tons o mas</v>
          </cell>
          <cell r="D1189" t="str">
            <v>día</v>
          </cell>
          <cell r="E1189">
            <v>2252.4899999999998</v>
          </cell>
        </row>
        <row r="1190">
          <cell r="B1190" t="str">
            <v>CT5149</v>
          </cell>
          <cell r="C1190" t="str">
            <v>Servicio de  Grúa 30 - 60 Tons o mas,  incluye plataforma</v>
          </cell>
          <cell r="D1190" t="str">
            <v>trabajo</v>
          </cell>
          <cell r="E1190">
            <v>3011.95</v>
          </cell>
        </row>
        <row r="1191">
          <cell r="B1191" t="str">
            <v>CT5161</v>
          </cell>
          <cell r="C1191" t="str">
            <v>Supervisor Senior para CTU dia o fraccion</v>
          </cell>
          <cell r="D1191" t="str">
            <v>día</v>
          </cell>
          <cell r="E1191">
            <v>766.73</v>
          </cell>
        </row>
        <row r="1192">
          <cell r="B1192" t="str">
            <v>CT5162</v>
          </cell>
          <cell r="C1192" t="str">
            <v>Ingeniero de Coiled Tubing</v>
          </cell>
          <cell r="D1192" t="str">
            <v>día</v>
          </cell>
          <cell r="E1192">
            <v>764.32</v>
          </cell>
        </row>
        <row r="1193">
          <cell r="B1193" t="str">
            <v>SB3601</v>
          </cell>
          <cell r="C1193" t="str">
            <v>Viaje de unidad con tanque convertidor, por Km.</v>
          </cell>
          <cell r="D1193" t="str">
            <v>km</v>
          </cell>
          <cell r="E1193">
            <v>3.15</v>
          </cell>
        </row>
        <row r="1194">
          <cell r="B1194" t="str">
            <v>SB3602</v>
          </cell>
          <cell r="C1194" t="str">
            <v>Líneas de acero de descarga de 2" 15000PSI WP, por dia para Bombeo de nitrógeno 80 ft min</v>
          </cell>
          <cell r="D1194" t="str">
            <v>día</v>
          </cell>
          <cell r="E1194">
            <v>1267.97</v>
          </cell>
        </row>
        <row r="1195">
          <cell r="B1195" t="str">
            <v>SB3604</v>
          </cell>
          <cell r="C1195" t="str">
            <v>Cargo básico primeras 4 horas o fracción unidad de nitrógeno, hasta 5000 psi</v>
          </cell>
          <cell r="D1195" t="str">
            <v>unidad</v>
          </cell>
          <cell r="E1195">
            <v>1684.2</v>
          </cell>
        </row>
        <row r="1196">
          <cell r="B1196" t="str">
            <v>SB3605</v>
          </cell>
          <cell r="C1196" t="str">
            <v>Cada hora adicional o fracción unidad de nitrógeno,  hasta 5000 psi</v>
          </cell>
          <cell r="D1196" t="str">
            <v>hr</v>
          </cell>
          <cell r="E1196">
            <v>151.28</v>
          </cell>
        </row>
        <row r="1197">
          <cell r="B1197" t="str">
            <v>SB3607</v>
          </cell>
          <cell r="C1197" t="str">
            <v>Cada hora adicional o fracción unidad de fracción, de 5001 a 10000 psi.</v>
          </cell>
          <cell r="D1197" t="str">
            <v>hr</v>
          </cell>
          <cell r="E1197">
            <v>56.86</v>
          </cell>
        </row>
        <row r="1198">
          <cell r="B1198" t="str">
            <v>SB3608</v>
          </cell>
          <cell r="C1198" t="str">
            <v>Tanque especial de 3000 galones o equivalente por trabajo</v>
          </cell>
          <cell r="D1198" t="str">
            <v>unidad</v>
          </cell>
          <cell r="E1198">
            <v>915.73</v>
          </cell>
        </row>
        <row r="1199">
          <cell r="B1199" t="str">
            <v>SB3609</v>
          </cell>
          <cell r="C1199" t="str">
            <v>Tanque especial de 2000 galones o equivalente por trabajo</v>
          </cell>
          <cell r="D1199" t="str">
            <v>unidad</v>
          </cell>
          <cell r="E1199">
            <v>915.73</v>
          </cell>
        </row>
        <row r="1200">
          <cell r="B1200" t="str">
            <v>SB3610</v>
          </cell>
          <cell r="C1200" t="str">
            <v>Generador de espuma por trabajo</v>
          </cell>
          <cell r="D1200" t="str">
            <v>unidad</v>
          </cell>
          <cell r="E1200">
            <v>66.42</v>
          </cell>
        </row>
        <row r="1201">
          <cell r="B1201" t="str">
            <v>SB3611</v>
          </cell>
          <cell r="C1201" t="str">
            <v>Tanque criogénico de 6200 gal por trabajo</v>
          </cell>
          <cell r="D1201" t="str">
            <v>día</v>
          </cell>
          <cell r="E1201">
            <v>556.42999999999995</v>
          </cell>
        </row>
        <row r="1202">
          <cell r="B1202" t="str">
            <v>SB3612</v>
          </cell>
          <cell r="C1202" t="str">
            <v>Movilización de nitrógeno líquido</v>
          </cell>
          <cell r="D1202" t="str">
            <v>km</v>
          </cell>
          <cell r="E1202">
            <v>3.15</v>
          </cell>
        </row>
        <row r="1203">
          <cell r="B1203" t="str">
            <v>SB3613</v>
          </cell>
          <cell r="C1203" t="str">
            <v>Servicio de unidad Auto generadora de Nitrógeno, POR DIA o fracción</v>
          </cell>
          <cell r="D1203" t="str">
            <v>unidad</v>
          </cell>
          <cell r="E1203">
            <v>5902.58</v>
          </cell>
        </row>
        <row r="1204">
          <cell r="B1204" t="str">
            <v>SB3614</v>
          </cell>
          <cell r="C1204" t="str">
            <v xml:space="preserve">Cada día o fracción por espera en locación de unidad auto generadora </v>
          </cell>
          <cell r="D1204" t="str">
            <v>unidad</v>
          </cell>
          <cell r="E1204">
            <v>5902.58</v>
          </cell>
        </row>
        <row r="1205">
          <cell r="B1205" t="str">
            <v>SB3615</v>
          </cell>
          <cell r="C1205" t="str">
            <v>Movilización de unidad auto generadora de nitrógeno</v>
          </cell>
          <cell r="D1205" t="str">
            <v>km</v>
          </cell>
          <cell r="E1205">
            <v>3.15</v>
          </cell>
        </row>
        <row r="1206">
          <cell r="B1206" t="str">
            <v>SB3616</v>
          </cell>
          <cell r="C1206" t="str">
            <v>Supervisor operaciones Nitrógeno dia o fraccion</v>
          </cell>
          <cell r="D1206" t="str">
            <v>día</v>
          </cell>
          <cell r="E1206">
            <v>806.54</v>
          </cell>
        </row>
        <row r="1207">
          <cell r="B1207" t="str">
            <v>SB3617</v>
          </cell>
          <cell r="C1207" t="str">
            <v>Operador operaciones Nitrógeno dia o fraccion</v>
          </cell>
          <cell r="D1207" t="str">
            <v>día</v>
          </cell>
          <cell r="E1207">
            <v>349.78</v>
          </cell>
        </row>
        <row r="1208">
          <cell r="B1208" t="str">
            <v>SB3618</v>
          </cell>
          <cell r="C1208" t="str">
            <v>Asistente de Operaciones Nitrógeno dia o fraccion</v>
          </cell>
          <cell r="D1208" t="str">
            <v>día</v>
          </cell>
          <cell r="E1208">
            <v>109.31</v>
          </cell>
        </row>
        <row r="1209">
          <cell r="B1209" t="str">
            <v>SB3619</v>
          </cell>
          <cell r="C1209" t="str">
            <v>Movilización unidades livianas para personal</v>
          </cell>
          <cell r="D1209" t="str">
            <v>km</v>
          </cell>
          <cell r="E1209">
            <v>2.66</v>
          </cell>
        </row>
        <row r="1210">
          <cell r="B1210" t="str">
            <v>SB3620</v>
          </cell>
          <cell r="C1210" t="str">
            <v>Movilización y desmovilización unidad criogénica  trabajos offshore</v>
          </cell>
          <cell r="D1210" t="str">
            <v>unidad</v>
          </cell>
          <cell r="E1210">
            <v>17873.41</v>
          </cell>
        </row>
        <row r="1211">
          <cell r="B1211" t="str">
            <v>CTE5198</v>
          </cell>
          <cell r="C1211" t="str">
            <v>MIT (Multifinger Imaging Tool).CARGO POR REGISTRO.POR PIE</v>
          </cell>
          <cell r="D1211" t="str">
            <v>Pie</v>
          </cell>
          <cell r="E1211">
            <v>1.05</v>
          </cell>
        </row>
        <row r="1212">
          <cell r="B1212" t="str">
            <v>CTE5199</v>
          </cell>
          <cell r="C1212" t="str">
            <v>MIT, Multifinger Imaging Tool.CARGO POR PROFUNDIDAD.POR PIE</v>
          </cell>
          <cell r="D1212" t="str">
            <v>Pie</v>
          </cell>
          <cell r="E1212">
            <v>1.05</v>
          </cell>
        </row>
        <row r="1213">
          <cell r="B1213" t="str">
            <v>CTE5293</v>
          </cell>
          <cell r="C1213" t="str">
            <v>Asentamiento de retenedor de cemento. POR PIE./corrida.Cargo fijo.</v>
          </cell>
          <cell r="D1213" t="str">
            <v>unidad</v>
          </cell>
          <cell r="E1213">
            <v>177.26</v>
          </cell>
        </row>
        <row r="1214">
          <cell r="B1214" t="str">
            <v>CTE5294</v>
          </cell>
          <cell r="C1214" t="str">
            <v>Asentamiento de retenedor de cemento .CARGO POR PROFUNDIDAD.POR PIE .</v>
          </cell>
          <cell r="D1214" t="str">
            <v>Pie</v>
          </cell>
          <cell r="E1214">
            <v>0.37</v>
          </cell>
        </row>
        <row r="1215">
          <cell r="B1215" t="str">
            <v>CTE5295</v>
          </cell>
          <cell r="C1215" t="str">
            <v xml:space="preserve">Asentamiento de tapón.CARGO POR PROFUNDIDAD.POR PIE </v>
          </cell>
          <cell r="D1215" t="str">
            <v>Pie</v>
          </cell>
          <cell r="E1215">
            <v>0.37</v>
          </cell>
        </row>
        <row r="1216">
          <cell r="B1216" t="str">
            <v>CTE5296</v>
          </cell>
          <cell r="C1216" t="str">
            <v>Asentamiento de tapón.POR PIE./corrida.Cargo fijo.</v>
          </cell>
          <cell r="D1216" t="str">
            <v>unidad</v>
          </cell>
          <cell r="E1216">
            <v>181.2</v>
          </cell>
        </row>
        <row r="1217">
          <cell r="B1217" t="str">
            <v>CTE5387</v>
          </cell>
          <cell r="C1217" t="str">
            <v>Interpretacion de Memorias</v>
          </cell>
          <cell r="D1217" t="str">
            <v>unidad</v>
          </cell>
          <cell r="E1217">
            <v>1622.72</v>
          </cell>
        </row>
        <row r="1218">
          <cell r="B1218" t="str">
            <v>CTE5417</v>
          </cell>
          <cell r="C1218" t="str">
            <v>Jet Cutter. 1" -4 1/2" Tubing. CARGO POR REGISTRO POR PIE / cada uno</v>
          </cell>
          <cell r="D1218" t="str">
            <v>unidad</v>
          </cell>
          <cell r="E1218">
            <v>1512.04</v>
          </cell>
        </row>
        <row r="1219">
          <cell r="B1219" t="str">
            <v>CTE5421</v>
          </cell>
          <cell r="C1219" t="str">
            <v>Jet Cutter. CARGO POR PROFUNDIDAD POR PIE</v>
          </cell>
          <cell r="D1219" t="str">
            <v>Pie</v>
          </cell>
          <cell r="E1219">
            <v>0.53</v>
          </cell>
        </row>
        <row r="1220">
          <cell r="B1220" t="str">
            <v>CTE5422</v>
          </cell>
          <cell r="C1220" t="str">
            <v>Jet Cutter. Drill Pipe. CARGO POR REGISTRO POR PIE / cada uno</v>
          </cell>
          <cell r="D1220" t="str">
            <v>unidad</v>
          </cell>
          <cell r="E1220">
            <v>1738.11</v>
          </cell>
        </row>
        <row r="1221">
          <cell r="B1221" t="str">
            <v>CTE5450</v>
          </cell>
          <cell r="C1221" t="str">
            <v>Servicio-PLT/ILT en modo memoria (CUATRO CORRIDAS: PRESIÓN, TEMPERATURA, FLUJO) (2000 pies de registro hasta 11000 pies de profundidad) con Coiled Tubing con cable para pozos horizontales y/o alto angulo</v>
          </cell>
          <cell r="D1221" t="str">
            <v>unidad</v>
          </cell>
          <cell r="E1221">
            <v>17698.02</v>
          </cell>
        </row>
        <row r="1222">
          <cell r="B1222" t="str">
            <v>CTE5451</v>
          </cell>
          <cell r="C1222" t="str">
            <v xml:space="preserve">Servicio-PLT/ILT en tiempo real (CUATRO CORRIDAS: PRESIÓN, TEMPERATURA, FLUJO) (2000 pies de registro hasta 11000 pies de profundidad) con Coiled Tubing con cable para pozos horizontales y/o alto angulo </v>
          </cell>
          <cell r="D1222" t="str">
            <v>unidad</v>
          </cell>
          <cell r="E1222">
            <v>34704.94</v>
          </cell>
        </row>
        <row r="1223">
          <cell r="B1223" t="str">
            <v>DYCT10077</v>
          </cell>
          <cell r="C1223" t="str">
            <v>Tubería Continua 1" Sarta de velocidad</v>
          </cell>
          <cell r="D1223" t="str">
            <v>Pie</v>
          </cell>
          <cell r="E1223">
            <v>4.5</v>
          </cell>
        </row>
        <row r="1224">
          <cell r="B1224" t="str">
            <v>DYCT10078</v>
          </cell>
          <cell r="C1224" t="str">
            <v>Tubería Continua 1 1/2" Sarta de velocidad</v>
          </cell>
          <cell r="D1224" t="str">
            <v>Pie</v>
          </cell>
          <cell r="E1224">
            <v>6.86</v>
          </cell>
        </row>
        <row r="1225">
          <cell r="B1225" t="str">
            <v>DYCT10079</v>
          </cell>
          <cell r="C1225" t="str">
            <v>Tubería Continua 1 3/4"  o 2"  Sarta de velocidad</v>
          </cell>
          <cell r="D1225" t="str">
            <v>Pie</v>
          </cell>
          <cell r="E1225">
            <v>7.74</v>
          </cell>
        </row>
        <row r="1226">
          <cell r="B1226" t="str">
            <v>DYCT10080</v>
          </cell>
          <cell r="C1226" t="str">
            <v>Colgador para sarta de velocidad para Coiled Tubing 1,5 - 2 inch</v>
          </cell>
          <cell r="D1226" t="str">
            <v>unidad</v>
          </cell>
          <cell r="E1226">
            <v>39053.4</v>
          </cell>
        </row>
        <row r="1227">
          <cell r="B1227" t="str">
            <v>CTRE709</v>
          </cell>
          <cell r="C1227" t="str">
            <v>Servicio de corte con CTU con cable para  tuberia hasta 3 1/2¨ de OD, Incluye:  Unidad de tubería flexible de 1 1/2¨, cortador de tubería activado por cable, monitoreo completo de trabajo; y, personal)</v>
          </cell>
          <cell r="D1227" t="str">
            <v>trabajo</v>
          </cell>
          <cell r="E1227">
            <v>25075</v>
          </cell>
        </row>
        <row r="1228">
          <cell r="B1228" t="str">
            <v>CTRE713</v>
          </cell>
          <cell r="C1228" t="str">
            <v>Running Plug para Y Tool para tuberia flexible desde 1 1 /4" - 2 "</v>
          </cell>
          <cell r="D1228" t="str">
            <v>Corrida</v>
          </cell>
          <cell r="E1228">
            <v>7310</v>
          </cell>
        </row>
        <row r="1229">
          <cell r="B1229" t="str">
            <v>2.2.38. Servicios de Tratamiento Químico de Crudo y Agua de Producción</v>
          </cell>
          <cell r="C1229"/>
          <cell r="D1229"/>
          <cell r="E1229"/>
        </row>
        <row r="1230">
          <cell r="B1230" t="str">
            <v>DYSCS7095</v>
          </cell>
          <cell r="C1230" t="str">
            <v>Sulfato de Aluminio, 25 kg / sx</v>
          </cell>
          <cell r="D1230" t="str">
            <v>sx</v>
          </cell>
          <cell r="E1230">
            <v>17.45</v>
          </cell>
        </row>
        <row r="1231">
          <cell r="B1231" t="str">
            <v>DYSCS7096</v>
          </cell>
          <cell r="C1231" t="str">
            <v>Hipoclorito de Calcio, 45kg/can</v>
          </cell>
          <cell r="D1231" t="str">
            <v>tambor</v>
          </cell>
          <cell r="E1231">
            <v>209.73</v>
          </cell>
        </row>
        <row r="1232">
          <cell r="B1232" t="str">
            <v>DYSCS7097</v>
          </cell>
          <cell r="C1232" t="str">
            <v>Cal Hidratada, 25kg/sx</v>
          </cell>
          <cell r="D1232" t="str">
            <v>sx</v>
          </cell>
          <cell r="E1232">
            <v>9.9700000000000006</v>
          </cell>
        </row>
        <row r="1233">
          <cell r="B1233" t="str">
            <v>DYSCS7098</v>
          </cell>
          <cell r="C1233" t="str">
            <v>Polímero para MQC o Dewatering  OFXC 1143</v>
          </cell>
          <cell r="D1233" t="str">
            <v>sx</v>
          </cell>
          <cell r="E1233">
            <v>259.3</v>
          </cell>
        </row>
        <row r="1234">
          <cell r="B1234" t="str">
            <v>DYSCS7099</v>
          </cell>
          <cell r="C1234" t="str">
            <v>Polímero para Dewatering / OFXC 1146 y 1148</v>
          </cell>
          <cell r="D1234" t="str">
            <v>sx</v>
          </cell>
          <cell r="E1234">
            <v>259.72000000000003</v>
          </cell>
        </row>
        <row r="1235">
          <cell r="B1235" t="str">
            <v>DYSCS7100</v>
          </cell>
          <cell r="C1235" t="str">
            <v>Re-Agente Fijador Orgánico Natural, 50 kg/sx</v>
          </cell>
          <cell r="D1235" t="str">
            <v>sx</v>
          </cell>
          <cell r="E1235">
            <v>15.71</v>
          </cell>
        </row>
        <row r="1236">
          <cell r="B1236" t="str">
            <v>DYSCS7101</v>
          </cell>
          <cell r="C1236" t="str">
            <v>Acido Fosfórico, 35kg/can</v>
          </cell>
          <cell r="D1236" t="str">
            <v>tambor</v>
          </cell>
          <cell r="E1236">
            <v>203.62</v>
          </cell>
        </row>
        <row r="1237">
          <cell r="B1237" t="str">
            <v>DYSCS7102</v>
          </cell>
          <cell r="C1237" t="str">
            <v>Bisulfito de Sodio, 25 kg/sx</v>
          </cell>
          <cell r="D1237" t="str">
            <v>sx</v>
          </cell>
          <cell r="E1237">
            <v>39.9</v>
          </cell>
        </row>
        <row r="1238">
          <cell r="B1238" t="str">
            <v>QP21301</v>
          </cell>
          <cell r="C1238" t="str">
            <v>Dispersante de parafinas crudos livianos</v>
          </cell>
          <cell r="D1238" t="str">
            <v>gls</v>
          </cell>
          <cell r="E1238">
            <v>33.96</v>
          </cell>
        </row>
        <row r="1239">
          <cell r="B1239" t="str">
            <v>QP21302</v>
          </cell>
          <cell r="C1239" t="str">
            <v>Dispersante de parafinas crudos pesados</v>
          </cell>
          <cell r="D1239" t="str">
            <v>gls</v>
          </cell>
          <cell r="E1239">
            <v>32.270000000000003</v>
          </cell>
        </row>
        <row r="1240">
          <cell r="B1240" t="str">
            <v>QP21303</v>
          </cell>
          <cell r="C1240" t="str">
            <v>Dispersante de asfaltenos crudos livianos</v>
          </cell>
          <cell r="D1240" t="str">
            <v>gls</v>
          </cell>
          <cell r="E1240">
            <v>35.659999999999997</v>
          </cell>
        </row>
        <row r="1241">
          <cell r="B1241" t="str">
            <v>QP21304</v>
          </cell>
          <cell r="C1241" t="str">
            <v>Dispersante de asfaltenos crudos pesados</v>
          </cell>
          <cell r="D1241" t="str">
            <v>gls</v>
          </cell>
          <cell r="E1241">
            <v>78.099999999999994</v>
          </cell>
        </row>
        <row r="1242">
          <cell r="B1242" t="str">
            <v>QP21305</v>
          </cell>
          <cell r="C1242" t="str">
            <v>Bactericida base gluther aldéhido</v>
          </cell>
          <cell r="D1242" t="str">
            <v>gls</v>
          </cell>
          <cell r="E1242">
            <v>131.6</v>
          </cell>
        </row>
        <row r="1243">
          <cell r="B1243" t="str">
            <v>QP21306</v>
          </cell>
          <cell r="C1243" t="str">
            <v>Bactericida base aldehído</v>
          </cell>
          <cell r="D1243" t="str">
            <v>gls</v>
          </cell>
          <cell r="E1243">
            <v>72.16</v>
          </cell>
        </row>
        <row r="1244">
          <cell r="B1244" t="str">
            <v>QP21307</v>
          </cell>
          <cell r="C1244" t="str">
            <v>Bactericida alta concentración</v>
          </cell>
          <cell r="D1244" t="str">
            <v>gls</v>
          </cell>
          <cell r="E1244">
            <v>95.08</v>
          </cell>
        </row>
        <row r="1245">
          <cell r="B1245" t="str">
            <v>QP21308</v>
          </cell>
          <cell r="C1245" t="str">
            <v>Bactericida concentrado de amplio espectro</v>
          </cell>
          <cell r="D1245" t="str">
            <v>gls</v>
          </cell>
          <cell r="E1245">
            <v>55.18</v>
          </cell>
        </row>
        <row r="1246">
          <cell r="B1246" t="str">
            <v>QP21309</v>
          </cell>
          <cell r="C1246" t="str">
            <v>Surfactante des emulsionante no iónico base agua</v>
          </cell>
          <cell r="D1246" t="str">
            <v>gls</v>
          </cell>
          <cell r="E1246">
            <v>38.21</v>
          </cell>
        </row>
        <row r="1247">
          <cell r="B1247" t="str">
            <v>QP21310</v>
          </cell>
          <cell r="C1247" t="str">
            <v>Surfactante des emulsionante no iónico base oil</v>
          </cell>
          <cell r="D1247" t="str">
            <v>gls</v>
          </cell>
          <cell r="E1247">
            <v>42.45</v>
          </cell>
        </row>
        <row r="1248">
          <cell r="B1248" t="str">
            <v>QP21311</v>
          </cell>
          <cell r="C1248" t="str">
            <v>Surfactante des emulsionante aniónico base agua</v>
          </cell>
          <cell r="D1248" t="str">
            <v>gls</v>
          </cell>
          <cell r="E1248">
            <v>44.15</v>
          </cell>
        </row>
        <row r="1249">
          <cell r="B1249" t="str">
            <v>QP21312</v>
          </cell>
          <cell r="C1249" t="str">
            <v>Surfactante des emulsionante no iónico base agua</v>
          </cell>
          <cell r="D1249" t="str">
            <v>gls</v>
          </cell>
          <cell r="E1249">
            <v>21.23</v>
          </cell>
        </row>
        <row r="1250">
          <cell r="B1250" t="str">
            <v>QP21313</v>
          </cell>
          <cell r="C1250" t="str">
            <v>Floculante des emulsionante tipo 1</v>
          </cell>
          <cell r="D1250" t="str">
            <v>gls</v>
          </cell>
          <cell r="E1250">
            <v>45.85</v>
          </cell>
        </row>
        <row r="1251">
          <cell r="B1251" t="str">
            <v>QP21314</v>
          </cell>
          <cell r="C1251" t="str">
            <v>Floculante des emulsionante tipo 2</v>
          </cell>
          <cell r="D1251" t="str">
            <v>gls</v>
          </cell>
          <cell r="E1251">
            <v>50.09</v>
          </cell>
        </row>
        <row r="1252">
          <cell r="B1252" t="str">
            <v>QP21315</v>
          </cell>
          <cell r="C1252" t="str">
            <v>Inhibidor de hidratos</v>
          </cell>
          <cell r="D1252" t="str">
            <v>gls</v>
          </cell>
          <cell r="E1252">
            <v>38.21</v>
          </cell>
        </row>
        <row r="1253">
          <cell r="B1253" t="str">
            <v>QP21316</v>
          </cell>
          <cell r="C1253" t="str">
            <v>Inhibidor de incrustaciones para completaciones</v>
          </cell>
          <cell r="D1253" t="str">
            <v>gls</v>
          </cell>
          <cell r="E1253">
            <v>35.659999999999997</v>
          </cell>
        </row>
        <row r="1254">
          <cell r="B1254" t="str">
            <v>QP21317</v>
          </cell>
          <cell r="C1254" t="str">
            <v>Inhibidor de incrustaciones para formación</v>
          </cell>
          <cell r="D1254" t="str">
            <v>gls</v>
          </cell>
          <cell r="E1254">
            <v>11.37</v>
          </cell>
        </row>
        <row r="1255">
          <cell r="B1255" t="str">
            <v>QP21318</v>
          </cell>
          <cell r="C1255" t="str">
            <v>Inhibidor de incrustaciones acción rápida</v>
          </cell>
          <cell r="D1255" t="str">
            <v>gls</v>
          </cell>
          <cell r="E1255">
            <v>9.6199999999999992</v>
          </cell>
        </row>
        <row r="1256">
          <cell r="B1256" t="str">
            <v>QP21319</v>
          </cell>
          <cell r="C1256" t="str">
            <v>Secuestrante de sulfhídrico</v>
          </cell>
          <cell r="D1256" t="str">
            <v>gls</v>
          </cell>
          <cell r="E1256">
            <v>72.16</v>
          </cell>
        </row>
        <row r="1257">
          <cell r="B1257" t="str">
            <v>QP21320</v>
          </cell>
          <cell r="C1257" t="str">
            <v>Secuestrante de hierro</v>
          </cell>
          <cell r="D1257" t="str">
            <v>gls</v>
          </cell>
          <cell r="E1257">
            <v>103.57</v>
          </cell>
        </row>
        <row r="1258">
          <cell r="B1258" t="str">
            <v>QP21321</v>
          </cell>
          <cell r="C1258" t="str">
            <v>Modificador de  Permeabilidad relativa</v>
          </cell>
          <cell r="D1258" t="str">
            <v>gls</v>
          </cell>
          <cell r="E1258">
            <v>152.81</v>
          </cell>
        </row>
        <row r="1259">
          <cell r="B1259" t="str">
            <v>QP21322</v>
          </cell>
          <cell r="C1259" t="str">
            <v>Promotor de espuma</v>
          </cell>
          <cell r="D1259" t="str">
            <v>gls</v>
          </cell>
          <cell r="E1259">
            <v>47.55</v>
          </cell>
        </row>
        <row r="1260">
          <cell r="B1260" t="str">
            <v>QP21323</v>
          </cell>
          <cell r="C1260" t="str">
            <v>Antiespumante acción rápida</v>
          </cell>
          <cell r="D1260" t="str">
            <v>gls</v>
          </cell>
          <cell r="E1260">
            <v>25.47</v>
          </cell>
        </row>
        <row r="1261">
          <cell r="B1261" t="str">
            <v>SCSA7095</v>
          </cell>
          <cell r="C1261" t="str">
            <v>DEMULSIFICANTE DE ACCIÓN CONTÍNUA. CRUDOS PESADOS</v>
          </cell>
          <cell r="D1261" t="str">
            <v>gls</v>
          </cell>
          <cell r="E1261">
            <v>11.49</v>
          </cell>
        </row>
        <row r="1262">
          <cell r="B1262" t="str">
            <v>SCSA7096</v>
          </cell>
          <cell r="C1262" t="str">
            <v>DEMULSIFICANTE DE ACCIÓN CONTÍNUA. CRUDOS LIVIANOS</v>
          </cell>
          <cell r="D1262" t="str">
            <v>gls</v>
          </cell>
          <cell r="E1262">
            <v>11.04</v>
          </cell>
        </row>
        <row r="1263">
          <cell r="B1263" t="str">
            <v>SCSA7097</v>
          </cell>
          <cell r="C1263" t="str">
            <v>DEMULSIFICANTE DE ACCIÓN RÁPIDA. CRUDOS PESADOS</v>
          </cell>
          <cell r="D1263" t="str">
            <v>gls</v>
          </cell>
          <cell r="E1263">
            <v>15.17</v>
          </cell>
        </row>
        <row r="1264">
          <cell r="B1264" t="str">
            <v>SCSA7098</v>
          </cell>
          <cell r="C1264" t="str">
            <v>DEMULSIFICANTE DE ACCIÓN RAPIDA  CRUDOS LIVIANOS</v>
          </cell>
          <cell r="D1264" t="str">
            <v>gls</v>
          </cell>
          <cell r="E1264">
            <v>13.78</v>
          </cell>
        </row>
        <row r="1265">
          <cell r="B1265" t="str">
            <v>SCSA7099</v>
          </cell>
          <cell r="C1265" t="str">
            <v>DEMULSIFICANTE DE ACCIÓN CONTINUA MULTIPROPOSITO</v>
          </cell>
          <cell r="D1265" t="str">
            <v>gls</v>
          </cell>
          <cell r="E1265">
            <v>11.71</v>
          </cell>
        </row>
        <row r="1266">
          <cell r="B1266" t="str">
            <v>SCSA7100</v>
          </cell>
          <cell r="C1266" t="str">
            <v>Bactericida  Alta concentración</v>
          </cell>
          <cell r="D1266" t="str">
            <v>gls</v>
          </cell>
          <cell r="E1266">
            <v>16.010000000000002</v>
          </cell>
        </row>
        <row r="1267">
          <cell r="B1267" t="str">
            <v>SCSA7101</v>
          </cell>
          <cell r="C1267" t="str">
            <v>Bactericida 50 % concentración</v>
          </cell>
          <cell r="D1267" t="str">
            <v>gls</v>
          </cell>
          <cell r="E1267">
            <v>12.98</v>
          </cell>
        </row>
        <row r="1268">
          <cell r="B1268" t="str">
            <v>SCSA7102</v>
          </cell>
          <cell r="C1268" t="str">
            <v>Bactericida   40 % concentración</v>
          </cell>
          <cell r="D1268" t="str">
            <v>gls</v>
          </cell>
          <cell r="E1268">
            <v>11.25</v>
          </cell>
        </row>
        <row r="1269">
          <cell r="B1269" t="str">
            <v>SCSB7095</v>
          </cell>
          <cell r="C1269" t="str">
            <v>Inhibidor de Arcillas concentrado</v>
          </cell>
          <cell r="D1269" t="str">
            <v>tambor</v>
          </cell>
          <cell r="E1269">
            <v>1175.27</v>
          </cell>
        </row>
        <row r="1270">
          <cell r="B1270" t="str">
            <v>SCSB7096</v>
          </cell>
          <cell r="C1270" t="str">
            <v>DEFOAMER ( 10 % SILICONE )</v>
          </cell>
          <cell r="D1270" t="str">
            <v>gls</v>
          </cell>
          <cell r="E1270">
            <v>6.48</v>
          </cell>
        </row>
        <row r="1271">
          <cell r="B1271" t="str">
            <v>SCSB7098</v>
          </cell>
          <cell r="C1271" t="str">
            <v>Agente Floculante acción rápida</v>
          </cell>
          <cell r="D1271" t="str">
            <v>gls</v>
          </cell>
          <cell r="E1271">
            <v>18.71</v>
          </cell>
        </row>
        <row r="1272">
          <cell r="B1272" t="str">
            <v>SCSB7099</v>
          </cell>
          <cell r="C1272" t="str">
            <v>CLEANER EMULSIFIER, PACKAGE SIZE: 55gal, PACKAGE TYPE: CAN</v>
          </cell>
          <cell r="D1272" t="str">
            <v>tambor</v>
          </cell>
          <cell r="E1272">
            <v>1113.8800000000001</v>
          </cell>
        </row>
        <row r="1273">
          <cell r="B1273" t="str">
            <v>SCSB7100</v>
          </cell>
          <cell r="C1273" t="str">
            <v>CLEANER EMULSIFIER 245</v>
          </cell>
          <cell r="D1273" t="str">
            <v>gls</v>
          </cell>
          <cell r="E1273">
            <v>10.57</v>
          </cell>
        </row>
        <row r="1274">
          <cell r="B1274" t="str">
            <v>SCSB7101</v>
          </cell>
          <cell r="C1274" t="str">
            <v>ASPHALTENE INHIBITOR HP</v>
          </cell>
          <cell r="D1274" t="str">
            <v>gls</v>
          </cell>
          <cell r="E1274">
            <v>10.06</v>
          </cell>
        </row>
        <row r="1275">
          <cell r="B1275" t="str">
            <v>SCSC7095</v>
          </cell>
          <cell r="C1275" t="str">
            <v>INHIBITOR CORROSION HP</v>
          </cell>
          <cell r="D1275" t="str">
            <v>gls</v>
          </cell>
          <cell r="E1275">
            <v>9.5</v>
          </cell>
        </row>
        <row r="1276">
          <cell r="B1276" t="str">
            <v>SCSC7096</v>
          </cell>
          <cell r="C1276" t="str">
            <v>DEFOAMER ( 10 % SILICONE )</v>
          </cell>
          <cell r="D1276" t="str">
            <v>gls</v>
          </cell>
          <cell r="E1276">
            <v>9.1300000000000008</v>
          </cell>
        </row>
        <row r="1277">
          <cell r="B1277" t="str">
            <v>SCSC7097</v>
          </cell>
          <cell r="C1277" t="str">
            <v>MEJORADOR DE FLUJO</v>
          </cell>
          <cell r="D1277" t="str">
            <v>gls</v>
          </cell>
          <cell r="E1277">
            <v>34.61</v>
          </cell>
        </row>
        <row r="1278">
          <cell r="B1278" t="str">
            <v>SCSC7098</v>
          </cell>
          <cell r="C1278" t="str">
            <v>INHIBIDOR DE PARAFINAS ACCION CONTINUA</v>
          </cell>
          <cell r="D1278" t="str">
            <v>gls</v>
          </cell>
          <cell r="E1278">
            <v>9.9499999999999993</v>
          </cell>
        </row>
        <row r="1279">
          <cell r="B1279" t="str">
            <v>SCSC7099</v>
          </cell>
          <cell r="C1279" t="str">
            <v>ANTIPARAFÍNICO ACCION CONTINUA</v>
          </cell>
          <cell r="D1279" t="str">
            <v>gls</v>
          </cell>
          <cell r="E1279">
            <v>7.36</v>
          </cell>
        </row>
        <row r="1280">
          <cell r="B1280" t="str">
            <v>SCSC7100</v>
          </cell>
          <cell r="C1280" t="str">
            <v xml:space="preserve">ANTIESPUMANTE ACCION CONTINUA </v>
          </cell>
          <cell r="D1280" t="str">
            <v>gls</v>
          </cell>
          <cell r="E1280">
            <v>7.79</v>
          </cell>
        </row>
        <row r="1281">
          <cell r="B1281" t="str">
            <v>SCSD7097</v>
          </cell>
          <cell r="C1281" t="str">
            <v xml:space="preserve">POLIMERO CATIONICO LIQUIDO (COAGULANTE) </v>
          </cell>
          <cell r="D1281" t="str">
            <v>gls</v>
          </cell>
          <cell r="E1281">
            <v>17.54</v>
          </cell>
        </row>
        <row r="1282">
          <cell r="B1282" t="str">
            <v>SCSD7098</v>
          </cell>
          <cell r="C1282" t="str">
            <v>SURFACTANTE NO IONICO DY252</v>
          </cell>
          <cell r="D1282" t="str">
            <v>gls</v>
          </cell>
          <cell r="E1282">
            <v>11.25</v>
          </cell>
        </row>
        <row r="1283">
          <cell r="B1283" t="str">
            <v>SCSD7099</v>
          </cell>
          <cell r="C1283" t="str">
            <v>REDUCTOR DE FRICCION FLO XL WR, LIQUIDO, GRADO INDUSTRIAL</v>
          </cell>
          <cell r="D1283" t="str">
            <v>gls</v>
          </cell>
          <cell r="E1283">
            <v>34.61</v>
          </cell>
        </row>
        <row r="1284">
          <cell r="B1284" t="str">
            <v>SCSD7100</v>
          </cell>
          <cell r="C1284" t="str">
            <v>DEMULSIFICANTE DE ACCIÓN CONTINUA 2594</v>
          </cell>
          <cell r="D1284" t="str">
            <v>gls</v>
          </cell>
          <cell r="E1284">
            <v>11.47</v>
          </cell>
        </row>
        <row r="1285">
          <cell r="B1285" t="str">
            <v>SCSD7101</v>
          </cell>
          <cell r="C1285" t="str">
            <v>INHIBIDOR DE CORROSION DY 4127</v>
          </cell>
          <cell r="D1285" t="str">
            <v>gls</v>
          </cell>
          <cell r="E1285">
            <v>9.52</v>
          </cell>
        </row>
        <row r="1286">
          <cell r="B1286" t="str">
            <v>SCSD7102</v>
          </cell>
          <cell r="C1286" t="str">
            <v>INHIBIDOR DE ASFALTENOS DY 345</v>
          </cell>
          <cell r="D1286" t="str">
            <v>gls</v>
          </cell>
          <cell r="E1286">
            <v>10.93</v>
          </cell>
        </row>
        <row r="1287">
          <cell r="B1287" t="str">
            <v>SCSD7103</v>
          </cell>
          <cell r="C1287" t="str">
            <v xml:space="preserve">POLIELECTROLITO </v>
          </cell>
          <cell r="D1287" t="str">
            <v>gls</v>
          </cell>
          <cell r="E1287">
            <v>23.36</v>
          </cell>
        </row>
        <row r="1288">
          <cell r="B1288" t="str">
            <v>SCSD7104</v>
          </cell>
          <cell r="C1288" t="str">
            <v>Anticorrosivo tipo 1</v>
          </cell>
          <cell r="D1288" t="str">
            <v>gls</v>
          </cell>
          <cell r="E1288">
            <v>38.64</v>
          </cell>
        </row>
        <row r="1289">
          <cell r="B1289" t="str">
            <v>SCSD7105</v>
          </cell>
          <cell r="C1289" t="str">
            <v>Anticorrosivo tipo 2</v>
          </cell>
          <cell r="D1289" t="str">
            <v>gls</v>
          </cell>
          <cell r="E1289">
            <v>19.329999999999998</v>
          </cell>
        </row>
        <row r="1290">
          <cell r="B1290" t="str">
            <v>SCSD7106</v>
          </cell>
          <cell r="C1290" t="str">
            <v>Secuestrante de hierro</v>
          </cell>
          <cell r="D1290" t="str">
            <v>gls</v>
          </cell>
          <cell r="E1290">
            <v>37.81</v>
          </cell>
        </row>
        <row r="1291">
          <cell r="B1291" t="str">
            <v>QA21401</v>
          </cell>
          <cell r="C1291" t="str">
            <v>Contenido de fibras orgánicas recicladas, procesadas y deshidratadas presentación 4 kg</v>
          </cell>
          <cell r="D1291" t="str">
            <v>unidad</v>
          </cell>
          <cell r="E1291">
            <v>28.89</v>
          </cell>
        </row>
        <row r="1292">
          <cell r="B1292" t="str">
            <v>QA21402</v>
          </cell>
          <cell r="C1292" t="str">
            <v>Contenido de fibras orgánicas recicladas, procesadas y deshidratadas en una malla de la misma fibra para contener fluidos contaminantes en cuerpos de agua. 3 unidades por paquete.  Tipo 1</v>
          </cell>
          <cell r="D1292" t="str">
            <v>unidad</v>
          </cell>
          <cell r="E1292">
            <v>26.62</v>
          </cell>
        </row>
        <row r="1293">
          <cell r="B1293" t="str">
            <v>QA21403</v>
          </cell>
          <cell r="C1293" t="str">
            <v>Paño absorbente orgánico en paquete de 50 unidades. Tipo 1</v>
          </cell>
          <cell r="D1293" t="str">
            <v>unidad</v>
          </cell>
          <cell r="E1293">
            <v>68.09</v>
          </cell>
        </row>
        <row r="1294">
          <cell r="B1294" t="str">
            <v>QA21404</v>
          </cell>
          <cell r="C1294" t="str">
            <v xml:space="preserve">Tela Absorbente para hidrocarburos, SHT, un rollo 38 pulg x 144 pies </v>
          </cell>
          <cell r="D1294" t="str">
            <v>unidad</v>
          </cell>
          <cell r="E1294">
            <v>137.38999999999999</v>
          </cell>
        </row>
        <row r="1295">
          <cell r="B1295" t="str">
            <v>QA21405</v>
          </cell>
          <cell r="C1295" t="str">
            <v>Tela Absorbente para hidrocarburos, Pad de 100 hojas</v>
          </cell>
          <cell r="D1295" t="str">
            <v>unidad</v>
          </cell>
          <cell r="E1295">
            <v>3.14</v>
          </cell>
        </row>
        <row r="1296">
          <cell r="B1296" t="str">
            <v>QA21406</v>
          </cell>
          <cell r="C1296" t="str">
            <v>Polvo Absorbente de Hidrocarburos (sxs)</v>
          </cell>
          <cell r="D1296" t="str">
            <v>unidad</v>
          </cell>
          <cell r="E1296">
            <v>13.96</v>
          </cell>
        </row>
        <row r="1297">
          <cell r="B1297" t="str">
            <v>QA21407</v>
          </cell>
          <cell r="C1297" t="str">
            <v>Absorbente húmedo para hidrocarburo (4pulg x 8 pies para 4 Gal) Tipo medía</v>
          </cell>
          <cell r="D1297" t="str">
            <v>unidad</v>
          </cell>
          <cell r="E1297">
            <v>24.27</v>
          </cell>
        </row>
        <row r="1298">
          <cell r="B1298" t="str">
            <v>QA21408</v>
          </cell>
          <cell r="C1298" t="str">
            <v>Absorbente húmedo para hidrocarburo (8pulg x 10 pies para 10 Gal) tipo chorizo</v>
          </cell>
          <cell r="D1298" t="str">
            <v>unidad</v>
          </cell>
          <cell r="E1298">
            <v>19.12</v>
          </cell>
        </row>
        <row r="1299">
          <cell r="B1299" t="str">
            <v>QA21409</v>
          </cell>
          <cell r="C1299" t="str">
            <v>Contenido de fibras orgánicas recicladas, procesadas y deshidratadas Kit barrera absorbentes (2 mt longitud, 15 cm de diámetro)</v>
          </cell>
          <cell r="D1299" t="str">
            <v>unidad</v>
          </cell>
          <cell r="E1299">
            <v>48.3</v>
          </cell>
        </row>
        <row r="1300">
          <cell r="B1300" t="str">
            <v>QA21410</v>
          </cell>
          <cell r="C1300" t="str">
            <v>Contenido de fibras orgánicas recicladas, procesadas y deshidratadas en una malla de la misma fibra para contener fluidos contaminantes en cuerpos de agua. 3 unidades por paquete. Tipo 2</v>
          </cell>
          <cell r="D1300" t="str">
            <v>unidad</v>
          </cell>
          <cell r="E1300">
            <v>17.45</v>
          </cell>
        </row>
        <row r="1301">
          <cell r="B1301" t="str">
            <v>QA21411</v>
          </cell>
          <cell r="C1301" t="str">
            <v>Paño absorbente orgánico en paquete de 50 unidades. Tipo 2</v>
          </cell>
          <cell r="D1301" t="str">
            <v>unidad</v>
          </cell>
          <cell r="E1301">
            <v>43.66</v>
          </cell>
        </row>
        <row r="1302">
          <cell r="B1302" t="str">
            <v>F10077</v>
          </cell>
          <cell r="C1302" t="str">
            <v>GRASA TUBING/CASING- COMPOUND JOINT;THREAD LOCK,  44 lbs</v>
          </cell>
          <cell r="D1302" t="str">
            <v>unidad</v>
          </cell>
          <cell r="E1302">
            <v>212.25</v>
          </cell>
        </row>
        <row r="1303">
          <cell r="B1303" t="str">
            <v>F10078</v>
          </cell>
          <cell r="C1303" t="str">
            <v>GRASA TUBING/CASING- COMPOUND JOINT;THREAD LOCK,  18 lbs</v>
          </cell>
          <cell r="D1303" t="str">
            <v>unidad</v>
          </cell>
          <cell r="E1303">
            <v>152.81</v>
          </cell>
        </row>
        <row r="1304">
          <cell r="B1304" t="str">
            <v>F10079</v>
          </cell>
          <cell r="C1304" t="str">
            <v>PEGAMENTO, PARA MATERIAL DE PVC, 1GAL/unidad</v>
          </cell>
          <cell r="D1304" t="str">
            <v>unidad</v>
          </cell>
          <cell r="E1304">
            <v>20.78</v>
          </cell>
        </row>
        <row r="1305">
          <cell r="B1305" t="str">
            <v>F10080</v>
          </cell>
          <cell r="C1305" t="str">
            <v>GEOMEMBRANA PVC NEGRA 750 MICRAS ROLLOS DE 1.4 m x 50 m, 70 m2  O SEGUN NECESIDAD DEL CLIENTE</v>
          </cell>
          <cell r="D1305" t="str">
            <v>M2</v>
          </cell>
          <cell r="E1305">
            <v>5.04</v>
          </cell>
        </row>
        <row r="1306">
          <cell r="B1306" t="str">
            <v>F10081</v>
          </cell>
          <cell r="C1306" t="str">
            <v>GEOMEMBRANA PVC NEGRA 500 MICRAS ROLLOS DE 1.4 m x 50 m 70 m2 O SEGUN NECESIDAD DEL CLIENTE</v>
          </cell>
          <cell r="D1306" t="str">
            <v>M2</v>
          </cell>
          <cell r="E1306">
            <v>3.64</v>
          </cell>
        </row>
        <row r="1307">
          <cell r="B1307" t="str">
            <v>F10082</v>
          </cell>
          <cell r="C1307" t="str">
            <v>GEOMEMBRANA PVC NEGRA 1000 MICRAS ROLLOS DE 1.4 m x 50 m 70 m2 O SEGUN NECESIDAD DEL CLIENTE</v>
          </cell>
          <cell r="D1307" t="str">
            <v>M2</v>
          </cell>
          <cell r="E1307">
            <v>5.94</v>
          </cell>
        </row>
        <row r="1308">
          <cell r="B1308" t="str">
            <v>F10083</v>
          </cell>
          <cell r="C1308" t="str">
            <v>TERMOSELLADO</v>
          </cell>
          <cell r="D1308" t="str">
            <v>M2</v>
          </cell>
          <cell r="E1308">
            <v>0.41</v>
          </cell>
        </row>
        <row r="1309">
          <cell r="B1309" t="str">
            <v>F10084</v>
          </cell>
          <cell r="C1309" t="str">
            <v>AF SUPERIOR AQUASATIN</v>
          </cell>
          <cell r="D1309" t="str">
            <v>gls</v>
          </cell>
          <cell r="E1309">
            <v>27.02</v>
          </cell>
        </row>
        <row r="1310">
          <cell r="B1310" t="str">
            <v>F10085</v>
          </cell>
          <cell r="C1310" t="str">
            <v>ANTI DUST 15-40 AQUASATIN</v>
          </cell>
          <cell r="D1310" t="str">
            <v>gls</v>
          </cell>
          <cell r="E1310">
            <v>27.51</v>
          </cell>
        </row>
        <row r="1311">
          <cell r="B1311" t="str">
            <v>F10086</v>
          </cell>
          <cell r="C1311" t="str">
            <v>Tech 90 Desengrasante</v>
          </cell>
          <cell r="D1311" t="str">
            <v>gls</v>
          </cell>
          <cell r="E1311">
            <v>36.869999999999997</v>
          </cell>
        </row>
        <row r="1312">
          <cell r="B1312" t="str">
            <v>F10087</v>
          </cell>
          <cell r="C1312" t="str">
            <v>GEOMEMBRANA DE ALTA RESISTENICA NEGRA 750 MICRAS X M2</v>
          </cell>
          <cell r="D1312" t="str">
            <v>m2</v>
          </cell>
          <cell r="E1312">
            <v>8.44</v>
          </cell>
        </row>
        <row r="1313">
          <cell r="B1313" t="str">
            <v>F10088</v>
          </cell>
          <cell r="C1313" t="str">
            <v>GEOMEMBRANA DE ALTA RESISTENICA NEGRA 1000 MICRAS X M2</v>
          </cell>
          <cell r="D1313" t="str">
            <v>m2</v>
          </cell>
          <cell r="E1313">
            <v>13.75</v>
          </cell>
        </row>
        <row r="1314">
          <cell r="B1314" t="str">
            <v>F10089</v>
          </cell>
          <cell r="C1314" t="str">
            <v>PEGAMENTO, PARA MATERIAL DE PVC, 1GAL/unidad - GEOMEMBRANA</v>
          </cell>
          <cell r="D1314" t="str">
            <v>unidad</v>
          </cell>
          <cell r="E1314">
            <v>45.08</v>
          </cell>
        </row>
        <row r="1315">
          <cell r="B1315" t="str">
            <v>STQ223801</v>
          </cell>
          <cell r="C1315" t="str">
            <v>Supervisor  para tratamientos químicos dia o fraccion</v>
          </cell>
          <cell r="D1315" t="str">
            <v>día</v>
          </cell>
          <cell r="E1315">
            <v>423.42</v>
          </cell>
        </row>
        <row r="1316">
          <cell r="B1316" t="str">
            <v>STQ223802</v>
          </cell>
          <cell r="C1316" t="str">
            <v>Operador para tratamientos químicos dia o fraccion</v>
          </cell>
          <cell r="D1316" t="str">
            <v>día</v>
          </cell>
          <cell r="E1316">
            <v>352.85</v>
          </cell>
        </row>
        <row r="1317">
          <cell r="B1317" t="str">
            <v>STQ223803</v>
          </cell>
          <cell r="C1317" t="str">
            <v>Asistente de Operaciones para tratamientos químicos dia o fraccion</v>
          </cell>
          <cell r="D1317" t="str">
            <v>día</v>
          </cell>
          <cell r="E1317">
            <v>110.26</v>
          </cell>
        </row>
        <row r="1318">
          <cell r="B1318" t="str">
            <v>STQ223804</v>
          </cell>
          <cell r="C1318" t="str">
            <v>Movilización unidades livianas para personal</v>
          </cell>
          <cell r="D1318" t="str">
            <v>km</v>
          </cell>
          <cell r="E1318">
            <v>2.66</v>
          </cell>
        </row>
        <row r="1319">
          <cell r="B1319" t="str">
            <v>STQ223805</v>
          </cell>
          <cell r="C1319" t="str">
            <v>Movilización de equipo adicional, unidades pesadas.</v>
          </cell>
          <cell r="D1319" t="str">
            <v>km</v>
          </cell>
          <cell r="E1319">
            <v>3.15</v>
          </cell>
        </row>
        <row r="1320">
          <cell r="B1320" t="str">
            <v>DYRV-100</v>
          </cell>
          <cell r="C1320" t="str">
            <v>Modificador de Viscosidad ultra - crudos pesados 6 - 10 API</v>
          </cell>
          <cell r="D1320" t="str">
            <v>gls</v>
          </cell>
          <cell r="E1320">
            <v>63.75</v>
          </cell>
        </row>
        <row r="1321">
          <cell r="B1321" t="str">
            <v>DYRV-101</v>
          </cell>
          <cell r="C1321" t="str">
            <v>Modificador de Viscosidad ultra - crudos pesados 11 - 14 API</v>
          </cell>
          <cell r="D1321" t="str">
            <v>gls</v>
          </cell>
          <cell r="E1321">
            <v>59.2</v>
          </cell>
        </row>
        <row r="1322">
          <cell r="B1322" t="str">
            <v>DYRV-102</v>
          </cell>
          <cell r="C1322" t="str">
            <v>Modificador de Viscosidad ultra - crudos pesados 15 - 20 API</v>
          </cell>
          <cell r="D1322" t="str">
            <v>gls</v>
          </cell>
          <cell r="E1322">
            <v>46.71</v>
          </cell>
        </row>
        <row r="1323">
          <cell r="B1323" t="str">
            <v>Nota: La validez de la oferta, es de noventa (90) días contados desde la fecha de presentación de la oferta.</v>
          </cell>
          <cell r="C1323"/>
          <cell r="D1323"/>
          <cell r="E1323"/>
        </row>
        <row r="1324">
          <cell r="B1324"/>
          <cell r="C1324"/>
          <cell r="D1324"/>
          <cell r="E1324"/>
        </row>
        <row r="1325">
          <cell r="B1325"/>
          <cell r="C1325"/>
          <cell r="D1325"/>
          <cell r="E1325"/>
        </row>
        <row r="1326">
          <cell r="B1326"/>
          <cell r="C1326"/>
          <cell r="D1326"/>
          <cell r="E1326"/>
        </row>
        <row r="1327">
          <cell r="B1327"/>
          <cell r="C1327"/>
          <cell r="D1327"/>
          <cell r="E1327"/>
        </row>
        <row r="1328">
          <cell r="B1328"/>
          <cell r="C1328"/>
          <cell r="D1328"/>
          <cell r="E1328"/>
        </row>
        <row r="1329">
          <cell r="B1329"/>
          <cell r="C1329"/>
          <cell r="D1329"/>
          <cell r="E1329"/>
        </row>
        <row r="1330">
          <cell r="B1330"/>
          <cell r="C1330"/>
          <cell r="D1330"/>
          <cell r="E1330"/>
        </row>
        <row r="1331">
          <cell r="B1331"/>
          <cell r="C1331"/>
          <cell r="D1331"/>
          <cell r="E1331"/>
        </row>
        <row r="1332">
          <cell r="B1332"/>
          <cell r="C1332"/>
          <cell r="D1332"/>
          <cell r="E1332"/>
        </row>
        <row r="1333">
          <cell r="B1333"/>
          <cell r="C1333"/>
          <cell r="D1333"/>
          <cell r="E1333"/>
        </row>
        <row r="1334">
          <cell r="B1334"/>
          <cell r="C1334"/>
          <cell r="D1334"/>
          <cell r="E1334"/>
        </row>
        <row r="1335">
          <cell r="B1335"/>
          <cell r="C1335"/>
          <cell r="D1335"/>
          <cell r="E1335"/>
        </row>
        <row r="1336">
          <cell r="B1336"/>
          <cell r="C1336"/>
          <cell r="D1336"/>
          <cell r="E1336"/>
        </row>
        <row r="1337">
          <cell r="B1337"/>
          <cell r="C1337"/>
          <cell r="D1337"/>
          <cell r="E1337"/>
        </row>
        <row r="1338">
          <cell r="B1338"/>
          <cell r="C1338"/>
          <cell r="D1338"/>
          <cell r="E1338"/>
        </row>
        <row r="1339">
          <cell r="B1339"/>
          <cell r="C1339"/>
          <cell r="D1339"/>
          <cell r="E1339"/>
        </row>
        <row r="1340">
          <cell r="B1340"/>
          <cell r="C1340"/>
          <cell r="D1340"/>
          <cell r="E1340"/>
        </row>
        <row r="1341">
          <cell r="B1341"/>
          <cell r="C1341"/>
          <cell r="D1341"/>
          <cell r="E1341"/>
        </row>
        <row r="1342">
          <cell r="B1342"/>
          <cell r="C1342"/>
          <cell r="D1342"/>
          <cell r="E1342"/>
        </row>
        <row r="1343">
          <cell r="B1343"/>
          <cell r="C1343"/>
          <cell r="D1343"/>
          <cell r="E1343"/>
        </row>
        <row r="1344">
          <cell r="B1344"/>
          <cell r="C1344"/>
          <cell r="D1344"/>
          <cell r="E1344"/>
        </row>
        <row r="1345">
          <cell r="B1345"/>
          <cell r="C1345"/>
          <cell r="D1345"/>
          <cell r="E1345"/>
        </row>
        <row r="1346">
          <cell r="B1346"/>
          <cell r="C1346"/>
          <cell r="D1346"/>
          <cell r="E1346"/>
        </row>
        <row r="1347">
          <cell r="B1347"/>
          <cell r="C1347"/>
          <cell r="D1347"/>
          <cell r="E1347"/>
        </row>
        <row r="1348">
          <cell r="B1348"/>
          <cell r="C1348"/>
          <cell r="D1348"/>
          <cell r="E1348"/>
        </row>
        <row r="1349">
          <cell r="B1349"/>
          <cell r="C1349"/>
          <cell r="D1349"/>
          <cell r="E1349"/>
        </row>
        <row r="1350">
          <cell r="B1350"/>
          <cell r="C1350"/>
          <cell r="D1350"/>
          <cell r="E1350"/>
        </row>
        <row r="1351">
          <cell r="B1351"/>
          <cell r="C1351"/>
          <cell r="D1351"/>
          <cell r="E1351"/>
        </row>
        <row r="1352">
          <cell r="B1352"/>
          <cell r="C1352"/>
          <cell r="D1352"/>
          <cell r="E1352"/>
        </row>
        <row r="1353">
          <cell r="B1353"/>
          <cell r="C1353"/>
          <cell r="D1353"/>
          <cell r="E1353"/>
        </row>
        <row r="1354">
          <cell r="B1354"/>
          <cell r="C1354"/>
          <cell r="D1354"/>
          <cell r="E1354"/>
        </row>
        <row r="1355">
          <cell r="B1355"/>
          <cell r="C1355"/>
          <cell r="D1355"/>
          <cell r="E1355"/>
        </row>
        <row r="1356">
          <cell r="B1356"/>
          <cell r="C1356"/>
          <cell r="D1356"/>
          <cell r="E1356"/>
        </row>
        <row r="1357">
          <cell r="B1357"/>
          <cell r="C1357"/>
          <cell r="D1357"/>
          <cell r="E1357"/>
        </row>
        <row r="1358">
          <cell r="B1358"/>
          <cell r="C1358"/>
          <cell r="D1358"/>
          <cell r="E1358"/>
        </row>
        <row r="1359">
          <cell r="B1359"/>
          <cell r="C1359"/>
          <cell r="D1359"/>
          <cell r="E1359"/>
        </row>
        <row r="1360">
          <cell r="B1360"/>
          <cell r="C1360"/>
          <cell r="D1360"/>
          <cell r="E1360"/>
        </row>
        <row r="1361">
          <cell r="B1361"/>
          <cell r="C1361"/>
          <cell r="D1361"/>
          <cell r="E1361"/>
        </row>
        <row r="1362">
          <cell r="B1362"/>
          <cell r="C1362"/>
          <cell r="D1362"/>
          <cell r="E1362"/>
        </row>
        <row r="1363">
          <cell r="B1363"/>
          <cell r="C1363"/>
          <cell r="D1363"/>
          <cell r="E1363"/>
        </row>
        <row r="1364">
          <cell r="B1364"/>
          <cell r="C1364"/>
          <cell r="D1364"/>
          <cell r="E1364"/>
        </row>
        <row r="1365">
          <cell r="B1365"/>
          <cell r="C1365"/>
          <cell r="D1365"/>
          <cell r="E1365"/>
        </row>
        <row r="1366">
          <cell r="B1366"/>
          <cell r="C1366"/>
          <cell r="D1366"/>
          <cell r="E1366"/>
        </row>
        <row r="1367">
          <cell r="B1367"/>
          <cell r="C1367"/>
          <cell r="D1367"/>
          <cell r="E1367"/>
        </row>
        <row r="1368">
          <cell r="B1368"/>
          <cell r="C1368"/>
          <cell r="D1368"/>
          <cell r="E1368"/>
        </row>
        <row r="1369">
          <cell r="B1369"/>
          <cell r="C1369"/>
          <cell r="D1369"/>
          <cell r="E1369"/>
        </row>
        <row r="1370">
          <cell r="B1370"/>
          <cell r="C1370"/>
          <cell r="D1370"/>
          <cell r="E1370"/>
        </row>
        <row r="1371">
          <cell r="B1371"/>
          <cell r="C1371"/>
          <cell r="D1371"/>
          <cell r="E1371"/>
        </row>
        <row r="1372">
          <cell r="B1372"/>
          <cell r="C1372"/>
          <cell r="D1372"/>
          <cell r="E1372"/>
        </row>
        <row r="1373">
          <cell r="B1373"/>
          <cell r="C1373"/>
          <cell r="D1373"/>
          <cell r="E1373"/>
        </row>
        <row r="1374">
          <cell r="B1374"/>
          <cell r="C1374"/>
          <cell r="D1374"/>
          <cell r="E1374"/>
        </row>
        <row r="1375">
          <cell r="B1375"/>
          <cell r="C1375"/>
          <cell r="D1375"/>
          <cell r="E1375"/>
        </row>
        <row r="1376">
          <cell r="B1376"/>
          <cell r="C1376"/>
          <cell r="D1376"/>
          <cell r="E1376"/>
        </row>
        <row r="1377">
          <cell r="B1377"/>
          <cell r="C1377"/>
          <cell r="D1377"/>
          <cell r="E1377"/>
        </row>
        <row r="1378">
          <cell r="B1378"/>
          <cell r="C1378"/>
          <cell r="D1378"/>
          <cell r="E1378"/>
        </row>
        <row r="1379">
          <cell r="B1379"/>
          <cell r="C1379"/>
          <cell r="D1379"/>
          <cell r="E1379"/>
        </row>
        <row r="1380">
          <cell r="B1380"/>
          <cell r="C1380"/>
          <cell r="D1380"/>
          <cell r="E1380"/>
        </row>
        <row r="1381">
          <cell r="B1381"/>
          <cell r="C1381"/>
          <cell r="D1381"/>
          <cell r="E1381"/>
        </row>
        <row r="1382">
          <cell r="B1382"/>
          <cell r="C1382"/>
          <cell r="D1382"/>
          <cell r="E1382"/>
        </row>
        <row r="1383">
          <cell r="B1383"/>
          <cell r="C1383"/>
          <cell r="D1383"/>
          <cell r="E1383"/>
        </row>
        <row r="1384">
          <cell r="B1384"/>
          <cell r="C1384"/>
          <cell r="D1384"/>
          <cell r="E1384"/>
        </row>
        <row r="1385">
          <cell r="B1385"/>
          <cell r="C1385"/>
          <cell r="D1385"/>
          <cell r="E1385"/>
        </row>
        <row r="1386">
          <cell r="B1386"/>
          <cell r="C1386"/>
          <cell r="D1386"/>
          <cell r="E1386"/>
        </row>
        <row r="1387">
          <cell r="B1387"/>
          <cell r="C1387"/>
          <cell r="D1387"/>
          <cell r="E1387"/>
        </row>
        <row r="1388">
          <cell r="B1388"/>
          <cell r="C1388"/>
          <cell r="D1388"/>
          <cell r="E1388"/>
        </row>
        <row r="1389">
          <cell r="B1389"/>
          <cell r="C1389"/>
          <cell r="D1389"/>
          <cell r="E1389"/>
        </row>
        <row r="1390">
          <cell r="B1390"/>
          <cell r="C1390"/>
          <cell r="D1390"/>
          <cell r="E1390"/>
        </row>
        <row r="1391">
          <cell r="B1391"/>
          <cell r="C1391"/>
          <cell r="D1391"/>
          <cell r="E1391"/>
        </row>
        <row r="1392">
          <cell r="B1392"/>
          <cell r="C1392"/>
          <cell r="D1392"/>
          <cell r="E1392"/>
        </row>
        <row r="1393">
          <cell r="B1393"/>
          <cell r="C1393"/>
          <cell r="D1393"/>
          <cell r="E1393"/>
        </row>
        <row r="1394">
          <cell r="B1394"/>
          <cell r="C1394"/>
          <cell r="D1394"/>
          <cell r="E1394"/>
        </row>
        <row r="1395">
          <cell r="B1395"/>
          <cell r="C1395"/>
          <cell r="D1395"/>
          <cell r="E1395"/>
        </row>
        <row r="1396">
          <cell r="B1396"/>
          <cell r="C1396"/>
          <cell r="D1396"/>
          <cell r="E1396"/>
        </row>
        <row r="1397">
          <cell r="B1397"/>
          <cell r="C1397"/>
          <cell r="D1397"/>
          <cell r="E1397"/>
        </row>
        <row r="1398">
          <cell r="B1398"/>
          <cell r="C1398"/>
          <cell r="D1398"/>
          <cell r="E1398"/>
        </row>
        <row r="1399">
          <cell r="B1399"/>
          <cell r="C1399"/>
          <cell r="D1399"/>
          <cell r="E1399"/>
        </row>
        <row r="1400">
          <cell r="B1400"/>
          <cell r="C1400"/>
          <cell r="D1400"/>
          <cell r="E1400"/>
        </row>
        <row r="1401">
          <cell r="B1401"/>
          <cell r="C1401"/>
          <cell r="D1401"/>
          <cell r="E1401"/>
        </row>
        <row r="1402">
          <cell r="B1402"/>
          <cell r="C1402"/>
          <cell r="D1402"/>
          <cell r="E1402"/>
        </row>
        <row r="1403">
          <cell r="B1403"/>
          <cell r="C1403"/>
          <cell r="D1403"/>
          <cell r="E1403"/>
        </row>
        <row r="1404">
          <cell r="B1404"/>
          <cell r="C1404"/>
          <cell r="D1404"/>
          <cell r="E1404"/>
        </row>
        <row r="1405">
          <cell r="B1405"/>
          <cell r="C1405"/>
          <cell r="D1405"/>
          <cell r="E1405"/>
        </row>
        <row r="1406">
          <cell r="B1406"/>
          <cell r="C1406"/>
          <cell r="D1406"/>
          <cell r="E1406"/>
        </row>
        <row r="1407">
          <cell r="B1407"/>
          <cell r="C1407"/>
          <cell r="D1407"/>
          <cell r="E1407"/>
        </row>
        <row r="1408">
          <cell r="B1408"/>
          <cell r="C1408"/>
          <cell r="D1408"/>
          <cell r="E1408"/>
        </row>
        <row r="1409">
          <cell r="B1409"/>
          <cell r="C1409"/>
          <cell r="D1409"/>
          <cell r="E1409"/>
        </row>
        <row r="1410">
          <cell r="B1410"/>
          <cell r="C1410"/>
          <cell r="D1410"/>
          <cell r="E1410"/>
        </row>
        <row r="1411">
          <cell r="B1411"/>
          <cell r="C1411"/>
          <cell r="D1411"/>
          <cell r="E1411"/>
        </row>
        <row r="1412">
          <cell r="B1412"/>
          <cell r="C1412"/>
          <cell r="D1412"/>
          <cell r="E1412"/>
        </row>
        <row r="1413">
          <cell r="B1413"/>
          <cell r="C1413"/>
          <cell r="D1413"/>
          <cell r="E1413"/>
        </row>
        <row r="1414">
          <cell r="B1414"/>
          <cell r="C1414"/>
          <cell r="D1414"/>
          <cell r="E1414"/>
        </row>
        <row r="1415">
          <cell r="B1415"/>
          <cell r="C1415"/>
          <cell r="D1415"/>
          <cell r="E1415"/>
        </row>
        <row r="1416">
          <cell r="B1416"/>
          <cell r="C1416"/>
          <cell r="D1416"/>
          <cell r="E1416"/>
        </row>
        <row r="1417">
          <cell r="B1417"/>
          <cell r="C1417"/>
          <cell r="D1417"/>
          <cell r="E1417"/>
        </row>
        <row r="1418">
          <cell r="B1418"/>
          <cell r="C1418"/>
          <cell r="D1418"/>
          <cell r="E1418"/>
        </row>
        <row r="1419">
          <cell r="B1419"/>
          <cell r="C1419"/>
          <cell r="D1419"/>
          <cell r="E1419"/>
        </row>
        <row r="1420">
          <cell r="B1420"/>
          <cell r="C1420"/>
          <cell r="D1420"/>
          <cell r="E1420"/>
        </row>
        <row r="1421">
          <cell r="B1421"/>
          <cell r="C1421"/>
          <cell r="D1421"/>
          <cell r="E1421"/>
        </row>
        <row r="1422">
          <cell r="B1422"/>
          <cell r="C1422"/>
          <cell r="D1422"/>
          <cell r="E1422"/>
        </row>
        <row r="1423">
          <cell r="B1423"/>
          <cell r="C1423"/>
          <cell r="D1423"/>
          <cell r="E1423"/>
        </row>
        <row r="1424">
          <cell r="B1424"/>
          <cell r="C1424"/>
          <cell r="D1424"/>
          <cell r="E1424"/>
        </row>
        <row r="1425">
          <cell r="B1425"/>
          <cell r="C1425"/>
          <cell r="D1425"/>
          <cell r="E1425"/>
        </row>
        <row r="1426">
          <cell r="B1426"/>
          <cell r="C1426"/>
          <cell r="D1426"/>
          <cell r="E1426"/>
        </row>
        <row r="1427">
          <cell r="B1427"/>
          <cell r="C1427"/>
          <cell r="D1427"/>
          <cell r="E1427"/>
        </row>
        <row r="1428">
          <cell r="B1428"/>
          <cell r="C1428"/>
          <cell r="D1428"/>
          <cell r="E1428"/>
        </row>
        <row r="1429">
          <cell r="B1429"/>
          <cell r="C1429"/>
          <cell r="D1429"/>
          <cell r="E1429"/>
        </row>
        <row r="1430">
          <cell r="B1430"/>
          <cell r="C1430"/>
          <cell r="D1430"/>
          <cell r="E1430"/>
        </row>
        <row r="1431">
          <cell r="B1431"/>
          <cell r="C1431"/>
          <cell r="D1431"/>
          <cell r="E1431"/>
        </row>
        <row r="1432">
          <cell r="B1432"/>
          <cell r="C1432"/>
          <cell r="D1432"/>
          <cell r="E1432"/>
        </row>
        <row r="1433">
          <cell r="B1433"/>
          <cell r="C1433"/>
          <cell r="D1433"/>
          <cell r="E1433"/>
        </row>
        <row r="1434">
          <cell r="B1434"/>
          <cell r="C1434"/>
          <cell r="D1434"/>
          <cell r="E1434"/>
        </row>
        <row r="1435">
          <cell r="B1435"/>
          <cell r="C1435"/>
          <cell r="D1435"/>
          <cell r="E1435"/>
        </row>
        <row r="1436">
          <cell r="B1436"/>
          <cell r="C1436"/>
          <cell r="D1436"/>
          <cell r="E1436"/>
        </row>
        <row r="1437">
          <cell r="B1437"/>
          <cell r="C1437"/>
          <cell r="D1437"/>
          <cell r="E1437"/>
        </row>
        <row r="1438">
          <cell r="B1438"/>
          <cell r="C1438"/>
          <cell r="D1438"/>
          <cell r="E1438"/>
        </row>
        <row r="1439">
          <cell r="B1439"/>
          <cell r="C1439"/>
          <cell r="D1439"/>
          <cell r="E1439"/>
        </row>
        <row r="1440">
          <cell r="B1440"/>
          <cell r="C1440"/>
          <cell r="D1440"/>
          <cell r="E1440"/>
        </row>
        <row r="1441">
          <cell r="B1441"/>
          <cell r="C1441"/>
          <cell r="D1441"/>
          <cell r="E1441"/>
        </row>
        <row r="1442">
          <cell r="B1442"/>
          <cell r="C1442"/>
          <cell r="D1442"/>
          <cell r="E1442"/>
        </row>
        <row r="1443">
          <cell r="B1443"/>
          <cell r="C1443"/>
          <cell r="D1443"/>
          <cell r="E1443"/>
        </row>
        <row r="1444">
          <cell r="B1444"/>
          <cell r="C1444"/>
          <cell r="D1444"/>
          <cell r="E1444"/>
        </row>
        <row r="1445">
          <cell r="B1445"/>
          <cell r="C1445"/>
          <cell r="D1445"/>
          <cell r="E1445"/>
        </row>
        <row r="1446">
          <cell r="B1446"/>
          <cell r="C1446"/>
          <cell r="D1446"/>
          <cell r="E1446"/>
        </row>
        <row r="1447">
          <cell r="B1447"/>
          <cell r="C1447"/>
          <cell r="D1447"/>
          <cell r="E1447"/>
        </row>
        <row r="1448">
          <cell r="B1448"/>
          <cell r="C1448"/>
          <cell r="D1448"/>
          <cell r="E1448"/>
        </row>
        <row r="1449">
          <cell r="B1449"/>
          <cell r="C1449"/>
          <cell r="D1449"/>
          <cell r="E1449"/>
        </row>
        <row r="1450">
          <cell r="B1450"/>
          <cell r="C1450"/>
          <cell r="D1450"/>
          <cell r="E1450"/>
        </row>
        <row r="1451">
          <cell r="B1451"/>
          <cell r="C1451"/>
          <cell r="D1451"/>
          <cell r="E1451"/>
        </row>
        <row r="1452">
          <cell r="B1452"/>
          <cell r="C1452"/>
          <cell r="D1452"/>
          <cell r="E1452"/>
        </row>
        <row r="1453">
          <cell r="B1453"/>
          <cell r="C1453"/>
          <cell r="D1453"/>
          <cell r="E1453"/>
        </row>
        <row r="1454">
          <cell r="B1454"/>
          <cell r="C1454"/>
          <cell r="D1454"/>
          <cell r="E1454"/>
        </row>
        <row r="1455">
          <cell r="B1455"/>
          <cell r="C1455"/>
          <cell r="D1455"/>
          <cell r="E1455"/>
        </row>
        <row r="1456">
          <cell r="B1456"/>
          <cell r="C1456"/>
          <cell r="D1456"/>
          <cell r="E1456"/>
        </row>
        <row r="1457">
          <cell r="B1457"/>
          <cell r="C1457"/>
          <cell r="D1457"/>
          <cell r="E1457"/>
        </row>
        <row r="1458">
          <cell r="B1458"/>
          <cell r="C1458"/>
          <cell r="D1458"/>
          <cell r="E1458"/>
        </row>
        <row r="1459">
          <cell r="B1459"/>
          <cell r="C1459"/>
          <cell r="D1459"/>
          <cell r="E1459"/>
        </row>
        <row r="1460">
          <cell r="B1460"/>
          <cell r="C1460"/>
          <cell r="D1460"/>
          <cell r="E1460"/>
        </row>
        <row r="1461">
          <cell r="B1461"/>
          <cell r="C1461"/>
          <cell r="D1461"/>
          <cell r="E1461"/>
        </row>
        <row r="1462">
          <cell r="B1462"/>
          <cell r="C1462"/>
          <cell r="D1462"/>
          <cell r="E1462"/>
        </row>
        <row r="1463">
          <cell r="B1463"/>
          <cell r="C1463"/>
          <cell r="D1463"/>
          <cell r="E1463"/>
        </row>
        <row r="1464">
          <cell r="B1464"/>
          <cell r="C1464"/>
          <cell r="D1464"/>
          <cell r="E1464"/>
        </row>
        <row r="1465">
          <cell r="B1465"/>
          <cell r="C1465"/>
          <cell r="D1465"/>
          <cell r="E1465"/>
        </row>
        <row r="1466">
          <cell r="B1466"/>
          <cell r="C1466"/>
          <cell r="D1466"/>
          <cell r="E1466"/>
        </row>
        <row r="1467">
          <cell r="B1467"/>
          <cell r="C1467"/>
          <cell r="D1467"/>
          <cell r="E1467"/>
        </row>
        <row r="1468">
          <cell r="B1468"/>
          <cell r="C1468"/>
          <cell r="D1468"/>
          <cell r="E1468"/>
        </row>
        <row r="1469">
          <cell r="B1469"/>
          <cell r="C1469"/>
          <cell r="D1469"/>
          <cell r="E1469"/>
        </row>
        <row r="1470">
          <cell r="B1470"/>
          <cell r="C1470"/>
          <cell r="D1470"/>
          <cell r="E1470"/>
        </row>
        <row r="1471">
          <cell r="B1471"/>
          <cell r="C1471"/>
          <cell r="D1471"/>
          <cell r="E1471"/>
        </row>
        <row r="1472">
          <cell r="B1472"/>
          <cell r="C1472"/>
          <cell r="D1472"/>
          <cell r="E1472"/>
        </row>
        <row r="1473">
          <cell r="B1473"/>
          <cell r="C1473"/>
          <cell r="D1473"/>
          <cell r="E1473"/>
        </row>
        <row r="1474">
          <cell r="B1474"/>
          <cell r="C1474"/>
          <cell r="D1474"/>
          <cell r="E1474"/>
        </row>
        <row r="1475">
          <cell r="B1475"/>
          <cell r="C1475"/>
          <cell r="D1475"/>
          <cell r="E1475"/>
        </row>
        <row r="1476">
          <cell r="B1476"/>
          <cell r="C1476"/>
          <cell r="D1476"/>
          <cell r="E1476"/>
        </row>
        <row r="1477">
          <cell r="B1477"/>
          <cell r="C1477"/>
          <cell r="D1477"/>
          <cell r="E1477"/>
        </row>
        <row r="1478">
          <cell r="B1478"/>
          <cell r="C1478"/>
          <cell r="D1478"/>
          <cell r="E1478"/>
        </row>
        <row r="1479">
          <cell r="B1479"/>
          <cell r="C1479"/>
          <cell r="D1479"/>
          <cell r="E1479"/>
        </row>
        <row r="1480">
          <cell r="B1480"/>
          <cell r="C1480"/>
          <cell r="D1480"/>
          <cell r="E1480"/>
        </row>
        <row r="1481">
          <cell r="B1481"/>
          <cell r="C1481"/>
          <cell r="D1481"/>
          <cell r="E1481"/>
        </row>
        <row r="1482">
          <cell r="B1482"/>
          <cell r="C1482"/>
          <cell r="D1482"/>
          <cell r="E1482"/>
        </row>
        <row r="1483">
          <cell r="B1483"/>
          <cell r="C1483"/>
          <cell r="D1483"/>
          <cell r="E1483"/>
        </row>
        <row r="1484">
          <cell r="B1484"/>
          <cell r="C1484"/>
          <cell r="D1484"/>
          <cell r="E1484"/>
        </row>
        <row r="1485">
          <cell r="B1485"/>
          <cell r="C1485"/>
          <cell r="D1485"/>
          <cell r="E1485"/>
        </row>
        <row r="1486">
          <cell r="B1486"/>
          <cell r="C1486"/>
          <cell r="D1486"/>
          <cell r="E1486"/>
        </row>
        <row r="1487">
          <cell r="B1487"/>
          <cell r="C1487"/>
          <cell r="D1487"/>
          <cell r="E1487"/>
        </row>
        <row r="1488">
          <cell r="B1488"/>
          <cell r="C1488"/>
          <cell r="D1488"/>
          <cell r="E1488"/>
        </row>
        <row r="1489">
          <cell r="B1489"/>
          <cell r="C1489"/>
          <cell r="D1489"/>
          <cell r="E1489"/>
        </row>
        <row r="1490">
          <cell r="B1490"/>
          <cell r="C1490"/>
          <cell r="D1490"/>
          <cell r="E1490"/>
        </row>
        <row r="1491">
          <cell r="B1491"/>
          <cell r="C1491"/>
          <cell r="D1491"/>
          <cell r="E1491"/>
        </row>
        <row r="1492">
          <cell r="B1492"/>
          <cell r="C1492"/>
          <cell r="D1492"/>
          <cell r="E1492"/>
        </row>
        <row r="1493">
          <cell r="B1493"/>
          <cell r="C1493"/>
          <cell r="D1493"/>
          <cell r="E1493"/>
        </row>
        <row r="1494">
          <cell r="B1494"/>
          <cell r="C1494"/>
          <cell r="D1494"/>
          <cell r="E1494"/>
        </row>
        <row r="1495">
          <cell r="B1495"/>
          <cell r="C1495"/>
          <cell r="D1495"/>
          <cell r="E1495"/>
        </row>
        <row r="1496">
          <cell r="B1496"/>
          <cell r="C1496"/>
          <cell r="D1496"/>
          <cell r="E1496"/>
        </row>
        <row r="1497">
          <cell r="B1497"/>
          <cell r="C1497"/>
          <cell r="D1497"/>
          <cell r="E1497"/>
        </row>
        <row r="1498">
          <cell r="B1498"/>
          <cell r="C1498"/>
          <cell r="D1498"/>
          <cell r="E1498"/>
        </row>
        <row r="1499">
          <cell r="B1499"/>
          <cell r="C1499"/>
          <cell r="D1499"/>
          <cell r="E1499"/>
        </row>
        <row r="1500">
          <cell r="B1500"/>
          <cell r="C1500"/>
          <cell r="D1500"/>
          <cell r="E1500"/>
        </row>
        <row r="1501">
          <cell r="B1501"/>
          <cell r="C1501"/>
          <cell r="D1501"/>
          <cell r="E1501"/>
        </row>
        <row r="1502">
          <cell r="B1502"/>
          <cell r="C1502"/>
          <cell r="D1502"/>
          <cell r="E1502"/>
        </row>
        <row r="1503">
          <cell r="B1503"/>
          <cell r="C1503"/>
          <cell r="D1503"/>
          <cell r="E1503"/>
        </row>
        <row r="1504">
          <cell r="B1504"/>
          <cell r="C1504"/>
          <cell r="D1504"/>
          <cell r="E1504"/>
        </row>
        <row r="1505">
          <cell r="B1505"/>
          <cell r="C1505"/>
          <cell r="D1505"/>
          <cell r="E1505"/>
        </row>
        <row r="1506">
          <cell r="B1506"/>
          <cell r="C1506"/>
          <cell r="D1506"/>
          <cell r="E1506"/>
        </row>
        <row r="1507">
          <cell r="B1507"/>
          <cell r="C1507"/>
          <cell r="D1507"/>
          <cell r="E1507"/>
        </row>
        <row r="1508">
          <cell r="B1508"/>
          <cell r="C1508"/>
          <cell r="D1508"/>
          <cell r="E1508"/>
        </row>
        <row r="1509">
          <cell r="B1509"/>
          <cell r="C1509"/>
          <cell r="D1509"/>
          <cell r="E1509"/>
        </row>
        <row r="1510">
          <cell r="B1510"/>
          <cell r="C1510"/>
          <cell r="D1510"/>
          <cell r="E1510"/>
        </row>
        <row r="1511">
          <cell r="B1511"/>
          <cell r="C1511"/>
          <cell r="D1511"/>
          <cell r="E1511"/>
        </row>
        <row r="1512">
          <cell r="B1512"/>
          <cell r="C1512"/>
          <cell r="D1512"/>
          <cell r="E1512"/>
        </row>
        <row r="1513">
          <cell r="B1513"/>
          <cell r="C1513"/>
          <cell r="D1513"/>
          <cell r="E1513"/>
        </row>
        <row r="1514">
          <cell r="B1514"/>
          <cell r="C1514"/>
          <cell r="D1514"/>
          <cell r="E1514"/>
        </row>
        <row r="1515">
          <cell r="B1515"/>
          <cell r="C1515"/>
          <cell r="D1515"/>
          <cell r="E1515"/>
        </row>
        <row r="1516">
          <cell r="B1516"/>
          <cell r="C1516"/>
          <cell r="D1516"/>
          <cell r="E1516"/>
        </row>
        <row r="1517">
          <cell r="B1517"/>
          <cell r="C1517"/>
          <cell r="D1517"/>
          <cell r="E1517"/>
        </row>
        <row r="1518">
          <cell r="B1518"/>
          <cell r="C1518"/>
          <cell r="D1518"/>
          <cell r="E1518"/>
        </row>
        <row r="1519">
          <cell r="B1519"/>
          <cell r="C1519"/>
          <cell r="D1519"/>
          <cell r="E1519"/>
        </row>
        <row r="1520">
          <cell r="B1520"/>
          <cell r="C1520"/>
          <cell r="D1520"/>
          <cell r="E1520"/>
        </row>
        <row r="1521">
          <cell r="B1521"/>
          <cell r="C1521"/>
          <cell r="D1521"/>
          <cell r="E1521"/>
        </row>
        <row r="1522">
          <cell r="B1522"/>
          <cell r="C1522"/>
          <cell r="D1522"/>
          <cell r="E1522"/>
        </row>
        <row r="1523">
          <cell r="B1523"/>
          <cell r="C1523"/>
          <cell r="D1523"/>
          <cell r="E1523"/>
        </row>
        <row r="1524">
          <cell r="B1524"/>
          <cell r="C1524"/>
          <cell r="D1524"/>
          <cell r="E1524"/>
        </row>
        <row r="1525">
          <cell r="B1525"/>
          <cell r="C1525"/>
          <cell r="D1525"/>
          <cell r="E1525"/>
        </row>
        <row r="1526">
          <cell r="B1526"/>
          <cell r="C1526"/>
          <cell r="D1526"/>
          <cell r="E1526"/>
        </row>
        <row r="1527">
          <cell r="B1527"/>
          <cell r="C1527"/>
          <cell r="D1527"/>
          <cell r="E1527"/>
        </row>
        <row r="1528">
          <cell r="B1528"/>
          <cell r="C1528"/>
          <cell r="D1528"/>
          <cell r="E1528"/>
        </row>
        <row r="1529">
          <cell r="B1529"/>
          <cell r="C1529"/>
          <cell r="D1529"/>
          <cell r="E1529"/>
        </row>
        <row r="1530">
          <cell r="B1530"/>
          <cell r="C1530"/>
          <cell r="D1530"/>
          <cell r="E1530"/>
        </row>
        <row r="1531">
          <cell r="B1531"/>
          <cell r="C1531"/>
          <cell r="D1531"/>
          <cell r="E1531"/>
        </row>
        <row r="1532">
          <cell r="B1532"/>
          <cell r="C1532"/>
          <cell r="D1532"/>
          <cell r="E1532"/>
        </row>
        <row r="1533">
          <cell r="B1533"/>
          <cell r="C1533"/>
          <cell r="D1533"/>
          <cell r="E1533"/>
        </row>
        <row r="1534">
          <cell r="B1534"/>
          <cell r="C1534"/>
          <cell r="D1534"/>
          <cell r="E1534"/>
        </row>
        <row r="1535">
          <cell r="B1535"/>
          <cell r="C1535"/>
          <cell r="D1535"/>
          <cell r="E1535"/>
        </row>
        <row r="1536">
          <cell r="B1536"/>
          <cell r="C1536"/>
          <cell r="D1536"/>
          <cell r="E1536"/>
        </row>
        <row r="1537">
          <cell r="B1537"/>
          <cell r="C1537"/>
          <cell r="D1537"/>
          <cell r="E1537"/>
        </row>
        <row r="1538">
          <cell r="B1538"/>
          <cell r="C1538"/>
          <cell r="D1538"/>
          <cell r="E1538"/>
        </row>
        <row r="1539">
          <cell r="B1539"/>
          <cell r="C1539"/>
          <cell r="D1539"/>
          <cell r="E1539"/>
        </row>
        <row r="1540">
          <cell r="B1540"/>
          <cell r="C1540"/>
          <cell r="D1540"/>
          <cell r="E1540"/>
        </row>
        <row r="1541">
          <cell r="B1541"/>
          <cell r="C1541"/>
          <cell r="D1541"/>
          <cell r="E1541"/>
        </row>
        <row r="1542">
          <cell r="B1542"/>
          <cell r="C1542"/>
          <cell r="D1542"/>
          <cell r="E1542"/>
        </row>
        <row r="1543">
          <cell r="B1543"/>
          <cell r="C1543"/>
          <cell r="D1543"/>
          <cell r="E1543"/>
        </row>
        <row r="1544">
          <cell r="B1544"/>
          <cell r="C1544"/>
          <cell r="D1544"/>
          <cell r="E1544"/>
        </row>
        <row r="1545">
          <cell r="B1545"/>
          <cell r="C1545"/>
          <cell r="D1545"/>
          <cell r="E1545"/>
        </row>
        <row r="1546">
          <cell r="B1546"/>
          <cell r="C1546"/>
          <cell r="D1546"/>
          <cell r="E1546"/>
        </row>
        <row r="1547">
          <cell r="B1547"/>
          <cell r="C1547"/>
          <cell r="D1547"/>
          <cell r="E1547"/>
        </row>
        <row r="1548">
          <cell r="B1548"/>
          <cell r="C1548"/>
          <cell r="D1548"/>
          <cell r="E1548"/>
        </row>
        <row r="1549">
          <cell r="B1549"/>
          <cell r="C1549"/>
          <cell r="D1549"/>
          <cell r="E1549"/>
        </row>
        <row r="1550">
          <cell r="B1550"/>
          <cell r="C1550"/>
          <cell r="D1550"/>
          <cell r="E1550"/>
        </row>
        <row r="1551">
          <cell r="B1551"/>
          <cell r="C1551"/>
          <cell r="D1551"/>
          <cell r="E1551"/>
        </row>
        <row r="1552">
          <cell r="B1552"/>
          <cell r="C1552"/>
          <cell r="D1552"/>
          <cell r="E1552"/>
        </row>
        <row r="1553">
          <cell r="B1553"/>
          <cell r="C1553"/>
          <cell r="D1553"/>
          <cell r="E1553"/>
        </row>
        <row r="1554">
          <cell r="B1554"/>
          <cell r="C1554"/>
          <cell r="D1554"/>
          <cell r="E1554"/>
        </row>
        <row r="1555">
          <cell r="B1555"/>
          <cell r="C1555"/>
          <cell r="D1555"/>
          <cell r="E1555"/>
        </row>
        <row r="1556">
          <cell r="B1556"/>
          <cell r="C1556"/>
          <cell r="D1556"/>
          <cell r="E1556"/>
        </row>
        <row r="1557">
          <cell r="B1557"/>
          <cell r="C1557"/>
          <cell r="D1557"/>
          <cell r="E1557"/>
        </row>
        <row r="1558">
          <cell r="B1558"/>
          <cell r="C1558"/>
          <cell r="D1558"/>
          <cell r="E1558"/>
        </row>
        <row r="1559">
          <cell r="B1559"/>
          <cell r="C1559"/>
          <cell r="D1559"/>
          <cell r="E1559"/>
        </row>
        <row r="1560">
          <cell r="B1560"/>
          <cell r="C1560"/>
          <cell r="D1560"/>
          <cell r="E1560"/>
        </row>
        <row r="1561">
          <cell r="B1561"/>
          <cell r="C1561"/>
          <cell r="D1561"/>
          <cell r="E1561"/>
        </row>
        <row r="1562">
          <cell r="B1562"/>
          <cell r="C1562"/>
          <cell r="D1562"/>
          <cell r="E1562"/>
        </row>
        <row r="1563">
          <cell r="B1563"/>
          <cell r="C1563"/>
          <cell r="D1563"/>
          <cell r="E1563"/>
        </row>
        <row r="1564">
          <cell r="B1564"/>
          <cell r="C1564"/>
          <cell r="D1564"/>
          <cell r="E1564"/>
        </row>
        <row r="1565">
          <cell r="B1565"/>
          <cell r="C1565"/>
          <cell r="D1565"/>
          <cell r="E1565"/>
        </row>
        <row r="1566">
          <cell r="B1566"/>
          <cell r="C1566"/>
          <cell r="D1566"/>
          <cell r="E1566"/>
        </row>
        <row r="1567">
          <cell r="B1567"/>
          <cell r="C1567"/>
          <cell r="D1567"/>
          <cell r="E1567"/>
        </row>
        <row r="1568">
          <cell r="B1568"/>
          <cell r="C1568"/>
          <cell r="D1568"/>
          <cell r="E1568"/>
        </row>
        <row r="1569">
          <cell r="B1569"/>
          <cell r="C1569"/>
          <cell r="D1569"/>
          <cell r="E1569"/>
        </row>
        <row r="1570">
          <cell r="B1570"/>
          <cell r="C1570"/>
          <cell r="D1570"/>
          <cell r="E1570"/>
        </row>
        <row r="1571">
          <cell r="B1571"/>
          <cell r="C1571"/>
          <cell r="D1571"/>
          <cell r="E1571"/>
        </row>
        <row r="1572">
          <cell r="B1572"/>
          <cell r="C1572"/>
          <cell r="D1572"/>
          <cell r="E1572"/>
        </row>
        <row r="1573">
          <cell r="B1573"/>
          <cell r="C1573"/>
          <cell r="D1573"/>
          <cell r="E1573"/>
        </row>
        <row r="1574">
          <cell r="B1574"/>
          <cell r="C1574"/>
          <cell r="D1574"/>
          <cell r="E1574"/>
        </row>
        <row r="1575">
          <cell r="B1575"/>
          <cell r="C1575"/>
          <cell r="D1575"/>
          <cell r="E1575"/>
        </row>
        <row r="1576">
          <cell r="B1576"/>
          <cell r="C1576"/>
          <cell r="D1576"/>
          <cell r="E1576"/>
        </row>
        <row r="1577">
          <cell r="B1577"/>
          <cell r="C1577"/>
          <cell r="D1577"/>
          <cell r="E1577"/>
        </row>
        <row r="1578">
          <cell r="B1578"/>
          <cell r="C1578"/>
          <cell r="D1578"/>
          <cell r="E1578"/>
        </row>
        <row r="1579">
          <cell r="B1579"/>
          <cell r="C1579"/>
          <cell r="D1579"/>
          <cell r="E1579"/>
        </row>
        <row r="1580">
          <cell r="B1580"/>
          <cell r="C1580"/>
          <cell r="D1580"/>
          <cell r="E1580"/>
        </row>
        <row r="1581">
          <cell r="B1581"/>
          <cell r="C1581"/>
          <cell r="D1581"/>
          <cell r="E1581"/>
        </row>
        <row r="1582">
          <cell r="B1582"/>
          <cell r="C1582"/>
          <cell r="D1582"/>
          <cell r="E1582"/>
        </row>
        <row r="1583">
          <cell r="B1583"/>
          <cell r="C1583"/>
          <cell r="D1583"/>
          <cell r="E1583"/>
        </row>
        <row r="1584">
          <cell r="B1584"/>
          <cell r="C1584"/>
          <cell r="D1584"/>
          <cell r="E1584"/>
        </row>
        <row r="1585">
          <cell r="B1585"/>
          <cell r="C1585"/>
          <cell r="D1585"/>
          <cell r="E1585"/>
        </row>
        <row r="1586">
          <cell r="B1586"/>
          <cell r="C1586"/>
          <cell r="D1586"/>
          <cell r="E1586"/>
        </row>
        <row r="1587">
          <cell r="B1587"/>
          <cell r="C1587"/>
          <cell r="D1587"/>
          <cell r="E1587"/>
        </row>
        <row r="1588">
          <cell r="B1588"/>
          <cell r="C1588"/>
          <cell r="D1588"/>
          <cell r="E1588"/>
        </row>
        <row r="1589">
          <cell r="B1589"/>
          <cell r="C1589"/>
          <cell r="D1589"/>
          <cell r="E1589"/>
        </row>
        <row r="1590">
          <cell r="B1590"/>
          <cell r="C1590"/>
          <cell r="D1590"/>
          <cell r="E1590"/>
        </row>
        <row r="1591">
          <cell r="B1591"/>
          <cell r="C1591"/>
          <cell r="D1591"/>
          <cell r="E1591"/>
        </row>
        <row r="1592">
          <cell r="B1592"/>
          <cell r="C1592"/>
          <cell r="D1592"/>
          <cell r="E1592"/>
        </row>
        <row r="1593">
          <cell r="B1593"/>
          <cell r="C1593"/>
          <cell r="D1593"/>
          <cell r="E1593"/>
        </row>
        <row r="1594">
          <cell r="B1594"/>
          <cell r="C1594"/>
          <cell r="D1594"/>
          <cell r="E1594"/>
        </row>
        <row r="1595">
          <cell r="B1595"/>
          <cell r="C1595"/>
          <cell r="D1595"/>
          <cell r="E1595"/>
        </row>
        <row r="1596">
          <cell r="B1596"/>
          <cell r="C1596"/>
          <cell r="D1596"/>
          <cell r="E1596"/>
        </row>
        <row r="1597">
          <cell r="B1597"/>
          <cell r="C1597"/>
          <cell r="D1597"/>
          <cell r="E1597"/>
        </row>
        <row r="1598">
          <cell r="B1598"/>
          <cell r="C1598"/>
          <cell r="D1598"/>
          <cell r="E1598"/>
        </row>
        <row r="1599">
          <cell r="B1599"/>
          <cell r="C1599"/>
          <cell r="D1599"/>
          <cell r="E1599"/>
        </row>
        <row r="1600">
          <cell r="B1600"/>
          <cell r="C1600"/>
          <cell r="D1600"/>
          <cell r="E1600"/>
        </row>
        <row r="1601">
          <cell r="B1601"/>
          <cell r="C1601"/>
          <cell r="D1601"/>
          <cell r="E1601"/>
        </row>
        <row r="1602">
          <cell r="B1602"/>
          <cell r="C1602"/>
          <cell r="D1602"/>
          <cell r="E1602"/>
        </row>
        <row r="1603">
          <cell r="B1603"/>
          <cell r="C1603"/>
          <cell r="D1603"/>
          <cell r="E1603"/>
        </row>
        <row r="1604">
          <cell r="B1604"/>
          <cell r="C1604"/>
          <cell r="D1604"/>
          <cell r="E1604"/>
        </row>
        <row r="1605">
          <cell r="B1605"/>
          <cell r="C1605"/>
          <cell r="D1605"/>
          <cell r="E1605"/>
        </row>
        <row r="1606">
          <cell r="B1606"/>
          <cell r="C1606"/>
          <cell r="D1606"/>
          <cell r="E1606"/>
        </row>
        <row r="1607">
          <cell r="B1607"/>
          <cell r="C1607"/>
          <cell r="D1607"/>
          <cell r="E1607"/>
        </row>
        <row r="1608">
          <cell r="B1608"/>
          <cell r="C1608"/>
          <cell r="D1608"/>
          <cell r="E1608"/>
        </row>
        <row r="1609">
          <cell r="B1609"/>
          <cell r="C1609"/>
          <cell r="D1609"/>
          <cell r="E1609"/>
        </row>
        <row r="1610">
          <cell r="B1610"/>
          <cell r="C1610"/>
          <cell r="D1610"/>
          <cell r="E1610"/>
        </row>
        <row r="1611">
          <cell r="B1611"/>
          <cell r="C1611"/>
          <cell r="D1611"/>
          <cell r="E1611"/>
        </row>
        <row r="1612">
          <cell r="B1612"/>
          <cell r="C1612"/>
          <cell r="D1612"/>
          <cell r="E1612"/>
        </row>
        <row r="1613">
          <cell r="B1613"/>
          <cell r="C1613"/>
          <cell r="D1613"/>
          <cell r="E1613"/>
        </row>
        <row r="1614">
          <cell r="B1614"/>
          <cell r="C1614"/>
          <cell r="D1614"/>
          <cell r="E1614"/>
        </row>
        <row r="1615">
          <cell r="B1615"/>
          <cell r="C1615"/>
          <cell r="D1615"/>
          <cell r="E1615"/>
        </row>
        <row r="1616">
          <cell r="B1616"/>
          <cell r="C1616"/>
          <cell r="D1616"/>
          <cell r="E1616"/>
        </row>
        <row r="1617">
          <cell r="B1617"/>
          <cell r="C1617"/>
          <cell r="D1617"/>
          <cell r="E1617"/>
        </row>
        <row r="1618">
          <cell r="B1618"/>
          <cell r="C1618"/>
          <cell r="D1618"/>
          <cell r="E1618"/>
        </row>
        <row r="1619">
          <cell r="B1619"/>
          <cell r="C1619"/>
          <cell r="D1619"/>
          <cell r="E1619"/>
        </row>
        <row r="1620">
          <cell r="B1620"/>
          <cell r="C1620"/>
          <cell r="D1620"/>
          <cell r="E1620"/>
        </row>
        <row r="1621">
          <cell r="B1621"/>
          <cell r="C1621"/>
          <cell r="D1621"/>
          <cell r="E1621"/>
        </row>
        <row r="1622">
          <cell r="B1622"/>
          <cell r="C1622"/>
          <cell r="D1622"/>
          <cell r="E1622"/>
        </row>
        <row r="1623">
          <cell r="B1623"/>
          <cell r="C1623"/>
          <cell r="D1623"/>
          <cell r="E1623"/>
        </row>
        <row r="1624">
          <cell r="B1624"/>
          <cell r="C1624"/>
          <cell r="D1624"/>
          <cell r="E1624"/>
        </row>
        <row r="1625">
          <cell r="B1625"/>
          <cell r="C1625"/>
          <cell r="D1625"/>
          <cell r="E1625"/>
        </row>
        <row r="1626">
          <cell r="B1626"/>
          <cell r="C1626"/>
          <cell r="D1626"/>
          <cell r="E1626"/>
        </row>
        <row r="1627">
          <cell r="B1627"/>
          <cell r="C1627"/>
          <cell r="D1627"/>
          <cell r="E1627"/>
        </row>
        <row r="1628">
          <cell r="B1628"/>
          <cell r="C1628"/>
          <cell r="D1628"/>
          <cell r="E1628"/>
        </row>
        <row r="1629">
          <cell r="B1629"/>
          <cell r="C1629"/>
          <cell r="D1629"/>
          <cell r="E1629"/>
        </row>
        <row r="1630">
          <cell r="B1630"/>
          <cell r="C1630"/>
          <cell r="D1630"/>
          <cell r="E1630"/>
        </row>
        <row r="1631">
          <cell r="B1631"/>
          <cell r="C1631"/>
          <cell r="D1631"/>
          <cell r="E1631"/>
        </row>
        <row r="1632">
          <cell r="B1632"/>
          <cell r="C1632"/>
          <cell r="D1632"/>
          <cell r="E1632"/>
        </row>
        <row r="1633">
          <cell r="B1633"/>
          <cell r="C1633"/>
          <cell r="D1633"/>
          <cell r="E1633"/>
        </row>
        <row r="1634">
          <cell r="B1634"/>
          <cell r="C1634"/>
          <cell r="D1634"/>
          <cell r="E1634"/>
        </row>
        <row r="1635">
          <cell r="B1635"/>
          <cell r="C1635"/>
          <cell r="D1635"/>
          <cell r="E1635"/>
        </row>
        <row r="1636">
          <cell r="B1636"/>
          <cell r="C1636"/>
          <cell r="D1636"/>
          <cell r="E1636"/>
        </row>
        <row r="1637">
          <cell r="B1637"/>
          <cell r="C1637"/>
          <cell r="D1637"/>
          <cell r="E1637"/>
        </row>
        <row r="1638">
          <cell r="B1638"/>
          <cell r="C1638"/>
          <cell r="D1638"/>
          <cell r="E1638"/>
        </row>
        <row r="1639">
          <cell r="B1639"/>
          <cell r="C1639"/>
          <cell r="D1639"/>
          <cell r="E1639"/>
        </row>
        <row r="1640">
          <cell r="B1640"/>
          <cell r="C1640"/>
          <cell r="D1640"/>
          <cell r="E1640"/>
        </row>
        <row r="1641">
          <cell r="B1641"/>
          <cell r="C1641"/>
          <cell r="D1641"/>
          <cell r="E1641"/>
        </row>
        <row r="1642">
          <cell r="B1642"/>
          <cell r="C1642"/>
          <cell r="D1642"/>
          <cell r="E1642"/>
        </row>
        <row r="1643">
          <cell r="B1643"/>
          <cell r="C1643"/>
          <cell r="D1643"/>
          <cell r="E1643"/>
        </row>
        <row r="1644">
          <cell r="B1644"/>
          <cell r="C1644"/>
          <cell r="D1644"/>
          <cell r="E1644"/>
        </row>
        <row r="1645">
          <cell r="B1645"/>
          <cell r="C1645"/>
          <cell r="D1645"/>
          <cell r="E1645"/>
        </row>
        <row r="1646">
          <cell r="B1646"/>
          <cell r="C1646"/>
          <cell r="D1646"/>
          <cell r="E1646"/>
        </row>
        <row r="1647">
          <cell r="B1647"/>
          <cell r="C1647"/>
          <cell r="D1647"/>
          <cell r="E1647"/>
        </row>
        <row r="1648">
          <cell r="B1648"/>
          <cell r="C1648"/>
          <cell r="D1648"/>
          <cell r="E1648"/>
        </row>
        <row r="1649">
          <cell r="B1649"/>
          <cell r="C1649"/>
          <cell r="D1649"/>
          <cell r="E1649"/>
        </row>
        <row r="1650">
          <cell r="B1650"/>
          <cell r="C1650"/>
          <cell r="D1650"/>
          <cell r="E1650"/>
        </row>
        <row r="1651">
          <cell r="B1651"/>
          <cell r="C1651"/>
          <cell r="D1651"/>
          <cell r="E1651"/>
        </row>
        <row r="1652">
          <cell r="B1652"/>
          <cell r="C1652"/>
          <cell r="D1652"/>
          <cell r="E1652"/>
        </row>
        <row r="1653">
          <cell r="B1653"/>
          <cell r="C1653"/>
          <cell r="D1653"/>
          <cell r="E1653"/>
        </row>
        <row r="1654">
          <cell r="B1654"/>
          <cell r="C1654"/>
          <cell r="D1654"/>
          <cell r="E1654"/>
        </row>
        <row r="1655">
          <cell r="B1655"/>
          <cell r="C1655"/>
          <cell r="D1655"/>
          <cell r="E1655"/>
        </row>
        <row r="1656">
          <cell r="B1656"/>
          <cell r="C1656"/>
          <cell r="D1656"/>
          <cell r="E1656"/>
        </row>
        <row r="1657">
          <cell r="B1657"/>
          <cell r="C1657"/>
          <cell r="D1657"/>
          <cell r="E1657"/>
        </row>
        <row r="1658">
          <cell r="B1658"/>
          <cell r="C1658"/>
          <cell r="D1658"/>
          <cell r="E1658"/>
        </row>
        <row r="1659">
          <cell r="B1659"/>
          <cell r="C1659"/>
          <cell r="D1659"/>
          <cell r="E1659"/>
        </row>
        <row r="1660">
          <cell r="B1660"/>
          <cell r="C1660"/>
          <cell r="D1660"/>
          <cell r="E1660"/>
        </row>
        <row r="1661">
          <cell r="B1661"/>
          <cell r="C1661"/>
          <cell r="D1661"/>
          <cell r="E1661"/>
        </row>
        <row r="1662">
          <cell r="B1662"/>
          <cell r="C1662"/>
          <cell r="D1662"/>
          <cell r="E1662"/>
        </row>
        <row r="1663">
          <cell r="B1663"/>
          <cell r="C1663"/>
          <cell r="D1663"/>
          <cell r="E1663"/>
        </row>
        <row r="1664">
          <cell r="B1664"/>
          <cell r="C1664"/>
          <cell r="D1664"/>
          <cell r="E1664"/>
        </row>
        <row r="1665">
          <cell r="B1665"/>
          <cell r="C1665"/>
          <cell r="D1665"/>
          <cell r="E1665"/>
        </row>
        <row r="1666">
          <cell r="B1666"/>
          <cell r="C1666"/>
          <cell r="D1666"/>
          <cell r="E1666"/>
        </row>
        <row r="1667">
          <cell r="B1667"/>
          <cell r="C1667"/>
          <cell r="D1667"/>
          <cell r="E1667"/>
        </row>
        <row r="1668">
          <cell r="B1668"/>
          <cell r="C1668"/>
          <cell r="D1668"/>
          <cell r="E1668"/>
        </row>
        <row r="1669">
          <cell r="B1669"/>
          <cell r="C1669"/>
          <cell r="D1669"/>
          <cell r="E1669"/>
        </row>
        <row r="1670">
          <cell r="B1670"/>
          <cell r="C1670"/>
          <cell r="D1670"/>
          <cell r="E1670"/>
        </row>
        <row r="1671">
          <cell r="B1671"/>
          <cell r="C1671"/>
          <cell r="D1671"/>
          <cell r="E1671"/>
        </row>
        <row r="1672">
          <cell r="B1672"/>
          <cell r="C1672"/>
          <cell r="D1672"/>
          <cell r="E1672"/>
        </row>
        <row r="1673">
          <cell r="B1673"/>
          <cell r="C1673"/>
          <cell r="D1673"/>
          <cell r="E1673"/>
        </row>
        <row r="1674">
          <cell r="B1674"/>
          <cell r="C1674"/>
          <cell r="D1674"/>
          <cell r="E1674"/>
        </row>
        <row r="1675">
          <cell r="B1675"/>
          <cell r="C1675"/>
          <cell r="D1675"/>
          <cell r="E1675"/>
        </row>
        <row r="1676">
          <cell r="B1676"/>
          <cell r="C1676"/>
          <cell r="D1676"/>
          <cell r="E1676"/>
        </row>
        <row r="1677">
          <cell r="B1677"/>
          <cell r="C1677"/>
          <cell r="D1677"/>
          <cell r="E1677"/>
        </row>
        <row r="1678">
          <cell r="B1678"/>
          <cell r="C1678"/>
          <cell r="D1678"/>
          <cell r="E1678"/>
        </row>
        <row r="1679">
          <cell r="B1679"/>
          <cell r="C1679"/>
          <cell r="D1679"/>
          <cell r="E1679"/>
        </row>
        <row r="1680">
          <cell r="B1680"/>
          <cell r="C1680"/>
          <cell r="D1680"/>
          <cell r="E1680"/>
        </row>
        <row r="1681">
          <cell r="B1681"/>
          <cell r="C1681"/>
          <cell r="D1681"/>
          <cell r="E1681"/>
        </row>
        <row r="1682">
          <cell r="B1682"/>
          <cell r="C1682"/>
          <cell r="D1682"/>
          <cell r="E1682"/>
        </row>
        <row r="1683">
          <cell r="B1683"/>
          <cell r="C1683"/>
          <cell r="D1683"/>
          <cell r="E1683"/>
        </row>
        <row r="1684">
          <cell r="B1684"/>
          <cell r="C1684"/>
          <cell r="D1684"/>
          <cell r="E1684"/>
        </row>
        <row r="1685">
          <cell r="B1685"/>
          <cell r="C1685"/>
          <cell r="D1685"/>
          <cell r="E1685"/>
        </row>
        <row r="1686">
          <cell r="B1686"/>
          <cell r="C1686"/>
          <cell r="D1686"/>
          <cell r="E1686"/>
        </row>
        <row r="1687">
          <cell r="B1687"/>
          <cell r="C1687"/>
          <cell r="D1687"/>
          <cell r="E1687"/>
        </row>
        <row r="1688">
          <cell r="B1688"/>
          <cell r="C1688"/>
          <cell r="D1688"/>
          <cell r="E1688"/>
        </row>
        <row r="1689">
          <cell r="B1689"/>
          <cell r="C1689"/>
          <cell r="D1689"/>
          <cell r="E1689"/>
        </row>
        <row r="1690">
          <cell r="B1690"/>
          <cell r="C1690"/>
          <cell r="D1690"/>
          <cell r="E1690"/>
        </row>
        <row r="1691">
          <cell r="B1691"/>
          <cell r="C1691"/>
          <cell r="D1691"/>
          <cell r="E1691"/>
        </row>
        <row r="1692">
          <cell r="B1692"/>
          <cell r="C1692"/>
          <cell r="D1692"/>
          <cell r="E1692"/>
        </row>
        <row r="1693">
          <cell r="B1693"/>
          <cell r="C1693"/>
          <cell r="D1693"/>
          <cell r="E1693"/>
        </row>
        <row r="1694">
          <cell r="B1694"/>
          <cell r="C1694"/>
          <cell r="D1694"/>
          <cell r="E1694"/>
        </row>
        <row r="1695">
          <cell r="B1695"/>
          <cell r="C1695"/>
          <cell r="D1695"/>
          <cell r="E1695"/>
        </row>
        <row r="1696">
          <cell r="B1696"/>
          <cell r="C1696"/>
          <cell r="D1696"/>
          <cell r="E1696"/>
        </row>
        <row r="1697">
          <cell r="B1697"/>
          <cell r="C1697"/>
          <cell r="D1697"/>
          <cell r="E1697"/>
        </row>
        <row r="1698">
          <cell r="B1698"/>
          <cell r="C1698"/>
          <cell r="D1698"/>
          <cell r="E1698"/>
        </row>
        <row r="1699">
          <cell r="B1699"/>
          <cell r="C1699"/>
          <cell r="D1699"/>
          <cell r="E1699"/>
        </row>
        <row r="1700">
          <cell r="B1700"/>
          <cell r="C1700"/>
          <cell r="D1700"/>
          <cell r="E1700"/>
        </row>
        <row r="1701">
          <cell r="B1701"/>
          <cell r="C1701"/>
          <cell r="D1701"/>
          <cell r="E1701"/>
        </row>
        <row r="1702">
          <cell r="B1702"/>
          <cell r="C1702"/>
          <cell r="D1702"/>
          <cell r="E1702"/>
        </row>
        <row r="1703">
          <cell r="B1703"/>
          <cell r="C1703"/>
          <cell r="D1703"/>
          <cell r="E1703"/>
        </row>
        <row r="1704">
          <cell r="B1704"/>
          <cell r="C1704"/>
          <cell r="D1704"/>
          <cell r="E1704"/>
        </row>
        <row r="1705">
          <cell r="B1705"/>
          <cell r="C1705"/>
          <cell r="D1705"/>
          <cell r="E1705"/>
        </row>
        <row r="1706">
          <cell r="B1706"/>
          <cell r="C1706"/>
          <cell r="D1706"/>
          <cell r="E1706"/>
        </row>
        <row r="1707">
          <cell r="B1707"/>
          <cell r="C1707"/>
          <cell r="D1707"/>
          <cell r="E1707"/>
        </row>
        <row r="1708">
          <cell r="B1708"/>
          <cell r="C1708"/>
          <cell r="D1708"/>
          <cell r="E1708"/>
        </row>
        <row r="1709">
          <cell r="B1709"/>
          <cell r="C1709"/>
          <cell r="D1709"/>
          <cell r="E1709"/>
        </row>
        <row r="1710">
          <cell r="B1710"/>
          <cell r="C1710"/>
          <cell r="D1710"/>
          <cell r="E1710"/>
        </row>
        <row r="1711">
          <cell r="B1711"/>
          <cell r="C1711"/>
          <cell r="D1711"/>
          <cell r="E1711"/>
        </row>
        <row r="1712">
          <cell r="B1712"/>
          <cell r="C1712"/>
          <cell r="D1712"/>
          <cell r="E1712"/>
        </row>
        <row r="1713">
          <cell r="B1713"/>
          <cell r="C1713"/>
          <cell r="D1713"/>
          <cell r="E1713"/>
        </row>
        <row r="1714">
          <cell r="B1714"/>
          <cell r="C1714"/>
          <cell r="D1714"/>
          <cell r="E1714"/>
        </row>
        <row r="1715">
          <cell r="B1715"/>
          <cell r="C1715"/>
          <cell r="D1715"/>
          <cell r="E1715"/>
        </row>
        <row r="1716">
          <cell r="B1716"/>
          <cell r="C1716"/>
          <cell r="D1716"/>
          <cell r="E1716"/>
        </row>
        <row r="1717">
          <cell r="B1717"/>
          <cell r="C1717"/>
          <cell r="D1717"/>
          <cell r="E1717"/>
        </row>
        <row r="1718">
          <cell r="B1718"/>
          <cell r="C1718"/>
          <cell r="D1718"/>
          <cell r="E1718"/>
        </row>
        <row r="1719">
          <cell r="B1719"/>
          <cell r="C1719"/>
          <cell r="D1719"/>
          <cell r="E1719"/>
        </row>
        <row r="1720">
          <cell r="B1720"/>
          <cell r="C1720"/>
          <cell r="D1720"/>
          <cell r="E1720"/>
        </row>
        <row r="1721">
          <cell r="B1721"/>
          <cell r="C1721"/>
          <cell r="D1721"/>
          <cell r="E1721"/>
        </row>
        <row r="1722">
          <cell r="B1722"/>
          <cell r="C1722"/>
          <cell r="D1722"/>
          <cell r="E1722"/>
        </row>
        <row r="1723">
          <cell r="B1723"/>
          <cell r="C1723"/>
          <cell r="D1723"/>
          <cell r="E1723"/>
        </row>
        <row r="1724">
          <cell r="B1724"/>
          <cell r="C1724"/>
          <cell r="D1724"/>
          <cell r="E1724"/>
        </row>
        <row r="1725">
          <cell r="B1725"/>
          <cell r="C1725"/>
          <cell r="D1725"/>
          <cell r="E1725"/>
        </row>
        <row r="1726">
          <cell r="B1726"/>
          <cell r="C1726"/>
          <cell r="D1726"/>
          <cell r="E1726"/>
        </row>
        <row r="1727">
          <cell r="B1727"/>
          <cell r="C1727"/>
          <cell r="D1727"/>
          <cell r="E1727"/>
        </row>
        <row r="1728">
          <cell r="B1728"/>
          <cell r="C1728"/>
          <cell r="D1728"/>
          <cell r="E1728"/>
        </row>
        <row r="1729">
          <cell r="B1729"/>
          <cell r="C1729"/>
          <cell r="D1729"/>
          <cell r="E1729"/>
        </row>
        <row r="1730">
          <cell r="B1730"/>
          <cell r="C1730"/>
          <cell r="D1730"/>
          <cell r="E1730"/>
        </row>
        <row r="1731">
          <cell r="B1731"/>
          <cell r="C1731"/>
          <cell r="D1731"/>
          <cell r="E1731"/>
        </row>
        <row r="1732">
          <cell r="B1732"/>
          <cell r="C1732"/>
          <cell r="D1732"/>
          <cell r="E1732"/>
        </row>
        <row r="1733">
          <cell r="B1733"/>
          <cell r="C1733"/>
          <cell r="D1733"/>
          <cell r="E1733"/>
        </row>
        <row r="1734">
          <cell r="B1734"/>
          <cell r="C1734"/>
          <cell r="D1734"/>
          <cell r="E1734"/>
        </row>
        <row r="1735">
          <cell r="B1735"/>
          <cell r="C1735"/>
          <cell r="D1735"/>
          <cell r="E1735"/>
        </row>
        <row r="1736">
          <cell r="B1736"/>
          <cell r="C1736"/>
          <cell r="D1736"/>
          <cell r="E1736"/>
        </row>
        <row r="1737">
          <cell r="B1737"/>
          <cell r="C1737"/>
          <cell r="D1737"/>
          <cell r="E1737"/>
        </row>
        <row r="1738">
          <cell r="B1738"/>
          <cell r="C1738"/>
          <cell r="D1738"/>
          <cell r="E1738"/>
        </row>
        <row r="1739">
          <cell r="B1739"/>
          <cell r="C1739"/>
          <cell r="D1739"/>
          <cell r="E1739"/>
        </row>
        <row r="1740">
          <cell r="B1740"/>
          <cell r="C1740"/>
          <cell r="D1740"/>
          <cell r="E1740"/>
        </row>
        <row r="1741">
          <cell r="B1741"/>
          <cell r="C1741"/>
          <cell r="D1741"/>
          <cell r="E1741"/>
        </row>
        <row r="1742">
          <cell r="B1742"/>
          <cell r="C1742"/>
          <cell r="D1742"/>
          <cell r="E1742"/>
        </row>
        <row r="1743">
          <cell r="B1743"/>
          <cell r="C1743"/>
          <cell r="D1743"/>
          <cell r="E1743"/>
        </row>
        <row r="1744">
          <cell r="B1744"/>
          <cell r="C1744"/>
          <cell r="D1744"/>
          <cell r="E1744"/>
        </row>
        <row r="1745">
          <cell r="B1745"/>
          <cell r="C1745"/>
          <cell r="D1745"/>
          <cell r="E1745"/>
        </row>
        <row r="1746">
          <cell r="B1746"/>
          <cell r="C1746"/>
          <cell r="D1746"/>
          <cell r="E1746"/>
        </row>
        <row r="1747">
          <cell r="B1747"/>
          <cell r="C1747"/>
          <cell r="D1747"/>
          <cell r="E1747"/>
        </row>
        <row r="1748">
          <cell r="B1748"/>
          <cell r="C1748"/>
          <cell r="D1748"/>
          <cell r="E1748"/>
        </row>
        <row r="1749">
          <cell r="B1749"/>
          <cell r="C1749"/>
          <cell r="D1749"/>
          <cell r="E1749"/>
        </row>
        <row r="1750">
          <cell r="B1750"/>
          <cell r="C1750"/>
          <cell r="D1750"/>
          <cell r="E1750"/>
        </row>
        <row r="1751">
          <cell r="B1751"/>
          <cell r="C1751"/>
          <cell r="D1751"/>
          <cell r="E1751"/>
        </row>
        <row r="1752">
          <cell r="B1752"/>
          <cell r="C1752"/>
          <cell r="D1752"/>
          <cell r="E1752"/>
        </row>
        <row r="1753">
          <cell r="B1753"/>
          <cell r="C1753"/>
          <cell r="D1753"/>
          <cell r="E1753"/>
        </row>
        <row r="1754">
          <cell r="B1754"/>
          <cell r="C1754"/>
          <cell r="D1754"/>
          <cell r="E1754"/>
        </row>
        <row r="1755">
          <cell r="B1755"/>
          <cell r="C1755"/>
          <cell r="D1755"/>
          <cell r="E1755"/>
        </row>
        <row r="1756">
          <cell r="B1756"/>
          <cell r="C1756"/>
          <cell r="D1756"/>
          <cell r="E1756"/>
        </row>
        <row r="1757">
          <cell r="B1757"/>
          <cell r="C1757"/>
          <cell r="D1757"/>
          <cell r="E1757"/>
        </row>
        <row r="1758">
          <cell r="B1758"/>
          <cell r="C1758"/>
          <cell r="D1758"/>
          <cell r="E1758"/>
        </row>
        <row r="1759">
          <cell r="B1759"/>
          <cell r="C1759"/>
          <cell r="D1759"/>
          <cell r="E1759"/>
        </row>
        <row r="1760">
          <cell r="B1760"/>
          <cell r="C1760"/>
          <cell r="D1760"/>
          <cell r="E1760"/>
        </row>
        <row r="1761">
          <cell r="B1761"/>
          <cell r="C1761"/>
          <cell r="D1761"/>
          <cell r="E1761"/>
        </row>
        <row r="1762">
          <cell r="B1762"/>
          <cell r="C1762"/>
          <cell r="D1762"/>
          <cell r="E1762"/>
        </row>
        <row r="1763">
          <cell r="B1763"/>
          <cell r="C1763"/>
          <cell r="D1763"/>
          <cell r="E1763"/>
        </row>
        <row r="1764">
          <cell r="B1764"/>
          <cell r="C1764"/>
          <cell r="D1764"/>
          <cell r="E1764"/>
        </row>
        <row r="1765">
          <cell r="B1765"/>
          <cell r="C1765"/>
          <cell r="D1765"/>
          <cell r="E1765"/>
        </row>
        <row r="1766">
          <cell r="B1766"/>
          <cell r="C1766"/>
          <cell r="D1766"/>
          <cell r="E1766"/>
        </row>
        <row r="1767">
          <cell r="B1767"/>
          <cell r="C1767"/>
          <cell r="D1767"/>
          <cell r="E1767"/>
        </row>
        <row r="1768">
          <cell r="B1768"/>
          <cell r="C1768"/>
          <cell r="D1768"/>
          <cell r="E1768"/>
        </row>
        <row r="1769">
          <cell r="B1769"/>
          <cell r="C1769"/>
          <cell r="D1769"/>
          <cell r="E1769"/>
        </row>
        <row r="1770">
          <cell r="B1770"/>
          <cell r="C1770"/>
          <cell r="D1770"/>
          <cell r="E1770"/>
        </row>
        <row r="1771">
          <cell r="B1771"/>
          <cell r="C1771"/>
          <cell r="D1771"/>
          <cell r="E1771"/>
        </row>
        <row r="1772">
          <cell r="B1772"/>
          <cell r="C1772"/>
          <cell r="D1772"/>
          <cell r="E1772"/>
        </row>
        <row r="1773">
          <cell r="B1773"/>
          <cell r="C1773"/>
          <cell r="D1773"/>
          <cell r="E1773"/>
        </row>
        <row r="1774">
          <cell r="B1774"/>
          <cell r="C1774"/>
          <cell r="D1774"/>
          <cell r="E1774"/>
        </row>
        <row r="1775">
          <cell r="B1775"/>
          <cell r="C1775"/>
          <cell r="D1775"/>
          <cell r="E1775"/>
        </row>
        <row r="1776">
          <cell r="B1776"/>
          <cell r="C1776"/>
          <cell r="D1776"/>
          <cell r="E1776"/>
        </row>
        <row r="1777">
          <cell r="B1777"/>
          <cell r="C1777"/>
          <cell r="D1777"/>
          <cell r="E1777"/>
        </row>
        <row r="1778">
          <cell r="B1778"/>
          <cell r="C1778"/>
          <cell r="D1778"/>
          <cell r="E1778"/>
        </row>
        <row r="1779">
          <cell r="B1779"/>
          <cell r="C1779"/>
          <cell r="D1779"/>
          <cell r="E1779"/>
        </row>
        <row r="1780">
          <cell r="B1780"/>
          <cell r="C1780"/>
          <cell r="D1780"/>
          <cell r="E1780"/>
        </row>
        <row r="1781">
          <cell r="B1781"/>
          <cell r="C1781"/>
          <cell r="D1781"/>
          <cell r="E1781"/>
        </row>
        <row r="1782">
          <cell r="B1782"/>
          <cell r="C1782"/>
          <cell r="D1782"/>
          <cell r="E1782"/>
        </row>
        <row r="1783">
          <cell r="B1783"/>
          <cell r="C1783"/>
          <cell r="D1783"/>
          <cell r="E1783"/>
        </row>
        <row r="1784">
          <cell r="B1784"/>
          <cell r="C1784"/>
          <cell r="D1784"/>
          <cell r="E1784"/>
        </row>
        <row r="1785">
          <cell r="B1785"/>
          <cell r="C1785"/>
          <cell r="D1785"/>
          <cell r="E1785"/>
        </row>
        <row r="1786">
          <cell r="B1786"/>
          <cell r="C1786"/>
          <cell r="D1786"/>
          <cell r="E1786"/>
        </row>
        <row r="1787">
          <cell r="B1787"/>
          <cell r="C1787"/>
          <cell r="D1787"/>
          <cell r="E1787"/>
        </row>
        <row r="1788">
          <cell r="B1788"/>
          <cell r="C1788"/>
          <cell r="D1788"/>
          <cell r="E1788"/>
        </row>
        <row r="1789">
          <cell r="B1789"/>
          <cell r="C1789"/>
          <cell r="D1789"/>
          <cell r="E1789"/>
        </row>
        <row r="1790">
          <cell r="B1790"/>
          <cell r="C1790"/>
          <cell r="D1790"/>
          <cell r="E1790"/>
        </row>
        <row r="1791">
          <cell r="B1791"/>
          <cell r="C1791"/>
          <cell r="D1791"/>
          <cell r="E1791"/>
        </row>
        <row r="1792">
          <cell r="B1792"/>
          <cell r="C1792"/>
          <cell r="D1792"/>
          <cell r="E1792"/>
        </row>
        <row r="1793">
          <cell r="B1793"/>
          <cell r="C1793"/>
          <cell r="D1793"/>
          <cell r="E1793"/>
        </row>
        <row r="1794">
          <cell r="B1794"/>
          <cell r="C1794"/>
          <cell r="D1794"/>
          <cell r="E1794"/>
        </row>
        <row r="1795">
          <cell r="B1795"/>
          <cell r="C1795"/>
          <cell r="D1795"/>
          <cell r="E1795"/>
        </row>
        <row r="1796">
          <cell r="B1796"/>
          <cell r="C1796"/>
          <cell r="D1796"/>
          <cell r="E1796"/>
        </row>
        <row r="1797">
          <cell r="B1797"/>
          <cell r="C1797"/>
          <cell r="D1797"/>
          <cell r="E1797"/>
        </row>
        <row r="1798">
          <cell r="B1798"/>
          <cell r="C1798"/>
          <cell r="D1798"/>
          <cell r="E1798"/>
        </row>
        <row r="1799">
          <cell r="B1799"/>
          <cell r="C1799"/>
          <cell r="D1799"/>
          <cell r="E1799"/>
        </row>
      </sheetData>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341"/>
  <sheetViews>
    <sheetView showGridLines="0" zoomScaleNormal="100" zoomScalePageLayoutView="75" workbookViewId="0">
      <selection activeCell="B890" sqref="B890"/>
    </sheetView>
  </sheetViews>
  <sheetFormatPr baseColWidth="10" defaultColWidth="11.44140625" defaultRowHeight="30" customHeight="1"/>
  <cols>
    <col min="1" max="1" width="5" style="1" bestFit="1" customWidth="1"/>
    <col min="2" max="2" width="19.5546875" style="1" bestFit="1" customWidth="1"/>
    <col min="3" max="3" width="98.88671875" style="1" customWidth="1"/>
    <col min="4" max="4" width="9.44140625" style="1" bestFit="1" customWidth="1"/>
    <col min="5" max="5" width="15.88671875" style="3" bestFit="1" customWidth="1"/>
    <col min="6" max="16384" width="11.44140625" style="1"/>
  </cols>
  <sheetData>
    <row r="1" spans="1:6" ht="20.399999999999999">
      <c r="A1" s="85"/>
      <c r="B1"/>
      <c r="C1"/>
      <c r="D1"/>
      <c r="E1"/>
    </row>
    <row r="2" spans="1:6" ht="24.6">
      <c r="A2" s="85"/>
      <c r="B2" s="486" t="s">
        <v>0</v>
      </c>
      <c r="C2" s="486"/>
      <c r="D2" s="486"/>
      <c r="E2" s="486"/>
    </row>
    <row r="3" spans="1:6" ht="24.6">
      <c r="A3" s="85"/>
      <c r="B3" s="4"/>
      <c r="C3" s="5"/>
      <c r="D3" s="6"/>
      <c r="E3" s="7"/>
    </row>
    <row r="4" spans="1:6" ht="20.399999999999999">
      <c r="A4" s="146"/>
      <c r="B4" s="147" t="s">
        <v>1</v>
      </c>
      <c r="C4" s="148" t="s">
        <v>2</v>
      </c>
      <c r="D4" s="148" t="s">
        <v>3</v>
      </c>
      <c r="E4" s="149" t="s">
        <v>4</v>
      </c>
      <c r="F4" s="149" t="s">
        <v>5</v>
      </c>
    </row>
    <row r="5" spans="1:6" s="2" customFormat="1" ht="30" customHeight="1">
      <c r="A5" s="146"/>
      <c r="B5" s="487" t="s">
        <v>6</v>
      </c>
      <c r="C5" s="487"/>
      <c r="D5" s="151"/>
      <c r="E5" s="152"/>
      <c r="F5" s="152"/>
    </row>
    <row r="6" spans="1:6" ht="30" customHeight="1">
      <c r="A6" s="153">
        <v>1</v>
      </c>
      <c r="B6" s="154" t="s">
        <v>7</v>
      </c>
      <c r="C6" s="155" t="s">
        <v>8</v>
      </c>
      <c r="D6" s="156" t="s">
        <v>9</v>
      </c>
      <c r="E6" s="157">
        <v>3.15</v>
      </c>
      <c r="F6" s="158" t="s">
        <v>10</v>
      </c>
    </row>
    <row r="7" spans="1:6" ht="30" customHeight="1">
      <c r="A7" s="85">
        <f>A6+1</f>
        <v>2</v>
      </c>
      <c r="B7" s="159" t="s">
        <v>11</v>
      </c>
      <c r="C7" s="160" t="s">
        <v>12</v>
      </c>
      <c r="D7" s="161" t="s">
        <v>13</v>
      </c>
      <c r="E7" s="162">
        <v>26.78</v>
      </c>
      <c r="F7" s="158" t="s">
        <v>10</v>
      </c>
    </row>
    <row r="8" spans="1:6" ht="30" customHeight="1">
      <c r="A8" s="85">
        <f t="shared" ref="A8:A71" si="0">A7+1</f>
        <v>3</v>
      </c>
      <c r="B8" s="159" t="s">
        <v>14</v>
      </c>
      <c r="C8" s="163" t="s">
        <v>15</v>
      </c>
      <c r="D8" s="164" t="s">
        <v>16</v>
      </c>
      <c r="E8" s="162">
        <v>9.0000000000000011E-2</v>
      </c>
      <c r="F8" s="158" t="s">
        <v>10</v>
      </c>
    </row>
    <row r="9" spans="1:6" ht="30" customHeight="1">
      <c r="A9" s="85">
        <f t="shared" si="0"/>
        <v>4</v>
      </c>
      <c r="B9" s="159" t="s">
        <v>17</v>
      </c>
      <c r="C9" s="165" t="s">
        <v>18</v>
      </c>
      <c r="D9" s="161" t="s">
        <v>16</v>
      </c>
      <c r="E9" s="162">
        <v>0.25</v>
      </c>
      <c r="F9" s="158" t="s">
        <v>10</v>
      </c>
    </row>
    <row r="10" spans="1:6" ht="30" customHeight="1">
      <c r="A10" s="85">
        <f t="shared" si="0"/>
        <v>5</v>
      </c>
      <c r="B10" s="159" t="s">
        <v>19</v>
      </c>
      <c r="C10" s="163" t="s">
        <v>20</v>
      </c>
      <c r="D10" s="164" t="s">
        <v>16</v>
      </c>
      <c r="E10" s="162">
        <v>0.33</v>
      </c>
      <c r="F10" s="158" t="s">
        <v>10</v>
      </c>
    </row>
    <row r="11" spans="1:6" ht="30" customHeight="1">
      <c r="A11" s="85">
        <f t="shared" si="0"/>
        <v>6</v>
      </c>
      <c r="B11" s="159" t="s">
        <v>21</v>
      </c>
      <c r="C11" s="165" t="s">
        <v>22</v>
      </c>
      <c r="D11" s="161" t="s">
        <v>16</v>
      </c>
      <c r="E11" s="162">
        <v>0.33</v>
      </c>
      <c r="F11" s="158" t="s">
        <v>10</v>
      </c>
    </row>
    <row r="12" spans="1:6" ht="30" customHeight="1">
      <c r="A12" s="85">
        <f t="shared" si="0"/>
        <v>7</v>
      </c>
      <c r="B12" s="159" t="s">
        <v>23</v>
      </c>
      <c r="C12" s="163" t="s">
        <v>24</v>
      </c>
      <c r="D12" s="164" t="s">
        <v>16</v>
      </c>
      <c r="E12" s="162">
        <v>0.33</v>
      </c>
      <c r="F12" s="158" t="s">
        <v>10</v>
      </c>
    </row>
    <row r="13" spans="1:6" ht="30" customHeight="1">
      <c r="A13" s="85">
        <f t="shared" si="0"/>
        <v>8</v>
      </c>
      <c r="B13" s="159" t="s">
        <v>25</v>
      </c>
      <c r="C13" s="165" t="s">
        <v>26</v>
      </c>
      <c r="D13" s="161" t="s">
        <v>16</v>
      </c>
      <c r="E13" s="162">
        <v>0.25</v>
      </c>
      <c r="F13" s="158" t="s">
        <v>10</v>
      </c>
    </row>
    <row r="14" spans="1:6" ht="30" customHeight="1">
      <c r="A14" s="85">
        <f t="shared" si="0"/>
        <v>9</v>
      </c>
      <c r="B14" s="159" t="s">
        <v>27</v>
      </c>
      <c r="C14" s="163" t="s">
        <v>28</v>
      </c>
      <c r="D14" s="164" t="s">
        <v>16</v>
      </c>
      <c r="E14" s="162">
        <v>0.25</v>
      </c>
      <c r="F14" s="158" t="s">
        <v>10</v>
      </c>
    </row>
    <row r="15" spans="1:6" ht="30" customHeight="1">
      <c r="A15" s="85">
        <f t="shared" si="0"/>
        <v>10</v>
      </c>
      <c r="B15" s="159" t="s">
        <v>29</v>
      </c>
      <c r="C15" s="165" t="s">
        <v>30</v>
      </c>
      <c r="D15" s="161" t="s">
        <v>16</v>
      </c>
      <c r="E15" s="162">
        <v>0.25</v>
      </c>
      <c r="F15" s="158" t="s">
        <v>10</v>
      </c>
    </row>
    <row r="16" spans="1:6" ht="30" customHeight="1">
      <c r="A16" s="85">
        <f t="shared" si="0"/>
        <v>11</v>
      </c>
      <c r="B16" s="159" t="s">
        <v>31</v>
      </c>
      <c r="C16" s="163" t="s">
        <v>32</v>
      </c>
      <c r="D16" s="164" t="s">
        <v>33</v>
      </c>
      <c r="E16" s="162">
        <v>257.09999999999997</v>
      </c>
      <c r="F16" s="158" t="s">
        <v>10</v>
      </c>
    </row>
    <row r="17" spans="1:6" ht="30" customHeight="1">
      <c r="A17" s="85">
        <f t="shared" si="0"/>
        <v>12</v>
      </c>
      <c r="B17" s="159" t="s">
        <v>34</v>
      </c>
      <c r="C17" s="165" t="s">
        <v>35</v>
      </c>
      <c r="D17" s="161" t="s">
        <v>33</v>
      </c>
      <c r="E17" s="162">
        <v>398.49</v>
      </c>
      <c r="F17" s="158" t="s">
        <v>10</v>
      </c>
    </row>
    <row r="18" spans="1:6" ht="30" customHeight="1">
      <c r="A18" s="85">
        <f t="shared" si="0"/>
        <v>13</v>
      </c>
      <c r="B18" s="159" t="s">
        <v>36</v>
      </c>
      <c r="C18" s="163" t="s">
        <v>37</v>
      </c>
      <c r="D18" s="164" t="s">
        <v>33</v>
      </c>
      <c r="E18" s="162">
        <v>373.8</v>
      </c>
      <c r="F18" s="158" t="s">
        <v>10</v>
      </c>
    </row>
    <row r="19" spans="1:6" ht="30" customHeight="1">
      <c r="A19" s="85">
        <f t="shared" si="0"/>
        <v>14</v>
      </c>
      <c r="B19" s="159" t="s">
        <v>38</v>
      </c>
      <c r="C19" s="165" t="s">
        <v>39</v>
      </c>
      <c r="D19" s="161" t="s">
        <v>33</v>
      </c>
      <c r="E19" s="162">
        <v>45.93</v>
      </c>
      <c r="F19" s="158" t="s">
        <v>10</v>
      </c>
    </row>
    <row r="20" spans="1:6" ht="30" customHeight="1">
      <c r="A20" s="85">
        <f t="shared" si="0"/>
        <v>15</v>
      </c>
      <c r="B20" s="159" t="s">
        <v>40</v>
      </c>
      <c r="C20" s="163" t="s">
        <v>41</v>
      </c>
      <c r="D20" s="164" t="s">
        <v>33</v>
      </c>
      <c r="E20" s="162">
        <v>111.41000000000001</v>
      </c>
      <c r="F20" s="158" t="s">
        <v>10</v>
      </c>
    </row>
    <row r="21" spans="1:6" ht="30" customHeight="1">
      <c r="A21" s="85">
        <f t="shared" si="0"/>
        <v>16</v>
      </c>
      <c r="B21" s="159" t="s">
        <v>42</v>
      </c>
      <c r="C21" s="165" t="s">
        <v>43</v>
      </c>
      <c r="D21" s="161" t="s">
        <v>33</v>
      </c>
      <c r="E21" s="162">
        <v>91.67</v>
      </c>
      <c r="F21" s="158" t="s">
        <v>10</v>
      </c>
    </row>
    <row r="22" spans="1:6" ht="30" customHeight="1">
      <c r="A22" s="153">
        <f t="shared" si="0"/>
        <v>17</v>
      </c>
      <c r="B22" s="154" t="s">
        <v>44</v>
      </c>
      <c r="C22" s="166" t="s">
        <v>45</v>
      </c>
      <c r="D22" s="156" t="s">
        <v>9</v>
      </c>
      <c r="E22" s="157">
        <v>3.15</v>
      </c>
      <c r="F22" s="158" t="s">
        <v>10</v>
      </c>
    </row>
    <row r="23" spans="1:6" ht="30" customHeight="1">
      <c r="A23" s="153">
        <f t="shared" si="0"/>
        <v>18</v>
      </c>
      <c r="B23" s="154" t="s">
        <v>46</v>
      </c>
      <c r="C23" s="155" t="s">
        <v>47</v>
      </c>
      <c r="D23" s="156" t="s">
        <v>9</v>
      </c>
      <c r="E23" s="157">
        <v>3.15</v>
      </c>
      <c r="F23" s="158" t="s">
        <v>10</v>
      </c>
    </row>
    <row r="24" spans="1:6" ht="30" customHeight="1">
      <c r="A24" s="153">
        <f t="shared" si="0"/>
        <v>19</v>
      </c>
      <c r="B24" s="154" t="s">
        <v>48</v>
      </c>
      <c r="C24" s="166" t="s">
        <v>49</v>
      </c>
      <c r="D24" s="167" t="s">
        <v>50</v>
      </c>
      <c r="E24" s="157">
        <v>437.23</v>
      </c>
      <c r="F24" s="158" t="s">
        <v>10</v>
      </c>
    </row>
    <row r="25" spans="1:6" ht="30" customHeight="1">
      <c r="A25" s="153">
        <f t="shared" si="0"/>
        <v>20</v>
      </c>
      <c r="B25" s="154" t="s">
        <v>51</v>
      </c>
      <c r="C25" s="166" t="s">
        <v>52</v>
      </c>
      <c r="D25" s="167" t="s">
        <v>50</v>
      </c>
      <c r="E25" s="157">
        <v>349.78</v>
      </c>
      <c r="F25" s="158" t="s">
        <v>10</v>
      </c>
    </row>
    <row r="26" spans="1:6" ht="30" customHeight="1">
      <c r="A26" s="153">
        <f t="shared" si="0"/>
        <v>21</v>
      </c>
      <c r="B26" s="154" t="s">
        <v>53</v>
      </c>
      <c r="C26" s="166" t="s">
        <v>54</v>
      </c>
      <c r="D26" s="167" t="s">
        <v>50</v>
      </c>
      <c r="E26" s="157">
        <v>109.31</v>
      </c>
      <c r="F26" s="158" t="s">
        <v>10</v>
      </c>
    </row>
    <row r="27" spans="1:6" ht="30" customHeight="1">
      <c r="A27" s="85">
        <f t="shared" si="0"/>
        <v>22</v>
      </c>
      <c r="B27" s="159" t="s">
        <v>55</v>
      </c>
      <c r="C27" s="163" t="s">
        <v>56</v>
      </c>
      <c r="D27" s="163" t="s">
        <v>33</v>
      </c>
      <c r="E27" s="162">
        <v>678.36</v>
      </c>
      <c r="F27" s="158" t="s">
        <v>10</v>
      </c>
    </row>
    <row r="28" spans="1:6" ht="30" customHeight="1">
      <c r="A28" s="85">
        <f t="shared" si="0"/>
        <v>23</v>
      </c>
      <c r="B28" s="159" t="s">
        <v>57</v>
      </c>
      <c r="C28" s="163" t="s">
        <v>58</v>
      </c>
      <c r="D28" s="164" t="s">
        <v>50</v>
      </c>
      <c r="E28" s="162">
        <v>1539.2099999999998</v>
      </c>
      <c r="F28" s="158" t="s">
        <v>10</v>
      </c>
    </row>
    <row r="29" spans="1:6" ht="30" customHeight="1">
      <c r="A29" s="85">
        <f t="shared" si="0"/>
        <v>24</v>
      </c>
      <c r="B29" s="159" t="s">
        <v>59</v>
      </c>
      <c r="C29" s="163" t="s">
        <v>60</v>
      </c>
      <c r="D29" s="164" t="s">
        <v>61</v>
      </c>
      <c r="E29" s="162">
        <v>1710.4399999999998</v>
      </c>
      <c r="F29" s="158" t="s">
        <v>10</v>
      </c>
    </row>
    <row r="30" spans="1:6" ht="30" customHeight="1">
      <c r="A30" s="85">
        <f t="shared" si="0"/>
        <v>25</v>
      </c>
      <c r="B30" s="159" t="s">
        <v>62</v>
      </c>
      <c r="C30" s="163" t="s">
        <v>63</v>
      </c>
      <c r="D30" s="164" t="s">
        <v>33</v>
      </c>
      <c r="E30" s="162">
        <v>2121.62</v>
      </c>
      <c r="F30" s="158" t="s">
        <v>10</v>
      </c>
    </row>
    <row r="31" spans="1:6" ht="30" customHeight="1">
      <c r="A31" s="153">
        <f t="shared" si="0"/>
        <v>26</v>
      </c>
      <c r="B31" s="154" t="s">
        <v>64</v>
      </c>
      <c r="C31" s="166" t="s">
        <v>65</v>
      </c>
      <c r="D31" s="156" t="s">
        <v>9</v>
      </c>
      <c r="E31" s="157">
        <v>2.66</v>
      </c>
      <c r="F31" s="158" t="s">
        <v>10</v>
      </c>
    </row>
    <row r="32" spans="1:6" ht="30" customHeight="1">
      <c r="A32" s="153">
        <f t="shared" si="0"/>
        <v>27</v>
      </c>
      <c r="B32" s="154" t="s">
        <v>66</v>
      </c>
      <c r="C32" s="166" t="s">
        <v>67</v>
      </c>
      <c r="D32" s="156" t="s">
        <v>9</v>
      </c>
      <c r="E32" s="157">
        <v>3.15</v>
      </c>
      <c r="F32" s="158" t="s">
        <v>10</v>
      </c>
    </row>
    <row r="33" spans="1:6" ht="30" customHeight="1">
      <c r="A33" s="85">
        <f t="shared" si="0"/>
        <v>28</v>
      </c>
      <c r="B33" s="159" t="s">
        <v>68</v>
      </c>
      <c r="C33" s="163" t="s">
        <v>69</v>
      </c>
      <c r="D33" s="163" t="s">
        <v>33</v>
      </c>
      <c r="E33" s="162">
        <v>350.32</v>
      </c>
      <c r="F33" s="158" t="s">
        <v>10</v>
      </c>
    </row>
    <row r="34" spans="1:6" ht="30" customHeight="1">
      <c r="A34" s="85">
        <f t="shared" si="0"/>
        <v>29</v>
      </c>
      <c r="B34" s="159" t="s">
        <v>70</v>
      </c>
      <c r="C34" s="163" t="s">
        <v>71</v>
      </c>
      <c r="D34" s="164" t="s">
        <v>13</v>
      </c>
      <c r="E34" s="162">
        <v>54.08</v>
      </c>
      <c r="F34" s="158" t="s">
        <v>10</v>
      </c>
    </row>
    <row r="35" spans="1:6" ht="30" customHeight="1">
      <c r="A35" s="85">
        <f t="shared" si="0"/>
        <v>30</v>
      </c>
      <c r="B35" s="159" t="s">
        <v>72</v>
      </c>
      <c r="C35" s="163" t="s">
        <v>73</v>
      </c>
      <c r="D35" s="164" t="s">
        <v>33</v>
      </c>
      <c r="E35" s="162">
        <v>350.32</v>
      </c>
      <c r="F35" s="158" t="s">
        <v>10</v>
      </c>
    </row>
    <row r="36" spans="1:6" ht="30" customHeight="1">
      <c r="A36" s="85">
        <f t="shared" si="0"/>
        <v>31</v>
      </c>
      <c r="B36" s="159" t="s">
        <v>74</v>
      </c>
      <c r="C36" s="163" t="s">
        <v>75</v>
      </c>
      <c r="D36" s="164" t="s">
        <v>13</v>
      </c>
      <c r="E36" s="162">
        <v>67.39</v>
      </c>
      <c r="F36" s="158" t="s">
        <v>10</v>
      </c>
    </row>
    <row r="37" spans="1:6" ht="30" customHeight="1">
      <c r="A37" s="153">
        <f t="shared" si="0"/>
        <v>32</v>
      </c>
      <c r="B37" s="154" t="s">
        <v>76</v>
      </c>
      <c r="C37" s="166" t="s">
        <v>77</v>
      </c>
      <c r="D37" s="167" t="s">
        <v>50</v>
      </c>
      <c r="E37" s="157">
        <v>721.64</v>
      </c>
      <c r="F37" s="158" t="s">
        <v>10</v>
      </c>
    </row>
    <row r="38" spans="1:6" ht="30" customHeight="1">
      <c r="A38" s="85">
        <f t="shared" si="0"/>
        <v>33</v>
      </c>
      <c r="B38" s="159" t="s">
        <v>78</v>
      </c>
      <c r="C38" s="163" t="s">
        <v>79</v>
      </c>
      <c r="D38" s="164" t="s">
        <v>33</v>
      </c>
      <c r="E38" s="162">
        <v>3180.54</v>
      </c>
      <c r="F38" s="158" t="s">
        <v>10</v>
      </c>
    </row>
    <row r="39" spans="1:6" ht="30" customHeight="1">
      <c r="A39" s="85">
        <f t="shared" si="0"/>
        <v>34</v>
      </c>
      <c r="B39" s="159" t="s">
        <v>80</v>
      </c>
      <c r="C39" s="165" t="s">
        <v>81</v>
      </c>
      <c r="D39" s="164" t="s">
        <v>13</v>
      </c>
      <c r="E39" s="162">
        <v>166.18</v>
      </c>
      <c r="F39" s="158" t="s">
        <v>10</v>
      </c>
    </row>
    <row r="40" spans="1:6" ht="30" customHeight="1">
      <c r="A40" s="153">
        <f t="shared" si="0"/>
        <v>35</v>
      </c>
      <c r="B40" s="154" t="s">
        <v>82</v>
      </c>
      <c r="C40" s="168" t="s">
        <v>83</v>
      </c>
      <c r="D40" s="167" t="s">
        <v>50</v>
      </c>
      <c r="E40" s="157">
        <v>749.46</v>
      </c>
      <c r="F40" s="158" t="s">
        <v>10</v>
      </c>
    </row>
    <row r="41" spans="1:6" ht="30" customHeight="1">
      <c r="A41" s="153">
        <f t="shared" si="0"/>
        <v>36</v>
      </c>
      <c r="B41" s="154" t="s">
        <v>84</v>
      </c>
      <c r="C41" s="166" t="s">
        <v>85</v>
      </c>
      <c r="D41" s="167" t="s">
        <v>50</v>
      </c>
      <c r="E41" s="157">
        <v>940.71</v>
      </c>
      <c r="F41" s="158" t="s">
        <v>10</v>
      </c>
    </row>
    <row r="42" spans="1:6" ht="30" customHeight="1">
      <c r="A42" s="153">
        <f t="shared" si="0"/>
        <v>37</v>
      </c>
      <c r="B42" s="169" t="s">
        <v>86</v>
      </c>
      <c r="C42" s="155" t="s">
        <v>87</v>
      </c>
      <c r="D42" s="156" t="s">
        <v>9</v>
      </c>
      <c r="E42" s="157">
        <v>3.15</v>
      </c>
      <c r="F42" s="158" t="s">
        <v>10</v>
      </c>
    </row>
    <row r="43" spans="1:6" ht="30" customHeight="1">
      <c r="A43" s="85">
        <f t="shared" si="0"/>
        <v>38</v>
      </c>
      <c r="B43" s="159" t="s">
        <v>88</v>
      </c>
      <c r="C43" s="170" t="s">
        <v>89</v>
      </c>
      <c r="D43" s="170" t="s">
        <v>33</v>
      </c>
      <c r="E43" s="162">
        <v>96.45</v>
      </c>
      <c r="F43" s="158" t="s">
        <v>10</v>
      </c>
    </row>
    <row r="44" spans="1:6" ht="30" customHeight="1">
      <c r="A44" s="85">
        <f t="shared" si="0"/>
        <v>39</v>
      </c>
      <c r="B44" s="159" t="s">
        <v>90</v>
      </c>
      <c r="C44" s="170" t="s">
        <v>91</v>
      </c>
      <c r="D44" s="171" t="s">
        <v>33</v>
      </c>
      <c r="E44" s="162">
        <v>176.1</v>
      </c>
      <c r="F44" s="158" t="s">
        <v>10</v>
      </c>
    </row>
    <row r="45" spans="1:6" ht="30" customHeight="1">
      <c r="A45" s="85">
        <f t="shared" si="0"/>
        <v>40</v>
      </c>
      <c r="B45" s="159" t="s">
        <v>92</v>
      </c>
      <c r="C45" s="170" t="s">
        <v>93</v>
      </c>
      <c r="D45" s="170" t="s">
        <v>33</v>
      </c>
      <c r="E45" s="162">
        <v>245.49</v>
      </c>
      <c r="F45" s="158" t="s">
        <v>10</v>
      </c>
    </row>
    <row r="46" spans="1:6" ht="30" customHeight="1">
      <c r="A46" s="85">
        <f t="shared" si="0"/>
        <v>41</v>
      </c>
      <c r="B46" s="159" t="s">
        <v>94</v>
      </c>
      <c r="C46" s="170" t="s">
        <v>95</v>
      </c>
      <c r="D46" s="171" t="s">
        <v>33</v>
      </c>
      <c r="E46" s="162">
        <v>343.81</v>
      </c>
      <c r="F46" s="158" t="s">
        <v>10</v>
      </c>
    </row>
    <row r="47" spans="1:6" ht="30" customHeight="1">
      <c r="A47" s="85">
        <f t="shared" si="0"/>
        <v>42</v>
      </c>
      <c r="B47" s="159" t="s">
        <v>96</v>
      </c>
      <c r="C47" s="170" t="s">
        <v>97</v>
      </c>
      <c r="D47" s="170" t="s">
        <v>33</v>
      </c>
      <c r="E47" s="162">
        <v>183.19</v>
      </c>
      <c r="F47" s="158" t="s">
        <v>10</v>
      </c>
    </row>
    <row r="48" spans="1:6" ht="30" customHeight="1">
      <c r="A48" s="85">
        <f t="shared" si="0"/>
        <v>43</v>
      </c>
      <c r="B48" s="159" t="s">
        <v>98</v>
      </c>
      <c r="C48" s="170" t="s">
        <v>99</v>
      </c>
      <c r="D48" s="170" t="s">
        <v>33</v>
      </c>
      <c r="E48" s="162">
        <v>97.7</v>
      </c>
      <c r="F48" s="158" t="s">
        <v>10</v>
      </c>
    </row>
    <row r="49" spans="1:6" ht="30" customHeight="1">
      <c r="A49" s="85">
        <f t="shared" si="0"/>
        <v>44</v>
      </c>
      <c r="B49" s="159" t="s">
        <v>100</v>
      </c>
      <c r="C49" s="170" t="s">
        <v>101</v>
      </c>
      <c r="D49" s="170" t="s">
        <v>33</v>
      </c>
      <c r="E49" s="162">
        <v>61.059999999999995</v>
      </c>
      <c r="F49" s="158" t="s">
        <v>10</v>
      </c>
    </row>
    <row r="50" spans="1:6" ht="30" customHeight="1">
      <c r="A50" s="85">
        <f t="shared" si="0"/>
        <v>45</v>
      </c>
      <c r="B50" s="159" t="s">
        <v>102</v>
      </c>
      <c r="C50" s="170" t="s">
        <v>103</v>
      </c>
      <c r="D50" s="172" t="s">
        <v>33</v>
      </c>
      <c r="E50" s="162">
        <v>61.059999999999995</v>
      </c>
      <c r="F50" s="158" t="s">
        <v>10</v>
      </c>
    </row>
    <row r="51" spans="1:6" ht="30" customHeight="1">
      <c r="A51" s="85">
        <f t="shared" si="0"/>
        <v>46</v>
      </c>
      <c r="B51" s="159" t="s">
        <v>104</v>
      </c>
      <c r="C51" s="170" t="s">
        <v>105</v>
      </c>
      <c r="D51" s="173" t="s">
        <v>33</v>
      </c>
      <c r="E51" s="162">
        <v>73.27000000000001</v>
      </c>
      <c r="F51" s="158" t="s">
        <v>10</v>
      </c>
    </row>
    <row r="52" spans="1:6" ht="30" customHeight="1">
      <c r="A52" s="85">
        <f t="shared" si="0"/>
        <v>47</v>
      </c>
      <c r="B52" s="159" t="s">
        <v>106</v>
      </c>
      <c r="C52" s="170" t="s">
        <v>107</v>
      </c>
      <c r="D52" s="172" t="s">
        <v>33</v>
      </c>
      <c r="E52" s="162">
        <v>183.19</v>
      </c>
      <c r="F52" s="158" t="s">
        <v>10</v>
      </c>
    </row>
    <row r="53" spans="1:6" ht="30" customHeight="1">
      <c r="A53" s="85">
        <f t="shared" si="0"/>
        <v>48</v>
      </c>
      <c r="B53" s="159" t="s">
        <v>108</v>
      </c>
      <c r="C53" s="170" t="s">
        <v>109</v>
      </c>
      <c r="D53" s="170" t="s">
        <v>33</v>
      </c>
      <c r="E53" s="162">
        <v>97.7</v>
      </c>
      <c r="F53" s="158" t="s">
        <v>10</v>
      </c>
    </row>
    <row r="54" spans="1:6" ht="30" customHeight="1">
      <c r="A54" s="85">
        <f t="shared" si="0"/>
        <v>49</v>
      </c>
      <c r="B54" s="159" t="s">
        <v>110</v>
      </c>
      <c r="C54" s="170" t="s">
        <v>111</v>
      </c>
      <c r="D54" s="171" t="s">
        <v>33</v>
      </c>
      <c r="E54" s="162">
        <v>244.25</v>
      </c>
      <c r="F54" s="158" t="s">
        <v>10</v>
      </c>
    </row>
    <row r="55" spans="1:6" ht="30" customHeight="1">
      <c r="A55" s="85">
        <f t="shared" si="0"/>
        <v>50</v>
      </c>
      <c r="B55" s="159" t="s">
        <v>112</v>
      </c>
      <c r="C55" s="170" t="s">
        <v>113</v>
      </c>
      <c r="D55" s="170" t="s">
        <v>33</v>
      </c>
      <c r="E55" s="162">
        <v>122.12</v>
      </c>
      <c r="F55" s="158" t="s">
        <v>10</v>
      </c>
    </row>
    <row r="56" spans="1:6" ht="30" customHeight="1">
      <c r="A56" s="85">
        <f t="shared" si="0"/>
        <v>51</v>
      </c>
      <c r="B56" s="159" t="s">
        <v>114</v>
      </c>
      <c r="C56" s="170" t="s">
        <v>115</v>
      </c>
      <c r="D56" s="171" t="s">
        <v>33</v>
      </c>
      <c r="E56" s="162">
        <v>305.29999999999995</v>
      </c>
      <c r="F56" s="158" t="s">
        <v>10</v>
      </c>
    </row>
    <row r="57" spans="1:6" ht="30" customHeight="1">
      <c r="A57" s="85">
        <f t="shared" si="0"/>
        <v>52</v>
      </c>
      <c r="B57" s="159" t="s">
        <v>116</v>
      </c>
      <c r="C57" s="170" t="s">
        <v>117</v>
      </c>
      <c r="D57" s="170" t="s">
        <v>33</v>
      </c>
      <c r="E57" s="162">
        <v>427.41999999999996</v>
      </c>
      <c r="F57" s="158" t="s">
        <v>10</v>
      </c>
    </row>
    <row r="58" spans="1:6" ht="30" customHeight="1">
      <c r="A58" s="85">
        <f t="shared" si="0"/>
        <v>53</v>
      </c>
      <c r="B58" s="159" t="s">
        <v>118</v>
      </c>
      <c r="C58" s="170" t="s">
        <v>119</v>
      </c>
      <c r="D58" s="171" t="s">
        <v>33</v>
      </c>
      <c r="E58" s="162">
        <v>146.54999999999998</v>
      </c>
      <c r="F58" s="158" t="s">
        <v>10</v>
      </c>
    </row>
    <row r="59" spans="1:6" ht="30" customHeight="1">
      <c r="A59" s="85">
        <f t="shared" si="0"/>
        <v>54</v>
      </c>
      <c r="B59" s="159" t="s">
        <v>120</v>
      </c>
      <c r="C59" s="170" t="s">
        <v>121</v>
      </c>
      <c r="D59" s="170" t="s">
        <v>33</v>
      </c>
      <c r="E59" s="162">
        <v>2849.45</v>
      </c>
      <c r="F59" s="158" t="s">
        <v>10</v>
      </c>
    </row>
    <row r="60" spans="1:6" ht="30" customHeight="1">
      <c r="A60" s="85">
        <f t="shared" si="0"/>
        <v>55</v>
      </c>
      <c r="B60" s="159" t="s">
        <v>122</v>
      </c>
      <c r="C60" s="170" t="s">
        <v>123</v>
      </c>
      <c r="D60" s="171" t="s">
        <v>33</v>
      </c>
      <c r="E60" s="162">
        <v>3093.68</v>
      </c>
      <c r="F60" s="158" t="s">
        <v>10</v>
      </c>
    </row>
    <row r="61" spans="1:6" ht="30" customHeight="1">
      <c r="A61" s="85">
        <f t="shared" si="0"/>
        <v>56</v>
      </c>
      <c r="B61" s="159" t="s">
        <v>124</v>
      </c>
      <c r="C61" s="170" t="s">
        <v>125</v>
      </c>
      <c r="D61" s="170" t="s">
        <v>33</v>
      </c>
      <c r="E61" s="162">
        <v>97.7</v>
      </c>
      <c r="F61" s="158" t="s">
        <v>10</v>
      </c>
    </row>
    <row r="62" spans="1:6" ht="30" customHeight="1">
      <c r="A62" s="85">
        <f t="shared" si="0"/>
        <v>57</v>
      </c>
      <c r="B62" s="159" t="s">
        <v>126</v>
      </c>
      <c r="C62" s="174" t="s">
        <v>127</v>
      </c>
      <c r="D62" s="171" t="s">
        <v>33</v>
      </c>
      <c r="E62" s="162">
        <v>48.86</v>
      </c>
      <c r="F62" s="158" t="s">
        <v>10</v>
      </c>
    </row>
    <row r="63" spans="1:6" ht="30" customHeight="1">
      <c r="A63" s="85">
        <f t="shared" si="0"/>
        <v>58</v>
      </c>
      <c r="B63" s="159" t="s">
        <v>128</v>
      </c>
      <c r="C63" s="175" t="s">
        <v>129</v>
      </c>
      <c r="D63" s="170" t="s">
        <v>33</v>
      </c>
      <c r="E63" s="162">
        <v>48.86</v>
      </c>
      <c r="F63" s="158" t="s">
        <v>10</v>
      </c>
    </row>
    <row r="64" spans="1:6" ht="30" customHeight="1">
      <c r="A64" s="85">
        <f t="shared" si="0"/>
        <v>59</v>
      </c>
      <c r="B64" s="159" t="s">
        <v>130</v>
      </c>
      <c r="C64" s="174" t="s">
        <v>131</v>
      </c>
      <c r="D64" s="171" t="s">
        <v>33</v>
      </c>
      <c r="E64" s="162">
        <v>48.86</v>
      </c>
      <c r="F64" s="158" t="s">
        <v>10</v>
      </c>
    </row>
    <row r="65" spans="1:6" ht="30" customHeight="1">
      <c r="A65" s="85">
        <f t="shared" si="0"/>
        <v>60</v>
      </c>
      <c r="B65" s="159" t="s">
        <v>132</v>
      </c>
      <c r="C65" s="175" t="s">
        <v>133</v>
      </c>
      <c r="D65" s="170" t="s">
        <v>33</v>
      </c>
      <c r="E65" s="162">
        <v>40.71</v>
      </c>
      <c r="F65" s="158" t="s">
        <v>10</v>
      </c>
    </row>
    <row r="66" spans="1:6" ht="30" customHeight="1">
      <c r="A66" s="85">
        <f t="shared" si="0"/>
        <v>61</v>
      </c>
      <c r="B66" s="159" t="s">
        <v>134</v>
      </c>
      <c r="C66" s="174" t="s">
        <v>135</v>
      </c>
      <c r="D66" s="171" t="s">
        <v>33</v>
      </c>
      <c r="E66" s="162">
        <v>24.430000000000003</v>
      </c>
      <c r="F66" s="158" t="s">
        <v>10</v>
      </c>
    </row>
    <row r="67" spans="1:6" ht="30" customHeight="1">
      <c r="A67" s="85">
        <f t="shared" si="0"/>
        <v>62</v>
      </c>
      <c r="B67" s="159" t="s">
        <v>136</v>
      </c>
      <c r="C67" s="175" t="s">
        <v>137</v>
      </c>
      <c r="D67" s="170" t="s">
        <v>33</v>
      </c>
      <c r="E67" s="162">
        <v>24.430000000000003</v>
      </c>
      <c r="F67" s="158" t="s">
        <v>10</v>
      </c>
    </row>
    <row r="68" spans="1:6" ht="30" customHeight="1">
      <c r="A68" s="85">
        <f t="shared" si="0"/>
        <v>63</v>
      </c>
      <c r="B68" s="159" t="s">
        <v>138</v>
      </c>
      <c r="C68" s="174" t="s">
        <v>139</v>
      </c>
      <c r="D68" s="171" t="s">
        <v>33</v>
      </c>
      <c r="E68" s="162">
        <v>24.430000000000003</v>
      </c>
      <c r="F68" s="158" t="s">
        <v>10</v>
      </c>
    </row>
    <row r="69" spans="1:6" ht="30" customHeight="1">
      <c r="A69" s="85">
        <f t="shared" si="0"/>
        <v>64</v>
      </c>
      <c r="B69" s="159" t="s">
        <v>140</v>
      </c>
      <c r="C69" s="175" t="s">
        <v>141</v>
      </c>
      <c r="D69" s="170" t="s">
        <v>33</v>
      </c>
      <c r="E69" s="162">
        <v>24.430000000000003</v>
      </c>
      <c r="F69" s="158" t="s">
        <v>10</v>
      </c>
    </row>
    <row r="70" spans="1:6" ht="30" customHeight="1">
      <c r="A70" s="85">
        <f t="shared" si="0"/>
        <v>65</v>
      </c>
      <c r="B70" s="159" t="s">
        <v>142</v>
      </c>
      <c r="C70" s="174" t="s">
        <v>143</v>
      </c>
      <c r="D70" s="171" t="s">
        <v>33</v>
      </c>
      <c r="E70" s="162">
        <v>24.430000000000003</v>
      </c>
      <c r="F70" s="158" t="s">
        <v>10</v>
      </c>
    </row>
    <row r="71" spans="1:6" ht="30" customHeight="1">
      <c r="A71" s="85">
        <f t="shared" si="0"/>
        <v>66</v>
      </c>
      <c r="B71" s="159" t="s">
        <v>144</v>
      </c>
      <c r="C71" s="175" t="s">
        <v>145</v>
      </c>
      <c r="D71" s="170" t="s">
        <v>33</v>
      </c>
      <c r="E71" s="162">
        <v>40.71</v>
      </c>
      <c r="F71" s="158" t="s">
        <v>10</v>
      </c>
    </row>
    <row r="72" spans="1:6" ht="30" customHeight="1">
      <c r="A72" s="85">
        <f t="shared" ref="A72:A135" si="1">A71+1</f>
        <v>67</v>
      </c>
      <c r="B72" s="159" t="s">
        <v>146</v>
      </c>
      <c r="C72" s="174" t="s">
        <v>147</v>
      </c>
      <c r="D72" s="171" t="s">
        <v>33</v>
      </c>
      <c r="E72" s="162">
        <v>32.57</v>
      </c>
      <c r="F72" s="158" t="s">
        <v>10</v>
      </c>
    </row>
    <row r="73" spans="1:6" ht="30" customHeight="1">
      <c r="A73" s="85">
        <f t="shared" si="1"/>
        <v>68</v>
      </c>
      <c r="B73" s="159" t="s">
        <v>148</v>
      </c>
      <c r="C73" s="175" t="s">
        <v>149</v>
      </c>
      <c r="D73" s="170" t="s">
        <v>33</v>
      </c>
      <c r="E73" s="162">
        <v>24.430000000000003</v>
      </c>
      <c r="F73" s="158" t="s">
        <v>10</v>
      </c>
    </row>
    <row r="74" spans="1:6" ht="30" customHeight="1">
      <c r="A74" s="85">
        <f t="shared" si="1"/>
        <v>69</v>
      </c>
      <c r="B74" s="159" t="s">
        <v>150</v>
      </c>
      <c r="C74" s="174" t="s">
        <v>151</v>
      </c>
      <c r="D74" s="171" t="s">
        <v>33</v>
      </c>
      <c r="E74" s="162">
        <v>24.430000000000003</v>
      </c>
      <c r="F74" s="158" t="s">
        <v>10</v>
      </c>
    </row>
    <row r="75" spans="1:6" ht="30" customHeight="1">
      <c r="A75" s="85">
        <f t="shared" si="1"/>
        <v>70</v>
      </c>
      <c r="B75" s="159" t="s">
        <v>152</v>
      </c>
      <c r="C75" s="175" t="s">
        <v>153</v>
      </c>
      <c r="D75" s="170" t="s">
        <v>33</v>
      </c>
      <c r="E75" s="162">
        <v>13.03</v>
      </c>
      <c r="F75" s="158" t="s">
        <v>10</v>
      </c>
    </row>
    <row r="76" spans="1:6" ht="30" customHeight="1">
      <c r="A76" s="85">
        <f t="shared" si="1"/>
        <v>71</v>
      </c>
      <c r="B76" s="176" t="s">
        <v>154</v>
      </c>
      <c r="C76" s="177" t="s">
        <v>155</v>
      </c>
      <c r="D76" s="176" t="s">
        <v>16</v>
      </c>
      <c r="E76" s="162">
        <v>423.39</v>
      </c>
      <c r="F76" s="158" t="s">
        <v>156</v>
      </c>
    </row>
    <row r="77" spans="1:6" ht="30" customHeight="1">
      <c r="A77" s="85">
        <f t="shared" si="1"/>
        <v>72</v>
      </c>
      <c r="B77" s="173" t="s">
        <v>157</v>
      </c>
      <c r="C77" s="170" t="s">
        <v>158</v>
      </c>
      <c r="D77" s="173" t="s">
        <v>16</v>
      </c>
      <c r="E77" s="162">
        <v>41.04</v>
      </c>
      <c r="F77" s="158" t="s">
        <v>156</v>
      </c>
    </row>
    <row r="78" spans="1:6" ht="30" customHeight="1">
      <c r="A78" s="85">
        <f t="shared" si="1"/>
        <v>73</v>
      </c>
      <c r="B78" s="176" t="s">
        <v>159</v>
      </c>
      <c r="C78" s="177" t="s">
        <v>160</v>
      </c>
      <c r="D78" s="176" t="s">
        <v>16</v>
      </c>
      <c r="E78" s="162">
        <v>49.52</v>
      </c>
      <c r="F78" s="158" t="s">
        <v>156</v>
      </c>
    </row>
    <row r="79" spans="1:6" ht="30" customHeight="1">
      <c r="A79" s="85">
        <f t="shared" si="1"/>
        <v>74</v>
      </c>
      <c r="B79" s="173" t="s">
        <v>161</v>
      </c>
      <c r="C79" s="170" t="s">
        <v>162</v>
      </c>
      <c r="D79" s="173" t="s">
        <v>16</v>
      </c>
      <c r="E79" s="162">
        <v>23.99</v>
      </c>
      <c r="F79" s="158" t="s">
        <v>156</v>
      </c>
    </row>
    <row r="80" spans="1:6" ht="30" customHeight="1">
      <c r="A80" s="85">
        <f t="shared" si="1"/>
        <v>75</v>
      </c>
      <c r="B80" s="176" t="s">
        <v>163</v>
      </c>
      <c r="C80" s="177" t="s">
        <v>164</v>
      </c>
      <c r="D80" s="176" t="s">
        <v>16</v>
      </c>
      <c r="E80" s="162">
        <v>39.869999999999997</v>
      </c>
      <c r="F80" s="158" t="s">
        <v>156</v>
      </c>
    </row>
    <row r="81" spans="1:6" ht="30" customHeight="1">
      <c r="A81" s="85">
        <f t="shared" si="1"/>
        <v>76</v>
      </c>
      <c r="B81" s="173" t="s">
        <v>165</v>
      </c>
      <c r="C81" s="170" t="s">
        <v>166</v>
      </c>
      <c r="D81" s="173" t="s">
        <v>16</v>
      </c>
      <c r="E81" s="162">
        <v>39.17</v>
      </c>
      <c r="F81" s="158" t="s">
        <v>156</v>
      </c>
    </row>
    <row r="82" spans="1:6" ht="30" customHeight="1">
      <c r="A82" s="85">
        <f t="shared" si="1"/>
        <v>77</v>
      </c>
      <c r="B82" s="176" t="s">
        <v>167</v>
      </c>
      <c r="C82" s="177" t="s">
        <v>168</v>
      </c>
      <c r="D82" s="176" t="s">
        <v>16</v>
      </c>
      <c r="E82" s="162">
        <v>44.4</v>
      </c>
      <c r="F82" s="158" t="s">
        <v>156</v>
      </c>
    </row>
    <row r="83" spans="1:6" ht="30" customHeight="1">
      <c r="A83" s="85">
        <f t="shared" si="1"/>
        <v>78</v>
      </c>
      <c r="B83" s="173" t="s">
        <v>169</v>
      </c>
      <c r="C83" s="170" t="s">
        <v>170</v>
      </c>
      <c r="D83" s="173" t="s">
        <v>16</v>
      </c>
      <c r="E83" s="162">
        <v>144.04</v>
      </c>
      <c r="F83" s="158" t="s">
        <v>156</v>
      </c>
    </row>
    <row r="84" spans="1:6" ht="30" customHeight="1">
      <c r="A84" s="85">
        <f t="shared" si="1"/>
        <v>79</v>
      </c>
      <c r="B84" s="176" t="s">
        <v>171</v>
      </c>
      <c r="C84" s="177" t="s">
        <v>172</v>
      </c>
      <c r="D84" s="176" t="s">
        <v>16</v>
      </c>
      <c r="E84" s="162">
        <v>20.5</v>
      </c>
      <c r="F84" s="158" t="s">
        <v>156</v>
      </c>
    </row>
    <row r="85" spans="1:6" ht="30" customHeight="1">
      <c r="A85" s="85">
        <f t="shared" si="1"/>
        <v>80</v>
      </c>
      <c r="B85" s="173" t="s">
        <v>173</v>
      </c>
      <c r="C85" s="170" t="s">
        <v>174</v>
      </c>
      <c r="D85" s="173" t="s">
        <v>16</v>
      </c>
      <c r="E85" s="162">
        <v>58.56</v>
      </c>
      <c r="F85" s="158" t="s">
        <v>156</v>
      </c>
    </row>
    <row r="86" spans="1:6" ht="30" customHeight="1">
      <c r="A86" s="85">
        <f t="shared" si="1"/>
        <v>81</v>
      </c>
      <c r="B86" s="176" t="s">
        <v>175</v>
      </c>
      <c r="C86" s="177" t="s">
        <v>176</v>
      </c>
      <c r="D86" s="176" t="s">
        <v>16</v>
      </c>
      <c r="E86" s="162">
        <v>33.68</v>
      </c>
      <c r="F86" s="158" t="s">
        <v>156</v>
      </c>
    </row>
    <row r="87" spans="1:6" ht="30" customHeight="1">
      <c r="A87" s="85">
        <f t="shared" si="1"/>
        <v>82</v>
      </c>
      <c r="B87" s="173" t="s">
        <v>177</v>
      </c>
      <c r="C87" s="170" t="s">
        <v>178</v>
      </c>
      <c r="D87" s="173" t="s">
        <v>16</v>
      </c>
      <c r="E87" s="162">
        <v>24.009999999999998</v>
      </c>
      <c r="F87" s="158" t="s">
        <v>156</v>
      </c>
    </row>
    <row r="88" spans="1:6" ht="30" customHeight="1">
      <c r="A88" s="85">
        <f t="shared" si="1"/>
        <v>83</v>
      </c>
      <c r="B88" s="176" t="s">
        <v>179</v>
      </c>
      <c r="C88" s="177" t="s">
        <v>180</v>
      </c>
      <c r="D88" s="176" t="s">
        <v>16</v>
      </c>
      <c r="E88" s="162">
        <v>52.68</v>
      </c>
      <c r="F88" s="158" t="s">
        <v>156</v>
      </c>
    </row>
    <row r="89" spans="1:6" ht="30" customHeight="1">
      <c r="A89" s="85">
        <f t="shared" si="1"/>
        <v>84</v>
      </c>
      <c r="B89" s="173" t="s">
        <v>181</v>
      </c>
      <c r="C89" s="170" t="s">
        <v>182</v>
      </c>
      <c r="D89" s="173" t="s">
        <v>16</v>
      </c>
      <c r="E89" s="162">
        <v>22.26</v>
      </c>
      <c r="F89" s="158" t="s">
        <v>156</v>
      </c>
    </row>
    <row r="90" spans="1:6" ht="30" customHeight="1">
      <c r="A90" s="85">
        <f t="shared" si="1"/>
        <v>85</v>
      </c>
      <c r="B90" s="176" t="s">
        <v>183</v>
      </c>
      <c r="C90" s="177" t="s">
        <v>184</v>
      </c>
      <c r="D90" s="176" t="s">
        <v>16</v>
      </c>
      <c r="E90" s="162">
        <v>35.28</v>
      </c>
      <c r="F90" s="158" t="s">
        <v>156</v>
      </c>
    </row>
    <row r="91" spans="1:6" ht="30" customHeight="1">
      <c r="A91" s="85">
        <f t="shared" si="1"/>
        <v>86</v>
      </c>
      <c r="B91" s="173" t="s">
        <v>185</v>
      </c>
      <c r="C91" s="170" t="s">
        <v>186</v>
      </c>
      <c r="D91" s="173" t="s">
        <v>16</v>
      </c>
      <c r="E91" s="162">
        <v>27.46</v>
      </c>
      <c r="F91" s="158" t="s">
        <v>156</v>
      </c>
    </row>
    <row r="92" spans="1:6" ht="30" customHeight="1">
      <c r="A92" s="85">
        <f t="shared" si="1"/>
        <v>87</v>
      </c>
      <c r="B92" s="176" t="s">
        <v>187</v>
      </c>
      <c r="C92" s="177" t="s">
        <v>188</v>
      </c>
      <c r="D92" s="176" t="s">
        <v>16</v>
      </c>
      <c r="E92" s="162">
        <v>32.680000000000007</v>
      </c>
      <c r="F92" s="158" t="s">
        <v>156</v>
      </c>
    </row>
    <row r="93" spans="1:6" ht="30" customHeight="1">
      <c r="A93" s="85">
        <f t="shared" si="1"/>
        <v>88</v>
      </c>
      <c r="B93" s="173" t="s">
        <v>189</v>
      </c>
      <c r="C93" s="170" t="s">
        <v>190</v>
      </c>
      <c r="D93" s="173" t="s">
        <v>16</v>
      </c>
      <c r="E93" s="162">
        <v>32.49</v>
      </c>
      <c r="F93" s="158" t="s">
        <v>156</v>
      </c>
    </row>
    <row r="94" spans="1:6" ht="30" customHeight="1">
      <c r="A94" s="85">
        <f t="shared" si="1"/>
        <v>89</v>
      </c>
      <c r="B94" s="176" t="s">
        <v>191</v>
      </c>
      <c r="C94" s="177" t="s">
        <v>192</v>
      </c>
      <c r="D94" s="176" t="s">
        <v>16</v>
      </c>
      <c r="E94" s="162">
        <v>34.22</v>
      </c>
      <c r="F94" s="158" t="s">
        <v>156</v>
      </c>
    </row>
    <row r="95" spans="1:6" ht="30" customHeight="1">
      <c r="A95" s="85">
        <f t="shared" si="1"/>
        <v>90</v>
      </c>
      <c r="B95" s="173" t="s">
        <v>193</v>
      </c>
      <c r="C95" s="170" t="s">
        <v>194</v>
      </c>
      <c r="D95" s="173" t="s">
        <v>16</v>
      </c>
      <c r="E95" s="162">
        <v>101.5</v>
      </c>
      <c r="F95" s="158" t="s">
        <v>156</v>
      </c>
    </row>
    <row r="96" spans="1:6" ht="30" customHeight="1">
      <c r="A96" s="85">
        <f t="shared" si="1"/>
        <v>91</v>
      </c>
      <c r="B96" s="176" t="s">
        <v>195</v>
      </c>
      <c r="C96" s="177" t="s">
        <v>196</v>
      </c>
      <c r="D96" s="176" t="s">
        <v>16</v>
      </c>
      <c r="E96" s="162">
        <v>36.619999999999997</v>
      </c>
      <c r="F96" s="158" t="s">
        <v>156</v>
      </c>
    </row>
    <row r="97" spans="1:6" ht="30" customHeight="1">
      <c r="A97" s="85">
        <f t="shared" si="1"/>
        <v>92</v>
      </c>
      <c r="B97" s="173" t="s">
        <v>197</v>
      </c>
      <c r="C97" s="170" t="s">
        <v>198</v>
      </c>
      <c r="D97" s="173" t="s">
        <v>16</v>
      </c>
      <c r="E97" s="162">
        <v>15.33</v>
      </c>
      <c r="F97" s="158" t="s">
        <v>156</v>
      </c>
    </row>
    <row r="98" spans="1:6" ht="30" customHeight="1">
      <c r="A98" s="85">
        <f t="shared" si="1"/>
        <v>93</v>
      </c>
      <c r="B98" s="176" t="s">
        <v>199</v>
      </c>
      <c r="C98" s="177" t="s">
        <v>200</v>
      </c>
      <c r="D98" s="176" t="s">
        <v>201</v>
      </c>
      <c r="E98" s="162">
        <v>19.91</v>
      </c>
      <c r="F98" s="158" t="s">
        <v>156</v>
      </c>
    </row>
    <row r="99" spans="1:6" ht="30" customHeight="1">
      <c r="A99" s="85">
        <f t="shared" si="1"/>
        <v>94</v>
      </c>
      <c r="B99" s="173" t="s">
        <v>202</v>
      </c>
      <c r="C99" s="170" t="s">
        <v>203</v>
      </c>
      <c r="D99" s="173" t="s">
        <v>201</v>
      </c>
      <c r="E99" s="162">
        <v>2.4900000000000002</v>
      </c>
      <c r="F99" s="158" t="s">
        <v>156</v>
      </c>
    </row>
    <row r="100" spans="1:6" ht="30" customHeight="1">
      <c r="A100" s="85">
        <f t="shared" si="1"/>
        <v>95</v>
      </c>
      <c r="B100" s="176" t="s">
        <v>204</v>
      </c>
      <c r="C100" s="177" t="s">
        <v>205</v>
      </c>
      <c r="D100" s="176" t="s">
        <v>16</v>
      </c>
      <c r="E100" s="162">
        <v>21.47</v>
      </c>
      <c r="F100" s="158" t="s">
        <v>156</v>
      </c>
    </row>
    <row r="101" spans="1:6" ht="30" customHeight="1">
      <c r="A101" s="85">
        <f t="shared" si="1"/>
        <v>96</v>
      </c>
      <c r="B101" s="173" t="s">
        <v>206</v>
      </c>
      <c r="C101" s="170" t="s">
        <v>207</v>
      </c>
      <c r="D101" s="173" t="s">
        <v>16</v>
      </c>
      <c r="E101" s="162">
        <v>94.57</v>
      </c>
      <c r="F101" s="158" t="s">
        <v>156</v>
      </c>
    </row>
    <row r="102" spans="1:6" ht="30" customHeight="1">
      <c r="A102" s="85">
        <f t="shared" si="1"/>
        <v>97</v>
      </c>
      <c r="B102" s="176" t="s">
        <v>208</v>
      </c>
      <c r="C102" s="177" t="s">
        <v>209</v>
      </c>
      <c r="D102" s="176" t="s">
        <v>16</v>
      </c>
      <c r="E102" s="162">
        <v>39.580000000000005</v>
      </c>
      <c r="F102" s="158" t="s">
        <v>156</v>
      </c>
    </row>
    <row r="103" spans="1:6" ht="30" customHeight="1">
      <c r="A103" s="85">
        <f t="shared" si="1"/>
        <v>98</v>
      </c>
      <c r="B103" s="173" t="s">
        <v>210</v>
      </c>
      <c r="C103" s="170" t="s">
        <v>211</v>
      </c>
      <c r="D103" s="173" t="s">
        <v>16</v>
      </c>
      <c r="E103" s="162">
        <v>49.760000000000005</v>
      </c>
      <c r="F103" s="158" t="s">
        <v>156</v>
      </c>
    </row>
    <row r="104" spans="1:6" ht="30" customHeight="1">
      <c r="A104" s="85">
        <f t="shared" si="1"/>
        <v>99</v>
      </c>
      <c r="B104" s="176" t="s">
        <v>212</v>
      </c>
      <c r="C104" s="177" t="s">
        <v>213</v>
      </c>
      <c r="D104" s="176" t="s">
        <v>16</v>
      </c>
      <c r="E104" s="162">
        <v>62.29</v>
      </c>
      <c r="F104" s="158" t="s">
        <v>156</v>
      </c>
    </row>
    <row r="105" spans="1:6" ht="30" customHeight="1">
      <c r="A105" s="85">
        <f t="shared" si="1"/>
        <v>100</v>
      </c>
      <c r="B105" s="173" t="s">
        <v>214</v>
      </c>
      <c r="C105" s="170" t="s">
        <v>215</v>
      </c>
      <c r="D105" s="173" t="s">
        <v>16</v>
      </c>
      <c r="E105" s="162">
        <v>32.82</v>
      </c>
      <c r="F105" s="158" t="s">
        <v>156</v>
      </c>
    </row>
    <row r="106" spans="1:6" ht="30" customHeight="1">
      <c r="A106" s="85">
        <f t="shared" si="1"/>
        <v>101</v>
      </c>
      <c r="B106" s="176" t="s">
        <v>216</v>
      </c>
      <c r="C106" s="177" t="s">
        <v>217</v>
      </c>
      <c r="D106" s="176" t="s">
        <v>16</v>
      </c>
      <c r="E106" s="162">
        <v>17.830000000000002</v>
      </c>
      <c r="F106" s="158" t="s">
        <v>156</v>
      </c>
    </row>
    <row r="107" spans="1:6" ht="30" customHeight="1">
      <c r="A107" s="85">
        <f t="shared" si="1"/>
        <v>102</v>
      </c>
      <c r="B107" s="173" t="s">
        <v>218</v>
      </c>
      <c r="C107" s="170" t="s">
        <v>219</v>
      </c>
      <c r="D107" s="173" t="s">
        <v>16</v>
      </c>
      <c r="E107" s="162">
        <v>20.86</v>
      </c>
      <c r="F107" s="158" t="s">
        <v>156</v>
      </c>
    </row>
    <row r="108" spans="1:6" ht="30" customHeight="1">
      <c r="A108" s="85">
        <f t="shared" si="1"/>
        <v>103</v>
      </c>
      <c r="B108" s="176" t="s">
        <v>220</v>
      </c>
      <c r="C108" s="177" t="s">
        <v>221</v>
      </c>
      <c r="D108" s="176" t="s">
        <v>16</v>
      </c>
      <c r="E108" s="162">
        <v>18.309999999999999</v>
      </c>
      <c r="F108" s="158" t="s">
        <v>156</v>
      </c>
    </row>
    <row r="109" spans="1:6" ht="30" customHeight="1">
      <c r="A109" s="85">
        <f t="shared" si="1"/>
        <v>104</v>
      </c>
      <c r="B109" s="173" t="s">
        <v>222</v>
      </c>
      <c r="C109" s="170" t="s">
        <v>223</v>
      </c>
      <c r="D109" s="173" t="s">
        <v>16</v>
      </c>
      <c r="E109" s="162">
        <v>9.99</v>
      </c>
      <c r="F109" s="158" t="s">
        <v>156</v>
      </c>
    </row>
    <row r="110" spans="1:6" ht="30" customHeight="1">
      <c r="A110" s="85">
        <f t="shared" si="1"/>
        <v>105</v>
      </c>
      <c r="B110" s="173" t="s">
        <v>224</v>
      </c>
      <c r="C110" s="170" t="s">
        <v>225</v>
      </c>
      <c r="D110" s="173" t="s">
        <v>16</v>
      </c>
      <c r="E110" s="162">
        <v>14.989999999999998</v>
      </c>
      <c r="F110" s="158" t="s">
        <v>156</v>
      </c>
    </row>
    <row r="111" spans="1:6" ht="30" customHeight="1">
      <c r="A111" s="85">
        <f t="shared" si="1"/>
        <v>106</v>
      </c>
      <c r="B111" s="176" t="s">
        <v>226</v>
      </c>
      <c r="C111" s="177" t="s">
        <v>227</v>
      </c>
      <c r="D111" s="176" t="s">
        <v>16</v>
      </c>
      <c r="E111" s="162">
        <v>12</v>
      </c>
      <c r="F111" s="158" t="s">
        <v>156</v>
      </c>
    </row>
    <row r="112" spans="1:6" ht="30" customHeight="1">
      <c r="A112" s="85">
        <f t="shared" si="1"/>
        <v>107</v>
      </c>
      <c r="B112" s="173" t="s">
        <v>228</v>
      </c>
      <c r="C112" s="170" t="s">
        <v>229</v>
      </c>
      <c r="D112" s="173" t="s">
        <v>16</v>
      </c>
      <c r="E112" s="162">
        <v>35.15</v>
      </c>
      <c r="F112" s="158" t="s">
        <v>156</v>
      </c>
    </row>
    <row r="113" spans="1:6" ht="30" customHeight="1">
      <c r="A113" s="85">
        <f t="shared" si="1"/>
        <v>108</v>
      </c>
      <c r="B113" s="176" t="s">
        <v>230</v>
      </c>
      <c r="C113" s="177" t="s">
        <v>231</v>
      </c>
      <c r="D113" s="176" t="s">
        <v>16</v>
      </c>
      <c r="E113" s="162">
        <v>35.730000000000004</v>
      </c>
      <c r="F113" s="158" t="s">
        <v>156</v>
      </c>
    </row>
    <row r="114" spans="1:6" ht="30" customHeight="1">
      <c r="A114" s="85">
        <f t="shared" si="1"/>
        <v>109</v>
      </c>
      <c r="B114" s="176" t="s">
        <v>232</v>
      </c>
      <c r="C114" s="177" t="s">
        <v>233</v>
      </c>
      <c r="D114" s="176" t="s">
        <v>16</v>
      </c>
      <c r="E114" s="162">
        <v>15.77</v>
      </c>
      <c r="F114" s="158" t="s">
        <v>156</v>
      </c>
    </row>
    <row r="115" spans="1:6" ht="30" customHeight="1">
      <c r="A115" s="85">
        <f t="shared" si="1"/>
        <v>110</v>
      </c>
      <c r="B115" s="176" t="s">
        <v>234</v>
      </c>
      <c r="C115" s="177" t="s">
        <v>235</v>
      </c>
      <c r="D115" s="176" t="s">
        <v>16</v>
      </c>
      <c r="E115" s="162">
        <v>15.77</v>
      </c>
      <c r="F115" s="158" t="s">
        <v>156</v>
      </c>
    </row>
    <row r="116" spans="1:6" ht="30" customHeight="1">
      <c r="A116" s="85">
        <f t="shared" si="1"/>
        <v>111</v>
      </c>
      <c r="B116" s="173" t="s">
        <v>236</v>
      </c>
      <c r="C116" s="170" t="s">
        <v>237</v>
      </c>
      <c r="D116" s="173" t="s">
        <v>16</v>
      </c>
      <c r="E116" s="162">
        <v>64.900000000000006</v>
      </c>
      <c r="F116" s="158" t="s">
        <v>156</v>
      </c>
    </row>
    <row r="117" spans="1:6" ht="30" customHeight="1">
      <c r="A117" s="85">
        <f t="shared" si="1"/>
        <v>112</v>
      </c>
      <c r="B117" s="176" t="s">
        <v>238</v>
      </c>
      <c r="C117" s="177" t="s">
        <v>239</v>
      </c>
      <c r="D117" s="176" t="s">
        <v>16</v>
      </c>
      <c r="E117" s="162">
        <v>5.58</v>
      </c>
      <c r="F117" s="158" t="s">
        <v>156</v>
      </c>
    </row>
    <row r="118" spans="1:6" ht="30" customHeight="1">
      <c r="A118" s="85">
        <f t="shared" si="1"/>
        <v>113</v>
      </c>
      <c r="B118" s="173" t="s">
        <v>240</v>
      </c>
      <c r="C118" s="170" t="s">
        <v>241</v>
      </c>
      <c r="D118" s="173" t="s">
        <v>201</v>
      </c>
      <c r="E118" s="162">
        <v>0.51</v>
      </c>
      <c r="F118" s="158" t="s">
        <v>156</v>
      </c>
    </row>
    <row r="119" spans="1:6" ht="30" customHeight="1">
      <c r="A119" s="85">
        <f t="shared" si="1"/>
        <v>114</v>
      </c>
      <c r="B119" s="176" t="s">
        <v>242</v>
      </c>
      <c r="C119" s="177" t="s">
        <v>243</v>
      </c>
      <c r="D119" s="176" t="s">
        <v>201</v>
      </c>
      <c r="E119" s="162">
        <v>4.41</v>
      </c>
      <c r="F119" s="158" t="s">
        <v>156</v>
      </c>
    </row>
    <row r="120" spans="1:6" ht="30" customHeight="1">
      <c r="A120" s="85">
        <f t="shared" si="1"/>
        <v>115</v>
      </c>
      <c r="B120" s="176" t="s">
        <v>244</v>
      </c>
      <c r="C120" s="177" t="s">
        <v>245</v>
      </c>
      <c r="D120" s="176" t="s">
        <v>16</v>
      </c>
      <c r="E120" s="162">
        <v>40.700000000000003</v>
      </c>
      <c r="F120" s="158" t="s">
        <v>156</v>
      </c>
    </row>
    <row r="121" spans="1:6" ht="30" customHeight="1">
      <c r="A121" s="85">
        <f t="shared" si="1"/>
        <v>116</v>
      </c>
      <c r="B121" s="173" t="s">
        <v>246</v>
      </c>
      <c r="C121" s="170" t="s">
        <v>247</v>
      </c>
      <c r="D121" s="173" t="s">
        <v>16</v>
      </c>
      <c r="E121" s="162">
        <v>2.21</v>
      </c>
      <c r="F121" s="158" t="s">
        <v>156</v>
      </c>
    </row>
    <row r="122" spans="1:6" ht="30" customHeight="1">
      <c r="A122" s="85">
        <f t="shared" si="1"/>
        <v>117</v>
      </c>
      <c r="B122" s="176" t="s">
        <v>248</v>
      </c>
      <c r="C122" s="177" t="s">
        <v>249</v>
      </c>
      <c r="D122" s="176" t="s">
        <v>201</v>
      </c>
      <c r="E122" s="162">
        <v>8.09</v>
      </c>
      <c r="F122" s="158" t="s">
        <v>156</v>
      </c>
    </row>
    <row r="123" spans="1:6" ht="30" customHeight="1">
      <c r="A123" s="85">
        <f t="shared" si="1"/>
        <v>118</v>
      </c>
      <c r="B123" s="176" t="s">
        <v>250</v>
      </c>
      <c r="C123" s="177" t="s">
        <v>251</v>
      </c>
      <c r="D123" s="176" t="s">
        <v>16</v>
      </c>
      <c r="E123" s="162">
        <v>6.86</v>
      </c>
      <c r="F123" s="158" t="s">
        <v>156</v>
      </c>
    </row>
    <row r="124" spans="1:6" ht="30" customHeight="1">
      <c r="A124" s="85">
        <f t="shared" si="1"/>
        <v>119</v>
      </c>
      <c r="B124" s="176" t="s">
        <v>252</v>
      </c>
      <c r="C124" s="177" t="s">
        <v>253</v>
      </c>
      <c r="D124" s="176" t="s">
        <v>16</v>
      </c>
      <c r="E124" s="162">
        <v>6.29</v>
      </c>
      <c r="F124" s="158" t="s">
        <v>156</v>
      </c>
    </row>
    <row r="125" spans="1:6" ht="30" customHeight="1">
      <c r="A125" s="85">
        <f t="shared" si="1"/>
        <v>120</v>
      </c>
      <c r="B125" s="173" t="s">
        <v>254</v>
      </c>
      <c r="C125" s="170" t="s">
        <v>255</v>
      </c>
      <c r="D125" s="173" t="s">
        <v>16</v>
      </c>
      <c r="E125" s="162">
        <v>73.27000000000001</v>
      </c>
      <c r="F125" s="158" t="s">
        <v>156</v>
      </c>
    </row>
    <row r="126" spans="1:6" ht="30" customHeight="1">
      <c r="A126" s="85">
        <f t="shared" si="1"/>
        <v>121</v>
      </c>
      <c r="B126" s="176" t="s">
        <v>256</v>
      </c>
      <c r="C126" s="177" t="s">
        <v>257</v>
      </c>
      <c r="D126" s="176" t="s">
        <v>16</v>
      </c>
      <c r="E126" s="162">
        <v>1.52</v>
      </c>
      <c r="F126" s="158" t="s">
        <v>156</v>
      </c>
    </row>
    <row r="127" spans="1:6" ht="30" customHeight="1">
      <c r="A127" s="85">
        <f t="shared" si="1"/>
        <v>122</v>
      </c>
      <c r="B127" s="173" t="s">
        <v>258</v>
      </c>
      <c r="C127" s="170" t="s">
        <v>259</v>
      </c>
      <c r="D127" s="173" t="s">
        <v>16</v>
      </c>
      <c r="E127" s="162">
        <v>12.09</v>
      </c>
      <c r="F127" s="158" t="s">
        <v>156</v>
      </c>
    </row>
    <row r="128" spans="1:6" ht="30" customHeight="1">
      <c r="A128" s="85">
        <f t="shared" si="1"/>
        <v>123</v>
      </c>
      <c r="B128" s="176" t="s">
        <v>260</v>
      </c>
      <c r="C128" s="177" t="s">
        <v>261</v>
      </c>
      <c r="D128" s="176" t="s">
        <v>16</v>
      </c>
      <c r="E128" s="162">
        <v>5</v>
      </c>
      <c r="F128" s="158" t="s">
        <v>156</v>
      </c>
    </row>
    <row r="129" spans="1:6" ht="30" customHeight="1">
      <c r="A129" s="85">
        <f t="shared" si="1"/>
        <v>124</v>
      </c>
      <c r="B129" s="176" t="s">
        <v>262</v>
      </c>
      <c r="C129" s="177" t="s">
        <v>263</v>
      </c>
      <c r="D129" s="176" t="s">
        <v>16</v>
      </c>
      <c r="E129" s="162">
        <v>7.0600000000000005</v>
      </c>
      <c r="F129" s="158" t="s">
        <v>156</v>
      </c>
    </row>
    <row r="130" spans="1:6" ht="30" customHeight="1">
      <c r="A130" s="85">
        <f t="shared" si="1"/>
        <v>125</v>
      </c>
      <c r="B130" s="173" t="s">
        <v>264</v>
      </c>
      <c r="C130" s="170" t="s">
        <v>265</v>
      </c>
      <c r="D130" s="173" t="s">
        <v>16</v>
      </c>
      <c r="E130" s="162">
        <v>13.48</v>
      </c>
      <c r="F130" s="158" t="s">
        <v>156</v>
      </c>
    </row>
    <row r="131" spans="1:6" ht="30" customHeight="1">
      <c r="A131" s="85">
        <f t="shared" si="1"/>
        <v>126</v>
      </c>
      <c r="B131" s="176" t="s">
        <v>266</v>
      </c>
      <c r="C131" s="177" t="s">
        <v>267</v>
      </c>
      <c r="D131" s="176" t="s">
        <v>16</v>
      </c>
      <c r="E131" s="162">
        <v>15.61</v>
      </c>
      <c r="F131" s="158" t="s">
        <v>156</v>
      </c>
    </row>
    <row r="132" spans="1:6" ht="30" customHeight="1">
      <c r="A132" s="85">
        <f>A131+1</f>
        <v>127</v>
      </c>
      <c r="B132" s="173" t="s">
        <v>268</v>
      </c>
      <c r="C132" s="170" t="s">
        <v>269</v>
      </c>
      <c r="D132" s="173" t="s">
        <v>16</v>
      </c>
      <c r="E132" s="162">
        <v>14.5</v>
      </c>
      <c r="F132" s="158" t="s">
        <v>156</v>
      </c>
    </row>
    <row r="133" spans="1:6" ht="30" customHeight="1">
      <c r="A133" s="85">
        <f t="shared" si="1"/>
        <v>128</v>
      </c>
      <c r="B133" s="176" t="s">
        <v>270</v>
      </c>
      <c r="C133" s="177" t="s">
        <v>271</v>
      </c>
      <c r="D133" s="176" t="s">
        <v>16</v>
      </c>
      <c r="E133" s="162">
        <v>13.46</v>
      </c>
      <c r="F133" s="158" t="s">
        <v>156</v>
      </c>
    </row>
    <row r="134" spans="1:6" ht="30" customHeight="1">
      <c r="A134" s="85">
        <f t="shared" si="1"/>
        <v>129</v>
      </c>
      <c r="B134" s="173" t="s">
        <v>272</v>
      </c>
      <c r="C134" s="170" t="s">
        <v>273</v>
      </c>
      <c r="D134" s="173" t="s">
        <v>16</v>
      </c>
      <c r="E134" s="162">
        <v>12.77</v>
      </c>
      <c r="F134" s="158" t="s">
        <v>156</v>
      </c>
    </row>
    <row r="135" spans="1:6" ht="30" customHeight="1">
      <c r="A135" s="85">
        <f t="shared" si="1"/>
        <v>130</v>
      </c>
      <c r="B135" s="176" t="s">
        <v>274</v>
      </c>
      <c r="C135" s="177" t="s">
        <v>275</v>
      </c>
      <c r="D135" s="176" t="s">
        <v>16</v>
      </c>
      <c r="E135" s="162">
        <v>15.11</v>
      </c>
      <c r="F135" s="158" t="s">
        <v>156</v>
      </c>
    </row>
    <row r="136" spans="1:6" ht="30" customHeight="1">
      <c r="A136" s="85">
        <f t="shared" ref="A136:A178" si="2">A135+1</f>
        <v>131</v>
      </c>
      <c r="B136" s="173" t="s">
        <v>276</v>
      </c>
      <c r="C136" s="170" t="s">
        <v>277</v>
      </c>
      <c r="D136" s="173" t="s">
        <v>16</v>
      </c>
      <c r="E136" s="162">
        <v>8.89</v>
      </c>
      <c r="F136" s="158" t="s">
        <v>156</v>
      </c>
    </row>
    <row r="137" spans="1:6" ht="30" customHeight="1">
      <c r="A137" s="85">
        <f t="shared" si="2"/>
        <v>132</v>
      </c>
      <c r="B137" s="176" t="s">
        <v>278</v>
      </c>
      <c r="C137" s="177" t="s">
        <v>279</v>
      </c>
      <c r="D137" s="176" t="s">
        <v>201</v>
      </c>
      <c r="E137" s="162">
        <v>5.2600000000000007</v>
      </c>
      <c r="F137" s="158" t="s">
        <v>156</v>
      </c>
    </row>
    <row r="138" spans="1:6" ht="30" customHeight="1">
      <c r="A138" s="85">
        <f t="shared" si="2"/>
        <v>133</v>
      </c>
      <c r="B138" s="173" t="s">
        <v>280</v>
      </c>
      <c r="C138" s="170" t="s">
        <v>281</v>
      </c>
      <c r="D138" s="173" t="s">
        <v>201</v>
      </c>
      <c r="E138" s="162">
        <v>22.21</v>
      </c>
      <c r="F138" s="158" t="s">
        <v>156</v>
      </c>
    </row>
    <row r="139" spans="1:6" ht="30" customHeight="1">
      <c r="A139" s="85">
        <f t="shared" si="2"/>
        <v>134</v>
      </c>
      <c r="B139" s="176" t="s">
        <v>282</v>
      </c>
      <c r="C139" s="177" t="s">
        <v>283</v>
      </c>
      <c r="D139" s="176" t="s">
        <v>201</v>
      </c>
      <c r="E139" s="162">
        <v>10.77</v>
      </c>
      <c r="F139" s="158" t="s">
        <v>156</v>
      </c>
    </row>
    <row r="140" spans="1:6" ht="30" customHeight="1">
      <c r="A140" s="85">
        <f t="shared" si="2"/>
        <v>135</v>
      </c>
      <c r="B140" s="173" t="s">
        <v>284</v>
      </c>
      <c r="C140" s="170" t="s">
        <v>285</v>
      </c>
      <c r="D140" s="173" t="s">
        <v>201</v>
      </c>
      <c r="E140" s="162">
        <v>5.6899999999999995</v>
      </c>
      <c r="F140" s="158" t="s">
        <v>156</v>
      </c>
    </row>
    <row r="141" spans="1:6" ht="30" customHeight="1">
      <c r="A141" s="85">
        <f t="shared" si="2"/>
        <v>136</v>
      </c>
      <c r="B141" s="176" t="s">
        <v>286</v>
      </c>
      <c r="C141" s="177" t="s">
        <v>287</v>
      </c>
      <c r="D141" s="176" t="s">
        <v>201</v>
      </c>
      <c r="E141" s="162">
        <v>15.17</v>
      </c>
      <c r="F141" s="158" t="s">
        <v>156</v>
      </c>
    </row>
    <row r="142" spans="1:6" ht="30" customHeight="1">
      <c r="A142" s="85">
        <f t="shared" si="2"/>
        <v>137</v>
      </c>
      <c r="B142" s="173" t="s">
        <v>288</v>
      </c>
      <c r="C142" s="170" t="s">
        <v>289</v>
      </c>
      <c r="D142" s="173" t="s">
        <v>16</v>
      </c>
      <c r="E142" s="162">
        <v>81.78</v>
      </c>
      <c r="F142" s="158" t="s">
        <v>156</v>
      </c>
    </row>
    <row r="143" spans="1:6" ht="30" customHeight="1">
      <c r="A143" s="85">
        <f t="shared" si="2"/>
        <v>138</v>
      </c>
      <c r="B143" s="176" t="s">
        <v>290</v>
      </c>
      <c r="C143" s="177" t="s">
        <v>291</v>
      </c>
      <c r="D143" s="176" t="s">
        <v>16</v>
      </c>
      <c r="E143" s="162">
        <v>76.64</v>
      </c>
      <c r="F143" s="158" t="s">
        <v>156</v>
      </c>
    </row>
    <row r="144" spans="1:6" ht="30" customHeight="1">
      <c r="A144" s="85">
        <f t="shared" si="2"/>
        <v>139</v>
      </c>
      <c r="B144" s="173" t="s">
        <v>292</v>
      </c>
      <c r="C144" s="170" t="s">
        <v>293</v>
      </c>
      <c r="D144" s="173" t="s">
        <v>16</v>
      </c>
      <c r="E144" s="162">
        <v>54.67</v>
      </c>
      <c r="F144" s="158" t="s">
        <v>156</v>
      </c>
    </row>
    <row r="145" spans="1:6" ht="30" customHeight="1">
      <c r="A145" s="85">
        <f t="shared" si="2"/>
        <v>140</v>
      </c>
      <c r="B145" s="176" t="s">
        <v>294</v>
      </c>
      <c r="C145" s="177" t="s">
        <v>295</v>
      </c>
      <c r="D145" s="176" t="s">
        <v>201</v>
      </c>
      <c r="E145" s="162">
        <v>13.9</v>
      </c>
      <c r="F145" s="158" t="s">
        <v>156</v>
      </c>
    </row>
    <row r="146" spans="1:6" ht="30" customHeight="1">
      <c r="A146" s="85">
        <f t="shared" si="2"/>
        <v>141</v>
      </c>
      <c r="B146" s="173" t="s">
        <v>296</v>
      </c>
      <c r="C146" s="170" t="s">
        <v>297</v>
      </c>
      <c r="D146" s="173" t="s">
        <v>201</v>
      </c>
      <c r="E146" s="162">
        <v>3.7800000000000002</v>
      </c>
      <c r="F146" s="158" t="s">
        <v>156</v>
      </c>
    </row>
    <row r="147" spans="1:6" ht="30" customHeight="1">
      <c r="A147" s="85">
        <f t="shared" si="2"/>
        <v>142</v>
      </c>
      <c r="B147" s="173" t="s">
        <v>298</v>
      </c>
      <c r="C147" s="170" t="s">
        <v>299</v>
      </c>
      <c r="D147" s="173" t="s">
        <v>16</v>
      </c>
      <c r="E147" s="162">
        <v>46.47</v>
      </c>
      <c r="F147" s="158" t="s">
        <v>156</v>
      </c>
    </row>
    <row r="148" spans="1:6" ht="30" customHeight="1">
      <c r="A148" s="85">
        <f t="shared" si="2"/>
        <v>143</v>
      </c>
      <c r="B148" s="176" t="s">
        <v>300</v>
      </c>
      <c r="C148" s="177" t="s">
        <v>301</v>
      </c>
      <c r="D148" s="176" t="s">
        <v>16</v>
      </c>
      <c r="E148" s="162">
        <v>89.52000000000001</v>
      </c>
      <c r="F148" s="158" t="s">
        <v>156</v>
      </c>
    </row>
    <row r="149" spans="1:6" ht="30" customHeight="1">
      <c r="A149" s="85">
        <f t="shared" si="2"/>
        <v>144</v>
      </c>
      <c r="B149" s="173" t="s">
        <v>302</v>
      </c>
      <c r="C149" s="170" t="s">
        <v>303</v>
      </c>
      <c r="D149" s="173" t="s">
        <v>201</v>
      </c>
      <c r="E149" s="162">
        <v>3.87</v>
      </c>
      <c r="F149" s="158" t="s">
        <v>156</v>
      </c>
    </row>
    <row r="150" spans="1:6" ht="30" customHeight="1">
      <c r="A150" s="85">
        <f t="shared" si="2"/>
        <v>145</v>
      </c>
      <c r="B150" s="176" t="s">
        <v>304</v>
      </c>
      <c r="C150" s="177" t="s">
        <v>305</v>
      </c>
      <c r="D150" s="176" t="s">
        <v>16</v>
      </c>
      <c r="E150" s="162">
        <v>160.87</v>
      </c>
      <c r="F150" s="158" t="s">
        <v>156</v>
      </c>
    </row>
    <row r="151" spans="1:6" ht="30" customHeight="1">
      <c r="A151" s="85">
        <f t="shared" si="2"/>
        <v>146</v>
      </c>
      <c r="B151" s="173" t="s">
        <v>306</v>
      </c>
      <c r="C151" s="170" t="s">
        <v>307</v>
      </c>
      <c r="D151" s="173" t="s">
        <v>16</v>
      </c>
      <c r="E151" s="162">
        <v>215.19000000000003</v>
      </c>
      <c r="F151" s="158" t="s">
        <v>156</v>
      </c>
    </row>
    <row r="152" spans="1:6" ht="30" customHeight="1">
      <c r="A152" s="85">
        <f t="shared" si="2"/>
        <v>147</v>
      </c>
      <c r="B152" s="176" t="s">
        <v>308</v>
      </c>
      <c r="C152" s="177" t="s">
        <v>309</v>
      </c>
      <c r="D152" s="176" t="s">
        <v>16</v>
      </c>
      <c r="E152" s="162">
        <v>160.87</v>
      </c>
      <c r="F152" s="158" t="s">
        <v>156</v>
      </c>
    </row>
    <row r="153" spans="1:6" ht="30" customHeight="1">
      <c r="A153" s="85">
        <f t="shared" si="2"/>
        <v>148</v>
      </c>
      <c r="B153" s="173" t="s">
        <v>310</v>
      </c>
      <c r="C153" s="170" t="s">
        <v>311</v>
      </c>
      <c r="D153" s="173" t="s">
        <v>16</v>
      </c>
      <c r="E153" s="162">
        <v>188.07999999999998</v>
      </c>
      <c r="F153" s="158" t="s">
        <v>156</v>
      </c>
    </row>
    <row r="154" spans="1:6" ht="30" customHeight="1">
      <c r="A154" s="85">
        <f t="shared" si="2"/>
        <v>149</v>
      </c>
      <c r="B154" s="176" t="s">
        <v>312</v>
      </c>
      <c r="C154" s="177" t="s">
        <v>313</v>
      </c>
      <c r="D154" s="176" t="s">
        <v>16</v>
      </c>
      <c r="E154" s="162">
        <v>13.19</v>
      </c>
      <c r="F154" s="158" t="s">
        <v>156</v>
      </c>
    </row>
    <row r="155" spans="1:6" ht="30" customHeight="1">
      <c r="A155" s="85">
        <f t="shared" si="2"/>
        <v>150</v>
      </c>
      <c r="B155" s="173" t="s">
        <v>314</v>
      </c>
      <c r="C155" s="170" t="s">
        <v>315</v>
      </c>
      <c r="D155" s="173" t="s">
        <v>16</v>
      </c>
      <c r="E155" s="162">
        <v>52.16</v>
      </c>
      <c r="F155" s="158" t="s">
        <v>156</v>
      </c>
    </row>
    <row r="156" spans="1:6" ht="30" customHeight="1">
      <c r="A156" s="85">
        <f t="shared" si="2"/>
        <v>151</v>
      </c>
      <c r="B156" s="176" t="s">
        <v>316</v>
      </c>
      <c r="C156" s="177" t="s">
        <v>317</v>
      </c>
      <c r="D156" s="176" t="s">
        <v>16</v>
      </c>
      <c r="E156" s="162">
        <v>69.3</v>
      </c>
      <c r="F156" s="158" t="s">
        <v>156</v>
      </c>
    </row>
    <row r="157" spans="1:6" ht="30" customHeight="1">
      <c r="A157" s="85">
        <f t="shared" si="2"/>
        <v>152</v>
      </c>
      <c r="B157" s="173" t="s">
        <v>318</v>
      </c>
      <c r="C157" s="170" t="s">
        <v>319</v>
      </c>
      <c r="D157" s="173" t="s">
        <v>16</v>
      </c>
      <c r="E157" s="162">
        <v>87.160000000000011</v>
      </c>
      <c r="F157" s="158" t="s">
        <v>156</v>
      </c>
    </row>
    <row r="158" spans="1:6" ht="30" customHeight="1">
      <c r="A158" s="85">
        <f t="shared" si="2"/>
        <v>153</v>
      </c>
      <c r="B158" s="176" t="s">
        <v>320</v>
      </c>
      <c r="C158" s="177" t="s">
        <v>321</v>
      </c>
      <c r="D158" s="176" t="s">
        <v>16</v>
      </c>
      <c r="E158" s="162">
        <v>40.770000000000003</v>
      </c>
      <c r="F158" s="158" t="s">
        <v>156</v>
      </c>
    </row>
    <row r="159" spans="1:6" ht="30" customHeight="1">
      <c r="A159" s="85">
        <f t="shared" si="2"/>
        <v>154</v>
      </c>
      <c r="B159" s="173" t="s">
        <v>322</v>
      </c>
      <c r="C159" s="170" t="s">
        <v>323</v>
      </c>
      <c r="D159" s="173" t="s">
        <v>16</v>
      </c>
      <c r="E159" s="162">
        <v>40.9</v>
      </c>
      <c r="F159" s="158" t="s">
        <v>156</v>
      </c>
    </row>
    <row r="160" spans="1:6" ht="30" customHeight="1">
      <c r="A160" s="85">
        <f t="shared" si="2"/>
        <v>155</v>
      </c>
      <c r="B160" s="176" t="s">
        <v>324</v>
      </c>
      <c r="C160" s="177" t="s">
        <v>325</v>
      </c>
      <c r="D160" s="176" t="s">
        <v>16</v>
      </c>
      <c r="E160" s="162">
        <v>40.46</v>
      </c>
      <c r="F160" s="158" t="s">
        <v>156</v>
      </c>
    </row>
    <row r="161" spans="1:6" ht="30" customHeight="1">
      <c r="A161" s="85">
        <f t="shared" si="2"/>
        <v>156</v>
      </c>
      <c r="B161" s="173" t="s">
        <v>326</v>
      </c>
      <c r="C161" s="170" t="s">
        <v>327</v>
      </c>
      <c r="D161" s="173" t="s">
        <v>16</v>
      </c>
      <c r="E161" s="162">
        <v>17.740000000000002</v>
      </c>
      <c r="F161" s="158" t="s">
        <v>156</v>
      </c>
    </row>
    <row r="162" spans="1:6" ht="30" customHeight="1">
      <c r="A162" s="85">
        <f t="shared" si="2"/>
        <v>157</v>
      </c>
      <c r="B162" s="176" t="s">
        <v>328</v>
      </c>
      <c r="C162" s="177" t="s">
        <v>329</v>
      </c>
      <c r="D162" s="176" t="s">
        <v>16</v>
      </c>
      <c r="E162" s="162">
        <v>69.33</v>
      </c>
      <c r="F162" s="158" t="s">
        <v>156</v>
      </c>
    </row>
    <row r="163" spans="1:6" ht="30" customHeight="1">
      <c r="A163" s="85">
        <f t="shared" si="2"/>
        <v>158</v>
      </c>
      <c r="B163" s="173" t="s">
        <v>330</v>
      </c>
      <c r="C163" s="170" t="s">
        <v>331</v>
      </c>
      <c r="D163" s="173" t="s">
        <v>16</v>
      </c>
      <c r="E163" s="162">
        <v>44.88</v>
      </c>
      <c r="F163" s="158" t="s">
        <v>156</v>
      </c>
    </row>
    <row r="164" spans="1:6" ht="30" customHeight="1">
      <c r="A164" s="85">
        <f t="shared" si="2"/>
        <v>159</v>
      </c>
      <c r="B164" s="176" t="s">
        <v>332</v>
      </c>
      <c r="C164" s="177" t="s">
        <v>333</v>
      </c>
      <c r="D164" s="176" t="s">
        <v>16</v>
      </c>
      <c r="E164" s="162">
        <v>40.4</v>
      </c>
      <c r="F164" s="158" t="s">
        <v>156</v>
      </c>
    </row>
    <row r="165" spans="1:6" ht="30" customHeight="1">
      <c r="A165" s="85">
        <f t="shared" si="2"/>
        <v>160</v>
      </c>
      <c r="B165" s="173" t="s">
        <v>334</v>
      </c>
      <c r="C165" s="170" t="s">
        <v>335</v>
      </c>
      <c r="D165" s="173" t="s">
        <v>16</v>
      </c>
      <c r="E165" s="162">
        <v>50.769999999999996</v>
      </c>
      <c r="F165" s="158" t="s">
        <v>156</v>
      </c>
    </row>
    <row r="166" spans="1:6" ht="30" customHeight="1">
      <c r="A166" s="85">
        <f t="shared" si="2"/>
        <v>161</v>
      </c>
      <c r="B166" s="176" t="s">
        <v>336</v>
      </c>
      <c r="C166" s="177" t="s">
        <v>337</v>
      </c>
      <c r="D166" s="176" t="s">
        <v>16</v>
      </c>
      <c r="E166" s="162">
        <v>10.579999999999998</v>
      </c>
      <c r="F166" s="158" t="s">
        <v>156</v>
      </c>
    </row>
    <row r="167" spans="1:6" ht="30" customHeight="1">
      <c r="A167" s="85">
        <f t="shared" si="2"/>
        <v>162</v>
      </c>
      <c r="B167" s="173" t="s">
        <v>338</v>
      </c>
      <c r="C167" s="170" t="s">
        <v>339</v>
      </c>
      <c r="D167" s="173" t="s">
        <v>16</v>
      </c>
      <c r="E167" s="162">
        <v>2.83</v>
      </c>
      <c r="F167" s="158" t="s">
        <v>156</v>
      </c>
    </row>
    <row r="168" spans="1:6" ht="30" customHeight="1">
      <c r="A168" s="85">
        <f t="shared" si="2"/>
        <v>163</v>
      </c>
      <c r="B168" s="176" t="s">
        <v>340</v>
      </c>
      <c r="C168" s="177" t="s">
        <v>341</v>
      </c>
      <c r="D168" s="176" t="s">
        <v>16</v>
      </c>
      <c r="E168" s="162">
        <v>3.5900000000000003</v>
      </c>
      <c r="F168" s="158" t="s">
        <v>156</v>
      </c>
    </row>
    <row r="169" spans="1:6" ht="30" customHeight="1">
      <c r="A169" s="85">
        <f t="shared" si="2"/>
        <v>164</v>
      </c>
      <c r="B169" s="173" t="s">
        <v>342</v>
      </c>
      <c r="C169" s="170" t="s">
        <v>343</v>
      </c>
      <c r="D169" s="173" t="s">
        <v>201</v>
      </c>
      <c r="E169" s="162">
        <v>0.33</v>
      </c>
      <c r="F169" s="158" t="s">
        <v>156</v>
      </c>
    </row>
    <row r="170" spans="1:6" ht="30" customHeight="1">
      <c r="A170" s="85">
        <f t="shared" si="2"/>
        <v>165</v>
      </c>
      <c r="B170" s="176" t="s">
        <v>344</v>
      </c>
      <c r="C170" s="177" t="s">
        <v>345</v>
      </c>
      <c r="D170" s="176" t="s">
        <v>201</v>
      </c>
      <c r="E170" s="162">
        <v>33.85</v>
      </c>
      <c r="F170" s="158" t="s">
        <v>156</v>
      </c>
    </row>
    <row r="171" spans="1:6" ht="30" customHeight="1">
      <c r="A171" s="85">
        <f t="shared" si="2"/>
        <v>166</v>
      </c>
      <c r="B171" s="173" t="s">
        <v>346</v>
      </c>
      <c r="C171" s="170" t="s">
        <v>347</v>
      </c>
      <c r="D171" s="173" t="s">
        <v>16</v>
      </c>
      <c r="E171" s="162">
        <v>26.13</v>
      </c>
      <c r="F171" s="158" t="s">
        <v>156</v>
      </c>
    </row>
    <row r="172" spans="1:6" ht="30" customHeight="1">
      <c r="A172" s="85">
        <f t="shared" si="2"/>
        <v>167</v>
      </c>
      <c r="B172" s="176" t="s">
        <v>348</v>
      </c>
      <c r="C172" s="177" t="s">
        <v>349</v>
      </c>
      <c r="D172" s="176" t="s">
        <v>16</v>
      </c>
      <c r="E172" s="162">
        <v>23.220000000000002</v>
      </c>
      <c r="F172" s="158" t="s">
        <v>156</v>
      </c>
    </row>
    <row r="173" spans="1:6" ht="30" customHeight="1">
      <c r="A173" s="85">
        <f t="shared" si="2"/>
        <v>168</v>
      </c>
      <c r="B173" s="173" t="s">
        <v>350</v>
      </c>
      <c r="C173" s="170" t="s">
        <v>351</v>
      </c>
      <c r="D173" s="173" t="s">
        <v>16</v>
      </c>
      <c r="E173" s="162">
        <v>147.97</v>
      </c>
      <c r="F173" s="158" t="s">
        <v>156</v>
      </c>
    </row>
    <row r="174" spans="1:6" ht="30" customHeight="1">
      <c r="A174" s="85">
        <f t="shared" si="2"/>
        <v>169</v>
      </c>
      <c r="B174" s="176" t="s">
        <v>352</v>
      </c>
      <c r="C174" s="177" t="s">
        <v>353</v>
      </c>
      <c r="D174" s="176" t="s">
        <v>201</v>
      </c>
      <c r="E174" s="162">
        <v>1.21</v>
      </c>
      <c r="F174" s="158" t="s">
        <v>156</v>
      </c>
    </row>
    <row r="175" spans="1:6" ht="30" customHeight="1">
      <c r="A175" s="85">
        <f t="shared" si="2"/>
        <v>170</v>
      </c>
      <c r="B175" s="173" t="s">
        <v>354</v>
      </c>
      <c r="C175" s="170" t="s">
        <v>355</v>
      </c>
      <c r="D175" s="173" t="s">
        <v>201</v>
      </c>
      <c r="E175" s="162">
        <v>1.03</v>
      </c>
      <c r="F175" s="158" t="s">
        <v>156</v>
      </c>
    </row>
    <row r="176" spans="1:6" ht="30" customHeight="1">
      <c r="A176" s="85">
        <f t="shared" si="2"/>
        <v>171</v>
      </c>
      <c r="B176" s="176" t="s">
        <v>356</v>
      </c>
      <c r="C176" s="177" t="s">
        <v>357</v>
      </c>
      <c r="D176" s="176" t="s">
        <v>201</v>
      </c>
      <c r="E176" s="162">
        <v>1.03</v>
      </c>
      <c r="F176" s="158" t="s">
        <v>156</v>
      </c>
    </row>
    <row r="177" spans="1:6" ht="30" customHeight="1">
      <c r="A177" s="85">
        <f t="shared" si="2"/>
        <v>172</v>
      </c>
      <c r="B177" s="173" t="s">
        <v>358</v>
      </c>
      <c r="C177" s="170" t="s">
        <v>359</v>
      </c>
      <c r="D177" s="173" t="s">
        <v>201</v>
      </c>
      <c r="E177" s="162">
        <v>2.29</v>
      </c>
      <c r="F177" s="158" t="s">
        <v>156</v>
      </c>
    </row>
    <row r="178" spans="1:6" ht="30" customHeight="1">
      <c r="A178" s="85">
        <f t="shared" si="2"/>
        <v>173</v>
      </c>
      <c r="B178" s="176" t="s">
        <v>360</v>
      </c>
      <c r="C178" s="177" t="s">
        <v>361</v>
      </c>
      <c r="D178" s="176" t="s">
        <v>201</v>
      </c>
      <c r="E178" s="162">
        <v>1.32</v>
      </c>
      <c r="F178" s="158" t="s">
        <v>156</v>
      </c>
    </row>
    <row r="179" spans="1:6" ht="30" customHeight="1">
      <c r="A179" s="85"/>
      <c r="B179" s="487" t="s">
        <v>362</v>
      </c>
      <c r="C179" s="487"/>
      <c r="D179" s="151"/>
      <c r="E179" s="152"/>
      <c r="F179" s="178"/>
    </row>
    <row r="180" spans="1:6" ht="30" customHeight="1">
      <c r="A180" s="85">
        <f>A178+1</f>
        <v>174</v>
      </c>
      <c r="B180" s="173" t="s">
        <v>363</v>
      </c>
      <c r="C180" s="170" t="s">
        <v>364</v>
      </c>
      <c r="D180" s="173" t="s">
        <v>33</v>
      </c>
      <c r="E180" s="162">
        <v>9544.5</v>
      </c>
      <c r="F180" s="158" t="s">
        <v>156</v>
      </c>
    </row>
    <row r="181" spans="1:6" ht="30" customHeight="1">
      <c r="A181" s="85">
        <f t="shared" ref="A181:A244" si="3">A180+1</f>
        <v>175</v>
      </c>
      <c r="B181" s="176" t="s">
        <v>365</v>
      </c>
      <c r="C181" s="179" t="s">
        <v>366</v>
      </c>
      <c r="D181" s="176" t="s">
        <v>33</v>
      </c>
      <c r="E181" s="162">
        <v>10092.950000000001</v>
      </c>
      <c r="F181" s="158" t="s">
        <v>156</v>
      </c>
    </row>
    <row r="182" spans="1:6" ht="30" customHeight="1">
      <c r="A182" s="85">
        <f t="shared" si="3"/>
        <v>176</v>
      </c>
      <c r="B182" s="173" t="s">
        <v>367</v>
      </c>
      <c r="C182" s="180" t="s">
        <v>368</v>
      </c>
      <c r="D182" s="173" t="s">
        <v>33</v>
      </c>
      <c r="E182" s="162">
        <v>11570.33</v>
      </c>
      <c r="F182" s="158" t="s">
        <v>156</v>
      </c>
    </row>
    <row r="183" spans="1:6" ht="30" customHeight="1">
      <c r="A183" s="85">
        <f t="shared" si="3"/>
        <v>177</v>
      </c>
      <c r="B183" s="176" t="s">
        <v>369</v>
      </c>
      <c r="C183" s="179" t="s">
        <v>370</v>
      </c>
      <c r="D183" s="176" t="s">
        <v>33</v>
      </c>
      <c r="E183" s="162">
        <v>20084.990000000002</v>
      </c>
      <c r="F183" s="158" t="s">
        <v>156</v>
      </c>
    </row>
    <row r="184" spans="1:6" ht="30" customHeight="1">
      <c r="A184" s="85">
        <f t="shared" si="3"/>
        <v>178</v>
      </c>
      <c r="B184" s="173" t="s">
        <v>371</v>
      </c>
      <c r="C184" s="180" t="s">
        <v>372</v>
      </c>
      <c r="D184" s="173" t="s">
        <v>33</v>
      </c>
      <c r="E184" s="162">
        <v>9729.69</v>
      </c>
      <c r="F184" s="158" t="s">
        <v>156</v>
      </c>
    </row>
    <row r="185" spans="1:6" ht="30" customHeight="1">
      <c r="A185" s="85">
        <f t="shared" si="3"/>
        <v>179</v>
      </c>
      <c r="B185" s="176" t="s">
        <v>373</v>
      </c>
      <c r="C185" s="179" t="s">
        <v>374</v>
      </c>
      <c r="D185" s="176" t="s">
        <v>33</v>
      </c>
      <c r="E185" s="162">
        <v>11570.33</v>
      </c>
      <c r="F185" s="158" t="s">
        <v>156</v>
      </c>
    </row>
    <row r="186" spans="1:6" ht="30" customHeight="1">
      <c r="A186" s="85">
        <f t="shared" si="3"/>
        <v>180</v>
      </c>
      <c r="B186" s="173" t="s">
        <v>375</v>
      </c>
      <c r="C186" s="180" t="s">
        <v>376</v>
      </c>
      <c r="D186" s="173" t="s">
        <v>33</v>
      </c>
      <c r="E186" s="162">
        <v>19358.45</v>
      </c>
      <c r="F186" s="158" t="s">
        <v>156</v>
      </c>
    </row>
    <row r="187" spans="1:6" ht="30" customHeight="1">
      <c r="A187" s="85">
        <f t="shared" si="3"/>
        <v>181</v>
      </c>
      <c r="B187" s="176" t="s">
        <v>377</v>
      </c>
      <c r="C187" s="179" t="s">
        <v>378</v>
      </c>
      <c r="D187" s="176" t="s">
        <v>33</v>
      </c>
      <c r="E187" s="162">
        <v>7726.7699999999995</v>
      </c>
      <c r="F187" s="158" t="s">
        <v>156</v>
      </c>
    </row>
    <row r="188" spans="1:6" ht="30" customHeight="1">
      <c r="A188" s="85">
        <f t="shared" si="3"/>
        <v>182</v>
      </c>
      <c r="B188" s="173" t="s">
        <v>379</v>
      </c>
      <c r="C188" s="180" t="s">
        <v>380</v>
      </c>
      <c r="D188" s="173" t="s">
        <v>33</v>
      </c>
      <c r="E188" s="162">
        <v>10599.34</v>
      </c>
      <c r="F188" s="158" t="s">
        <v>156</v>
      </c>
    </row>
    <row r="189" spans="1:6" ht="30" customHeight="1">
      <c r="A189" s="85">
        <f t="shared" si="3"/>
        <v>183</v>
      </c>
      <c r="B189" s="176" t="s">
        <v>381</v>
      </c>
      <c r="C189" s="179" t="s">
        <v>382</v>
      </c>
      <c r="D189" s="176" t="s">
        <v>33</v>
      </c>
      <c r="E189" s="162">
        <v>11570.33</v>
      </c>
      <c r="F189" s="158" t="s">
        <v>156</v>
      </c>
    </row>
    <row r="190" spans="1:6" ht="30" customHeight="1">
      <c r="A190" s="85">
        <f t="shared" si="3"/>
        <v>184</v>
      </c>
      <c r="B190" s="173" t="s">
        <v>383</v>
      </c>
      <c r="C190" s="180" t="s">
        <v>384</v>
      </c>
      <c r="D190" s="173" t="s">
        <v>33</v>
      </c>
      <c r="E190" s="162">
        <v>16831.75</v>
      </c>
      <c r="F190" s="158" t="s">
        <v>156</v>
      </c>
    </row>
    <row r="191" spans="1:6" ht="30" customHeight="1">
      <c r="A191" s="85">
        <f t="shared" si="3"/>
        <v>185</v>
      </c>
      <c r="B191" s="176" t="s">
        <v>385</v>
      </c>
      <c r="C191" s="171" t="s">
        <v>386</v>
      </c>
      <c r="D191" s="176" t="s">
        <v>33</v>
      </c>
      <c r="E191" s="162">
        <v>7381.5599999999995</v>
      </c>
      <c r="F191" s="158" t="s">
        <v>156</v>
      </c>
    </row>
    <row r="192" spans="1:6" ht="30" customHeight="1">
      <c r="A192" s="85">
        <f t="shared" si="3"/>
        <v>186</v>
      </c>
      <c r="B192" s="173" t="s">
        <v>387</v>
      </c>
      <c r="C192" s="170" t="s">
        <v>388</v>
      </c>
      <c r="D192" s="173" t="s">
        <v>33</v>
      </c>
      <c r="E192" s="162">
        <v>10583.23</v>
      </c>
      <c r="F192" s="158" t="s">
        <v>156</v>
      </c>
    </row>
    <row r="193" spans="1:6" ht="30" customHeight="1">
      <c r="A193" s="85">
        <f t="shared" si="3"/>
        <v>187</v>
      </c>
      <c r="B193" s="176" t="s">
        <v>389</v>
      </c>
      <c r="C193" s="171" t="s">
        <v>390</v>
      </c>
      <c r="D193" s="176" t="s">
        <v>33</v>
      </c>
      <c r="E193" s="162">
        <v>10690.66</v>
      </c>
      <c r="F193" s="158" t="s">
        <v>156</v>
      </c>
    </row>
    <row r="194" spans="1:6" ht="30" customHeight="1">
      <c r="A194" s="85">
        <f t="shared" si="3"/>
        <v>188</v>
      </c>
      <c r="B194" s="173" t="s">
        <v>391</v>
      </c>
      <c r="C194" s="170" t="s">
        <v>392</v>
      </c>
      <c r="D194" s="173" t="s">
        <v>33</v>
      </c>
      <c r="E194" s="162">
        <v>16831.75</v>
      </c>
      <c r="F194" s="158" t="s">
        <v>156</v>
      </c>
    </row>
    <row r="195" spans="1:6" ht="30" customHeight="1">
      <c r="A195" s="85">
        <f t="shared" si="3"/>
        <v>189</v>
      </c>
      <c r="B195" s="176" t="s">
        <v>393</v>
      </c>
      <c r="C195" s="171" t="s">
        <v>394</v>
      </c>
      <c r="D195" s="176" t="s">
        <v>33</v>
      </c>
      <c r="E195" s="162">
        <v>7726.7699999999995</v>
      </c>
      <c r="F195" s="158" t="s">
        <v>156</v>
      </c>
    </row>
    <row r="196" spans="1:6" ht="30" customHeight="1">
      <c r="A196" s="85">
        <f t="shared" si="3"/>
        <v>190</v>
      </c>
      <c r="B196" s="173" t="s">
        <v>395</v>
      </c>
      <c r="C196" s="170" t="s">
        <v>396</v>
      </c>
      <c r="D196" s="173" t="s">
        <v>33</v>
      </c>
      <c r="E196" s="162">
        <v>10599.34</v>
      </c>
      <c r="F196" s="158" t="s">
        <v>156</v>
      </c>
    </row>
    <row r="197" spans="1:6" ht="30" customHeight="1">
      <c r="A197" s="85">
        <f t="shared" si="3"/>
        <v>191</v>
      </c>
      <c r="B197" s="176" t="s">
        <v>397</v>
      </c>
      <c r="C197" s="171" t="s">
        <v>398</v>
      </c>
      <c r="D197" s="176" t="s">
        <v>33</v>
      </c>
      <c r="E197" s="162">
        <v>11570.33</v>
      </c>
      <c r="F197" s="158" t="s">
        <v>156</v>
      </c>
    </row>
    <row r="198" spans="1:6" ht="30" customHeight="1">
      <c r="A198" s="85">
        <f t="shared" si="3"/>
        <v>192</v>
      </c>
      <c r="B198" s="173" t="s">
        <v>399</v>
      </c>
      <c r="C198" s="170" t="s">
        <v>400</v>
      </c>
      <c r="D198" s="173" t="s">
        <v>33</v>
      </c>
      <c r="E198" s="162">
        <v>16831.75</v>
      </c>
      <c r="F198" s="158" t="s">
        <v>156</v>
      </c>
    </row>
    <row r="199" spans="1:6" ht="30" customHeight="1">
      <c r="A199" s="85">
        <f t="shared" si="3"/>
        <v>193</v>
      </c>
      <c r="B199" s="176" t="s">
        <v>401</v>
      </c>
      <c r="C199" s="171" t="s">
        <v>402</v>
      </c>
      <c r="D199" s="176" t="s">
        <v>33</v>
      </c>
      <c r="E199" s="162">
        <v>18082.89</v>
      </c>
      <c r="F199" s="158" t="s">
        <v>156</v>
      </c>
    </row>
    <row r="200" spans="1:6" ht="30" customHeight="1">
      <c r="A200" s="85">
        <f t="shared" si="3"/>
        <v>194</v>
      </c>
      <c r="B200" s="173" t="s">
        <v>403</v>
      </c>
      <c r="C200" s="170" t="s">
        <v>404</v>
      </c>
      <c r="D200" s="173" t="s">
        <v>33</v>
      </c>
      <c r="E200" s="162">
        <v>31042.739999999998</v>
      </c>
      <c r="F200" s="158" t="s">
        <v>156</v>
      </c>
    </row>
    <row r="201" spans="1:6" ht="30" customHeight="1">
      <c r="A201" s="85">
        <f t="shared" si="3"/>
        <v>195</v>
      </c>
      <c r="B201" s="176" t="s">
        <v>405</v>
      </c>
      <c r="C201" s="171" t="s">
        <v>406</v>
      </c>
      <c r="D201" s="176" t="s">
        <v>33</v>
      </c>
      <c r="E201" s="162">
        <v>3344.73</v>
      </c>
      <c r="F201" s="158" t="s">
        <v>156</v>
      </c>
    </row>
    <row r="202" spans="1:6" ht="30" customHeight="1">
      <c r="A202" s="85">
        <f t="shared" si="3"/>
        <v>196</v>
      </c>
      <c r="B202" s="173" t="s">
        <v>407</v>
      </c>
      <c r="C202" s="170" t="s">
        <v>408</v>
      </c>
      <c r="D202" s="173" t="s">
        <v>33</v>
      </c>
      <c r="E202" s="162">
        <v>3448.02</v>
      </c>
      <c r="F202" s="158" t="s">
        <v>156</v>
      </c>
    </row>
    <row r="203" spans="1:6" ht="30" customHeight="1">
      <c r="A203" s="85">
        <f t="shared" si="3"/>
        <v>197</v>
      </c>
      <c r="B203" s="176" t="s">
        <v>409</v>
      </c>
      <c r="C203" s="171" t="s">
        <v>410</v>
      </c>
      <c r="D203" s="176" t="s">
        <v>33</v>
      </c>
      <c r="E203" s="162">
        <v>5764.09</v>
      </c>
      <c r="F203" s="158" t="s">
        <v>156</v>
      </c>
    </row>
    <row r="204" spans="1:6" ht="30" customHeight="1">
      <c r="A204" s="85">
        <f t="shared" si="3"/>
        <v>198</v>
      </c>
      <c r="B204" s="173" t="s">
        <v>411</v>
      </c>
      <c r="C204" s="170" t="s">
        <v>412</v>
      </c>
      <c r="D204" s="173" t="s">
        <v>33</v>
      </c>
      <c r="E204" s="162">
        <v>6649.6900000000005</v>
      </c>
      <c r="F204" s="158" t="s">
        <v>156</v>
      </c>
    </row>
    <row r="205" spans="1:6" ht="30" customHeight="1">
      <c r="A205" s="85">
        <f t="shared" si="3"/>
        <v>199</v>
      </c>
      <c r="B205" s="176" t="s">
        <v>413</v>
      </c>
      <c r="C205" s="171" t="s">
        <v>414</v>
      </c>
      <c r="D205" s="176" t="s">
        <v>33</v>
      </c>
      <c r="E205" s="162">
        <v>3979.2000000000003</v>
      </c>
      <c r="F205" s="158" t="s">
        <v>156</v>
      </c>
    </row>
    <row r="206" spans="1:6" ht="30" customHeight="1">
      <c r="A206" s="85">
        <f t="shared" si="3"/>
        <v>200</v>
      </c>
      <c r="B206" s="173" t="s">
        <v>415</v>
      </c>
      <c r="C206" s="170" t="s">
        <v>416</v>
      </c>
      <c r="D206" s="173" t="s">
        <v>33</v>
      </c>
      <c r="E206" s="162">
        <v>4193.83</v>
      </c>
      <c r="F206" s="158" t="s">
        <v>156</v>
      </c>
    </row>
    <row r="207" spans="1:6" ht="30" customHeight="1">
      <c r="A207" s="85">
        <f t="shared" si="3"/>
        <v>201</v>
      </c>
      <c r="B207" s="176" t="s">
        <v>417</v>
      </c>
      <c r="C207" s="171" t="s">
        <v>418</v>
      </c>
      <c r="D207" s="176" t="s">
        <v>33</v>
      </c>
      <c r="E207" s="162">
        <v>4849.4399999999996</v>
      </c>
      <c r="F207" s="158" t="s">
        <v>156</v>
      </c>
    </row>
    <row r="208" spans="1:6" ht="30" customHeight="1">
      <c r="A208" s="85">
        <f t="shared" si="3"/>
        <v>202</v>
      </c>
      <c r="B208" s="173" t="s">
        <v>419</v>
      </c>
      <c r="C208" s="170" t="s">
        <v>420</v>
      </c>
      <c r="D208" s="173" t="s">
        <v>33</v>
      </c>
      <c r="E208" s="162">
        <v>5459.6</v>
      </c>
      <c r="F208" s="158" t="s">
        <v>156</v>
      </c>
    </row>
    <row r="209" spans="1:6" ht="30" customHeight="1">
      <c r="A209" s="85">
        <f t="shared" si="3"/>
        <v>203</v>
      </c>
      <c r="B209" s="176" t="s">
        <v>421</v>
      </c>
      <c r="C209" s="171" t="s">
        <v>422</v>
      </c>
      <c r="D209" s="176" t="s">
        <v>33</v>
      </c>
      <c r="E209" s="162">
        <v>5939.1100000000006</v>
      </c>
      <c r="F209" s="158" t="s">
        <v>156</v>
      </c>
    </row>
    <row r="210" spans="1:6" ht="30" customHeight="1">
      <c r="A210" s="85">
        <f t="shared" si="3"/>
        <v>204</v>
      </c>
      <c r="B210" s="173" t="s">
        <v>423</v>
      </c>
      <c r="C210" s="170" t="s">
        <v>424</v>
      </c>
      <c r="D210" s="173" t="s">
        <v>33</v>
      </c>
      <c r="E210" s="162">
        <v>6550.4</v>
      </c>
      <c r="F210" s="158" t="s">
        <v>156</v>
      </c>
    </row>
    <row r="211" spans="1:6" ht="30" customHeight="1">
      <c r="A211" s="85">
        <f t="shared" si="3"/>
        <v>205</v>
      </c>
      <c r="B211" s="176" t="s">
        <v>425</v>
      </c>
      <c r="C211" s="171" t="s">
        <v>426</v>
      </c>
      <c r="D211" s="176" t="s">
        <v>33</v>
      </c>
      <c r="E211" s="162">
        <v>6859.06</v>
      </c>
      <c r="F211" s="158" t="s">
        <v>156</v>
      </c>
    </row>
    <row r="212" spans="1:6" ht="30" customHeight="1">
      <c r="A212" s="85">
        <f t="shared" si="3"/>
        <v>206</v>
      </c>
      <c r="B212" s="173" t="s">
        <v>427</v>
      </c>
      <c r="C212" s="170" t="s">
        <v>428</v>
      </c>
      <c r="D212" s="173" t="s">
        <v>33</v>
      </c>
      <c r="E212" s="162">
        <v>1396.49</v>
      </c>
      <c r="F212" s="158" t="s">
        <v>156</v>
      </c>
    </row>
    <row r="213" spans="1:6" ht="30" customHeight="1">
      <c r="A213" s="85">
        <f t="shared" si="3"/>
        <v>207</v>
      </c>
      <c r="B213" s="176" t="s">
        <v>429</v>
      </c>
      <c r="C213" s="171" t="s">
        <v>430</v>
      </c>
      <c r="D213" s="176" t="s">
        <v>33</v>
      </c>
      <c r="E213" s="162">
        <v>1488.0900000000001</v>
      </c>
      <c r="F213" s="158" t="s">
        <v>156</v>
      </c>
    </row>
    <row r="214" spans="1:6" ht="30" customHeight="1">
      <c r="A214" s="85">
        <f t="shared" si="3"/>
        <v>208</v>
      </c>
      <c r="B214" s="173" t="s">
        <v>431</v>
      </c>
      <c r="C214" s="170" t="s">
        <v>432</v>
      </c>
      <c r="D214" s="173" t="s">
        <v>33</v>
      </c>
      <c r="E214" s="162">
        <v>1762.33</v>
      </c>
      <c r="F214" s="158" t="s">
        <v>156</v>
      </c>
    </row>
    <row r="215" spans="1:6" ht="30" customHeight="1">
      <c r="A215" s="85">
        <f t="shared" si="3"/>
        <v>209</v>
      </c>
      <c r="B215" s="176" t="s">
        <v>433</v>
      </c>
      <c r="C215" s="171" t="s">
        <v>434</v>
      </c>
      <c r="D215" s="176" t="s">
        <v>33</v>
      </c>
      <c r="E215" s="162">
        <v>1956.1299999999999</v>
      </c>
      <c r="F215" s="158" t="s">
        <v>156</v>
      </c>
    </row>
    <row r="216" spans="1:6" ht="30" customHeight="1">
      <c r="A216" s="85">
        <f t="shared" si="3"/>
        <v>210</v>
      </c>
      <c r="B216" s="173" t="s">
        <v>435</v>
      </c>
      <c r="C216" s="170" t="s">
        <v>436</v>
      </c>
      <c r="D216" s="173" t="s">
        <v>33</v>
      </c>
      <c r="E216" s="162">
        <v>2118.21</v>
      </c>
      <c r="F216" s="158" t="s">
        <v>156</v>
      </c>
    </row>
    <row r="217" spans="1:6" ht="30" customHeight="1">
      <c r="A217" s="85">
        <f t="shared" si="3"/>
        <v>211</v>
      </c>
      <c r="B217" s="176" t="s">
        <v>437</v>
      </c>
      <c r="C217" s="171" t="s">
        <v>438</v>
      </c>
      <c r="D217" s="176" t="s">
        <v>33</v>
      </c>
      <c r="E217" s="162">
        <v>2277.36</v>
      </c>
      <c r="F217" s="158" t="s">
        <v>156</v>
      </c>
    </row>
    <row r="218" spans="1:6" ht="30" customHeight="1">
      <c r="A218" s="85">
        <f t="shared" si="3"/>
        <v>212</v>
      </c>
      <c r="B218" s="173" t="s">
        <v>439</v>
      </c>
      <c r="C218" s="170" t="s">
        <v>440</v>
      </c>
      <c r="D218" s="173" t="s">
        <v>33</v>
      </c>
      <c r="E218" s="162">
        <v>2403.6099999999997</v>
      </c>
      <c r="F218" s="158" t="s">
        <v>156</v>
      </c>
    </row>
    <row r="219" spans="1:6" ht="30" customHeight="1">
      <c r="A219" s="85">
        <f t="shared" si="3"/>
        <v>213</v>
      </c>
      <c r="B219" s="176" t="s">
        <v>441</v>
      </c>
      <c r="C219" s="171" t="s">
        <v>442</v>
      </c>
      <c r="D219" s="176" t="s">
        <v>33</v>
      </c>
      <c r="E219" s="162">
        <v>2311.9900000000002</v>
      </c>
      <c r="F219" s="158" t="s">
        <v>156</v>
      </c>
    </row>
    <row r="220" spans="1:6" ht="30" customHeight="1">
      <c r="A220" s="85">
        <f t="shared" si="3"/>
        <v>214</v>
      </c>
      <c r="B220" s="173" t="s">
        <v>443</v>
      </c>
      <c r="C220" s="170" t="s">
        <v>444</v>
      </c>
      <c r="D220" s="173" t="s">
        <v>33</v>
      </c>
      <c r="E220" s="162">
        <v>2425.9299999999998</v>
      </c>
      <c r="F220" s="158" t="s">
        <v>156</v>
      </c>
    </row>
    <row r="221" spans="1:6" ht="30" customHeight="1">
      <c r="A221" s="85">
        <f t="shared" si="3"/>
        <v>215</v>
      </c>
      <c r="B221" s="176" t="s">
        <v>445</v>
      </c>
      <c r="C221" s="171" t="s">
        <v>446</v>
      </c>
      <c r="D221" s="176" t="s">
        <v>33</v>
      </c>
      <c r="E221" s="162">
        <v>2837</v>
      </c>
      <c r="F221" s="158" t="s">
        <v>156</v>
      </c>
    </row>
    <row r="222" spans="1:6" ht="30" customHeight="1">
      <c r="A222" s="85">
        <f t="shared" si="3"/>
        <v>216</v>
      </c>
      <c r="B222" s="173" t="s">
        <v>447</v>
      </c>
      <c r="C222" s="170" t="s">
        <v>448</v>
      </c>
      <c r="D222" s="173" t="s">
        <v>33</v>
      </c>
      <c r="E222" s="162">
        <v>3202.85</v>
      </c>
      <c r="F222" s="158" t="s">
        <v>156</v>
      </c>
    </row>
    <row r="223" spans="1:6" ht="30" customHeight="1">
      <c r="A223" s="85">
        <f t="shared" si="3"/>
        <v>217</v>
      </c>
      <c r="B223" s="176" t="s">
        <v>449</v>
      </c>
      <c r="C223" s="171" t="s">
        <v>450</v>
      </c>
      <c r="D223" s="176" t="s">
        <v>33</v>
      </c>
      <c r="E223" s="162">
        <v>3454.2000000000003</v>
      </c>
      <c r="F223" s="158" t="s">
        <v>156</v>
      </c>
    </row>
    <row r="224" spans="1:6" ht="30" customHeight="1">
      <c r="A224" s="85">
        <f t="shared" si="3"/>
        <v>218</v>
      </c>
      <c r="B224" s="173" t="s">
        <v>451</v>
      </c>
      <c r="C224" s="170" t="s">
        <v>452</v>
      </c>
      <c r="D224" s="173" t="s">
        <v>33</v>
      </c>
      <c r="E224" s="162">
        <v>3796.56</v>
      </c>
      <c r="F224" s="158" t="s">
        <v>156</v>
      </c>
    </row>
    <row r="225" spans="1:6" ht="30" customHeight="1">
      <c r="A225" s="85">
        <f t="shared" si="3"/>
        <v>219</v>
      </c>
      <c r="B225" s="176" t="s">
        <v>453</v>
      </c>
      <c r="C225" s="171" t="s">
        <v>454</v>
      </c>
      <c r="D225" s="176" t="s">
        <v>33</v>
      </c>
      <c r="E225" s="162">
        <v>2472.3200000000002</v>
      </c>
      <c r="F225" s="158" t="s">
        <v>156</v>
      </c>
    </row>
    <row r="226" spans="1:6" ht="30" customHeight="1">
      <c r="A226" s="85">
        <f t="shared" si="3"/>
        <v>220</v>
      </c>
      <c r="B226" s="173" t="s">
        <v>455</v>
      </c>
      <c r="C226" s="170" t="s">
        <v>456</v>
      </c>
      <c r="D226" s="173" t="s">
        <v>33</v>
      </c>
      <c r="E226" s="162">
        <v>2622.06</v>
      </c>
      <c r="F226" s="158" t="s">
        <v>156</v>
      </c>
    </row>
    <row r="227" spans="1:6" ht="30" customHeight="1">
      <c r="A227" s="85">
        <f t="shared" si="3"/>
        <v>221</v>
      </c>
      <c r="B227" s="176" t="s">
        <v>457</v>
      </c>
      <c r="C227" s="171" t="s">
        <v>458</v>
      </c>
      <c r="D227" s="176" t="s">
        <v>33</v>
      </c>
      <c r="E227" s="162">
        <v>2908.06</v>
      </c>
      <c r="F227" s="158" t="s">
        <v>156</v>
      </c>
    </row>
    <row r="228" spans="1:6" ht="30" customHeight="1">
      <c r="A228" s="85">
        <f t="shared" si="3"/>
        <v>222</v>
      </c>
      <c r="B228" s="173" t="s">
        <v>459</v>
      </c>
      <c r="C228" s="170" t="s">
        <v>460</v>
      </c>
      <c r="D228" s="173" t="s">
        <v>33</v>
      </c>
      <c r="E228" s="162">
        <v>3218.13</v>
      </c>
      <c r="F228" s="158" t="s">
        <v>156</v>
      </c>
    </row>
    <row r="229" spans="1:6" ht="30" customHeight="1">
      <c r="A229" s="85">
        <f t="shared" si="3"/>
        <v>223</v>
      </c>
      <c r="B229" s="176" t="s">
        <v>461</v>
      </c>
      <c r="C229" s="171" t="s">
        <v>462</v>
      </c>
      <c r="D229" s="176" t="s">
        <v>33</v>
      </c>
      <c r="E229" s="162">
        <v>3589.25</v>
      </c>
      <c r="F229" s="158" t="s">
        <v>156</v>
      </c>
    </row>
    <row r="230" spans="1:6" ht="30" customHeight="1">
      <c r="A230" s="85">
        <f t="shared" si="3"/>
        <v>224</v>
      </c>
      <c r="B230" s="173" t="s">
        <v>463</v>
      </c>
      <c r="C230" s="170" t="s">
        <v>464</v>
      </c>
      <c r="D230" s="173" t="s">
        <v>33</v>
      </c>
      <c r="E230" s="162">
        <v>3206.38</v>
      </c>
      <c r="F230" s="158" t="s">
        <v>156</v>
      </c>
    </row>
    <row r="231" spans="1:6" ht="30" customHeight="1">
      <c r="A231" s="85">
        <f t="shared" si="3"/>
        <v>225</v>
      </c>
      <c r="B231" s="176" t="s">
        <v>465</v>
      </c>
      <c r="C231" s="171" t="s">
        <v>466</v>
      </c>
      <c r="D231" s="176" t="s">
        <v>33</v>
      </c>
      <c r="E231" s="162">
        <v>3238.09</v>
      </c>
      <c r="F231" s="158" t="s">
        <v>156</v>
      </c>
    </row>
    <row r="232" spans="1:6" ht="30" customHeight="1">
      <c r="A232" s="85">
        <f t="shared" si="3"/>
        <v>226</v>
      </c>
      <c r="B232" s="173" t="s">
        <v>467</v>
      </c>
      <c r="C232" s="170" t="s">
        <v>468</v>
      </c>
      <c r="D232" s="173" t="s">
        <v>33</v>
      </c>
      <c r="E232" s="162">
        <v>3716.12</v>
      </c>
      <c r="F232" s="158" t="s">
        <v>156</v>
      </c>
    </row>
    <row r="233" spans="1:6" ht="30" customHeight="1">
      <c r="A233" s="85">
        <f t="shared" si="3"/>
        <v>227</v>
      </c>
      <c r="B233" s="176" t="s">
        <v>469</v>
      </c>
      <c r="C233" s="171" t="s">
        <v>470</v>
      </c>
      <c r="D233" s="176" t="s">
        <v>33</v>
      </c>
      <c r="E233" s="162">
        <v>4431.38</v>
      </c>
      <c r="F233" s="158" t="s">
        <v>156</v>
      </c>
    </row>
    <row r="234" spans="1:6" ht="30" customHeight="1">
      <c r="A234" s="85">
        <f t="shared" si="3"/>
        <v>228</v>
      </c>
      <c r="B234" s="173" t="s">
        <v>471</v>
      </c>
      <c r="C234" s="170" t="s">
        <v>472</v>
      </c>
      <c r="D234" s="173" t="s">
        <v>33</v>
      </c>
      <c r="E234" s="162">
        <v>4577.6000000000004</v>
      </c>
      <c r="F234" s="158" t="s">
        <v>156</v>
      </c>
    </row>
    <row r="235" spans="1:6" ht="30" customHeight="1">
      <c r="A235" s="85">
        <f t="shared" si="3"/>
        <v>229</v>
      </c>
      <c r="B235" s="176" t="s">
        <v>473</v>
      </c>
      <c r="C235" s="171" t="s">
        <v>474</v>
      </c>
      <c r="D235" s="176" t="s">
        <v>33</v>
      </c>
      <c r="E235" s="162">
        <v>4836.59</v>
      </c>
      <c r="F235" s="158" t="s">
        <v>156</v>
      </c>
    </row>
    <row r="236" spans="1:6" ht="30" customHeight="1">
      <c r="A236" s="85">
        <f t="shared" si="3"/>
        <v>230</v>
      </c>
      <c r="B236" s="173" t="s">
        <v>475</v>
      </c>
      <c r="C236" s="170" t="s">
        <v>476</v>
      </c>
      <c r="D236" s="173" t="s">
        <v>33</v>
      </c>
      <c r="E236" s="162">
        <v>5147.24</v>
      </c>
      <c r="F236" s="158" t="s">
        <v>156</v>
      </c>
    </row>
    <row r="237" spans="1:6" ht="30" customHeight="1">
      <c r="A237" s="85">
        <f t="shared" si="3"/>
        <v>231</v>
      </c>
      <c r="B237" s="176" t="s">
        <v>477</v>
      </c>
      <c r="C237" s="171" t="s">
        <v>478</v>
      </c>
      <c r="D237" s="176" t="s">
        <v>33</v>
      </c>
      <c r="E237" s="162">
        <v>5343.38</v>
      </c>
      <c r="F237" s="158" t="s">
        <v>156</v>
      </c>
    </row>
    <row r="238" spans="1:6" ht="30" customHeight="1">
      <c r="A238" s="85">
        <f t="shared" si="3"/>
        <v>232</v>
      </c>
      <c r="B238" s="173" t="s">
        <v>479</v>
      </c>
      <c r="C238" s="170" t="s">
        <v>480</v>
      </c>
      <c r="D238" s="173" t="s">
        <v>33</v>
      </c>
      <c r="E238" s="162">
        <v>5662.26</v>
      </c>
      <c r="F238" s="158" t="s">
        <v>156</v>
      </c>
    </row>
    <row r="239" spans="1:6" ht="30" customHeight="1">
      <c r="A239" s="85">
        <f t="shared" si="3"/>
        <v>233</v>
      </c>
      <c r="B239" s="176" t="s">
        <v>481</v>
      </c>
      <c r="C239" s="171" t="s">
        <v>482</v>
      </c>
      <c r="D239" s="176" t="s">
        <v>33</v>
      </c>
      <c r="E239" s="162">
        <v>6889.5999999999995</v>
      </c>
      <c r="F239" s="158" t="s">
        <v>156</v>
      </c>
    </row>
    <row r="240" spans="1:6" ht="30" customHeight="1">
      <c r="A240" s="85">
        <f t="shared" si="3"/>
        <v>234</v>
      </c>
      <c r="B240" s="173" t="s">
        <v>483</v>
      </c>
      <c r="C240" s="170" t="s">
        <v>484</v>
      </c>
      <c r="D240" s="173" t="s">
        <v>33</v>
      </c>
      <c r="E240" s="162">
        <v>8315.4299999999985</v>
      </c>
      <c r="F240" s="158" t="s">
        <v>156</v>
      </c>
    </row>
    <row r="241" spans="1:6" ht="30" customHeight="1">
      <c r="A241" s="85">
        <f t="shared" si="3"/>
        <v>235</v>
      </c>
      <c r="B241" s="176" t="s">
        <v>485</v>
      </c>
      <c r="C241" s="171" t="s">
        <v>486</v>
      </c>
      <c r="D241" s="176" t="s">
        <v>33</v>
      </c>
      <c r="E241" s="162">
        <v>8590.85</v>
      </c>
      <c r="F241" s="158" t="s">
        <v>156</v>
      </c>
    </row>
    <row r="242" spans="1:6" ht="30" customHeight="1">
      <c r="A242" s="85">
        <f t="shared" si="3"/>
        <v>236</v>
      </c>
      <c r="B242" s="173" t="s">
        <v>487</v>
      </c>
      <c r="C242" s="170" t="s">
        <v>488</v>
      </c>
      <c r="D242" s="173" t="s">
        <v>33</v>
      </c>
      <c r="E242" s="162">
        <v>9078.8599999999988</v>
      </c>
      <c r="F242" s="158" t="s">
        <v>156</v>
      </c>
    </row>
    <row r="243" spans="1:6" ht="30" customHeight="1">
      <c r="A243" s="85">
        <f t="shared" si="3"/>
        <v>237</v>
      </c>
      <c r="B243" s="176" t="s">
        <v>489</v>
      </c>
      <c r="C243" s="171" t="s">
        <v>490</v>
      </c>
      <c r="D243" s="176" t="s">
        <v>33</v>
      </c>
      <c r="E243" s="162">
        <v>10213.43</v>
      </c>
      <c r="F243" s="158" t="s">
        <v>156</v>
      </c>
    </row>
    <row r="244" spans="1:6" ht="30" customHeight="1">
      <c r="A244" s="85">
        <f t="shared" si="3"/>
        <v>238</v>
      </c>
      <c r="B244" s="173" t="s">
        <v>491</v>
      </c>
      <c r="C244" s="170" t="s">
        <v>492</v>
      </c>
      <c r="D244" s="173" t="s">
        <v>33</v>
      </c>
      <c r="E244" s="162">
        <v>10029.039999999999</v>
      </c>
      <c r="F244" s="158" t="s">
        <v>156</v>
      </c>
    </row>
    <row r="245" spans="1:6" ht="30" customHeight="1">
      <c r="A245" s="85">
        <f t="shared" ref="A245:A308" si="4">A244+1</f>
        <v>239</v>
      </c>
      <c r="B245" s="176" t="s">
        <v>493</v>
      </c>
      <c r="C245" s="171" t="s">
        <v>494</v>
      </c>
      <c r="D245" s="176" t="s">
        <v>33</v>
      </c>
      <c r="E245" s="162">
        <v>10585.15</v>
      </c>
      <c r="F245" s="158" t="s">
        <v>156</v>
      </c>
    </row>
    <row r="246" spans="1:6" ht="30" customHeight="1">
      <c r="A246" s="85">
        <f t="shared" si="4"/>
        <v>240</v>
      </c>
      <c r="B246" s="173" t="s">
        <v>495</v>
      </c>
      <c r="C246" s="170" t="s">
        <v>496</v>
      </c>
      <c r="D246" s="173" t="s">
        <v>33</v>
      </c>
      <c r="E246" s="162">
        <v>499.79</v>
      </c>
      <c r="F246" s="158" t="s">
        <v>156</v>
      </c>
    </row>
    <row r="247" spans="1:6" ht="30" customHeight="1">
      <c r="A247" s="85">
        <f t="shared" si="4"/>
        <v>241</v>
      </c>
      <c r="B247" s="176" t="s">
        <v>497</v>
      </c>
      <c r="C247" s="171" t="s">
        <v>498</v>
      </c>
      <c r="D247" s="176" t="s">
        <v>33</v>
      </c>
      <c r="E247" s="162">
        <v>933.08</v>
      </c>
      <c r="F247" s="158" t="s">
        <v>156</v>
      </c>
    </row>
    <row r="248" spans="1:6" ht="30" customHeight="1">
      <c r="A248" s="85">
        <f t="shared" si="4"/>
        <v>242</v>
      </c>
      <c r="B248" s="173" t="s">
        <v>499</v>
      </c>
      <c r="C248" s="170" t="s">
        <v>500</v>
      </c>
      <c r="D248" s="173" t="s">
        <v>33</v>
      </c>
      <c r="E248" s="162">
        <v>621.46</v>
      </c>
      <c r="F248" s="158" t="s">
        <v>156</v>
      </c>
    </row>
    <row r="249" spans="1:6" ht="30" customHeight="1">
      <c r="A249" s="85">
        <f t="shared" si="4"/>
        <v>243</v>
      </c>
      <c r="B249" s="176" t="s">
        <v>501</v>
      </c>
      <c r="C249" s="171" t="s">
        <v>502</v>
      </c>
      <c r="D249" s="176" t="s">
        <v>33</v>
      </c>
      <c r="E249" s="162">
        <v>933.08</v>
      </c>
      <c r="F249" s="158" t="s">
        <v>156</v>
      </c>
    </row>
    <row r="250" spans="1:6" ht="30" customHeight="1">
      <c r="A250" s="85">
        <f t="shared" si="4"/>
        <v>244</v>
      </c>
      <c r="B250" s="173" t="s">
        <v>503</v>
      </c>
      <c r="C250" s="170" t="s">
        <v>504</v>
      </c>
      <c r="D250" s="173" t="s">
        <v>33</v>
      </c>
      <c r="E250" s="162">
        <v>933.08</v>
      </c>
      <c r="F250" s="158" t="s">
        <v>156</v>
      </c>
    </row>
    <row r="251" spans="1:6" ht="30" customHeight="1">
      <c r="A251" s="85">
        <f t="shared" si="4"/>
        <v>245</v>
      </c>
      <c r="B251" s="176" t="s">
        <v>505</v>
      </c>
      <c r="C251" s="177" t="s">
        <v>506</v>
      </c>
      <c r="D251" s="176" t="s">
        <v>33</v>
      </c>
      <c r="E251" s="162">
        <v>933.08</v>
      </c>
      <c r="F251" s="158" t="s">
        <v>156</v>
      </c>
    </row>
    <row r="252" spans="1:6" ht="30" customHeight="1">
      <c r="A252" s="85">
        <f t="shared" si="4"/>
        <v>246</v>
      </c>
      <c r="B252" s="173" t="s">
        <v>507</v>
      </c>
      <c r="C252" s="170" t="s">
        <v>508</v>
      </c>
      <c r="D252" s="173" t="s">
        <v>33</v>
      </c>
      <c r="E252" s="162">
        <v>933.08</v>
      </c>
      <c r="F252" s="158" t="s">
        <v>156</v>
      </c>
    </row>
    <row r="253" spans="1:6" ht="30" customHeight="1">
      <c r="A253" s="85">
        <f t="shared" si="4"/>
        <v>247</v>
      </c>
      <c r="B253" s="176" t="s">
        <v>509</v>
      </c>
      <c r="C253" s="177" t="s">
        <v>510</v>
      </c>
      <c r="D253" s="176" t="s">
        <v>33</v>
      </c>
      <c r="E253" s="162">
        <v>1239.3600000000001</v>
      </c>
      <c r="F253" s="158" t="s">
        <v>156</v>
      </c>
    </row>
    <row r="254" spans="1:6" ht="30" customHeight="1">
      <c r="A254" s="85">
        <f t="shared" si="4"/>
        <v>248</v>
      </c>
      <c r="B254" s="173" t="s">
        <v>511</v>
      </c>
      <c r="C254" s="170" t="s">
        <v>512</v>
      </c>
      <c r="D254" s="173" t="s">
        <v>33</v>
      </c>
      <c r="E254" s="162">
        <v>1239.3600000000001</v>
      </c>
      <c r="F254" s="158" t="s">
        <v>156</v>
      </c>
    </row>
    <row r="255" spans="1:6" ht="30" customHeight="1">
      <c r="A255" s="85">
        <f t="shared" si="4"/>
        <v>249</v>
      </c>
      <c r="B255" s="176" t="s">
        <v>513</v>
      </c>
      <c r="C255" s="177" t="s">
        <v>514</v>
      </c>
      <c r="D255" s="176" t="s">
        <v>33</v>
      </c>
      <c r="E255" s="162">
        <v>1541.5</v>
      </c>
      <c r="F255" s="158" t="s">
        <v>156</v>
      </c>
    </row>
    <row r="256" spans="1:6" ht="30" customHeight="1">
      <c r="A256" s="85">
        <f t="shared" si="4"/>
        <v>250</v>
      </c>
      <c r="B256" s="173" t="s">
        <v>515</v>
      </c>
      <c r="C256" s="170" t="s">
        <v>516</v>
      </c>
      <c r="D256" s="173" t="s">
        <v>33</v>
      </c>
      <c r="E256" s="162">
        <v>1541.5</v>
      </c>
      <c r="F256" s="158" t="s">
        <v>156</v>
      </c>
    </row>
    <row r="257" spans="1:6" ht="30" customHeight="1">
      <c r="A257" s="85">
        <f t="shared" si="4"/>
        <v>251</v>
      </c>
      <c r="B257" s="176" t="s">
        <v>517</v>
      </c>
      <c r="C257" s="177" t="s">
        <v>518</v>
      </c>
      <c r="D257" s="176" t="s">
        <v>33</v>
      </c>
      <c r="E257" s="162">
        <v>1847.77</v>
      </c>
      <c r="F257" s="158" t="s">
        <v>156</v>
      </c>
    </row>
    <row r="258" spans="1:6" ht="30" customHeight="1">
      <c r="A258" s="85">
        <f t="shared" si="4"/>
        <v>252</v>
      </c>
      <c r="B258" s="173" t="s">
        <v>519</v>
      </c>
      <c r="C258" s="170" t="s">
        <v>520</v>
      </c>
      <c r="D258" s="173" t="s">
        <v>33</v>
      </c>
      <c r="E258" s="162">
        <v>1847.77</v>
      </c>
      <c r="F258" s="158" t="s">
        <v>156</v>
      </c>
    </row>
    <row r="259" spans="1:6" ht="30" customHeight="1">
      <c r="A259" s="85">
        <f t="shared" si="4"/>
        <v>253</v>
      </c>
      <c r="B259" s="176" t="s">
        <v>521</v>
      </c>
      <c r="C259" s="177" t="s">
        <v>522</v>
      </c>
      <c r="D259" s="176" t="s">
        <v>33</v>
      </c>
      <c r="E259" s="162">
        <v>2463.29</v>
      </c>
      <c r="F259" s="158" t="s">
        <v>156</v>
      </c>
    </row>
    <row r="260" spans="1:6" ht="30" customHeight="1">
      <c r="A260" s="85">
        <f t="shared" si="4"/>
        <v>254</v>
      </c>
      <c r="B260" s="173" t="s">
        <v>523</v>
      </c>
      <c r="C260" s="170" t="s">
        <v>524</v>
      </c>
      <c r="D260" s="173" t="s">
        <v>33</v>
      </c>
      <c r="E260" s="162">
        <v>2463.29</v>
      </c>
      <c r="F260" s="158" t="s">
        <v>156</v>
      </c>
    </row>
    <row r="261" spans="1:6" ht="30" customHeight="1">
      <c r="A261" s="85">
        <f t="shared" si="4"/>
        <v>255</v>
      </c>
      <c r="B261" s="176" t="s">
        <v>525</v>
      </c>
      <c r="C261" s="177" t="s">
        <v>526</v>
      </c>
      <c r="D261" s="176" t="s">
        <v>33</v>
      </c>
      <c r="E261" s="162">
        <v>2463.29</v>
      </c>
      <c r="F261" s="158" t="s">
        <v>156</v>
      </c>
    </row>
    <row r="262" spans="1:6" ht="30" customHeight="1">
      <c r="A262" s="85">
        <f t="shared" si="4"/>
        <v>256</v>
      </c>
      <c r="B262" s="173" t="s">
        <v>527</v>
      </c>
      <c r="C262" s="170" t="s">
        <v>528</v>
      </c>
      <c r="D262" s="173" t="s">
        <v>33</v>
      </c>
      <c r="E262" s="162">
        <v>1847.77</v>
      </c>
      <c r="F262" s="158" t="s">
        <v>156</v>
      </c>
    </row>
    <row r="263" spans="1:6" ht="30" customHeight="1">
      <c r="A263" s="85">
        <f t="shared" si="4"/>
        <v>257</v>
      </c>
      <c r="B263" s="176" t="s">
        <v>529</v>
      </c>
      <c r="C263" s="177" t="s">
        <v>530</v>
      </c>
      <c r="D263" s="176" t="s">
        <v>33</v>
      </c>
      <c r="E263" s="162">
        <v>1847.77</v>
      </c>
      <c r="F263" s="158" t="s">
        <v>156</v>
      </c>
    </row>
    <row r="264" spans="1:6" ht="30" customHeight="1">
      <c r="A264" s="85">
        <f t="shared" si="4"/>
        <v>258</v>
      </c>
      <c r="B264" s="173" t="s">
        <v>531</v>
      </c>
      <c r="C264" s="170" t="s">
        <v>532</v>
      </c>
      <c r="D264" s="173" t="s">
        <v>33</v>
      </c>
      <c r="E264" s="162">
        <v>2155.23</v>
      </c>
      <c r="F264" s="158" t="s">
        <v>156</v>
      </c>
    </row>
    <row r="265" spans="1:6" ht="30" customHeight="1">
      <c r="A265" s="85">
        <f t="shared" si="4"/>
        <v>259</v>
      </c>
      <c r="B265" s="176" t="s">
        <v>533</v>
      </c>
      <c r="C265" s="177" t="s">
        <v>534</v>
      </c>
      <c r="D265" s="176" t="s">
        <v>33</v>
      </c>
      <c r="E265" s="162">
        <v>2155.23</v>
      </c>
      <c r="F265" s="158" t="s">
        <v>156</v>
      </c>
    </row>
    <row r="266" spans="1:6" ht="30" customHeight="1">
      <c r="A266" s="85">
        <f t="shared" si="4"/>
        <v>260</v>
      </c>
      <c r="B266" s="173" t="s">
        <v>535</v>
      </c>
      <c r="C266" s="170" t="s">
        <v>536</v>
      </c>
      <c r="D266" s="173" t="s">
        <v>33</v>
      </c>
      <c r="E266" s="162">
        <v>2771.94</v>
      </c>
      <c r="F266" s="158" t="s">
        <v>156</v>
      </c>
    </row>
    <row r="267" spans="1:6" ht="30" customHeight="1">
      <c r="A267" s="85">
        <f t="shared" si="4"/>
        <v>261</v>
      </c>
      <c r="B267" s="176" t="s">
        <v>537</v>
      </c>
      <c r="C267" s="177" t="s">
        <v>538</v>
      </c>
      <c r="D267" s="176" t="s">
        <v>33</v>
      </c>
      <c r="E267" s="162">
        <v>2771.94</v>
      </c>
      <c r="F267" s="158" t="s">
        <v>156</v>
      </c>
    </row>
    <row r="268" spans="1:6" ht="30" customHeight="1">
      <c r="A268" s="85">
        <f t="shared" si="4"/>
        <v>262</v>
      </c>
      <c r="B268" s="173" t="s">
        <v>539</v>
      </c>
      <c r="C268" s="170" t="s">
        <v>540</v>
      </c>
      <c r="D268" s="173" t="s">
        <v>33</v>
      </c>
      <c r="E268" s="162">
        <v>2771.94</v>
      </c>
      <c r="F268" s="158" t="s">
        <v>156</v>
      </c>
    </row>
    <row r="269" spans="1:6" ht="30" customHeight="1">
      <c r="A269" s="85">
        <f t="shared" si="4"/>
        <v>263</v>
      </c>
      <c r="B269" s="176" t="s">
        <v>541</v>
      </c>
      <c r="C269" s="170" t="s">
        <v>542</v>
      </c>
      <c r="D269" s="176" t="s">
        <v>33</v>
      </c>
      <c r="E269" s="162">
        <v>2483.48</v>
      </c>
      <c r="F269" s="158" t="s">
        <v>156</v>
      </c>
    </row>
    <row r="270" spans="1:6" ht="30" customHeight="1">
      <c r="A270" s="85">
        <f t="shared" si="4"/>
        <v>264</v>
      </c>
      <c r="B270" s="173" t="s">
        <v>543</v>
      </c>
      <c r="C270" s="170" t="s">
        <v>544</v>
      </c>
      <c r="D270" s="173" t="s">
        <v>33</v>
      </c>
      <c r="E270" s="162">
        <v>3266.38</v>
      </c>
      <c r="F270" s="158" t="s">
        <v>156</v>
      </c>
    </row>
    <row r="271" spans="1:6" ht="30" customHeight="1">
      <c r="A271" s="85">
        <f t="shared" si="4"/>
        <v>265</v>
      </c>
      <c r="B271" s="176" t="s">
        <v>545</v>
      </c>
      <c r="C271" s="177" t="s">
        <v>546</v>
      </c>
      <c r="D271" s="176" t="s">
        <v>33</v>
      </c>
      <c r="E271" s="162">
        <v>3919.3</v>
      </c>
      <c r="F271" s="158" t="s">
        <v>156</v>
      </c>
    </row>
    <row r="272" spans="1:6" ht="30" customHeight="1">
      <c r="A272" s="85">
        <f t="shared" si="4"/>
        <v>266</v>
      </c>
      <c r="B272" s="173" t="s">
        <v>547</v>
      </c>
      <c r="C272" s="170" t="s">
        <v>548</v>
      </c>
      <c r="D272" s="173" t="s">
        <v>33</v>
      </c>
      <c r="E272" s="162">
        <v>16389.469999999998</v>
      </c>
      <c r="F272" s="158" t="s">
        <v>156</v>
      </c>
    </row>
    <row r="273" spans="1:6" ht="30" customHeight="1">
      <c r="A273" s="85">
        <f t="shared" si="4"/>
        <v>267</v>
      </c>
      <c r="B273" s="176" t="s">
        <v>549</v>
      </c>
      <c r="C273" s="177" t="s">
        <v>550</v>
      </c>
      <c r="D273" s="176" t="s">
        <v>33</v>
      </c>
      <c r="E273" s="162">
        <v>1671.48</v>
      </c>
      <c r="F273" s="158" t="s">
        <v>156</v>
      </c>
    </row>
    <row r="274" spans="1:6" ht="30" customHeight="1">
      <c r="A274" s="85">
        <f t="shared" si="4"/>
        <v>268</v>
      </c>
      <c r="B274" s="173" t="s">
        <v>551</v>
      </c>
      <c r="C274" s="170" t="s">
        <v>552</v>
      </c>
      <c r="D274" s="173" t="s">
        <v>33</v>
      </c>
      <c r="E274" s="162">
        <v>1655.46</v>
      </c>
      <c r="F274" s="158" t="s">
        <v>156</v>
      </c>
    </row>
    <row r="275" spans="1:6" ht="30" customHeight="1">
      <c r="A275" s="85">
        <f t="shared" si="4"/>
        <v>269</v>
      </c>
      <c r="B275" s="176" t="s">
        <v>553</v>
      </c>
      <c r="C275" s="177" t="s">
        <v>554</v>
      </c>
      <c r="D275" s="176" t="s">
        <v>33</v>
      </c>
      <c r="E275" s="162">
        <v>7026.5999999999995</v>
      </c>
      <c r="F275" s="158" t="s">
        <v>156</v>
      </c>
    </row>
    <row r="276" spans="1:6" ht="30" customHeight="1">
      <c r="A276" s="85">
        <f t="shared" si="4"/>
        <v>270</v>
      </c>
      <c r="B276" s="170" t="s">
        <v>555</v>
      </c>
      <c r="C276" s="170" t="s">
        <v>556</v>
      </c>
      <c r="D276" s="170" t="s">
        <v>33</v>
      </c>
      <c r="E276" s="162">
        <v>1028.6500000000001</v>
      </c>
      <c r="F276" s="158" t="s">
        <v>156</v>
      </c>
    </row>
    <row r="277" spans="1:6" ht="30" customHeight="1">
      <c r="A277" s="85">
        <f t="shared" si="4"/>
        <v>271</v>
      </c>
      <c r="B277" s="177" t="s">
        <v>557</v>
      </c>
      <c r="C277" s="177" t="s">
        <v>558</v>
      </c>
      <c r="D277" s="177" t="s">
        <v>33</v>
      </c>
      <c r="E277" s="162">
        <v>2565.39</v>
      </c>
      <c r="F277" s="158" t="s">
        <v>156</v>
      </c>
    </row>
    <row r="278" spans="1:6" ht="30" customHeight="1">
      <c r="A278" s="85">
        <f t="shared" si="4"/>
        <v>272</v>
      </c>
      <c r="B278" s="170" t="s">
        <v>559</v>
      </c>
      <c r="C278" s="170" t="s">
        <v>560</v>
      </c>
      <c r="D278" s="170" t="s">
        <v>33</v>
      </c>
      <c r="E278" s="162">
        <v>1092.75</v>
      </c>
      <c r="F278" s="158" t="s">
        <v>156</v>
      </c>
    </row>
    <row r="279" spans="1:6" ht="30" customHeight="1">
      <c r="A279" s="85">
        <f t="shared" si="4"/>
        <v>273</v>
      </c>
      <c r="B279" s="176" t="s">
        <v>561</v>
      </c>
      <c r="C279" s="177" t="s">
        <v>562</v>
      </c>
      <c r="D279" s="176" t="s">
        <v>33</v>
      </c>
      <c r="E279" s="162">
        <v>1014.4099999999999</v>
      </c>
      <c r="F279" s="158" t="s">
        <v>156</v>
      </c>
    </row>
    <row r="280" spans="1:6" ht="30" customHeight="1">
      <c r="A280" s="85">
        <f t="shared" si="4"/>
        <v>274</v>
      </c>
      <c r="B280" s="173" t="s">
        <v>563</v>
      </c>
      <c r="C280" s="170" t="s">
        <v>564</v>
      </c>
      <c r="D280" s="173" t="s">
        <v>33</v>
      </c>
      <c r="E280" s="162">
        <v>428.56</v>
      </c>
      <c r="F280" s="158" t="s">
        <v>156</v>
      </c>
    </row>
    <row r="281" spans="1:6" ht="30" customHeight="1">
      <c r="A281" s="85">
        <f t="shared" si="4"/>
        <v>275</v>
      </c>
      <c r="B281" s="176" t="s">
        <v>565</v>
      </c>
      <c r="C281" s="177" t="s">
        <v>566</v>
      </c>
      <c r="D281" s="176" t="s">
        <v>33</v>
      </c>
      <c r="E281" s="162">
        <v>477.22999999999996</v>
      </c>
      <c r="F281" s="158" t="s">
        <v>156</v>
      </c>
    </row>
    <row r="282" spans="1:6" ht="30" customHeight="1">
      <c r="A282" s="85">
        <f t="shared" si="4"/>
        <v>276</v>
      </c>
      <c r="B282" s="173" t="s">
        <v>567</v>
      </c>
      <c r="C282" s="170" t="s">
        <v>568</v>
      </c>
      <c r="D282" s="173" t="s">
        <v>33</v>
      </c>
      <c r="E282" s="162">
        <v>531.84</v>
      </c>
      <c r="F282" s="158" t="s">
        <v>156</v>
      </c>
    </row>
    <row r="283" spans="1:6" ht="30" customHeight="1">
      <c r="A283" s="85">
        <f t="shared" si="4"/>
        <v>277</v>
      </c>
      <c r="B283" s="176" t="s">
        <v>569</v>
      </c>
      <c r="C283" s="177" t="s">
        <v>570</v>
      </c>
      <c r="D283" s="176" t="s">
        <v>33</v>
      </c>
      <c r="E283" s="162">
        <v>679.66</v>
      </c>
      <c r="F283" s="158" t="s">
        <v>156</v>
      </c>
    </row>
    <row r="284" spans="1:6" ht="30" customHeight="1">
      <c r="A284" s="85">
        <f t="shared" si="4"/>
        <v>278</v>
      </c>
      <c r="B284" s="173" t="s">
        <v>571</v>
      </c>
      <c r="C284" s="170" t="s">
        <v>572</v>
      </c>
      <c r="D284" s="173" t="s">
        <v>33</v>
      </c>
      <c r="E284" s="162">
        <v>848.81999999999994</v>
      </c>
      <c r="F284" s="158" t="s">
        <v>156</v>
      </c>
    </row>
    <row r="285" spans="1:6" ht="30" customHeight="1">
      <c r="A285" s="85">
        <f t="shared" si="4"/>
        <v>279</v>
      </c>
      <c r="B285" s="176" t="s">
        <v>573</v>
      </c>
      <c r="C285" s="177" t="s">
        <v>574</v>
      </c>
      <c r="D285" s="176" t="s">
        <v>33</v>
      </c>
      <c r="E285" s="162">
        <v>1241.75</v>
      </c>
      <c r="F285" s="158" t="s">
        <v>156</v>
      </c>
    </row>
    <row r="286" spans="1:6" ht="30" customHeight="1">
      <c r="A286" s="85">
        <f t="shared" si="4"/>
        <v>280</v>
      </c>
      <c r="B286" s="173" t="s">
        <v>575</v>
      </c>
      <c r="C286" s="170" t="s">
        <v>576</v>
      </c>
      <c r="D286" s="173" t="s">
        <v>33</v>
      </c>
      <c r="E286" s="162">
        <v>2232.7400000000002</v>
      </c>
      <c r="F286" s="158" t="s">
        <v>156</v>
      </c>
    </row>
    <row r="287" spans="1:6" ht="30" customHeight="1">
      <c r="A287" s="85">
        <f t="shared" si="4"/>
        <v>281</v>
      </c>
      <c r="B287" s="176" t="s">
        <v>577</v>
      </c>
      <c r="C287" s="177" t="s">
        <v>578</v>
      </c>
      <c r="D287" s="176" t="s">
        <v>33</v>
      </c>
      <c r="E287" s="162">
        <v>799.18000000000006</v>
      </c>
      <c r="F287" s="158" t="s">
        <v>156</v>
      </c>
    </row>
    <row r="288" spans="1:6" ht="30" customHeight="1">
      <c r="A288" s="85">
        <f t="shared" si="4"/>
        <v>282</v>
      </c>
      <c r="B288" s="173" t="s">
        <v>579</v>
      </c>
      <c r="C288" s="170" t="s">
        <v>580</v>
      </c>
      <c r="D288" s="173" t="s">
        <v>33</v>
      </c>
      <c r="E288" s="162">
        <v>872.11</v>
      </c>
      <c r="F288" s="158" t="s">
        <v>156</v>
      </c>
    </row>
    <row r="289" spans="1:6" ht="30" customHeight="1">
      <c r="A289" s="85">
        <f t="shared" si="4"/>
        <v>283</v>
      </c>
      <c r="B289" s="176" t="s">
        <v>581</v>
      </c>
      <c r="C289" s="177" t="s">
        <v>582</v>
      </c>
      <c r="D289" s="176" t="s">
        <v>33</v>
      </c>
      <c r="E289" s="162">
        <v>1348.53</v>
      </c>
      <c r="F289" s="158" t="s">
        <v>156</v>
      </c>
    </row>
    <row r="290" spans="1:6" ht="30" customHeight="1">
      <c r="A290" s="85">
        <f t="shared" si="4"/>
        <v>284</v>
      </c>
      <c r="B290" s="173" t="s">
        <v>583</v>
      </c>
      <c r="C290" s="170" t="s">
        <v>584</v>
      </c>
      <c r="D290" s="173" t="s">
        <v>33</v>
      </c>
      <c r="E290" s="162">
        <v>2047.3799999999999</v>
      </c>
      <c r="F290" s="158" t="s">
        <v>156</v>
      </c>
    </row>
    <row r="291" spans="1:6" ht="30" customHeight="1">
      <c r="A291" s="85">
        <f t="shared" si="4"/>
        <v>285</v>
      </c>
      <c r="B291" s="176" t="s">
        <v>585</v>
      </c>
      <c r="C291" s="177" t="s">
        <v>586</v>
      </c>
      <c r="D291" s="176" t="s">
        <v>33</v>
      </c>
      <c r="E291" s="162">
        <v>2528.77</v>
      </c>
      <c r="F291" s="158" t="s">
        <v>156</v>
      </c>
    </row>
    <row r="292" spans="1:6" ht="30" customHeight="1">
      <c r="A292" s="85">
        <f t="shared" si="4"/>
        <v>286</v>
      </c>
      <c r="B292" s="173" t="s">
        <v>587</v>
      </c>
      <c r="C292" s="170" t="s">
        <v>588</v>
      </c>
      <c r="D292" s="173" t="s">
        <v>33</v>
      </c>
      <c r="E292" s="162">
        <v>2877.46</v>
      </c>
      <c r="F292" s="158" t="s">
        <v>156</v>
      </c>
    </row>
    <row r="293" spans="1:6" ht="30" customHeight="1">
      <c r="A293" s="85">
        <f t="shared" si="4"/>
        <v>287</v>
      </c>
      <c r="B293" s="176" t="s">
        <v>589</v>
      </c>
      <c r="C293" s="177" t="s">
        <v>590</v>
      </c>
      <c r="D293" s="176" t="s">
        <v>33</v>
      </c>
      <c r="E293" s="162">
        <v>3440.64</v>
      </c>
      <c r="F293" s="158" t="s">
        <v>156</v>
      </c>
    </row>
    <row r="294" spans="1:6" ht="30" customHeight="1">
      <c r="A294" s="85">
        <f t="shared" si="4"/>
        <v>288</v>
      </c>
      <c r="B294" s="173" t="s">
        <v>591</v>
      </c>
      <c r="C294" s="170" t="s">
        <v>592</v>
      </c>
      <c r="D294" s="173" t="s">
        <v>33</v>
      </c>
      <c r="E294" s="162">
        <v>9008.5300000000007</v>
      </c>
      <c r="F294" s="158" t="s">
        <v>156</v>
      </c>
    </row>
    <row r="295" spans="1:6" ht="30" customHeight="1">
      <c r="A295" s="85">
        <f t="shared" si="4"/>
        <v>289</v>
      </c>
      <c r="B295" s="176" t="s">
        <v>593</v>
      </c>
      <c r="C295" s="177" t="s">
        <v>594</v>
      </c>
      <c r="D295" s="176" t="s">
        <v>33</v>
      </c>
      <c r="E295" s="162">
        <v>2283.14</v>
      </c>
      <c r="F295" s="158" t="s">
        <v>156</v>
      </c>
    </row>
    <row r="296" spans="1:6" ht="30" customHeight="1">
      <c r="A296" s="85">
        <f t="shared" si="4"/>
        <v>290</v>
      </c>
      <c r="B296" s="173" t="s">
        <v>595</v>
      </c>
      <c r="C296" s="170" t="s">
        <v>596</v>
      </c>
      <c r="D296" s="173" t="s">
        <v>33</v>
      </c>
      <c r="E296" s="162">
        <v>2656.27</v>
      </c>
      <c r="F296" s="158" t="s">
        <v>156</v>
      </c>
    </row>
    <row r="297" spans="1:6" ht="30" customHeight="1">
      <c r="A297" s="85">
        <f t="shared" si="4"/>
        <v>291</v>
      </c>
      <c r="B297" s="176" t="s">
        <v>597</v>
      </c>
      <c r="C297" s="177" t="s">
        <v>598</v>
      </c>
      <c r="D297" s="176" t="s">
        <v>33</v>
      </c>
      <c r="E297" s="162">
        <v>2793.02</v>
      </c>
      <c r="F297" s="158" t="s">
        <v>156</v>
      </c>
    </row>
    <row r="298" spans="1:6" ht="30" customHeight="1">
      <c r="A298" s="85">
        <f t="shared" si="4"/>
        <v>292</v>
      </c>
      <c r="B298" s="173" t="s">
        <v>599</v>
      </c>
      <c r="C298" s="170" t="s">
        <v>600</v>
      </c>
      <c r="D298" s="173" t="s">
        <v>33</v>
      </c>
      <c r="E298" s="162">
        <v>3423.5099999999998</v>
      </c>
      <c r="F298" s="158" t="s">
        <v>156</v>
      </c>
    </row>
    <row r="299" spans="1:6" ht="30" customHeight="1">
      <c r="A299" s="85">
        <f t="shared" si="4"/>
        <v>293</v>
      </c>
      <c r="B299" s="176" t="s">
        <v>601</v>
      </c>
      <c r="C299" s="177" t="s">
        <v>602</v>
      </c>
      <c r="D299" s="176" t="s">
        <v>33</v>
      </c>
      <c r="E299" s="162">
        <v>2283.14</v>
      </c>
      <c r="F299" s="158" t="s">
        <v>156</v>
      </c>
    </row>
    <row r="300" spans="1:6" ht="30" customHeight="1">
      <c r="A300" s="85">
        <f t="shared" si="4"/>
        <v>294</v>
      </c>
      <c r="B300" s="173" t="s">
        <v>603</v>
      </c>
      <c r="C300" s="170" t="s">
        <v>604</v>
      </c>
      <c r="D300" s="173" t="s">
        <v>33</v>
      </c>
      <c r="E300" s="162">
        <v>2656.27</v>
      </c>
      <c r="F300" s="158" t="s">
        <v>156</v>
      </c>
    </row>
    <row r="301" spans="1:6" ht="30" customHeight="1">
      <c r="A301" s="85">
        <f t="shared" si="4"/>
        <v>295</v>
      </c>
      <c r="B301" s="176" t="s">
        <v>605</v>
      </c>
      <c r="C301" s="177" t="s">
        <v>606</v>
      </c>
      <c r="D301" s="176" t="s">
        <v>33</v>
      </c>
      <c r="E301" s="162">
        <v>2793.02</v>
      </c>
      <c r="F301" s="158" t="s">
        <v>156</v>
      </c>
    </row>
    <row r="302" spans="1:6" ht="30" customHeight="1">
      <c r="A302" s="85">
        <f t="shared" si="4"/>
        <v>296</v>
      </c>
      <c r="B302" s="173" t="s">
        <v>607</v>
      </c>
      <c r="C302" s="170" t="s">
        <v>608</v>
      </c>
      <c r="D302" s="173" t="s">
        <v>33</v>
      </c>
      <c r="E302" s="162">
        <v>3423.5099999999998</v>
      </c>
      <c r="F302" s="158" t="s">
        <v>156</v>
      </c>
    </row>
    <row r="303" spans="1:6" ht="30" customHeight="1">
      <c r="A303" s="85">
        <f t="shared" si="4"/>
        <v>297</v>
      </c>
      <c r="B303" s="173" t="s">
        <v>609</v>
      </c>
      <c r="C303" s="177" t="s">
        <v>610</v>
      </c>
      <c r="D303" s="176" t="s">
        <v>33</v>
      </c>
      <c r="E303" s="162">
        <v>17470.64</v>
      </c>
      <c r="F303" s="158" t="s">
        <v>156</v>
      </c>
    </row>
    <row r="304" spans="1:6" ht="30" customHeight="1">
      <c r="A304" s="85">
        <f t="shared" si="4"/>
        <v>298</v>
      </c>
      <c r="B304" s="173" t="s">
        <v>611</v>
      </c>
      <c r="C304" s="170" t="s">
        <v>612</v>
      </c>
      <c r="D304" s="173" t="s">
        <v>33</v>
      </c>
      <c r="E304" s="162">
        <v>24475.26</v>
      </c>
      <c r="F304" s="158" t="s">
        <v>156</v>
      </c>
    </row>
    <row r="305" spans="1:6" ht="30" customHeight="1">
      <c r="A305" s="85">
        <f t="shared" si="4"/>
        <v>299</v>
      </c>
      <c r="B305" s="173" t="s">
        <v>613</v>
      </c>
      <c r="C305" s="177" t="s">
        <v>614</v>
      </c>
      <c r="D305" s="176" t="s">
        <v>33</v>
      </c>
      <c r="E305" s="162">
        <v>16856.54</v>
      </c>
      <c r="F305" s="158" t="s">
        <v>156</v>
      </c>
    </row>
    <row r="306" spans="1:6" ht="30" customHeight="1">
      <c r="A306" s="85">
        <f t="shared" si="4"/>
        <v>300</v>
      </c>
      <c r="B306" s="173" t="s">
        <v>615</v>
      </c>
      <c r="C306" s="170" t="s">
        <v>616</v>
      </c>
      <c r="D306" s="173" t="s">
        <v>33</v>
      </c>
      <c r="E306" s="162">
        <v>15331.390000000001</v>
      </c>
      <c r="F306" s="158" t="s">
        <v>156</v>
      </c>
    </row>
    <row r="307" spans="1:6" ht="30" customHeight="1">
      <c r="A307" s="85">
        <f t="shared" si="4"/>
        <v>301</v>
      </c>
      <c r="B307" s="173" t="s">
        <v>617</v>
      </c>
      <c r="C307" s="177" t="s">
        <v>618</v>
      </c>
      <c r="D307" s="176" t="s">
        <v>33</v>
      </c>
      <c r="E307" s="162">
        <v>81.45</v>
      </c>
      <c r="F307" s="158" t="s">
        <v>156</v>
      </c>
    </row>
    <row r="308" spans="1:6" ht="30" customHeight="1">
      <c r="A308" s="85">
        <f t="shared" si="4"/>
        <v>302</v>
      </c>
      <c r="B308" s="159" t="s">
        <v>619</v>
      </c>
      <c r="C308" s="170" t="s">
        <v>620</v>
      </c>
      <c r="D308" s="170" t="s">
        <v>33</v>
      </c>
      <c r="E308" s="162">
        <v>1016.01</v>
      </c>
      <c r="F308" s="158" t="s">
        <v>156</v>
      </c>
    </row>
    <row r="309" spans="1:6" ht="30" customHeight="1">
      <c r="A309" s="85">
        <f t="shared" ref="A309:A354" si="5">A308+1</f>
        <v>303</v>
      </c>
      <c r="B309" s="159" t="s">
        <v>621</v>
      </c>
      <c r="C309" s="170" t="s">
        <v>622</v>
      </c>
      <c r="D309" s="170" t="s">
        <v>33</v>
      </c>
      <c r="E309" s="162">
        <v>450.58</v>
      </c>
      <c r="F309" s="158" t="s">
        <v>156</v>
      </c>
    </row>
    <row r="310" spans="1:6" ht="30" customHeight="1">
      <c r="A310" s="85">
        <f t="shared" si="5"/>
        <v>304</v>
      </c>
      <c r="B310" s="159" t="s">
        <v>623</v>
      </c>
      <c r="C310" s="170" t="s">
        <v>624</v>
      </c>
      <c r="D310" s="170" t="s">
        <v>33</v>
      </c>
      <c r="E310" s="162">
        <v>463.83000000000004</v>
      </c>
      <c r="F310" s="158" t="s">
        <v>156</v>
      </c>
    </row>
    <row r="311" spans="1:6" ht="30" customHeight="1">
      <c r="A311" s="85">
        <f t="shared" si="5"/>
        <v>305</v>
      </c>
      <c r="B311" s="159" t="s">
        <v>625</v>
      </c>
      <c r="C311" s="170" t="s">
        <v>626</v>
      </c>
      <c r="D311" s="170" t="s">
        <v>33</v>
      </c>
      <c r="E311" s="162">
        <v>499.17</v>
      </c>
      <c r="F311" s="158" t="s">
        <v>156</v>
      </c>
    </row>
    <row r="312" spans="1:6" ht="30" customHeight="1">
      <c r="A312" s="85">
        <f t="shared" si="5"/>
        <v>306</v>
      </c>
      <c r="B312" s="159" t="s">
        <v>627</v>
      </c>
      <c r="C312" s="170" t="s">
        <v>628</v>
      </c>
      <c r="D312" s="170" t="s">
        <v>33</v>
      </c>
      <c r="E312" s="162">
        <v>3527.6800000000003</v>
      </c>
      <c r="F312" s="158" t="s">
        <v>156</v>
      </c>
    </row>
    <row r="313" spans="1:6" ht="30" customHeight="1">
      <c r="A313" s="85">
        <f t="shared" si="5"/>
        <v>307</v>
      </c>
      <c r="B313" s="159" t="s">
        <v>629</v>
      </c>
      <c r="C313" s="170" t="s">
        <v>630</v>
      </c>
      <c r="D313" s="170" t="s">
        <v>33</v>
      </c>
      <c r="E313" s="162">
        <v>3527.6800000000003</v>
      </c>
      <c r="F313" s="158" t="s">
        <v>156</v>
      </c>
    </row>
    <row r="314" spans="1:6" ht="30" customHeight="1">
      <c r="A314" s="85">
        <f t="shared" si="5"/>
        <v>308</v>
      </c>
      <c r="B314" s="159" t="s">
        <v>631</v>
      </c>
      <c r="C314" s="170" t="s">
        <v>632</v>
      </c>
      <c r="D314" s="170" t="s">
        <v>33</v>
      </c>
      <c r="E314" s="162">
        <v>12059.5</v>
      </c>
      <c r="F314" s="158" t="s">
        <v>156</v>
      </c>
    </row>
    <row r="315" spans="1:6" ht="30" customHeight="1">
      <c r="A315" s="85">
        <f t="shared" si="5"/>
        <v>309</v>
      </c>
      <c r="B315" s="159" t="s">
        <v>633</v>
      </c>
      <c r="C315" s="170" t="s">
        <v>634</v>
      </c>
      <c r="D315" s="170" t="s">
        <v>33</v>
      </c>
      <c r="E315" s="162">
        <v>12209.69</v>
      </c>
      <c r="F315" s="158" t="s">
        <v>156</v>
      </c>
    </row>
    <row r="316" spans="1:6" ht="30" customHeight="1">
      <c r="A316" s="85">
        <f t="shared" si="5"/>
        <v>310</v>
      </c>
      <c r="B316" s="159" t="s">
        <v>635</v>
      </c>
      <c r="C316" s="170" t="s">
        <v>636</v>
      </c>
      <c r="D316" s="170" t="s">
        <v>33</v>
      </c>
      <c r="E316" s="162">
        <v>22674.23</v>
      </c>
      <c r="F316" s="158" t="s">
        <v>156</v>
      </c>
    </row>
    <row r="317" spans="1:6" ht="30" customHeight="1">
      <c r="A317" s="85">
        <f t="shared" si="5"/>
        <v>311</v>
      </c>
      <c r="B317" s="159" t="s">
        <v>637</v>
      </c>
      <c r="C317" s="170" t="s">
        <v>638</v>
      </c>
      <c r="D317" s="170" t="s">
        <v>33</v>
      </c>
      <c r="E317" s="162">
        <v>9718.2800000000007</v>
      </c>
      <c r="F317" s="158" t="s">
        <v>156</v>
      </c>
    </row>
    <row r="318" spans="1:6" ht="30" customHeight="1">
      <c r="A318" s="85">
        <f t="shared" si="5"/>
        <v>312</v>
      </c>
      <c r="B318" s="159" t="s">
        <v>639</v>
      </c>
      <c r="C318" s="170" t="s">
        <v>640</v>
      </c>
      <c r="D318" s="170" t="s">
        <v>33</v>
      </c>
      <c r="E318" s="162">
        <v>10227.25</v>
      </c>
      <c r="F318" s="158" t="s">
        <v>156</v>
      </c>
    </row>
    <row r="319" spans="1:6" ht="30" customHeight="1">
      <c r="A319" s="85">
        <f t="shared" si="5"/>
        <v>313</v>
      </c>
      <c r="B319" s="159" t="s">
        <v>641</v>
      </c>
      <c r="C319" s="170" t="s">
        <v>642</v>
      </c>
      <c r="D319" s="170" t="s">
        <v>33</v>
      </c>
      <c r="E319" s="162">
        <v>19878.300000000003</v>
      </c>
      <c r="F319" s="158" t="s">
        <v>156</v>
      </c>
    </row>
    <row r="320" spans="1:6" ht="30" customHeight="1">
      <c r="A320" s="85">
        <f t="shared" si="5"/>
        <v>314</v>
      </c>
      <c r="B320" s="159" t="s">
        <v>643</v>
      </c>
      <c r="C320" s="170" t="s">
        <v>644</v>
      </c>
      <c r="D320" s="170" t="s">
        <v>33</v>
      </c>
      <c r="E320" s="162">
        <v>3361.0699999999997</v>
      </c>
      <c r="F320" s="158" t="s">
        <v>156</v>
      </c>
    </row>
    <row r="321" spans="1:6" ht="30" customHeight="1">
      <c r="A321" s="85">
        <f t="shared" si="5"/>
        <v>315</v>
      </c>
      <c r="B321" s="159" t="s">
        <v>645</v>
      </c>
      <c r="C321" s="170" t="s">
        <v>646</v>
      </c>
      <c r="D321" s="170" t="s">
        <v>33</v>
      </c>
      <c r="E321" s="162">
        <v>3169.0099999999998</v>
      </c>
      <c r="F321" s="158" t="s">
        <v>156</v>
      </c>
    </row>
    <row r="322" spans="1:6" ht="30" customHeight="1">
      <c r="A322" s="85">
        <f t="shared" si="5"/>
        <v>316</v>
      </c>
      <c r="B322" s="159" t="s">
        <v>647</v>
      </c>
      <c r="C322" s="170" t="s">
        <v>648</v>
      </c>
      <c r="D322" s="170" t="s">
        <v>33</v>
      </c>
      <c r="E322" s="162">
        <v>2546.73</v>
      </c>
      <c r="F322" s="158" t="s">
        <v>156</v>
      </c>
    </row>
    <row r="323" spans="1:6" ht="30" customHeight="1">
      <c r="A323" s="85">
        <f t="shared" si="5"/>
        <v>317</v>
      </c>
      <c r="B323" s="159" t="s">
        <v>649</v>
      </c>
      <c r="C323" s="170" t="s">
        <v>650</v>
      </c>
      <c r="D323" s="170" t="s">
        <v>33</v>
      </c>
      <c r="E323" s="162">
        <v>2641.6000000000004</v>
      </c>
      <c r="F323" s="158" t="s">
        <v>156</v>
      </c>
    </row>
    <row r="324" spans="1:6" ht="30" customHeight="1">
      <c r="A324" s="85">
        <f t="shared" si="5"/>
        <v>318</v>
      </c>
      <c r="B324" s="159" t="s">
        <v>651</v>
      </c>
      <c r="C324" s="170" t="s">
        <v>652</v>
      </c>
      <c r="D324" s="170" t="s">
        <v>33</v>
      </c>
      <c r="E324" s="162">
        <v>5233.67</v>
      </c>
      <c r="F324" s="158" t="s">
        <v>156</v>
      </c>
    </row>
    <row r="325" spans="1:6" ht="30" customHeight="1">
      <c r="A325" s="85">
        <f t="shared" si="5"/>
        <v>319</v>
      </c>
      <c r="B325" s="159" t="s">
        <v>653</v>
      </c>
      <c r="C325" s="170" t="s">
        <v>654</v>
      </c>
      <c r="D325" s="170" t="s">
        <v>33</v>
      </c>
      <c r="E325" s="162">
        <v>4657.47</v>
      </c>
      <c r="F325" s="158" t="s">
        <v>156</v>
      </c>
    </row>
    <row r="326" spans="1:6" ht="30" customHeight="1">
      <c r="A326" s="85">
        <f t="shared" si="5"/>
        <v>320</v>
      </c>
      <c r="B326" s="159" t="s">
        <v>655</v>
      </c>
      <c r="C326" s="170" t="s">
        <v>656</v>
      </c>
      <c r="D326" s="170" t="s">
        <v>33</v>
      </c>
      <c r="E326" s="162">
        <v>5955.54</v>
      </c>
      <c r="F326" s="158" t="s">
        <v>156</v>
      </c>
    </row>
    <row r="327" spans="1:6" ht="30" customHeight="1">
      <c r="A327" s="85">
        <f t="shared" si="5"/>
        <v>321</v>
      </c>
      <c r="B327" s="159" t="s">
        <v>657</v>
      </c>
      <c r="C327" s="170" t="s">
        <v>658</v>
      </c>
      <c r="D327" s="170" t="s">
        <v>33</v>
      </c>
      <c r="E327" s="162">
        <v>6167.58</v>
      </c>
      <c r="F327" s="158" t="s">
        <v>156</v>
      </c>
    </row>
    <row r="328" spans="1:6" ht="30" customHeight="1">
      <c r="A328" s="85">
        <f t="shared" si="5"/>
        <v>322</v>
      </c>
      <c r="B328" s="159" t="s">
        <v>659</v>
      </c>
      <c r="C328" s="170" t="s">
        <v>660</v>
      </c>
      <c r="D328" s="170" t="s">
        <v>33</v>
      </c>
      <c r="E328" s="162">
        <v>35295.019999999997</v>
      </c>
      <c r="F328" s="158" t="s">
        <v>156</v>
      </c>
    </row>
    <row r="329" spans="1:6" ht="30" customHeight="1">
      <c r="A329" s="85">
        <f t="shared" si="5"/>
        <v>323</v>
      </c>
      <c r="B329" s="159" t="s">
        <v>661</v>
      </c>
      <c r="C329" s="170" t="s">
        <v>662</v>
      </c>
      <c r="D329" s="170" t="s">
        <v>33</v>
      </c>
      <c r="E329" s="162">
        <v>7730.45</v>
      </c>
      <c r="F329" s="158" t="s">
        <v>156</v>
      </c>
    </row>
    <row r="330" spans="1:6" ht="30" customHeight="1">
      <c r="A330" s="85">
        <f t="shared" si="5"/>
        <v>324</v>
      </c>
      <c r="B330" s="159" t="s">
        <v>663</v>
      </c>
      <c r="C330" s="170" t="s">
        <v>664</v>
      </c>
      <c r="D330" s="170" t="s">
        <v>33</v>
      </c>
      <c r="E330" s="162">
        <v>1811.1399999999999</v>
      </c>
      <c r="F330" s="158" t="s">
        <v>156</v>
      </c>
    </row>
    <row r="331" spans="1:6" ht="30" customHeight="1">
      <c r="A331" s="85">
        <f t="shared" si="5"/>
        <v>325</v>
      </c>
      <c r="B331" s="159" t="s">
        <v>665</v>
      </c>
      <c r="C331" s="170" t="s">
        <v>666</v>
      </c>
      <c r="D331" s="170" t="s">
        <v>33</v>
      </c>
      <c r="E331" s="162">
        <v>3048.01</v>
      </c>
      <c r="F331" s="158" t="s">
        <v>156</v>
      </c>
    </row>
    <row r="332" spans="1:6" ht="30" customHeight="1">
      <c r="A332" s="85">
        <f t="shared" si="5"/>
        <v>326</v>
      </c>
      <c r="B332" s="159" t="s">
        <v>667</v>
      </c>
      <c r="C332" s="170" t="s">
        <v>668</v>
      </c>
      <c r="D332" s="170" t="s">
        <v>33</v>
      </c>
      <c r="E332" s="162">
        <v>2500.25</v>
      </c>
      <c r="F332" s="158" t="s">
        <v>156</v>
      </c>
    </row>
    <row r="333" spans="1:6" ht="30" customHeight="1">
      <c r="A333" s="85">
        <f t="shared" si="5"/>
        <v>327</v>
      </c>
      <c r="B333" s="159" t="s">
        <v>669</v>
      </c>
      <c r="C333" s="170" t="s">
        <v>670</v>
      </c>
      <c r="D333" s="170" t="s">
        <v>33</v>
      </c>
      <c r="E333" s="162">
        <v>2041.7299999999998</v>
      </c>
      <c r="F333" s="158" t="s">
        <v>156</v>
      </c>
    </row>
    <row r="334" spans="1:6" ht="30" customHeight="1">
      <c r="A334" s="85">
        <f t="shared" si="5"/>
        <v>328</v>
      </c>
      <c r="B334" s="159" t="s">
        <v>671</v>
      </c>
      <c r="C334" s="170" t="s">
        <v>672</v>
      </c>
      <c r="D334" s="170" t="s">
        <v>33</v>
      </c>
      <c r="E334" s="162">
        <v>21707.09</v>
      </c>
      <c r="F334" s="158" t="s">
        <v>156</v>
      </c>
    </row>
    <row r="335" spans="1:6" ht="57" customHeight="1">
      <c r="A335" s="85">
        <f t="shared" si="5"/>
        <v>329</v>
      </c>
      <c r="B335" s="159" t="s">
        <v>673</v>
      </c>
      <c r="C335" s="170" t="s">
        <v>674</v>
      </c>
      <c r="D335" s="170" t="s">
        <v>33</v>
      </c>
      <c r="E335" s="162">
        <v>70963.75</v>
      </c>
      <c r="F335" s="158" t="s">
        <v>156</v>
      </c>
    </row>
    <row r="336" spans="1:6" ht="30" customHeight="1">
      <c r="A336" s="85">
        <f t="shared" si="5"/>
        <v>330</v>
      </c>
      <c r="B336" s="159" t="s">
        <v>675</v>
      </c>
      <c r="C336" s="170" t="s">
        <v>676</v>
      </c>
      <c r="D336" s="170" t="s">
        <v>33</v>
      </c>
      <c r="E336" s="162">
        <v>7256.02</v>
      </c>
      <c r="F336" s="158" t="s">
        <v>156</v>
      </c>
    </row>
    <row r="337" spans="1:6" ht="30" customHeight="1">
      <c r="A337" s="85">
        <f t="shared" si="5"/>
        <v>331</v>
      </c>
      <c r="B337" s="159" t="s">
        <v>677</v>
      </c>
      <c r="C337" s="181" t="s">
        <v>678</v>
      </c>
      <c r="D337" s="170" t="s">
        <v>33</v>
      </c>
      <c r="E337" s="162">
        <v>61734.03</v>
      </c>
      <c r="F337" s="158" t="s">
        <v>156</v>
      </c>
    </row>
    <row r="338" spans="1:6" ht="30" customHeight="1">
      <c r="A338" s="85">
        <f t="shared" si="5"/>
        <v>332</v>
      </c>
      <c r="B338" s="159" t="s">
        <v>679</v>
      </c>
      <c r="C338" s="170" t="s">
        <v>680</v>
      </c>
      <c r="D338" s="170" t="s">
        <v>33</v>
      </c>
      <c r="E338" s="162">
        <v>2827.14</v>
      </c>
      <c r="F338" s="158" t="s">
        <v>156</v>
      </c>
    </row>
    <row r="339" spans="1:6" ht="30" customHeight="1">
      <c r="A339" s="85">
        <f t="shared" si="5"/>
        <v>333</v>
      </c>
      <c r="B339" s="159" t="s">
        <v>681</v>
      </c>
      <c r="C339" s="170" t="s">
        <v>682</v>
      </c>
      <c r="D339" s="170" t="s">
        <v>33</v>
      </c>
      <c r="E339" s="162">
        <v>7625.3200000000006</v>
      </c>
      <c r="F339" s="158" t="s">
        <v>156</v>
      </c>
    </row>
    <row r="340" spans="1:6" ht="30" customHeight="1">
      <c r="A340" s="85">
        <f t="shared" si="5"/>
        <v>334</v>
      </c>
      <c r="B340" s="159" t="s">
        <v>683</v>
      </c>
      <c r="C340" s="170" t="s">
        <v>684</v>
      </c>
      <c r="D340" s="170" t="s">
        <v>33</v>
      </c>
      <c r="E340" s="162">
        <v>7713.66</v>
      </c>
      <c r="F340" s="158" t="s">
        <v>156</v>
      </c>
    </row>
    <row r="341" spans="1:6" ht="30" customHeight="1">
      <c r="A341" s="85">
        <f t="shared" si="5"/>
        <v>335</v>
      </c>
      <c r="B341" s="159" t="s">
        <v>685</v>
      </c>
      <c r="C341" s="170" t="s">
        <v>686</v>
      </c>
      <c r="D341" s="170" t="s">
        <v>33</v>
      </c>
      <c r="E341" s="162">
        <v>27215.980000000003</v>
      </c>
      <c r="F341" s="158" t="s">
        <v>156</v>
      </c>
    </row>
    <row r="342" spans="1:6" ht="30" customHeight="1">
      <c r="A342" s="85">
        <f t="shared" si="5"/>
        <v>336</v>
      </c>
      <c r="B342" s="159" t="s">
        <v>687</v>
      </c>
      <c r="C342" s="181" t="s">
        <v>688</v>
      </c>
      <c r="D342" s="170" t="s">
        <v>33</v>
      </c>
      <c r="E342" s="162">
        <v>47984.43</v>
      </c>
      <c r="F342" s="158" t="s">
        <v>156</v>
      </c>
    </row>
    <row r="343" spans="1:6" ht="30" customHeight="1">
      <c r="A343" s="85">
        <f t="shared" si="5"/>
        <v>337</v>
      </c>
      <c r="B343" s="159" t="s">
        <v>689</v>
      </c>
      <c r="C343" s="170" t="s">
        <v>690</v>
      </c>
      <c r="D343" s="170" t="s">
        <v>33</v>
      </c>
      <c r="E343" s="162">
        <v>999.68000000000006</v>
      </c>
      <c r="F343" s="158" t="s">
        <v>156</v>
      </c>
    </row>
    <row r="344" spans="1:6" ht="30" customHeight="1">
      <c r="A344" s="85">
        <f t="shared" si="5"/>
        <v>338</v>
      </c>
      <c r="B344" s="159" t="s">
        <v>691</v>
      </c>
      <c r="C344" s="170" t="s">
        <v>692</v>
      </c>
      <c r="D344" s="170" t="s">
        <v>33</v>
      </c>
      <c r="E344" s="162">
        <v>2130.96</v>
      </c>
      <c r="F344" s="158" t="s">
        <v>156</v>
      </c>
    </row>
    <row r="345" spans="1:6" ht="30" customHeight="1">
      <c r="A345" s="85">
        <f t="shared" si="5"/>
        <v>339</v>
      </c>
      <c r="B345" s="159" t="s">
        <v>693</v>
      </c>
      <c r="C345" s="170" t="s">
        <v>694</v>
      </c>
      <c r="D345" s="164" t="s">
        <v>50</v>
      </c>
      <c r="E345" s="162">
        <v>960.31</v>
      </c>
      <c r="F345" s="158" t="s">
        <v>10</v>
      </c>
    </row>
    <row r="346" spans="1:6" ht="30" customHeight="1">
      <c r="A346" s="85">
        <f t="shared" si="5"/>
        <v>340</v>
      </c>
      <c r="B346" s="159" t="s">
        <v>695</v>
      </c>
      <c r="C346" s="170" t="s">
        <v>696</v>
      </c>
      <c r="D346" s="170" t="s">
        <v>33</v>
      </c>
      <c r="E346" s="162">
        <v>22466.9</v>
      </c>
      <c r="F346" s="158" t="s">
        <v>156</v>
      </c>
    </row>
    <row r="347" spans="1:6" ht="30" customHeight="1">
      <c r="A347" s="85">
        <f t="shared" si="5"/>
        <v>341</v>
      </c>
      <c r="B347" s="159" t="s">
        <v>697</v>
      </c>
      <c r="C347" s="170" t="s">
        <v>698</v>
      </c>
      <c r="D347" s="170" t="s">
        <v>33</v>
      </c>
      <c r="E347" s="162">
        <v>33969.79</v>
      </c>
      <c r="F347" s="158" t="s">
        <v>156</v>
      </c>
    </row>
    <row r="348" spans="1:6" ht="30" customHeight="1">
      <c r="A348" s="85">
        <f t="shared" si="5"/>
        <v>342</v>
      </c>
      <c r="B348" s="159" t="s">
        <v>699</v>
      </c>
      <c r="C348" s="170" t="s">
        <v>700</v>
      </c>
      <c r="D348" s="170" t="s">
        <v>33</v>
      </c>
      <c r="E348" s="162">
        <v>31663.91</v>
      </c>
      <c r="F348" s="158" t="s">
        <v>156</v>
      </c>
    </row>
    <row r="349" spans="1:6" ht="30" customHeight="1">
      <c r="A349" s="85">
        <f t="shared" si="5"/>
        <v>343</v>
      </c>
      <c r="B349" s="159" t="s">
        <v>701</v>
      </c>
      <c r="C349" s="170" t="s">
        <v>702</v>
      </c>
      <c r="D349" s="170" t="s">
        <v>33</v>
      </c>
      <c r="E349" s="162">
        <v>40162.99</v>
      </c>
      <c r="F349" s="158" t="s">
        <v>156</v>
      </c>
    </row>
    <row r="350" spans="1:6" ht="30" customHeight="1">
      <c r="A350" s="85">
        <f t="shared" si="5"/>
        <v>344</v>
      </c>
      <c r="B350" s="159" t="s">
        <v>703</v>
      </c>
      <c r="C350" s="159" t="s">
        <v>704</v>
      </c>
      <c r="D350" s="159" t="s">
        <v>33</v>
      </c>
      <c r="E350" s="162">
        <v>17987.650000000001</v>
      </c>
      <c r="F350" s="158" t="s">
        <v>156</v>
      </c>
    </row>
    <row r="351" spans="1:6" ht="30" customHeight="1">
      <c r="A351" s="85">
        <f t="shared" si="5"/>
        <v>345</v>
      </c>
      <c r="B351" s="159" t="s">
        <v>705</v>
      </c>
      <c r="C351" s="159" t="s">
        <v>706</v>
      </c>
      <c r="D351" s="159" t="s">
        <v>33</v>
      </c>
      <c r="E351" s="162">
        <v>26504.399999999998</v>
      </c>
      <c r="F351" s="158" t="s">
        <v>156</v>
      </c>
    </row>
    <row r="352" spans="1:6" ht="30" customHeight="1">
      <c r="A352" s="85">
        <f t="shared" si="5"/>
        <v>346</v>
      </c>
      <c r="B352" s="159" t="s">
        <v>707</v>
      </c>
      <c r="C352" s="159" t="s">
        <v>708</v>
      </c>
      <c r="D352" s="159" t="s">
        <v>33</v>
      </c>
      <c r="E352" s="162">
        <v>20320.04</v>
      </c>
      <c r="F352" s="158" t="s">
        <v>156</v>
      </c>
    </row>
    <row r="353" spans="1:6" ht="30" customHeight="1">
      <c r="A353" s="85">
        <f t="shared" si="5"/>
        <v>347</v>
      </c>
      <c r="B353" s="159" t="s">
        <v>709</v>
      </c>
      <c r="C353" s="159" t="s">
        <v>710</v>
      </c>
      <c r="D353" s="159" t="s">
        <v>33</v>
      </c>
      <c r="E353" s="162">
        <v>25896.560000000001</v>
      </c>
      <c r="F353" s="158" t="s">
        <v>156</v>
      </c>
    </row>
    <row r="354" spans="1:6" ht="30" customHeight="1">
      <c r="A354" s="85">
        <f t="shared" si="5"/>
        <v>348</v>
      </c>
      <c r="B354" s="159" t="s">
        <v>711</v>
      </c>
      <c r="C354" s="159" t="s">
        <v>712</v>
      </c>
      <c r="D354" s="159" t="s">
        <v>713</v>
      </c>
      <c r="E354" s="162">
        <v>3975.66</v>
      </c>
      <c r="F354" s="158" t="s">
        <v>10</v>
      </c>
    </row>
    <row r="355" spans="1:6" ht="30" customHeight="1">
      <c r="A355" s="85"/>
      <c r="B355" s="487" t="s">
        <v>714</v>
      </c>
      <c r="C355" s="487"/>
      <c r="D355" s="151"/>
      <c r="E355" s="152"/>
      <c r="F355" s="178"/>
    </row>
    <row r="356" spans="1:6" ht="30" customHeight="1">
      <c r="A356" s="153">
        <f>A354+1</f>
        <v>349</v>
      </c>
      <c r="B356" s="154" t="s">
        <v>715</v>
      </c>
      <c r="C356" s="166" t="s">
        <v>716</v>
      </c>
      <c r="D356" s="156" t="s">
        <v>9</v>
      </c>
      <c r="E356" s="157">
        <v>3.15</v>
      </c>
      <c r="F356" s="158" t="s">
        <v>10</v>
      </c>
    </row>
    <row r="357" spans="1:6" ht="30" customHeight="1">
      <c r="A357" s="85">
        <f t="shared" ref="A357:A420" si="6">A356+1</f>
        <v>350</v>
      </c>
      <c r="B357" s="159" t="s">
        <v>717</v>
      </c>
      <c r="C357" s="163" t="s">
        <v>718</v>
      </c>
      <c r="D357" s="164" t="s">
        <v>33</v>
      </c>
      <c r="E357" s="162">
        <v>2363.58</v>
      </c>
      <c r="F357" s="158" t="s">
        <v>10</v>
      </c>
    </row>
    <row r="358" spans="1:6" ht="30" customHeight="1">
      <c r="A358" s="85">
        <f t="shared" si="6"/>
        <v>351</v>
      </c>
      <c r="B358" s="159" t="s">
        <v>719</v>
      </c>
      <c r="C358" s="165" t="s">
        <v>720</v>
      </c>
      <c r="D358" s="161" t="s">
        <v>13</v>
      </c>
      <c r="E358" s="162">
        <v>125.80000000000001</v>
      </c>
      <c r="F358" s="158" t="s">
        <v>10</v>
      </c>
    </row>
    <row r="359" spans="1:6" ht="30" customHeight="1">
      <c r="A359" s="85">
        <f t="shared" si="6"/>
        <v>352</v>
      </c>
      <c r="B359" s="159" t="s">
        <v>721</v>
      </c>
      <c r="C359" s="163" t="s">
        <v>722</v>
      </c>
      <c r="D359" s="164" t="s">
        <v>723</v>
      </c>
      <c r="E359" s="162">
        <v>7.0000000000000007E-2</v>
      </c>
      <c r="F359" s="158" t="s">
        <v>10</v>
      </c>
    </row>
    <row r="360" spans="1:6" ht="30" customHeight="1">
      <c r="A360" s="85">
        <f t="shared" si="6"/>
        <v>353</v>
      </c>
      <c r="B360" s="159" t="s">
        <v>724</v>
      </c>
      <c r="C360" s="165" t="s">
        <v>725</v>
      </c>
      <c r="D360" s="161" t="s">
        <v>723</v>
      </c>
      <c r="E360" s="162">
        <v>0.15</v>
      </c>
      <c r="F360" s="158" t="s">
        <v>10</v>
      </c>
    </row>
    <row r="361" spans="1:6" ht="30" customHeight="1">
      <c r="A361" s="85">
        <f t="shared" si="6"/>
        <v>354</v>
      </c>
      <c r="B361" s="159" t="s">
        <v>726</v>
      </c>
      <c r="C361" s="163" t="s">
        <v>727</v>
      </c>
      <c r="D361" s="164" t="s">
        <v>33</v>
      </c>
      <c r="E361" s="162">
        <v>689.19</v>
      </c>
      <c r="F361" s="158" t="s">
        <v>10</v>
      </c>
    </row>
    <row r="362" spans="1:6" ht="30" customHeight="1">
      <c r="A362" s="85">
        <f t="shared" si="6"/>
        <v>355</v>
      </c>
      <c r="B362" s="159" t="s">
        <v>728</v>
      </c>
      <c r="C362" s="165" t="s">
        <v>729</v>
      </c>
      <c r="D362" s="161" t="s">
        <v>33</v>
      </c>
      <c r="E362" s="162">
        <v>44.860000000000007</v>
      </c>
      <c r="F362" s="158" t="s">
        <v>10</v>
      </c>
    </row>
    <row r="363" spans="1:6" ht="30" customHeight="1">
      <c r="A363" s="85">
        <f t="shared" si="6"/>
        <v>356</v>
      </c>
      <c r="B363" s="159" t="s">
        <v>730</v>
      </c>
      <c r="C363" s="163" t="s">
        <v>731</v>
      </c>
      <c r="D363" s="164" t="s">
        <v>33</v>
      </c>
      <c r="E363" s="162">
        <v>365.71000000000004</v>
      </c>
      <c r="F363" s="158" t="s">
        <v>10</v>
      </c>
    </row>
    <row r="364" spans="1:6" ht="30" customHeight="1">
      <c r="A364" s="85">
        <f t="shared" si="6"/>
        <v>357</v>
      </c>
      <c r="B364" s="159" t="s">
        <v>732</v>
      </c>
      <c r="C364" s="165" t="s">
        <v>733</v>
      </c>
      <c r="D364" s="161" t="s">
        <v>33</v>
      </c>
      <c r="E364" s="162">
        <v>89.7</v>
      </c>
      <c r="F364" s="158" t="s">
        <v>10</v>
      </c>
    </row>
    <row r="365" spans="1:6" ht="30" customHeight="1">
      <c r="A365" s="85">
        <f t="shared" si="6"/>
        <v>358</v>
      </c>
      <c r="B365" s="159" t="s">
        <v>734</v>
      </c>
      <c r="C365" s="163" t="s">
        <v>735</v>
      </c>
      <c r="D365" s="164" t="s">
        <v>33</v>
      </c>
      <c r="E365" s="162">
        <v>177.76999999999998</v>
      </c>
      <c r="F365" s="158" t="s">
        <v>10</v>
      </c>
    </row>
    <row r="366" spans="1:6" ht="30" customHeight="1">
      <c r="A366" s="85">
        <f t="shared" si="6"/>
        <v>359</v>
      </c>
      <c r="B366" s="159" t="s">
        <v>736</v>
      </c>
      <c r="C366" s="165" t="s">
        <v>737</v>
      </c>
      <c r="D366" s="161" t="s">
        <v>33</v>
      </c>
      <c r="E366" s="162">
        <v>99.06</v>
      </c>
      <c r="F366" s="158" t="s">
        <v>10</v>
      </c>
    </row>
    <row r="367" spans="1:6" ht="30" customHeight="1">
      <c r="A367" s="85">
        <f t="shared" si="6"/>
        <v>360</v>
      </c>
      <c r="B367" s="159" t="s">
        <v>738</v>
      </c>
      <c r="C367" s="163" t="s">
        <v>739</v>
      </c>
      <c r="D367" s="164" t="s">
        <v>33</v>
      </c>
      <c r="E367" s="162">
        <v>112.13</v>
      </c>
      <c r="F367" s="158" t="s">
        <v>10</v>
      </c>
    </row>
    <row r="368" spans="1:6" ht="30" customHeight="1">
      <c r="A368" s="153">
        <f t="shared" si="6"/>
        <v>361</v>
      </c>
      <c r="B368" s="154" t="s">
        <v>740</v>
      </c>
      <c r="C368" s="155" t="s">
        <v>741</v>
      </c>
      <c r="D368" s="156" t="s">
        <v>742</v>
      </c>
      <c r="E368" s="157">
        <v>1.19</v>
      </c>
      <c r="F368" s="158" t="s">
        <v>10</v>
      </c>
    </row>
    <row r="369" spans="1:6" ht="30" customHeight="1">
      <c r="A369" s="85">
        <f t="shared" si="6"/>
        <v>362</v>
      </c>
      <c r="B369" s="159" t="s">
        <v>743</v>
      </c>
      <c r="C369" s="163" t="s">
        <v>744</v>
      </c>
      <c r="D369" s="164" t="s">
        <v>745</v>
      </c>
      <c r="E369" s="162">
        <v>0.85</v>
      </c>
      <c r="F369" s="158" t="s">
        <v>10</v>
      </c>
    </row>
    <row r="370" spans="1:6" ht="30" customHeight="1">
      <c r="A370" s="85">
        <f t="shared" si="6"/>
        <v>363</v>
      </c>
      <c r="B370" s="159" t="s">
        <v>746</v>
      </c>
      <c r="C370" s="165" t="s">
        <v>747</v>
      </c>
      <c r="D370" s="161" t="s">
        <v>201</v>
      </c>
      <c r="E370" s="162">
        <v>0.01</v>
      </c>
      <c r="F370" s="158" t="s">
        <v>156</v>
      </c>
    </row>
    <row r="371" spans="1:6" ht="30" customHeight="1">
      <c r="A371" s="85">
        <f t="shared" si="6"/>
        <v>364</v>
      </c>
      <c r="B371" s="159" t="s">
        <v>748</v>
      </c>
      <c r="C371" s="163" t="s">
        <v>749</v>
      </c>
      <c r="D371" s="164" t="s">
        <v>33</v>
      </c>
      <c r="E371" s="162">
        <v>678.36</v>
      </c>
      <c r="F371" s="158" t="s">
        <v>10</v>
      </c>
    </row>
    <row r="372" spans="1:6" ht="30" customHeight="1">
      <c r="A372" s="85">
        <f t="shared" si="6"/>
        <v>365</v>
      </c>
      <c r="B372" s="159" t="s">
        <v>750</v>
      </c>
      <c r="C372" s="165" t="s">
        <v>751</v>
      </c>
      <c r="D372" s="164" t="s">
        <v>50</v>
      </c>
      <c r="E372" s="162">
        <v>93.28</v>
      </c>
      <c r="F372" s="158" t="s">
        <v>10</v>
      </c>
    </row>
    <row r="373" spans="1:6" ht="30" customHeight="1">
      <c r="A373" s="85">
        <f t="shared" si="6"/>
        <v>366</v>
      </c>
      <c r="B373" s="159" t="s">
        <v>752</v>
      </c>
      <c r="C373" s="163" t="s">
        <v>753</v>
      </c>
      <c r="D373" s="164" t="s">
        <v>16</v>
      </c>
      <c r="E373" s="162">
        <v>9.0000000000000011E-2</v>
      </c>
      <c r="F373" s="158" t="s">
        <v>10</v>
      </c>
    </row>
    <row r="374" spans="1:6" ht="30" customHeight="1">
      <c r="A374" s="85">
        <f t="shared" si="6"/>
        <v>367</v>
      </c>
      <c r="B374" s="159" t="s">
        <v>754</v>
      </c>
      <c r="C374" s="165" t="s">
        <v>755</v>
      </c>
      <c r="D374" s="161" t="s">
        <v>16</v>
      </c>
      <c r="E374" s="162">
        <v>9.0000000000000011E-2</v>
      </c>
      <c r="F374" s="158" t="s">
        <v>10</v>
      </c>
    </row>
    <row r="375" spans="1:6" ht="30" customHeight="1">
      <c r="A375" s="85">
        <f t="shared" si="6"/>
        <v>368</v>
      </c>
      <c r="B375" s="159" t="s">
        <v>756</v>
      </c>
      <c r="C375" s="163" t="s">
        <v>757</v>
      </c>
      <c r="D375" s="164" t="s">
        <v>33</v>
      </c>
      <c r="E375" s="162">
        <v>169.4</v>
      </c>
      <c r="F375" s="158" t="s">
        <v>10</v>
      </c>
    </row>
    <row r="376" spans="1:6" ht="30" customHeight="1">
      <c r="A376" s="153">
        <f t="shared" si="6"/>
        <v>369</v>
      </c>
      <c r="B376" s="154" t="s">
        <v>758</v>
      </c>
      <c r="C376" s="155" t="s">
        <v>759</v>
      </c>
      <c r="D376" s="156" t="s">
        <v>9</v>
      </c>
      <c r="E376" s="157">
        <v>3.15</v>
      </c>
      <c r="F376" s="158" t="s">
        <v>10</v>
      </c>
    </row>
    <row r="377" spans="1:6" ht="30" customHeight="1">
      <c r="A377" s="153">
        <f t="shared" si="6"/>
        <v>370</v>
      </c>
      <c r="B377" s="154" t="s">
        <v>760</v>
      </c>
      <c r="C377" s="166" t="s">
        <v>761</v>
      </c>
      <c r="D377" s="156" t="s">
        <v>9</v>
      </c>
      <c r="E377" s="157">
        <v>3.15</v>
      </c>
      <c r="F377" s="158" t="s">
        <v>10</v>
      </c>
    </row>
    <row r="378" spans="1:6" ht="30" customHeight="1">
      <c r="A378" s="153">
        <f t="shared" si="6"/>
        <v>371</v>
      </c>
      <c r="B378" s="154" t="s">
        <v>762</v>
      </c>
      <c r="C378" s="166" t="s">
        <v>763</v>
      </c>
      <c r="D378" s="167" t="s">
        <v>50</v>
      </c>
      <c r="E378" s="157">
        <v>437.23</v>
      </c>
      <c r="F378" s="158" t="s">
        <v>10</v>
      </c>
    </row>
    <row r="379" spans="1:6" ht="30" customHeight="1">
      <c r="A379" s="153">
        <f t="shared" si="6"/>
        <v>372</v>
      </c>
      <c r="B379" s="154" t="s">
        <v>764</v>
      </c>
      <c r="C379" s="166" t="s">
        <v>765</v>
      </c>
      <c r="D379" s="167" t="s">
        <v>50</v>
      </c>
      <c r="E379" s="157">
        <v>349.78</v>
      </c>
      <c r="F379" s="158" t="s">
        <v>10</v>
      </c>
    </row>
    <row r="380" spans="1:6" ht="30" customHeight="1">
      <c r="A380" s="153">
        <f t="shared" si="6"/>
        <v>373</v>
      </c>
      <c r="B380" s="154" t="s">
        <v>766</v>
      </c>
      <c r="C380" s="166" t="s">
        <v>767</v>
      </c>
      <c r="D380" s="167" t="s">
        <v>50</v>
      </c>
      <c r="E380" s="157">
        <v>109.31</v>
      </c>
      <c r="F380" s="158" t="s">
        <v>10</v>
      </c>
    </row>
    <row r="381" spans="1:6" ht="30" customHeight="1">
      <c r="A381" s="153">
        <f t="shared" si="6"/>
        <v>374</v>
      </c>
      <c r="B381" s="154" t="s">
        <v>768</v>
      </c>
      <c r="C381" s="166" t="s">
        <v>769</v>
      </c>
      <c r="D381" s="156" t="s">
        <v>9</v>
      </c>
      <c r="E381" s="157">
        <v>2.66</v>
      </c>
      <c r="F381" s="158" t="s">
        <v>10</v>
      </c>
    </row>
    <row r="382" spans="1:6" ht="30" customHeight="1">
      <c r="A382" s="153">
        <f t="shared" si="6"/>
        <v>375</v>
      </c>
      <c r="B382" s="169" t="s">
        <v>770</v>
      </c>
      <c r="C382" s="182" t="s">
        <v>771</v>
      </c>
      <c r="D382" s="167" t="s">
        <v>50</v>
      </c>
      <c r="E382" s="157">
        <v>591.72</v>
      </c>
      <c r="F382" s="158" t="s">
        <v>10</v>
      </c>
    </row>
    <row r="383" spans="1:6" ht="30" customHeight="1">
      <c r="A383" s="153">
        <f t="shared" si="6"/>
        <v>376</v>
      </c>
      <c r="B383" s="183" t="s">
        <v>772</v>
      </c>
      <c r="C383" s="166" t="s">
        <v>773</v>
      </c>
      <c r="D383" s="167" t="s">
        <v>50</v>
      </c>
      <c r="E383" s="157">
        <v>740.81</v>
      </c>
      <c r="F383" s="158" t="s">
        <v>10</v>
      </c>
    </row>
    <row r="384" spans="1:6" ht="30" customHeight="1">
      <c r="A384" s="210">
        <f t="shared" si="6"/>
        <v>377</v>
      </c>
      <c r="B384" s="176" t="s">
        <v>774</v>
      </c>
      <c r="C384" s="165" t="s">
        <v>775</v>
      </c>
      <c r="D384" s="161" t="s">
        <v>33</v>
      </c>
      <c r="E384" s="162">
        <v>3111.3900000000003</v>
      </c>
      <c r="F384" s="158" t="s">
        <v>10</v>
      </c>
    </row>
    <row r="385" spans="1:6" ht="30" customHeight="1">
      <c r="A385" s="210">
        <f t="shared" si="6"/>
        <v>378</v>
      </c>
      <c r="B385" s="173" t="s">
        <v>776</v>
      </c>
      <c r="C385" s="163" t="s">
        <v>777</v>
      </c>
      <c r="D385" s="164" t="s">
        <v>13</v>
      </c>
      <c r="E385" s="162">
        <v>180.64</v>
      </c>
      <c r="F385" s="158" t="s">
        <v>10</v>
      </c>
    </row>
    <row r="386" spans="1:6" ht="30" customHeight="1">
      <c r="A386" s="153">
        <f t="shared" si="6"/>
        <v>379</v>
      </c>
      <c r="B386" s="154" t="s">
        <v>778</v>
      </c>
      <c r="C386" s="155" t="s">
        <v>779</v>
      </c>
      <c r="D386" s="156" t="s">
        <v>9</v>
      </c>
      <c r="E386" s="157">
        <v>3.15</v>
      </c>
      <c r="F386" s="158" t="s">
        <v>10</v>
      </c>
    </row>
    <row r="387" spans="1:6" ht="30" customHeight="1">
      <c r="A387" s="85">
        <f t="shared" si="6"/>
        <v>380</v>
      </c>
      <c r="B387" s="159" t="s">
        <v>780</v>
      </c>
      <c r="C387" s="163" t="s">
        <v>781</v>
      </c>
      <c r="D387" s="164" t="s">
        <v>13</v>
      </c>
      <c r="E387" s="162">
        <v>47.3</v>
      </c>
      <c r="F387" s="158" t="s">
        <v>10</v>
      </c>
    </row>
    <row r="388" spans="1:6" ht="30" customHeight="1">
      <c r="A388" s="85">
        <f t="shared" si="6"/>
        <v>381</v>
      </c>
      <c r="B388" s="159" t="s">
        <v>782</v>
      </c>
      <c r="C388" s="165" t="s">
        <v>722</v>
      </c>
      <c r="D388" s="161" t="s">
        <v>723</v>
      </c>
      <c r="E388" s="162">
        <v>7.0000000000000007E-2</v>
      </c>
      <c r="F388" s="158" t="s">
        <v>10</v>
      </c>
    </row>
    <row r="389" spans="1:6" ht="30" customHeight="1">
      <c r="A389" s="85">
        <f t="shared" si="6"/>
        <v>382</v>
      </c>
      <c r="B389" s="159" t="s">
        <v>783</v>
      </c>
      <c r="C389" s="163" t="s">
        <v>725</v>
      </c>
      <c r="D389" s="164" t="s">
        <v>723</v>
      </c>
      <c r="E389" s="162">
        <v>0.15</v>
      </c>
      <c r="F389" s="158" t="s">
        <v>10</v>
      </c>
    </row>
    <row r="390" spans="1:6" ht="30" customHeight="1">
      <c r="A390" s="85">
        <f t="shared" si="6"/>
        <v>383</v>
      </c>
      <c r="B390" s="159" t="s">
        <v>784</v>
      </c>
      <c r="C390" s="165" t="s">
        <v>785</v>
      </c>
      <c r="D390" s="161" t="s">
        <v>33</v>
      </c>
      <c r="E390" s="162">
        <v>984.62</v>
      </c>
      <c r="F390" s="158" t="s">
        <v>10</v>
      </c>
    </row>
    <row r="391" spans="1:6" ht="30" customHeight="1">
      <c r="A391" s="85">
        <f t="shared" si="6"/>
        <v>384</v>
      </c>
      <c r="B391" s="159" t="s">
        <v>786</v>
      </c>
      <c r="C391" s="163" t="s">
        <v>787</v>
      </c>
      <c r="D391" s="164" t="s">
        <v>33</v>
      </c>
      <c r="E391" s="162">
        <v>984.62</v>
      </c>
      <c r="F391" s="158" t="s">
        <v>10</v>
      </c>
    </row>
    <row r="392" spans="1:6" ht="30" customHeight="1">
      <c r="A392" s="85">
        <f t="shared" si="6"/>
        <v>385</v>
      </c>
      <c r="B392" s="159" t="s">
        <v>788</v>
      </c>
      <c r="C392" s="165" t="s">
        <v>789</v>
      </c>
      <c r="D392" s="161" t="s">
        <v>33</v>
      </c>
      <c r="E392" s="162">
        <v>44.860000000000007</v>
      </c>
      <c r="F392" s="158" t="s">
        <v>10</v>
      </c>
    </row>
    <row r="393" spans="1:6" ht="30" customHeight="1">
      <c r="A393" s="85">
        <f t="shared" si="6"/>
        <v>386</v>
      </c>
      <c r="B393" s="159" t="s">
        <v>790</v>
      </c>
      <c r="C393" s="163" t="s">
        <v>791</v>
      </c>
      <c r="D393" s="164" t="s">
        <v>33</v>
      </c>
      <c r="E393" s="162">
        <v>283.54000000000002</v>
      </c>
      <c r="F393" s="158" t="s">
        <v>10</v>
      </c>
    </row>
    <row r="394" spans="1:6" ht="30" customHeight="1">
      <c r="A394" s="85">
        <f t="shared" si="6"/>
        <v>387</v>
      </c>
      <c r="B394" s="159" t="s">
        <v>792</v>
      </c>
      <c r="C394" s="165" t="s">
        <v>744</v>
      </c>
      <c r="D394" s="161" t="s">
        <v>745</v>
      </c>
      <c r="E394" s="162">
        <v>0.85</v>
      </c>
      <c r="F394" s="158" t="s">
        <v>10</v>
      </c>
    </row>
    <row r="395" spans="1:6" ht="30" customHeight="1">
      <c r="A395" s="85">
        <f t="shared" si="6"/>
        <v>388</v>
      </c>
      <c r="B395" s="159" t="s">
        <v>793</v>
      </c>
      <c r="C395" s="163" t="s">
        <v>747</v>
      </c>
      <c r="D395" s="164" t="s">
        <v>201</v>
      </c>
      <c r="E395" s="162">
        <v>0.02</v>
      </c>
      <c r="F395" s="158" t="s">
        <v>156</v>
      </c>
    </row>
    <row r="396" spans="1:6" ht="30" customHeight="1">
      <c r="A396" s="85">
        <f t="shared" si="6"/>
        <v>389</v>
      </c>
      <c r="B396" s="159" t="s">
        <v>794</v>
      </c>
      <c r="C396" s="165" t="s">
        <v>795</v>
      </c>
      <c r="D396" s="161" t="s">
        <v>33</v>
      </c>
      <c r="E396" s="162">
        <v>299.31</v>
      </c>
      <c r="F396" s="158" t="s">
        <v>10</v>
      </c>
    </row>
    <row r="397" spans="1:6" ht="30" customHeight="1">
      <c r="A397" s="85">
        <f t="shared" si="6"/>
        <v>390</v>
      </c>
      <c r="B397" s="159" t="s">
        <v>796</v>
      </c>
      <c r="C397" s="163" t="s">
        <v>797</v>
      </c>
      <c r="D397" s="164" t="s">
        <v>16</v>
      </c>
      <c r="E397" s="162">
        <v>9.0000000000000011E-2</v>
      </c>
      <c r="F397" s="158" t="s">
        <v>10</v>
      </c>
    </row>
    <row r="398" spans="1:6" ht="30" customHeight="1">
      <c r="A398" s="153">
        <f t="shared" si="6"/>
        <v>391</v>
      </c>
      <c r="B398" s="154" t="s">
        <v>798</v>
      </c>
      <c r="C398" s="155" t="s">
        <v>741</v>
      </c>
      <c r="D398" s="156" t="s">
        <v>742</v>
      </c>
      <c r="E398" s="157">
        <v>1.1399999999999999</v>
      </c>
      <c r="F398" s="158" t="s">
        <v>10</v>
      </c>
    </row>
    <row r="399" spans="1:6" ht="30" customHeight="1">
      <c r="A399" s="85">
        <f t="shared" si="6"/>
        <v>392</v>
      </c>
      <c r="B399" s="159" t="s">
        <v>799</v>
      </c>
      <c r="C399" s="163" t="s">
        <v>800</v>
      </c>
      <c r="D399" s="164" t="s">
        <v>16</v>
      </c>
      <c r="E399" s="162">
        <v>9.0000000000000011E-2</v>
      </c>
      <c r="F399" s="158" t="s">
        <v>10</v>
      </c>
    </row>
    <row r="400" spans="1:6" ht="30" customHeight="1">
      <c r="A400" s="85">
        <f t="shared" si="6"/>
        <v>393</v>
      </c>
      <c r="B400" s="159" t="s">
        <v>801</v>
      </c>
      <c r="C400" s="165" t="s">
        <v>757</v>
      </c>
      <c r="D400" s="161" t="s">
        <v>33</v>
      </c>
      <c r="E400" s="162">
        <v>169.4</v>
      </c>
      <c r="F400" s="158" t="s">
        <v>10</v>
      </c>
    </row>
    <row r="401" spans="1:6" ht="30" customHeight="1">
      <c r="A401" s="85">
        <f t="shared" si="6"/>
        <v>394</v>
      </c>
      <c r="B401" s="159" t="s">
        <v>802</v>
      </c>
      <c r="C401" s="163" t="s">
        <v>733</v>
      </c>
      <c r="D401" s="164" t="s">
        <v>33</v>
      </c>
      <c r="E401" s="162">
        <v>89.7</v>
      </c>
      <c r="F401" s="158" t="s">
        <v>10</v>
      </c>
    </row>
    <row r="402" spans="1:6" ht="30" customHeight="1">
      <c r="A402" s="153">
        <f t="shared" si="6"/>
        <v>395</v>
      </c>
      <c r="B402" s="154" t="s">
        <v>803</v>
      </c>
      <c r="C402" s="166" t="s">
        <v>804</v>
      </c>
      <c r="D402" s="156" t="s">
        <v>9</v>
      </c>
      <c r="E402" s="157">
        <v>3.15</v>
      </c>
      <c r="F402" s="158" t="s">
        <v>10</v>
      </c>
    </row>
    <row r="403" spans="1:6" ht="30" customHeight="1">
      <c r="A403" s="153">
        <f t="shared" si="6"/>
        <v>396</v>
      </c>
      <c r="B403" s="154" t="s">
        <v>805</v>
      </c>
      <c r="C403" s="166" t="s">
        <v>806</v>
      </c>
      <c r="D403" s="167" t="s">
        <v>50</v>
      </c>
      <c r="E403" s="157">
        <v>437.23</v>
      </c>
      <c r="F403" s="158" t="s">
        <v>10</v>
      </c>
    </row>
    <row r="404" spans="1:6" ht="30" customHeight="1">
      <c r="A404" s="153">
        <f t="shared" si="6"/>
        <v>397</v>
      </c>
      <c r="B404" s="154" t="s">
        <v>807</v>
      </c>
      <c r="C404" s="166" t="s">
        <v>808</v>
      </c>
      <c r="D404" s="167" t="s">
        <v>50</v>
      </c>
      <c r="E404" s="157">
        <v>349.78</v>
      </c>
      <c r="F404" s="158" t="s">
        <v>10</v>
      </c>
    </row>
    <row r="405" spans="1:6" ht="30" customHeight="1">
      <c r="A405" s="153">
        <f t="shared" si="6"/>
        <v>398</v>
      </c>
      <c r="B405" s="154" t="s">
        <v>809</v>
      </c>
      <c r="C405" s="166" t="s">
        <v>810</v>
      </c>
      <c r="D405" s="156" t="s">
        <v>9</v>
      </c>
      <c r="E405" s="157">
        <v>2.66</v>
      </c>
      <c r="F405" s="158" t="s">
        <v>10</v>
      </c>
    </row>
    <row r="406" spans="1:6" ht="30" customHeight="1">
      <c r="A406" s="85">
        <f t="shared" si="6"/>
        <v>399</v>
      </c>
      <c r="B406" s="159" t="s">
        <v>811</v>
      </c>
      <c r="C406" s="163" t="s">
        <v>812</v>
      </c>
      <c r="D406" s="164" t="s">
        <v>50</v>
      </c>
      <c r="E406" s="162">
        <v>1506.81</v>
      </c>
      <c r="F406" s="158" t="s">
        <v>10</v>
      </c>
    </row>
    <row r="407" spans="1:6" ht="30" customHeight="1">
      <c r="A407" s="153">
        <f t="shared" si="6"/>
        <v>400</v>
      </c>
      <c r="B407" s="154" t="s">
        <v>813</v>
      </c>
      <c r="C407" s="166" t="s">
        <v>814</v>
      </c>
      <c r="D407" s="167" t="s">
        <v>50</v>
      </c>
      <c r="E407" s="157">
        <v>109.31</v>
      </c>
      <c r="F407" s="158" t="s">
        <v>10</v>
      </c>
    </row>
    <row r="408" spans="1:6" ht="30" customHeight="1">
      <c r="A408" s="153">
        <f t="shared" si="6"/>
        <v>401</v>
      </c>
      <c r="B408" s="169" t="s">
        <v>815</v>
      </c>
      <c r="C408" s="182" t="s">
        <v>816</v>
      </c>
      <c r="D408" s="167" t="s">
        <v>50</v>
      </c>
      <c r="E408" s="157">
        <v>658.39</v>
      </c>
      <c r="F408" s="158" t="s">
        <v>10</v>
      </c>
    </row>
    <row r="409" spans="1:6" ht="30" customHeight="1">
      <c r="A409" s="85">
        <f t="shared" si="6"/>
        <v>402</v>
      </c>
      <c r="B409" s="173" t="s">
        <v>817</v>
      </c>
      <c r="C409" s="163" t="s">
        <v>818</v>
      </c>
      <c r="D409" s="164" t="s">
        <v>33</v>
      </c>
      <c r="E409" s="162">
        <v>2145.3399999999997</v>
      </c>
      <c r="F409" s="158" t="s">
        <v>10</v>
      </c>
    </row>
    <row r="410" spans="1:6" ht="30" customHeight="1">
      <c r="A410" s="85">
        <f t="shared" si="6"/>
        <v>403</v>
      </c>
      <c r="B410" s="176" t="s">
        <v>819</v>
      </c>
      <c r="C410" s="165" t="s">
        <v>820</v>
      </c>
      <c r="D410" s="161" t="s">
        <v>13</v>
      </c>
      <c r="E410" s="162">
        <v>126.86999999999999</v>
      </c>
      <c r="F410" s="158" t="s">
        <v>10</v>
      </c>
    </row>
    <row r="411" spans="1:6" ht="30" customHeight="1">
      <c r="A411" s="85">
        <f t="shared" si="6"/>
        <v>404</v>
      </c>
      <c r="B411" s="173" t="s">
        <v>821</v>
      </c>
      <c r="C411" s="170" t="s">
        <v>822</v>
      </c>
      <c r="D411" s="173" t="s">
        <v>16</v>
      </c>
      <c r="E411" s="162">
        <v>17.579999999999998</v>
      </c>
      <c r="F411" s="158" t="s">
        <v>156</v>
      </c>
    </row>
    <row r="412" spans="1:6" ht="30" customHeight="1">
      <c r="A412" s="85">
        <f t="shared" si="6"/>
        <v>405</v>
      </c>
      <c r="B412" s="176" t="s">
        <v>823</v>
      </c>
      <c r="C412" s="177" t="s">
        <v>824</v>
      </c>
      <c r="D412" s="176" t="s">
        <v>201</v>
      </c>
      <c r="E412" s="162">
        <v>8.82</v>
      </c>
      <c r="F412" s="158" t="s">
        <v>156</v>
      </c>
    </row>
    <row r="413" spans="1:6" ht="30" customHeight="1">
      <c r="A413" s="85">
        <f t="shared" si="6"/>
        <v>406</v>
      </c>
      <c r="B413" s="173" t="s">
        <v>825</v>
      </c>
      <c r="C413" s="170" t="s">
        <v>826</v>
      </c>
      <c r="D413" s="173" t="s">
        <v>16</v>
      </c>
      <c r="E413" s="162">
        <v>19.599999999999998</v>
      </c>
      <c r="F413" s="158" t="s">
        <v>156</v>
      </c>
    </row>
    <row r="414" spans="1:6" ht="30" customHeight="1">
      <c r="A414" s="85">
        <f t="shared" si="6"/>
        <v>407</v>
      </c>
      <c r="B414" s="176" t="s">
        <v>827</v>
      </c>
      <c r="C414" s="177" t="s">
        <v>828</v>
      </c>
      <c r="D414" s="176" t="s">
        <v>16</v>
      </c>
      <c r="E414" s="162">
        <v>16.86</v>
      </c>
      <c r="F414" s="158" t="s">
        <v>156</v>
      </c>
    </row>
    <row r="415" spans="1:6" ht="30" customHeight="1">
      <c r="A415" s="85">
        <f t="shared" si="6"/>
        <v>408</v>
      </c>
      <c r="B415" s="173" t="s">
        <v>829</v>
      </c>
      <c r="C415" s="170" t="s">
        <v>830</v>
      </c>
      <c r="D415" s="173" t="s">
        <v>201</v>
      </c>
      <c r="E415" s="162">
        <v>25.09</v>
      </c>
      <c r="F415" s="158" t="s">
        <v>156</v>
      </c>
    </row>
    <row r="416" spans="1:6" ht="30" customHeight="1">
      <c r="A416" s="85">
        <f t="shared" si="6"/>
        <v>409</v>
      </c>
      <c r="B416" s="176" t="s">
        <v>831</v>
      </c>
      <c r="C416" s="177" t="s">
        <v>832</v>
      </c>
      <c r="D416" s="176" t="s">
        <v>201</v>
      </c>
      <c r="E416" s="162">
        <v>12.69</v>
      </c>
      <c r="F416" s="158" t="s">
        <v>156</v>
      </c>
    </row>
    <row r="417" spans="1:6" ht="30" customHeight="1">
      <c r="A417" s="85">
        <f t="shared" si="6"/>
        <v>410</v>
      </c>
      <c r="B417" s="173" t="s">
        <v>833</v>
      </c>
      <c r="C417" s="170" t="s">
        <v>834</v>
      </c>
      <c r="D417" s="173" t="s">
        <v>16</v>
      </c>
      <c r="E417" s="162">
        <v>38.96</v>
      </c>
      <c r="F417" s="158" t="s">
        <v>156</v>
      </c>
    </row>
    <row r="418" spans="1:6" ht="30" customHeight="1">
      <c r="A418" s="85">
        <f t="shared" si="6"/>
        <v>411</v>
      </c>
      <c r="B418" s="176" t="s">
        <v>835</v>
      </c>
      <c r="C418" s="177" t="s">
        <v>836</v>
      </c>
      <c r="D418" s="176" t="s">
        <v>201</v>
      </c>
      <c r="E418" s="162">
        <v>34.479999999999997</v>
      </c>
      <c r="F418" s="158" t="s">
        <v>156</v>
      </c>
    </row>
    <row r="419" spans="1:6" ht="30" customHeight="1">
      <c r="A419" s="85">
        <f t="shared" si="6"/>
        <v>412</v>
      </c>
      <c r="B419" s="173" t="s">
        <v>837</v>
      </c>
      <c r="C419" s="170" t="s">
        <v>838</v>
      </c>
      <c r="D419" s="173" t="s">
        <v>201</v>
      </c>
      <c r="E419" s="162">
        <v>23.63</v>
      </c>
      <c r="F419" s="158" t="s">
        <v>156</v>
      </c>
    </row>
    <row r="420" spans="1:6" ht="30" customHeight="1">
      <c r="A420" s="85">
        <f t="shared" si="6"/>
        <v>413</v>
      </c>
      <c r="B420" s="176" t="s">
        <v>839</v>
      </c>
      <c r="C420" s="177" t="s">
        <v>840</v>
      </c>
      <c r="D420" s="176" t="s">
        <v>201</v>
      </c>
      <c r="E420" s="162">
        <v>37.08</v>
      </c>
      <c r="F420" s="158" t="s">
        <v>156</v>
      </c>
    </row>
    <row r="421" spans="1:6" ht="30" customHeight="1">
      <c r="A421" s="85">
        <f t="shared" ref="A421:A484" si="7">A420+1</f>
        <v>414</v>
      </c>
      <c r="B421" s="173" t="s">
        <v>841</v>
      </c>
      <c r="C421" s="170" t="s">
        <v>842</v>
      </c>
      <c r="D421" s="173" t="s">
        <v>201</v>
      </c>
      <c r="E421" s="162">
        <v>29.669999999999998</v>
      </c>
      <c r="F421" s="158" t="s">
        <v>156</v>
      </c>
    </row>
    <row r="422" spans="1:6" ht="30" customHeight="1">
      <c r="A422" s="85">
        <f t="shared" si="7"/>
        <v>415</v>
      </c>
      <c r="B422" s="176" t="s">
        <v>843</v>
      </c>
      <c r="C422" s="177" t="s">
        <v>844</v>
      </c>
      <c r="D422" s="176" t="s">
        <v>201</v>
      </c>
      <c r="E422" s="162">
        <v>6.67</v>
      </c>
      <c r="F422" s="158" t="s">
        <v>156</v>
      </c>
    </row>
    <row r="423" spans="1:6" ht="30" customHeight="1">
      <c r="A423" s="85">
        <f t="shared" si="7"/>
        <v>416</v>
      </c>
      <c r="B423" s="173" t="s">
        <v>845</v>
      </c>
      <c r="C423" s="170" t="s">
        <v>846</v>
      </c>
      <c r="D423" s="173" t="s">
        <v>16</v>
      </c>
      <c r="E423" s="162">
        <v>44.620000000000005</v>
      </c>
      <c r="F423" s="158" t="s">
        <v>156</v>
      </c>
    </row>
    <row r="424" spans="1:6" ht="30" customHeight="1">
      <c r="A424" s="85">
        <f t="shared" si="7"/>
        <v>417</v>
      </c>
      <c r="B424" s="176" t="s">
        <v>847</v>
      </c>
      <c r="C424" s="177" t="s">
        <v>848</v>
      </c>
      <c r="D424" s="176" t="s">
        <v>201</v>
      </c>
      <c r="E424" s="162">
        <v>7.21</v>
      </c>
      <c r="F424" s="158" t="s">
        <v>156</v>
      </c>
    </row>
    <row r="425" spans="1:6" ht="30" customHeight="1">
      <c r="A425" s="85">
        <f t="shared" si="7"/>
        <v>418</v>
      </c>
      <c r="B425" s="173" t="s">
        <v>849</v>
      </c>
      <c r="C425" s="170" t="s">
        <v>850</v>
      </c>
      <c r="D425" s="173" t="s">
        <v>16</v>
      </c>
      <c r="E425" s="162">
        <v>10.14</v>
      </c>
      <c r="F425" s="158" t="s">
        <v>156</v>
      </c>
    </row>
    <row r="426" spans="1:6" ht="30" customHeight="1">
      <c r="A426" s="85">
        <f t="shared" si="7"/>
        <v>419</v>
      </c>
      <c r="B426" s="176" t="s">
        <v>851</v>
      </c>
      <c r="C426" s="177" t="s">
        <v>852</v>
      </c>
      <c r="D426" s="176" t="s">
        <v>16</v>
      </c>
      <c r="E426" s="162">
        <v>20.819999999999997</v>
      </c>
      <c r="F426" s="158" t="s">
        <v>156</v>
      </c>
    </row>
    <row r="427" spans="1:6" ht="30" customHeight="1">
      <c r="A427" s="85">
        <f t="shared" si="7"/>
        <v>420</v>
      </c>
      <c r="B427" s="173" t="s">
        <v>853</v>
      </c>
      <c r="C427" s="170" t="s">
        <v>854</v>
      </c>
      <c r="D427" s="173" t="s">
        <v>201</v>
      </c>
      <c r="E427" s="162">
        <v>6.35</v>
      </c>
      <c r="F427" s="158" t="s">
        <v>156</v>
      </c>
    </row>
    <row r="428" spans="1:6" ht="30" customHeight="1">
      <c r="A428" s="85">
        <f t="shared" si="7"/>
        <v>421</v>
      </c>
      <c r="B428" s="176" t="s">
        <v>855</v>
      </c>
      <c r="C428" s="177" t="s">
        <v>856</v>
      </c>
      <c r="D428" s="176" t="s">
        <v>201</v>
      </c>
      <c r="E428" s="162">
        <v>6.92</v>
      </c>
      <c r="F428" s="158" t="s">
        <v>156</v>
      </c>
    </row>
    <row r="429" spans="1:6" ht="30" customHeight="1">
      <c r="A429" s="85">
        <f t="shared" si="7"/>
        <v>422</v>
      </c>
      <c r="B429" s="173" t="s">
        <v>857</v>
      </c>
      <c r="C429" s="170" t="s">
        <v>858</v>
      </c>
      <c r="D429" s="173" t="s">
        <v>201</v>
      </c>
      <c r="E429" s="162">
        <v>11.59</v>
      </c>
      <c r="F429" s="158" t="s">
        <v>156</v>
      </c>
    </row>
    <row r="430" spans="1:6" ht="30" customHeight="1">
      <c r="A430" s="85">
        <f t="shared" si="7"/>
        <v>423</v>
      </c>
      <c r="B430" s="176" t="s">
        <v>859</v>
      </c>
      <c r="C430" s="177" t="s">
        <v>860</v>
      </c>
      <c r="D430" s="176" t="s">
        <v>16</v>
      </c>
      <c r="E430" s="162">
        <v>13.72</v>
      </c>
      <c r="F430" s="158" t="s">
        <v>156</v>
      </c>
    </row>
    <row r="431" spans="1:6" ht="30" customHeight="1">
      <c r="A431" s="85">
        <f t="shared" si="7"/>
        <v>424</v>
      </c>
      <c r="B431" s="173" t="s">
        <v>861</v>
      </c>
      <c r="C431" s="170" t="s">
        <v>862</v>
      </c>
      <c r="D431" s="173" t="s">
        <v>16</v>
      </c>
      <c r="E431" s="162">
        <v>22.919999999999998</v>
      </c>
      <c r="F431" s="158" t="s">
        <v>156</v>
      </c>
    </row>
    <row r="432" spans="1:6" ht="30" customHeight="1">
      <c r="A432" s="85">
        <f t="shared" si="7"/>
        <v>425</v>
      </c>
      <c r="B432" s="176" t="s">
        <v>863</v>
      </c>
      <c r="C432" s="177" t="s">
        <v>864</v>
      </c>
      <c r="D432" s="176" t="s">
        <v>201</v>
      </c>
      <c r="E432" s="162">
        <v>0.33</v>
      </c>
      <c r="F432" s="158" t="s">
        <v>156</v>
      </c>
    </row>
    <row r="433" spans="1:6" ht="30" customHeight="1">
      <c r="A433" s="85">
        <f t="shared" si="7"/>
        <v>426</v>
      </c>
      <c r="B433" s="173" t="s">
        <v>865</v>
      </c>
      <c r="C433" s="170" t="s">
        <v>866</v>
      </c>
      <c r="D433" s="173" t="s">
        <v>867</v>
      </c>
      <c r="E433" s="162">
        <v>30.75</v>
      </c>
      <c r="F433" s="158" t="s">
        <v>156</v>
      </c>
    </row>
    <row r="434" spans="1:6" ht="30" customHeight="1">
      <c r="A434" s="85">
        <f t="shared" si="7"/>
        <v>427</v>
      </c>
      <c r="B434" s="176" t="s">
        <v>868</v>
      </c>
      <c r="C434" s="177" t="s">
        <v>869</v>
      </c>
      <c r="D434" s="176" t="s">
        <v>867</v>
      </c>
      <c r="E434" s="162">
        <v>42.6</v>
      </c>
      <c r="F434" s="158" t="s">
        <v>156</v>
      </c>
    </row>
    <row r="435" spans="1:6" ht="30" customHeight="1">
      <c r="A435" s="85">
        <f t="shared" si="7"/>
        <v>428</v>
      </c>
      <c r="B435" s="173" t="s">
        <v>870</v>
      </c>
      <c r="C435" s="170" t="s">
        <v>871</v>
      </c>
      <c r="D435" s="173" t="s">
        <v>872</v>
      </c>
      <c r="E435" s="162">
        <v>16.290000000000003</v>
      </c>
      <c r="F435" s="158" t="s">
        <v>156</v>
      </c>
    </row>
    <row r="436" spans="1:6" ht="30" customHeight="1">
      <c r="A436" s="85">
        <f t="shared" si="7"/>
        <v>429</v>
      </c>
      <c r="B436" s="176" t="s">
        <v>873</v>
      </c>
      <c r="C436" s="177" t="s">
        <v>874</v>
      </c>
      <c r="D436" s="176" t="s">
        <v>872</v>
      </c>
      <c r="E436" s="162">
        <v>29.39</v>
      </c>
      <c r="F436" s="158" t="s">
        <v>156</v>
      </c>
    </row>
    <row r="437" spans="1:6" ht="30" customHeight="1">
      <c r="A437" s="85">
        <f t="shared" si="7"/>
        <v>430</v>
      </c>
      <c r="B437" s="173" t="s">
        <v>875</v>
      </c>
      <c r="C437" s="170" t="s">
        <v>876</v>
      </c>
      <c r="D437" s="173" t="s">
        <v>201</v>
      </c>
      <c r="E437" s="162">
        <v>2.96</v>
      </c>
      <c r="F437" s="158" t="s">
        <v>156</v>
      </c>
    </row>
    <row r="438" spans="1:6" ht="30" customHeight="1">
      <c r="A438" s="85">
        <f t="shared" si="7"/>
        <v>431</v>
      </c>
      <c r="B438" s="173" t="s">
        <v>877</v>
      </c>
      <c r="C438" s="177" t="s">
        <v>878</v>
      </c>
      <c r="D438" s="176" t="s">
        <v>33</v>
      </c>
      <c r="E438" s="162">
        <v>1349.1200000000001</v>
      </c>
      <c r="F438" s="158" t="s">
        <v>156</v>
      </c>
    </row>
    <row r="439" spans="1:6" ht="30" customHeight="1">
      <c r="A439" s="85">
        <f t="shared" si="7"/>
        <v>432</v>
      </c>
      <c r="B439" s="173" t="s">
        <v>879</v>
      </c>
      <c r="C439" s="170" t="s">
        <v>880</v>
      </c>
      <c r="D439" s="173" t="s">
        <v>33</v>
      </c>
      <c r="E439" s="162">
        <v>1885.34</v>
      </c>
      <c r="F439" s="158" t="s">
        <v>156</v>
      </c>
    </row>
    <row r="440" spans="1:6" ht="30" customHeight="1">
      <c r="A440" s="85">
        <f t="shared" si="7"/>
        <v>433</v>
      </c>
      <c r="B440" s="173" t="s">
        <v>881</v>
      </c>
      <c r="C440" s="177" t="s">
        <v>882</v>
      </c>
      <c r="D440" s="176" t="s">
        <v>33</v>
      </c>
      <c r="E440" s="162">
        <v>2694.6600000000003</v>
      </c>
      <c r="F440" s="158" t="s">
        <v>156</v>
      </c>
    </row>
    <row r="441" spans="1:6" ht="30" customHeight="1">
      <c r="A441" s="85">
        <f t="shared" si="7"/>
        <v>434</v>
      </c>
      <c r="B441" s="173" t="s">
        <v>883</v>
      </c>
      <c r="C441" s="170" t="s">
        <v>884</v>
      </c>
      <c r="D441" s="173" t="s">
        <v>33</v>
      </c>
      <c r="E441" s="162">
        <v>1349.1200000000001</v>
      </c>
      <c r="F441" s="158" t="s">
        <v>156</v>
      </c>
    </row>
    <row r="442" spans="1:6" ht="30" customHeight="1">
      <c r="A442" s="85">
        <f t="shared" si="7"/>
        <v>435</v>
      </c>
      <c r="B442" s="173" t="s">
        <v>885</v>
      </c>
      <c r="C442" s="177" t="s">
        <v>886</v>
      </c>
      <c r="D442" s="176" t="s">
        <v>33</v>
      </c>
      <c r="E442" s="162">
        <v>1801.43</v>
      </c>
      <c r="F442" s="158" t="s">
        <v>156</v>
      </c>
    </row>
    <row r="443" spans="1:6" ht="30" customHeight="1">
      <c r="A443" s="85">
        <f t="shared" si="7"/>
        <v>436</v>
      </c>
      <c r="B443" s="173" t="s">
        <v>887</v>
      </c>
      <c r="C443" s="170" t="s">
        <v>888</v>
      </c>
      <c r="D443" s="173" t="s">
        <v>33</v>
      </c>
      <c r="E443" s="162">
        <v>2694.6600000000003</v>
      </c>
      <c r="F443" s="158" t="s">
        <v>156</v>
      </c>
    </row>
    <row r="444" spans="1:6" ht="30" customHeight="1">
      <c r="A444" s="85">
        <f t="shared" si="7"/>
        <v>437</v>
      </c>
      <c r="B444" s="173" t="s">
        <v>889</v>
      </c>
      <c r="C444" s="177" t="s">
        <v>890</v>
      </c>
      <c r="D444" s="176" t="s">
        <v>33</v>
      </c>
      <c r="E444" s="162">
        <v>1349.1200000000001</v>
      </c>
      <c r="F444" s="158" t="s">
        <v>156</v>
      </c>
    </row>
    <row r="445" spans="1:6" ht="30" customHeight="1">
      <c r="A445" s="85">
        <f t="shared" si="7"/>
        <v>438</v>
      </c>
      <c r="B445" s="173" t="s">
        <v>891</v>
      </c>
      <c r="C445" s="170" t="s">
        <v>892</v>
      </c>
      <c r="D445" s="173" t="s">
        <v>33</v>
      </c>
      <c r="E445" s="162">
        <v>1801.43</v>
      </c>
      <c r="F445" s="158" t="s">
        <v>156</v>
      </c>
    </row>
    <row r="446" spans="1:6" ht="30" customHeight="1">
      <c r="A446" s="85">
        <f t="shared" si="7"/>
        <v>439</v>
      </c>
      <c r="B446" s="173" t="s">
        <v>893</v>
      </c>
      <c r="C446" s="177" t="s">
        <v>894</v>
      </c>
      <c r="D446" s="176" t="s">
        <v>33</v>
      </c>
      <c r="E446" s="162">
        <v>2694.6600000000003</v>
      </c>
      <c r="F446" s="158" t="s">
        <v>156</v>
      </c>
    </row>
    <row r="447" spans="1:6" ht="30" customHeight="1">
      <c r="A447" s="85">
        <f t="shared" si="7"/>
        <v>440</v>
      </c>
      <c r="B447" s="173" t="s">
        <v>895</v>
      </c>
      <c r="C447" s="170" t="s">
        <v>896</v>
      </c>
      <c r="D447" s="173" t="s">
        <v>33</v>
      </c>
      <c r="E447" s="162">
        <v>1349.1200000000001</v>
      </c>
      <c r="F447" s="158" t="s">
        <v>156</v>
      </c>
    </row>
    <row r="448" spans="1:6" ht="30" customHeight="1">
      <c r="A448" s="85">
        <f t="shared" si="7"/>
        <v>441</v>
      </c>
      <c r="B448" s="173" t="s">
        <v>897</v>
      </c>
      <c r="C448" s="177" t="s">
        <v>898</v>
      </c>
      <c r="D448" s="176" t="s">
        <v>33</v>
      </c>
      <c r="E448" s="162">
        <v>1801.43</v>
      </c>
      <c r="F448" s="158" t="s">
        <v>156</v>
      </c>
    </row>
    <row r="449" spans="1:6" ht="30" customHeight="1">
      <c r="A449" s="85">
        <f t="shared" si="7"/>
        <v>442</v>
      </c>
      <c r="B449" s="173" t="s">
        <v>899</v>
      </c>
      <c r="C449" s="170" t="s">
        <v>900</v>
      </c>
      <c r="D449" s="173" t="s">
        <v>33</v>
      </c>
      <c r="E449" s="162">
        <v>2694.6600000000003</v>
      </c>
      <c r="F449" s="158" t="s">
        <v>156</v>
      </c>
    </row>
    <row r="450" spans="1:6" ht="30" customHeight="1">
      <c r="A450" s="85">
        <f t="shared" si="7"/>
        <v>443</v>
      </c>
      <c r="B450" s="176" t="s">
        <v>901</v>
      </c>
      <c r="C450" s="177" t="s">
        <v>902</v>
      </c>
      <c r="D450" s="176" t="s">
        <v>201</v>
      </c>
      <c r="E450" s="162">
        <v>0.28999999999999998</v>
      </c>
      <c r="F450" s="158" t="s">
        <v>156</v>
      </c>
    </row>
    <row r="451" spans="1:6" ht="30" customHeight="1">
      <c r="A451" s="85">
        <f t="shared" si="7"/>
        <v>444</v>
      </c>
      <c r="B451" s="173" t="s">
        <v>903</v>
      </c>
      <c r="C451" s="170" t="s">
        <v>904</v>
      </c>
      <c r="D451" s="173" t="s">
        <v>201</v>
      </c>
      <c r="E451" s="162">
        <v>0.36</v>
      </c>
      <c r="F451" s="158" t="s">
        <v>156</v>
      </c>
    </row>
    <row r="452" spans="1:6" ht="30" customHeight="1">
      <c r="A452" s="85">
        <f t="shared" si="7"/>
        <v>445</v>
      </c>
      <c r="B452" s="176" t="s">
        <v>905</v>
      </c>
      <c r="C452" s="177" t="s">
        <v>906</v>
      </c>
      <c r="D452" s="176" t="s">
        <v>16</v>
      </c>
      <c r="E452" s="162">
        <v>54.63</v>
      </c>
      <c r="F452" s="158" t="s">
        <v>156</v>
      </c>
    </row>
    <row r="453" spans="1:6" ht="30" customHeight="1">
      <c r="A453" s="85">
        <f t="shared" si="7"/>
        <v>446</v>
      </c>
      <c r="B453" s="173" t="s">
        <v>907</v>
      </c>
      <c r="C453" s="170" t="s">
        <v>908</v>
      </c>
      <c r="D453" s="173" t="s">
        <v>16</v>
      </c>
      <c r="E453" s="162">
        <v>1.88</v>
      </c>
      <c r="F453" s="158" t="s">
        <v>156</v>
      </c>
    </row>
    <row r="454" spans="1:6" ht="30" customHeight="1">
      <c r="A454" s="85">
        <f t="shared" si="7"/>
        <v>447</v>
      </c>
      <c r="B454" s="176" t="s">
        <v>909</v>
      </c>
      <c r="C454" s="177" t="s">
        <v>910</v>
      </c>
      <c r="D454" s="176" t="s">
        <v>911</v>
      </c>
      <c r="E454" s="162">
        <v>175.95</v>
      </c>
      <c r="F454" s="158" t="s">
        <v>156</v>
      </c>
    </row>
    <row r="455" spans="1:6" ht="30" customHeight="1">
      <c r="A455" s="85">
        <f t="shared" si="7"/>
        <v>448</v>
      </c>
      <c r="B455" s="173" t="s">
        <v>912</v>
      </c>
      <c r="C455" s="170" t="s">
        <v>913</v>
      </c>
      <c r="D455" s="173" t="s">
        <v>911</v>
      </c>
      <c r="E455" s="162">
        <v>256.58</v>
      </c>
      <c r="F455" s="158" t="s">
        <v>156</v>
      </c>
    </row>
    <row r="456" spans="1:6" ht="30" customHeight="1">
      <c r="A456" s="85">
        <f t="shared" si="7"/>
        <v>449</v>
      </c>
      <c r="B456" s="176" t="s">
        <v>914</v>
      </c>
      <c r="C456" s="177" t="s">
        <v>915</v>
      </c>
      <c r="D456" s="176" t="s">
        <v>911</v>
      </c>
      <c r="E456" s="162">
        <v>624.75</v>
      </c>
      <c r="F456" s="158" t="s">
        <v>156</v>
      </c>
    </row>
    <row r="457" spans="1:6" ht="30" customHeight="1">
      <c r="A457" s="85">
        <f t="shared" si="7"/>
        <v>450</v>
      </c>
      <c r="B457" s="173" t="s">
        <v>916</v>
      </c>
      <c r="C457" s="170" t="s">
        <v>917</v>
      </c>
      <c r="D457" s="173" t="s">
        <v>911</v>
      </c>
      <c r="E457" s="162">
        <v>101.28999999999999</v>
      </c>
      <c r="F457" s="158" t="s">
        <v>156</v>
      </c>
    </row>
    <row r="458" spans="1:6" ht="30" customHeight="1">
      <c r="A458" s="85">
        <f t="shared" si="7"/>
        <v>451</v>
      </c>
      <c r="B458" s="176" t="s">
        <v>918</v>
      </c>
      <c r="C458" s="177" t="s">
        <v>919</v>
      </c>
      <c r="D458" s="176" t="s">
        <v>201</v>
      </c>
      <c r="E458" s="162">
        <v>39.07</v>
      </c>
      <c r="F458" s="158" t="s">
        <v>156</v>
      </c>
    </row>
    <row r="459" spans="1:6" ht="30" customHeight="1">
      <c r="A459" s="85">
        <f t="shared" si="7"/>
        <v>452</v>
      </c>
      <c r="B459" s="173" t="s">
        <v>920</v>
      </c>
      <c r="C459" s="170" t="s">
        <v>921</v>
      </c>
      <c r="D459" s="173" t="s">
        <v>201</v>
      </c>
      <c r="E459" s="162">
        <v>22.45</v>
      </c>
      <c r="F459" s="158" t="s">
        <v>156</v>
      </c>
    </row>
    <row r="460" spans="1:6" ht="30" customHeight="1">
      <c r="A460" s="85">
        <f t="shared" si="7"/>
        <v>453</v>
      </c>
      <c r="B460" s="176" t="s">
        <v>922</v>
      </c>
      <c r="C460" s="177" t="s">
        <v>923</v>
      </c>
      <c r="D460" s="176" t="s">
        <v>201</v>
      </c>
      <c r="E460" s="162">
        <v>26.09</v>
      </c>
      <c r="F460" s="158" t="s">
        <v>156</v>
      </c>
    </row>
    <row r="461" spans="1:6" ht="30" customHeight="1">
      <c r="A461" s="85">
        <f t="shared" si="7"/>
        <v>454</v>
      </c>
      <c r="B461" s="173" t="s">
        <v>924</v>
      </c>
      <c r="C461" s="170" t="s">
        <v>925</v>
      </c>
      <c r="D461" s="173" t="s">
        <v>201</v>
      </c>
      <c r="E461" s="162">
        <v>26.7</v>
      </c>
      <c r="F461" s="158" t="s">
        <v>156</v>
      </c>
    </row>
    <row r="462" spans="1:6" ht="30" customHeight="1">
      <c r="A462" s="85">
        <f t="shared" si="7"/>
        <v>455</v>
      </c>
      <c r="B462" s="176" t="s">
        <v>926</v>
      </c>
      <c r="C462" s="177" t="s">
        <v>927</v>
      </c>
      <c r="D462" s="176" t="s">
        <v>201</v>
      </c>
      <c r="E462" s="162">
        <v>29.12</v>
      </c>
      <c r="F462" s="158" t="s">
        <v>156</v>
      </c>
    </row>
    <row r="463" spans="1:6" ht="30" customHeight="1">
      <c r="A463" s="85">
        <f t="shared" si="7"/>
        <v>456</v>
      </c>
      <c r="B463" s="173" t="s">
        <v>928</v>
      </c>
      <c r="C463" s="170" t="s">
        <v>929</v>
      </c>
      <c r="D463" s="173" t="s">
        <v>201</v>
      </c>
      <c r="E463" s="162">
        <v>1.22</v>
      </c>
      <c r="F463" s="158" t="s">
        <v>156</v>
      </c>
    </row>
    <row r="464" spans="1:6" ht="30" customHeight="1">
      <c r="A464" s="85">
        <f t="shared" si="7"/>
        <v>457</v>
      </c>
      <c r="B464" s="176" t="s">
        <v>930</v>
      </c>
      <c r="C464" s="177" t="s">
        <v>931</v>
      </c>
      <c r="D464" s="176" t="s">
        <v>201</v>
      </c>
      <c r="E464" s="162">
        <v>2.4300000000000002</v>
      </c>
      <c r="F464" s="158" t="s">
        <v>156</v>
      </c>
    </row>
    <row r="465" spans="1:6" ht="30" customHeight="1">
      <c r="A465" s="85">
        <f t="shared" si="7"/>
        <v>458</v>
      </c>
      <c r="B465" s="173" t="s">
        <v>932</v>
      </c>
      <c r="C465" s="170" t="s">
        <v>933</v>
      </c>
      <c r="D465" s="173" t="s">
        <v>201</v>
      </c>
      <c r="E465" s="162">
        <v>4.43</v>
      </c>
      <c r="F465" s="158" t="s">
        <v>156</v>
      </c>
    </row>
    <row r="466" spans="1:6" ht="30" customHeight="1">
      <c r="A466" s="85">
        <f t="shared" si="7"/>
        <v>459</v>
      </c>
      <c r="B466" s="176" t="s">
        <v>934</v>
      </c>
      <c r="C466" s="177" t="s">
        <v>935</v>
      </c>
      <c r="D466" s="176" t="s">
        <v>936</v>
      </c>
      <c r="E466" s="162">
        <v>124.94999999999999</v>
      </c>
      <c r="F466" s="158" t="s">
        <v>156</v>
      </c>
    </row>
    <row r="467" spans="1:6" ht="30" customHeight="1">
      <c r="A467" s="85">
        <f t="shared" si="7"/>
        <v>460</v>
      </c>
      <c r="B467" s="184" t="s">
        <v>937</v>
      </c>
      <c r="C467" s="185" t="s">
        <v>938</v>
      </c>
      <c r="D467" s="184" t="s">
        <v>936</v>
      </c>
      <c r="E467" s="162">
        <v>21.11</v>
      </c>
      <c r="F467" s="158" t="s">
        <v>156</v>
      </c>
    </row>
    <row r="468" spans="1:6" ht="30" customHeight="1">
      <c r="A468" s="85">
        <f t="shared" si="7"/>
        <v>461</v>
      </c>
      <c r="B468" s="173" t="s">
        <v>939</v>
      </c>
      <c r="C468" s="170" t="s">
        <v>940</v>
      </c>
      <c r="D468" s="173" t="s">
        <v>201</v>
      </c>
      <c r="E468" s="162">
        <v>27.31</v>
      </c>
      <c r="F468" s="158" t="s">
        <v>156</v>
      </c>
    </row>
    <row r="469" spans="1:6" ht="30" customHeight="1">
      <c r="A469" s="85">
        <f t="shared" si="7"/>
        <v>462</v>
      </c>
      <c r="B469" s="176" t="s">
        <v>941</v>
      </c>
      <c r="C469" s="177" t="s">
        <v>942</v>
      </c>
      <c r="D469" s="176" t="s">
        <v>201</v>
      </c>
      <c r="E469" s="162">
        <v>33.97</v>
      </c>
      <c r="F469" s="158" t="s">
        <v>156</v>
      </c>
    </row>
    <row r="470" spans="1:6" ht="30" customHeight="1">
      <c r="A470" s="85">
        <f t="shared" si="7"/>
        <v>463</v>
      </c>
      <c r="B470" s="173" t="s">
        <v>943</v>
      </c>
      <c r="C470" s="170" t="s">
        <v>944</v>
      </c>
      <c r="D470" s="173" t="s">
        <v>16</v>
      </c>
      <c r="E470" s="162">
        <v>7.6599999999999993</v>
      </c>
      <c r="F470" s="158" t="s">
        <v>156</v>
      </c>
    </row>
    <row r="471" spans="1:6" ht="30" customHeight="1">
      <c r="A471" s="85">
        <f t="shared" si="7"/>
        <v>464</v>
      </c>
      <c r="B471" s="176" t="s">
        <v>945</v>
      </c>
      <c r="C471" s="177" t="s">
        <v>946</v>
      </c>
      <c r="D471" s="176" t="s">
        <v>201</v>
      </c>
      <c r="E471" s="162">
        <v>13.950000000000001</v>
      </c>
      <c r="F471" s="158" t="s">
        <v>156</v>
      </c>
    </row>
    <row r="472" spans="1:6" ht="30" customHeight="1">
      <c r="A472" s="85">
        <f t="shared" si="7"/>
        <v>465</v>
      </c>
      <c r="B472" s="173" t="s">
        <v>947</v>
      </c>
      <c r="C472" s="170" t="s">
        <v>948</v>
      </c>
      <c r="D472" s="173" t="s">
        <v>201</v>
      </c>
      <c r="E472" s="162">
        <v>44.690000000000005</v>
      </c>
      <c r="F472" s="158" t="s">
        <v>156</v>
      </c>
    </row>
    <row r="473" spans="1:6" ht="30" customHeight="1">
      <c r="A473" s="85">
        <f t="shared" si="7"/>
        <v>466</v>
      </c>
      <c r="B473" s="176" t="s">
        <v>949</v>
      </c>
      <c r="C473" s="177" t="s">
        <v>950</v>
      </c>
      <c r="D473" s="176" t="s">
        <v>201</v>
      </c>
      <c r="E473" s="162">
        <v>30.34</v>
      </c>
      <c r="F473" s="158" t="s">
        <v>156</v>
      </c>
    </row>
    <row r="474" spans="1:6" ht="30" customHeight="1">
      <c r="A474" s="85">
        <f t="shared" si="7"/>
        <v>467</v>
      </c>
      <c r="B474" s="173" t="s">
        <v>951</v>
      </c>
      <c r="C474" s="170" t="s">
        <v>952</v>
      </c>
      <c r="D474" s="173" t="s">
        <v>201</v>
      </c>
      <c r="E474" s="162">
        <v>2.0499999999999998</v>
      </c>
      <c r="F474" s="158" t="s">
        <v>156</v>
      </c>
    </row>
    <row r="475" spans="1:6" ht="30" customHeight="1">
      <c r="A475" s="85">
        <f t="shared" si="7"/>
        <v>468</v>
      </c>
      <c r="B475" s="176" t="s">
        <v>953</v>
      </c>
      <c r="C475" s="177" t="s">
        <v>954</v>
      </c>
      <c r="D475" s="176" t="s">
        <v>16</v>
      </c>
      <c r="E475" s="162">
        <v>165.2</v>
      </c>
      <c r="F475" s="158" t="s">
        <v>156</v>
      </c>
    </row>
    <row r="476" spans="1:6" ht="30" customHeight="1">
      <c r="A476" s="85">
        <f t="shared" si="7"/>
        <v>469</v>
      </c>
      <c r="B476" s="173" t="s">
        <v>955</v>
      </c>
      <c r="C476" s="170" t="s">
        <v>956</v>
      </c>
      <c r="D476" s="173" t="s">
        <v>16</v>
      </c>
      <c r="E476" s="162">
        <v>10.639999999999999</v>
      </c>
      <c r="F476" s="158" t="s">
        <v>156</v>
      </c>
    </row>
    <row r="477" spans="1:6" ht="30" customHeight="1">
      <c r="A477" s="85">
        <f t="shared" si="7"/>
        <v>470</v>
      </c>
      <c r="B477" s="176" t="s">
        <v>957</v>
      </c>
      <c r="C477" s="177" t="s">
        <v>958</v>
      </c>
      <c r="D477" s="176" t="s">
        <v>16</v>
      </c>
      <c r="E477" s="162">
        <v>8.52</v>
      </c>
      <c r="F477" s="158" t="s">
        <v>156</v>
      </c>
    </row>
    <row r="478" spans="1:6" ht="30" customHeight="1">
      <c r="A478" s="85">
        <f t="shared" si="7"/>
        <v>471</v>
      </c>
      <c r="B478" s="173" t="s">
        <v>959</v>
      </c>
      <c r="C478" s="170" t="s">
        <v>960</v>
      </c>
      <c r="D478" s="173" t="s">
        <v>16</v>
      </c>
      <c r="E478" s="162">
        <v>9.99</v>
      </c>
      <c r="F478" s="158" t="s">
        <v>156</v>
      </c>
    </row>
    <row r="479" spans="1:6" ht="30" customHeight="1">
      <c r="A479" s="85">
        <f t="shared" si="7"/>
        <v>472</v>
      </c>
      <c r="B479" s="176" t="s">
        <v>961</v>
      </c>
      <c r="C479" s="177" t="s">
        <v>962</v>
      </c>
      <c r="D479" s="176" t="s">
        <v>16</v>
      </c>
      <c r="E479" s="162">
        <v>11.66</v>
      </c>
      <c r="F479" s="158" t="s">
        <v>156</v>
      </c>
    </row>
    <row r="480" spans="1:6" ht="30" customHeight="1">
      <c r="A480" s="85">
        <f t="shared" si="7"/>
        <v>473</v>
      </c>
      <c r="B480" s="173" t="s">
        <v>963</v>
      </c>
      <c r="C480" s="170" t="s">
        <v>964</v>
      </c>
      <c r="D480" s="173" t="s">
        <v>201</v>
      </c>
      <c r="E480" s="162">
        <v>105.02</v>
      </c>
      <c r="F480" s="158" t="s">
        <v>156</v>
      </c>
    </row>
    <row r="481" spans="1:6" ht="30" customHeight="1">
      <c r="A481" s="85">
        <f t="shared" si="7"/>
        <v>474</v>
      </c>
      <c r="B481" s="176" t="s">
        <v>965</v>
      </c>
      <c r="C481" s="177" t="s">
        <v>966</v>
      </c>
      <c r="D481" s="176" t="s">
        <v>201</v>
      </c>
      <c r="E481" s="162">
        <v>94.52</v>
      </c>
      <c r="F481" s="158" t="s">
        <v>156</v>
      </c>
    </row>
    <row r="482" spans="1:6" ht="30" customHeight="1">
      <c r="A482" s="85">
        <f t="shared" si="7"/>
        <v>475</v>
      </c>
      <c r="B482" s="173" t="s">
        <v>967</v>
      </c>
      <c r="C482" s="170" t="s">
        <v>968</v>
      </c>
      <c r="D482" s="173" t="s">
        <v>201</v>
      </c>
      <c r="E482" s="162">
        <v>123.9</v>
      </c>
      <c r="F482" s="158" t="s">
        <v>156</v>
      </c>
    </row>
    <row r="483" spans="1:6" ht="30" customHeight="1">
      <c r="A483" s="85">
        <f t="shared" si="7"/>
        <v>476</v>
      </c>
      <c r="B483" s="176" t="s">
        <v>969</v>
      </c>
      <c r="C483" s="177" t="s">
        <v>970</v>
      </c>
      <c r="D483" s="176" t="s">
        <v>201</v>
      </c>
      <c r="E483" s="162">
        <v>123.9</v>
      </c>
      <c r="F483" s="158" t="s">
        <v>156</v>
      </c>
    </row>
    <row r="484" spans="1:6" ht="30" customHeight="1">
      <c r="A484" s="85">
        <f t="shared" si="7"/>
        <v>477</v>
      </c>
      <c r="B484" s="173" t="s">
        <v>971</v>
      </c>
      <c r="C484" s="170" t="s">
        <v>972</v>
      </c>
      <c r="D484" s="173" t="s">
        <v>16</v>
      </c>
      <c r="E484" s="162">
        <v>4.29</v>
      </c>
      <c r="F484" s="158" t="s">
        <v>156</v>
      </c>
    </row>
    <row r="485" spans="1:6" ht="30" customHeight="1">
      <c r="A485" s="85">
        <f t="shared" ref="A485:A507" si="8">A484+1</f>
        <v>478</v>
      </c>
      <c r="B485" s="176" t="s">
        <v>973</v>
      </c>
      <c r="C485" s="177" t="s">
        <v>974</v>
      </c>
      <c r="D485" s="176" t="s">
        <v>201</v>
      </c>
      <c r="E485" s="162">
        <v>1.54</v>
      </c>
      <c r="F485" s="158" t="s">
        <v>156</v>
      </c>
    </row>
    <row r="486" spans="1:6" ht="30" customHeight="1">
      <c r="A486" s="85">
        <f t="shared" si="8"/>
        <v>479</v>
      </c>
      <c r="B486" s="173" t="s">
        <v>975</v>
      </c>
      <c r="C486" s="170" t="s">
        <v>976</v>
      </c>
      <c r="D486" s="173" t="s">
        <v>16</v>
      </c>
      <c r="E486" s="162">
        <v>1.1499999999999999</v>
      </c>
      <c r="F486" s="158" t="s">
        <v>156</v>
      </c>
    </row>
    <row r="487" spans="1:6" ht="30" customHeight="1">
      <c r="A487" s="85">
        <f t="shared" si="8"/>
        <v>480</v>
      </c>
      <c r="B487" s="176" t="s">
        <v>977</v>
      </c>
      <c r="C487" s="177" t="s">
        <v>978</v>
      </c>
      <c r="D487" s="176" t="s">
        <v>16</v>
      </c>
      <c r="E487" s="162">
        <v>18.27</v>
      </c>
      <c r="F487" s="158" t="s">
        <v>156</v>
      </c>
    </row>
    <row r="488" spans="1:6" ht="30" customHeight="1">
      <c r="A488" s="85">
        <f t="shared" si="8"/>
        <v>481</v>
      </c>
      <c r="B488" s="173" t="s">
        <v>979</v>
      </c>
      <c r="C488" s="170" t="s">
        <v>980</v>
      </c>
      <c r="D488" s="173" t="s">
        <v>201</v>
      </c>
      <c r="E488" s="162">
        <v>0.16999999999999998</v>
      </c>
      <c r="F488" s="158" t="s">
        <v>156</v>
      </c>
    </row>
    <row r="489" spans="1:6" ht="30" customHeight="1">
      <c r="A489" s="85">
        <f t="shared" si="8"/>
        <v>482</v>
      </c>
      <c r="B489" s="173" t="s">
        <v>981</v>
      </c>
      <c r="C489" s="170" t="s">
        <v>982</v>
      </c>
      <c r="D489" s="173" t="s">
        <v>201</v>
      </c>
      <c r="E489" s="162">
        <v>4.09</v>
      </c>
      <c r="F489" s="158" t="s">
        <v>156</v>
      </c>
    </row>
    <row r="490" spans="1:6" ht="30" customHeight="1">
      <c r="A490" s="85">
        <f t="shared" si="8"/>
        <v>483</v>
      </c>
      <c r="B490" s="176" t="s">
        <v>983</v>
      </c>
      <c r="C490" s="177" t="s">
        <v>984</v>
      </c>
      <c r="D490" s="176" t="s">
        <v>201</v>
      </c>
      <c r="E490" s="162">
        <v>14.64</v>
      </c>
      <c r="F490" s="158" t="s">
        <v>156</v>
      </c>
    </row>
    <row r="491" spans="1:6" ht="30" customHeight="1">
      <c r="A491" s="85">
        <f t="shared" si="8"/>
        <v>484</v>
      </c>
      <c r="B491" s="173" t="s">
        <v>985</v>
      </c>
      <c r="C491" s="170" t="s">
        <v>986</v>
      </c>
      <c r="D491" s="173" t="s">
        <v>201</v>
      </c>
      <c r="E491" s="162">
        <v>2.38</v>
      </c>
      <c r="F491" s="158" t="s">
        <v>156</v>
      </c>
    </row>
    <row r="492" spans="1:6" ht="30" customHeight="1">
      <c r="A492" s="85">
        <f t="shared" si="8"/>
        <v>485</v>
      </c>
      <c r="B492" s="176" t="s">
        <v>987</v>
      </c>
      <c r="C492" s="177" t="s">
        <v>988</v>
      </c>
      <c r="D492" s="176" t="s">
        <v>16</v>
      </c>
      <c r="E492" s="162">
        <v>455.90999999999997</v>
      </c>
      <c r="F492" s="158" t="s">
        <v>156</v>
      </c>
    </row>
    <row r="493" spans="1:6" ht="30" customHeight="1">
      <c r="A493" s="85">
        <f t="shared" si="8"/>
        <v>486</v>
      </c>
      <c r="B493" s="173" t="s">
        <v>989</v>
      </c>
      <c r="C493" s="170" t="s">
        <v>990</v>
      </c>
      <c r="D493" s="173" t="s">
        <v>16</v>
      </c>
      <c r="E493" s="162">
        <v>70.72</v>
      </c>
      <c r="F493" s="158" t="s">
        <v>156</v>
      </c>
    </row>
    <row r="494" spans="1:6" ht="30" customHeight="1">
      <c r="A494" s="85">
        <f t="shared" si="8"/>
        <v>487</v>
      </c>
      <c r="B494" s="176" t="s">
        <v>991</v>
      </c>
      <c r="C494" s="177" t="s">
        <v>992</v>
      </c>
      <c r="D494" s="176" t="s">
        <v>201</v>
      </c>
      <c r="E494" s="162">
        <v>0.33999999999999997</v>
      </c>
      <c r="F494" s="158" t="s">
        <v>156</v>
      </c>
    </row>
    <row r="495" spans="1:6" ht="30" customHeight="1">
      <c r="A495" s="85">
        <f t="shared" si="8"/>
        <v>488</v>
      </c>
      <c r="B495" s="173" t="s">
        <v>993</v>
      </c>
      <c r="C495" s="170" t="s">
        <v>994</v>
      </c>
      <c r="D495" s="173" t="s">
        <v>201</v>
      </c>
      <c r="E495" s="162">
        <v>1.25</v>
      </c>
      <c r="F495" s="158" t="s">
        <v>156</v>
      </c>
    </row>
    <row r="496" spans="1:6" ht="30" customHeight="1">
      <c r="A496" s="85">
        <f t="shared" si="8"/>
        <v>489</v>
      </c>
      <c r="B496" s="176" t="s">
        <v>995</v>
      </c>
      <c r="C496" s="177" t="s">
        <v>996</v>
      </c>
      <c r="D496" s="176" t="s">
        <v>872</v>
      </c>
      <c r="E496" s="162">
        <v>7.7299999999999995</v>
      </c>
      <c r="F496" s="158" t="s">
        <v>156</v>
      </c>
    </row>
    <row r="497" spans="1:6" ht="30" customHeight="1">
      <c r="A497" s="85">
        <f t="shared" si="8"/>
        <v>490</v>
      </c>
      <c r="B497" s="173" t="s">
        <v>997</v>
      </c>
      <c r="C497" s="170" t="s">
        <v>998</v>
      </c>
      <c r="D497" s="173" t="s">
        <v>872</v>
      </c>
      <c r="E497" s="162">
        <v>16.650000000000002</v>
      </c>
      <c r="F497" s="158" t="s">
        <v>156</v>
      </c>
    </row>
    <row r="498" spans="1:6" ht="30" customHeight="1">
      <c r="A498" s="85">
        <f t="shared" si="8"/>
        <v>491</v>
      </c>
      <c r="B498" s="176" t="s">
        <v>999</v>
      </c>
      <c r="C498" s="177" t="s">
        <v>1000</v>
      </c>
      <c r="D498" s="176" t="s">
        <v>872</v>
      </c>
      <c r="E498" s="162">
        <v>163.25</v>
      </c>
      <c r="F498" s="158" t="s">
        <v>156</v>
      </c>
    </row>
    <row r="499" spans="1:6" ht="30" customHeight="1">
      <c r="A499" s="85">
        <f t="shared" si="8"/>
        <v>492</v>
      </c>
      <c r="B499" s="173" t="s">
        <v>1001</v>
      </c>
      <c r="C499" s="170" t="s">
        <v>1002</v>
      </c>
      <c r="D499" s="173" t="s">
        <v>201</v>
      </c>
      <c r="E499" s="162">
        <v>2.71</v>
      </c>
      <c r="F499" s="158" t="s">
        <v>156</v>
      </c>
    </row>
    <row r="500" spans="1:6" ht="30" customHeight="1">
      <c r="A500" s="85">
        <f t="shared" si="8"/>
        <v>493</v>
      </c>
      <c r="B500" s="176" t="s">
        <v>1003</v>
      </c>
      <c r="C500" s="177" t="s">
        <v>1004</v>
      </c>
      <c r="D500" s="176" t="s">
        <v>16</v>
      </c>
      <c r="E500" s="162">
        <v>18.39</v>
      </c>
      <c r="F500" s="158" t="s">
        <v>156</v>
      </c>
    </row>
    <row r="501" spans="1:6" ht="30" customHeight="1">
      <c r="A501" s="85">
        <f t="shared" si="8"/>
        <v>494</v>
      </c>
      <c r="B501" s="159" t="s">
        <v>1005</v>
      </c>
      <c r="C501" s="170" t="s">
        <v>1006</v>
      </c>
      <c r="D501" s="173" t="s">
        <v>16</v>
      </c>
      <c r="E501" s="162">
        <v>22.98</v>
      </c>
      <c r="F501" s="158" t="s">
        <v>156</v>
      </c>
    </row>
    <row r="502" spans="1:6" ht="30" customHeight="1">
      <c r="A502" s="85">
        <f t="shared" si="8"/>
        <v>495</v>
      </c>
      <c r="B502" s="176" t="s">
        <v>1007</v>
      </c>
      <c r="C502" s="177" t="s">
        <v>1008</v>
      </c>
      <c r="D502" s="176" t="s">
        <v>16</v>
      </c>
      <c r="E502" s="162">
        <v>17.78</v>
      </c>
      <c r="F502" s="158" t="s">
        <v>156</v>
      </c>
    </row>
    <row r="503" spans="1:6" ht="30" customHeight="1">
      <c r="A503" s="85">
        <f t="shared" si="8"/>
        <v>496</v>
      </c>
      <c r="B503" s="173" t="s">
        <v>1009</v>
      </c>
      <c r="C503" s="170" t="s">
        <v>1010</v>
      </c>
      <c r="D503" s="173" t="s">
        <v>16</v>
      </c>
      <c r="E503" s="162">
        <v>20.689999999999998</v>
      </c>
      <c r="F503" s="158" t="s">
        <v>156</v>
      </c>
    </row>
    <row r="504" spans="1:6" ht="30" customHeight="1">
      <c r="A504" s="85">
        <f t="shared" si="8"/>
        <v>497</v>
      </c>
      <c r="B504" s="159" t="s">
        <v>1011</v>
      </c>
      <c r="C504" s="186" t="s">
        <v>1012</v>
      </c>
      <c r="D504" s="187" t="s">
        <v>16</v>
      </c>
      <c r="E504" s="162">
        <v>16.55</v>
      </c>
      <c r="F504" s="158" t="s">
        <v>156</v>
      </c>
    </row>
    <row r="505" spans="1:6" ht="30" customHeight="1">
      <c r="A505" s="85">
        <f t="shared" si="8"/>
        <v>498</v>
      </c>
      <c r="B505" s="173" t="s">
        <v>1013</v>
      </c>
      <c r="C505" s="170" t="s">
        <v>1014</v>
      </c>
      <c r="D505" s="173" t="s">
        <v>201</v>
      </c>
      <c r="E505" s="162">
        <v>13.48</v>
      </c>
      <c r="F505" s="158" t="s">
        <v>156</v>
      </c>
    </row>
    <row r="506" spans="1:6" ht="30" customHeight="1">
      <c r="A506" s="85">
        <f t="shared" si="8"/>
        <v>499</v>
      </c>
      <c r="B506" s="176" t="s">
        <v>1015</v>
      </c>
      <c r="C506" s="177" t="s">
        <v>1016</v>
      </c>
      <c r="D506" s="176" t="s">
        <v>872</v>
      </c>
      <c r="E506" s="162">
        <v>70.77</v>
      </c>
      <c r="F506" s="158" t="s">
        <v>156</v>
      </c>
    </row>
    <row r="507" spans="1:6" ht="30" customHeight="1">
      <c r="A507" s="85">
        <f t="shared" si="8"/>
        <v>500</v>
      </c>
      <c r="B507" s="173" t="s">
        <v>1017</v>
      </c>
      <c r="C507" s="170" t="s">
        <v>1018</v>
      </c>
      <c r="D507" s="173" t="s">
        <v>16</v>
      </c>
      <c r="E507" s="162">
        <v>22.98</v>
      </c>
      <c r="F507" s="158" t="s">
        <v>156</v>
      </c>
    </row>
    <row r="508" spans="1:6" ht="30" customHeight="1">
      <c r="A508" s="85"/>
      <c r="B508" s="487" t="s">
        <v>1019</v>
      </c>
      <c r="C508" s="487"/>
      <c r="D508" s="151"/>
      <c r="E508" s="152"/>
      <c r="F508" s="178"/>
    </row>
    <row r="509" spans="1:6" ht="30" customHeight="1">
      <c r="A509" s="85">
        <f>A507+1</f>
        <v>501</v>
      </c>
      <c r="B509" s="188" t="s">
        <v>1020</v>
      </c>
      <c r="C509" s="163" t="s">
        <v>1021</v>
      </c>
      <c r="D509" s="164" t="s">
        <v>713</v>
      </c>
      <c r="E509" s="162">
        <v>4823.3499999999995</v>
      </c>
      <c r="F509" s="158" t="s">
        <v>10</v>
      </c>
    </row>
    <row r="510" spans="1:6" ht="30" customHeight="1">
      <c r="A510" s="85">
        <f t="shared" ref="A510:A526" si="9">A509+1</f>
        <v>502</v>
      </c>
      <c r="B510" s="189" t="s">
        <v>1022</v>
      </c>
      <c r="C510" s="190" t="s">
        <v>1023</v>
      </c>
      <c r="D510" s="191" t="s">
        <v>713</v>
      </c>
      <c r="E510" s="192">
        <v>4262.5200000000004</v>
      </c>
      <c r="F510" s="158" t="s">
        <v>10</v>
      </c>
    </row>
    <row r="511" spans="1:6" ht="30" customHeight="1">
      <c r="A511" s="85">
        <f t="shared" si="9"/>
        <v>503</v>
      </c>
      <c r="B511" s="189" t="s">
        <v>1024</v>
      </c>
      <c r="C511" s="190" t="s">
        <v>1025</v>
      </c>
      <c r="D511" s="191" t="s">
        <v>713</v>
      </c>
      <c r="E511" s="192">
        <v>4696</v>
      </c>
      <c r="F511" s="158" t="s">
        <v>10</v>
      </c>
    </row>
    <row r="512" spans="1:6" ht="30" customHeight="1">
      <c r="A512" s="85">
        <f t="shared" si="9"/>
        <v>504</v>
      </c>
      <c r="B512" s="189" t="s">
        <v>1026</v>
      </c>
      <c r="C512" s="190" t="s">
        <v>1027</v>
      </c>
      <c r="D512" s="191" t="s">
        <v>713</v>
      </c>
      <c r="E512" s="192">
        <v>5205.79</v>
      </c>
      <c r="F512" s="158" t="s">
        <v>10</v>
      </c>
    </row>
    <row r="513" spans="1:6" ht="30" customHeight="1">
      <c r="A513" s="85">
        <f t="shared" si="9"/>
        <v>505</v>
      </c>
      <c r="B513" s="188" t="s">
        <v>1028</v>
      </c>
      <c r="C513" s="163" t="s">
        <v>1029</v>
      </c>
      <c r="D513" s="164" t="s">
        <v>713</v>
      </c>
      <c r="E513" s="162">
        <v>7478.39</v>
      </c>
      <c r="F513" s="158" t="s">
        <v>10</v>
      </c>
    </row>
    <row r="514" spans="1:6" ht="30" customHeight="1">
      <c r="A514" s="85">
        <f t="shared" si="9"/>
        <v>506</v>
      </c>
      <c r="B514" s="188" t="s">
        <v>1030</v>
      </c>
      <c r="C514" s="170" t="s">
        <v>1031</v>
      </c>
      <c r="D514" s="173" t="s">
        <v>713</v>
      </c>
      <c r="E514" s="162">
        <v>2101.92</v>
      </c>
      <c r="F514" s="158" t="s">
        <v>10</v>
      </c>
    </row>
    <row r="515" spans="1:6" ht="30" customHeight="1">
      <c r="A515" s="85">
        <f t="shared" si="9"/>
        <v>507</v>
      </c>
      <c r="B515" s="188" t="s">
        <v>1032</v>
      </c>
      <c r="C515" s="170" t="s">
        <v>1033</v>
      </c>
      <c r="D515" s="173" t="s">
        <v>713</v>
      </c>
      <c r="E515" s="162">
        <v>2690.46</v>
      </c>
      <c r="F515" s="158" t="s">
        <v>10</v>
      </c>
    </row>
    <row r="516" spans="1:6" ht="30" customHeight="1">
      <c r="A516" s="85">
        <f t="shared" si="9"/>
        <v>508</v>
      </c>
      <c r="B516" s="188" t="s">
        <v>1034</v>
      </c>
      <c r="C516" s="170" t="s">
        <v>1035</v>
      </c>
      <c r="D516" s="173" t="s">
        <v>713</v>
      </c>
      <c r="E516" s="162">
        <v>3194.9100000000003</v>
      </c>
      <c r="F516" s="158" t="s">
        <v>10</v>
      </c>
    </row>
    <row r="517" spans="1:6" ht="30" customHeight="1">
      <c r="A517" s="85">
        <f t="shared" si="9"/>
        <v>509</v>
      </c>
      <c r="B517" s="188" t="s">
        <v>1036</v>
      </c>
      <c r="C517" s="170" t="s">
        <v>1037</v>
      </c>
      <c r="D517" s="173" t="s">
        <v>713</v>
      </c>
      <c r="E517" s="162">
        <v>2101.92</v>
      </c>
      <c r="F517" s="158" t="s">
        <v>10</v>
      </c>
    </row>
    <row r="518" spans="1:6" ht="30" customHeight="1">
      <c r="A518" s="85">
        <f t="shared" si="9"/>
        <v>510</v>
      </c>
      <c r="B518" s="188" t="s">
        <v>1038</v>
      </c>
      <c r="C518" s="170" t="s">
        <v>1039</v>
      </c>
      <c r="D518" s="173" t="s">
        <v>713</v>
      </c>
      <c r="E518" s="162">
        <v>2690.46</v>
      </c>
      <c r="F518" s="158" t="s">
        <v>10</v>
      </c>
    </row>
    <row r="519" spans="1:6" ht="30" customHeight="1">
      <c r="A519" s="85">
        <f t="shared" si="9"/>
        <v>511</v>
      </c>
      <c r="B519" s="188" t="s">
        <v>1040</v>
      </c>
      <c r="C519" s="170" t="s">
        <v>1041</v>
      </c>
      <c r="D519" s="173" t="s">
        <v>713</v>
      </c>
      <c r="E519" s="162">
        <v>3194.9100000000003</v>
      </c>
      <c r="F519" s="158" t="s">
        <v>10</v>
      </c>
    </row>
    <row r="520" spans="1:6" ht="30" customHeight="1">
      <c r="A520" s="85">
        <f t="shared" si="9"/>
        <v>512</v>
      </c>
      <c r="B520" s="176" t="s">
        <v>1042</v>
      </c>
      <c r="C520" s="177" t="s">
        <v>1043</v>
      </c>
      <c r="D520" s="176" t="s">
        <v>713</v>
      </c>
      <c r="E520" s="162">
        <v>4160.0499999999993</v>
      </c>
      <c r="F520" s="158" t="s">
        <v>10</v>
      </c>
    </row>
    <row r="521" spans="1:6" ht="30" customHeight="1">
      <c r="A521" s="85">
        <f t="shared" si="9"/>
        <v>513</v>
      </c>
      <c r="B521" s="173" t="s">
        <v>1044</v>
      </c>
      <c r="C521" s="170" t="s">
        <v>1045</v>
      </c>
      <c r="D521" s="173" t="s">
        <v>33</v>
      </c>
      <c r="E521" s="162">
        <v>1466.08</v>
      </c>
      <c r="F521" s="158" t="s">
        <v>10</v>
      </c>
    </row>
    <row r="522" spans="1:6" ht="30" customHeight="1">
      <c r="A522" s="85">
        <f t="shared" si="9"/>
        <v>514</v>
      </c>
      <c r="B522" s="176" t="s">
        <v>1046</v>
      </c>
      <c r="C522" s="177" t="s">
        <v>1047</v>
      </c>
      <c r="D522" s="176" t="s">
        <v>33</v>
      </c>
      <c r="E522" s="162">
        <v>183.26</v>
      </c>
      <c r="F522" s="158" t="s">
        <v>10</v>
      </c>
    </row>
    <row r="523" spans="1:6" ht="30" customHeight="1">
      <c r="A523" s="85">
        <f t="shared" si="9"/>
        <v>515</v>
      </c>
      <c r="B523" s="173" t="s">
        <v>1048</v>
      </c>
      <c r="C523" s="170" t="s">
        <v>1049</v>
      </c>
      <c r="D523" s="164" t="s">
        <v>50</v>
      </c>
      <c r="E523" s="162">
        <v>773.77</v>
      </c>
      <c r="F523" s="158" t="s">
        <v>10</v>
      </c>
    </row>
    <row r="524" spans="1:6" ht="30" customHeight="1">
      <c r="A524" s="153">
        <f t="shared" si="9"/>
        <v>516</v>
      </c>
      <c r="B524" s="169" t="s">
        <v>1050</v>
      </c>
      <c r="C524" s="166" t="s">
        <v>1051</v>
      </c>
      <c r="D524" s="167" t="s">
        <v>50</v>
      </c>
      <c r="E524" s="157">
        <v>806.54</v>
      </c>
      <c r="F524" s="158" t="s">
        <v>10</v>
      </c>
    </row>
    <row r="525" spans="1:6" ht="30" customHeight="1">
      <c r="A525" s="153">
        <f t="shared" si="9"/>
        <v>517</v>
      </c>
      <c r="B525" s="183" t="s">
        <v>1052</v>
      </c>
      <c r="C525" s="168" t="s">
        <v>1053</v>
      </c>
      <c r="D525" s="167" t="s">
        <v>50</v>
      </c>
      <c r="E525" s="157">
        <v>349.78</v>
      </c>
      <c r="F525" s="158" t="s">
        <v>10</v>
      </c>
    </row>
    <row r="526" spans="1:6" ht="30" customHeight="1">
      <c r="A526" s="153">
        <f t="shared" si="9"/>
        <v>518</v>
      </c>
      <c r="B526" s="169" t="s">
        <v>1054</v>
      </c>
      <c r="C526" s="166" t="s">
        <v>1055</v>
      </c>
      <c r="D526" s="167" t="s">
        <v>50</v>
      </c>
      <c r="E526" s="157">
        <v>109.31</v>
      </c>
      <c r="F526" s="158" t="s">
        <v>10</v>
      </c>
    </row>
    <row r="527" spans="1:6" ht="30" customHeight="1">
      <c r="A527" s="85"/>
      <c r="B527" s="487" t="s">
        <v>1056</v>
      </c>
      <c r="C527" s="487"/>
      <c r="D527" s="151"/>
      <c r="E527" s="193"/>
      <c r="F527" s="194"/>
    </row>
    <row r="528" spans="1:6" ht="30" customHeight="1">
      <c r="A528" s="153">
        <f>A526+1</f>
        <v>519</v>
      </c>
      <c r="B528" s="169" t="s">
        <v>1057</v>
      </c>
      <c r="C528" s="182" t="s">
        <v>1058</v>
      </c>
      <c r="D528" s="167" t="s">
        <v>50</v>
      </c>
      <c r="E528" s="157">
        <v>330.54</v>
      </c>
      <c r="F528" s="158" t="s">
        <v>10</v>
      </c>
    </row>
    <row r="529" spans="1:6" ht="30" customHeight="1">
      <c r="A529" s="85">
        <f t="shared" ref="A529:A592" si="10">A528+1</f>
        <v>520</v>
      </c>
      <c r="B529" s="173" t="s">
        <v>1059</v>
      </c>
      <c r="C529" s="170" t="s">
        <v>1060</v>
      </c>
      <c r="D529" s="164" t="s">
        <v>33</v>
      </c>
      <c r="E529" s="162">
        <v>19396.189999999999</v>
      </c>
      <c r="F529" s="158" t="s">
        <v>156</v>
      </c>
    </row>
    <row r="530" spans="1:6" ht="30" customHeight="1">
      <c r="A530" s="85">
        <f t="shared" si="10"/>
        <v>521</v>
      </c>
      <c r="B530" s="176" t="s">
        <v>1061</v>
      </c>
      <c r="C530" s="177" t="s">
        <v>1062</v>
      </c>
      <c r="D530" s="161" t="s">
        <v>713</v>
      </c>
      <c r="E530" s="162">
        <v>2232.1</v>
      </c>
      <c r="F530" s="158" t="s">
        <v>10</v>
      </c>
    </row>
    <row r="531" spans="1:6" ht="30" customHeight="1">
      <c r="A531" s="85">
        <f t="shared" si="10"/>
        <v>522</v>
      </c>
      <c r="B531" s="173" t="s">
        <v>1063</v>
      </c>
      <c r="C531" s="170" t="s">
        <v>1064</v>
      </c>
      <c r="D531" s="164" t="s">
        <v>713</v>
      </c>
      <c r="E531" s="162">
        <v>2232.1</v>
      </c>
      <c r="F531" s="158" t="s">
        <v>10</v>
      </c>
    </row>
    <row r="532" spans="1:6" ht="30" customHeight="1">
      <c r="A532" s="85">
        <f t="shared" si="10"/>
        <v>523</v>
      </c>
      <c r="B532" s="176" t="s">
        <v>1065</v>
      </c>
      <c r="C532" s="177" t="s">
        <v>1066</v>
      </c>
      <c r="D532" s="161" t="s">
        <v>713</v>
      </c>
      <c r="E532" s="162">
        <v>2309.0700000000002</v>
      </c>
      <c r="F532" s="158" t="s">
        <v>10</v>
      </c>
    </row>
    <row r="533" spans="1:6" ht="30" customHeight="1">
      <c r="A533" s="85">
        <f t="shared" si="10"/>
        <v>524</v>
      </c>
      <c r="B533" s="173" t="s">
        <v>1067</v>
      </c>
      <c r="C533" s="170" t="s">
        <v>1068</v>
      </c>
      <c r="D533" s="164" t="s">
        <v>713</v>
      </c>
      <c r="E533" s="162">
        <v>2309.0700000000002</v>
      </c>
      <c r="F533" s="158" t="s">
        <v>10</v>
      </c>
    </row>
    <row r="534" spans="1:6" ht="30" customHeight="1">
      <c r="A534" s="85">
        <f t="shared" si="10"/>
        <v>525</v>
      </c>
      <c r="B534" s="176" t="s">
        <v>1069</v>
      </c>
      <c r="C534" s="177" t="s">
        <v>1070</v>
      </c>
      <c r="D534" s="161" t="s">
        <v>713</v>
      </c>
      <c r="E534" s="162">
        <v>3345.8399999999997</v>
      </c>
      <c r="F534" s="158" t="s">
        <v>10</v>
      </c>
    </row>
    <row r="535" spans="1:6" ht="30" customHeight="1">
      <c r="A535" s="85">
        <f t="shared" si="10"/>
        <v>526</v>
      </c>
      <c r="B535" s="173" t="s">
        <v>1071</v>
      </c>
      <c r="C535" s="170" t="s">
        <v>1072</v>
      </c>
      <c r="D535" s="164" t="s">
        <v>713</v>
      </c>
      <c r="E535" s="162">
        <v>9467.1899999999987</v>
      </c>
      <c r="F535" s="158" t="s">
        <v>10</v>
      </c>
    </row>
    <row r="536" spans="1:6" ht="30" customHeight="1">
      <c r="A536" s="85">
        <f t="shared" si="10"/>
        <v>527</v>
      </c>
      <c r="B536" s="176" t="s">
        <v>1073</v>
      </c>
      <c r="C536" s="177" t="s">
        <v>1074</v>
      </c>
      <c r="D536" s="161" t="s">
        <v>713</v>
      </c>
      <c r="E536" s="162">
        <v>5879.1200000000008</v>
      </c>
      <c r="F536" s="158" t="s">
        <v>10</v>
      </c>
    </row>
    <row r="537" spans="1:6" ht="30" customHeight="1">
      <c r="A537" s="85">
        <f t="shared" si="10"/>
        <v>528</v>
      </c>
      <c r="B537" s="173" t="s">
        <v>1075</v>
      </c>
      <c r="C537" s="170" t="s">
        <v>1076</v>
      </c>
      <c r="D537" s="164" t="s">
        <v>713</v>
      </c>
      <c r="E537" s="162">
        <v>5879.1200000000008</v>
      </c>
      <c r="F537" s="158" t="s">
        <v>10</v>
      </c>
    </row>
    <row r="538" spans="1:6" ht="30" customHeight="1">
      <c r="A538" s="85">
        <f t="shared" si="10"/>
        <v>529</v>
      </c>
      <c r="B538" s="176" t="s">
        <v>1077</v>
      </c>
      <c r="C538" s="177" t="s">
        <v>1078</v>
      </c>
      <c r="D538" s="161" t="s">
        <v>713</v>
      </c>
      <c r="E538" s="162">
        <v>9467.1899999999987</v>
      </c>
      <c r="F538" s="158" t="s">
        <v>10</v>
      </c>
    </row>
    <row r="539" spans="1:6" ht="30" customHeight="1">
      <c r="A539" s="85">
        <f t="shared" si="10"/>
        <v>530</v>
      </c>
      <c r="B539" s="173" t="s">
        <v>1079</v>
      </c>
      <c r="C539" s="170" t="s">
        <v>1080</v>
      </c>
      <c r="D539" s="164" t="s">
        <v>713</v>
      </c>
      <c r="E539" s="162">
        <v>6452.71</v>
      </c>
      <c r="F539" s="158" t="s">
        <v>10</v>
      </c>
    </row>
    <row r="540" spans="1:6" ht="30" customHeight="1">
      <c r="A540" s="85">
        <f t="shared" si="10"/>
        <v>531</v>
      </c>
      <c r="B540" s="176" t="s">
        <v>1081</v>
      </c>
      <c r="C540" s="177" t="s">
        <v>1082</v>
      </c>
      <c r="D540" s="161" t="s">
        <v>713</v>
      </c>
      <c r="E540" s="162">
        <v>7121.88</v>
      </c>
      <c r="F540" s="158" t="s">
        <v>10</v>
      </c>
    </row>
    <row r="541" spans="1:6" ht="30" customHeight="1">
      <c r="A541" s="85">
        <f t="shared" si="10"/>
        <v>532</v>
      </c>
      <c r="B541" s="173" t="s">
        <v>1083</v>
      </c>
      <c r="C541" s="170" t="s">
        <v>1084</v>
      </c>
      <c r="D541" s="164" t="s">
        <v>713</v>
      </c>
      <c r="E541" s="162">
        <v>5305.5599999999995</v>
      </c>
      <c r="F541" s="158" t="s">
        <v>10</v>
      </c>
    </row>
    <row r="542" spans="1:6" ht="30" customHeight="1">
      <c r="A542" s="85">
        <f t="shared" si="10"/>
        <v>533</v>
      </c>
      <c r="B542" s="176" t="s">
        <v>1085</v>
      </c>
      <c r="C542" s="177" t="s">
        <v>1086</v>
      </c>
      <c r="D542" s="161" t="s">
        <v>713</v>
      </c>
      <c r="E542" s="162">
        <v>2724.48</v>
      </c>
      <c r="F542" s="158" t="s">
        <v>10</v>
      </c>
    </row>
    <row r="543" spans="1:6" ht="30" customHeight="1">
      <c r="A543" s="85">
        <f t="shared" si="10"/>
        <v>534</v>
      </c>
      <c r="B543" s="173" t="s">
        <v>1087</v>
      </c>
      <c r="C543" s="170" t="s">
        <v>1088</v>
      </c>
      <c r="D543" s="164" t="s">
        <v>713</v>
      </c>
      <c r="E543" s="162">
        <v>2820.0699999999997</v>
      </c>
      <c r="F543" s="158" t="s">
        <v>10</v>
      </c>
    </row>
    <row r="544" spans="1:6" ht="30" customHeight="1">
      <c r="A544" s="85">
        <f t="shared" si="10"/>
        <v>535</v>
      </c>
      <c r="B544" s="176" t="s">
        <v>1089</v>
      </c>
      <c r="C544" s="177" t="s">
        <v>1090</v>
      </c>
      <c r="D544" s="161" t="s">
        <v>713</v>
      </c>
      <c r="E544" s="162">
        <v>8555.81</v>
      </c>
      <c r="F544" s="158" t="s">
        <v>10</v>
      </c>
    </row>
    <row r="545" spans="1:6" ht="30" customHeight="1">
      <c r="A545" s="85">
        <f t="shared" si="10"/>
        <v>536</v>
      </c>
      <c r="B545" s="173" t="s">
        <v>1091</v>
      </c>
      <c r="C545" s="170" t="s">
        <v>1092</v>
      </c>
      <c r="D545" s="164" t="s">
        <v>713</v>
      </c>
      <c r="E545" s="162">
        <v>4254.0099999999993</v>
      </c>
      <c r="F545" s="158" t="s">
        <v>10</v>
      </c>
    </row>
    <row r="546" spans="1:6" ht="30" customHeight="1">
      <c r="A546" s="85">
        <f t="shared" si="10"/>
        <v>537</v>
      </c>
      <c r="B546" s="176" t="s">
        <v>1093</v>
      </c>
      <c r="C546" s="177" t="s">
        <v>1094</v>
      </c>
      <c r="D546" s="161" t="s">
        <v>713</v>
      </c>
      <c r="E546" s="162">
        <v>4827.57</v>
      </c>
      <c r="F546" s="158" t="s">
        <v>10</v>
      </c>
    </row>
    <row r="547" spans="1:6" ht="30" customHeight="1">
      <c r="A547" s="85">
        <f t="shared" si="10"/>
        <v>538</v>
      </c>
      <c r="B547" s="173" t="s">
        <v>1095</v>
      </c>
      <c r="C547" s="170" t="s">
        <v>1096</v>
      </c>
      <c r="D547" s="164" t="s">
        <v>713</v>
      </c>
      <c r="E547" s="162">
        <v>10993.49</v>
      </c>
      <c r="F547" s="158" t="s">
        <v>10</v>
      </c>
    </row>
    <row r="548" spans="1:6" ht="30" customHeight="1">
      <c r="A548" s="85">
        <f t="shared" si="10"/>
        <v>539</v>
      </c>
      <c r="B548" s="176" t="s">
        <v>1097</v>
      </c>
      <c r="C548" s="177" t="s">
        <v>1098</v>
      </c>
      <c r="D548" s="161" t="s">
        <v>713</v>
      </c>
      <c r="E548" s="162">
        <v>10993.49</v>
      </c>
      <c r="F548" s="158" t="s">
        <v>10</v>
      </c>
    </row>
    <row r="549" spans="1:6" ht="30" customHeight="1">
      <c r="A549" s="85">
        <f t="shared" si="10"/>
        <v>540</v>
      </c>
      <c r="B549" s="173" t="s">
        <v>1099</v>
      </c>
      <c r="C549" s="170" t="s">
        <v>1100</v>
      </c>
      <c r="D549" s="164" t="s">
        <v>713</v>
      </c>
      <c r="E549" s="162">
        <v>7081.15</v>
      </c>
      <c r="F549" s="158" t="s">
        <v>10</v>
      </c>
    </row>
    <row r="550" spans="1:6" ht="30" customHeight="1">
      <c r="A550" s="85">
        <f t="shared" si="10"/>
        <v>541</v>
      </c>
      <c r="B550" s="176" t="s">
        <v>1101</v>
      </c>
      <c r="C550" s="177" t="s">
        <v>1102</v>
      </c>
      <c r="D550" s="161" t="s">
        <v>713</v>
      </c>
      <c r="E550" s="162">
        <v>2676.6800000000003</v>
      </c>
      <c r="F550" s="158" t="s">
        <v>10</v>
      </c>
    </row>
    <row r="551" spans="1:6" ht="30" customHeight="1">
      <c r="A551" s="85">
        <f t="shared" si="10"/>
        <v>542</v>
      </c>
      <c r="B551" s="173" t="s">
        <v>1103</v>
      </c>
      <c r="C551" s="170" t="s">
        <v>1104</v>
      </c>
      <c r="D551" s="164" t="s">
        <v>713</v>
      </c>
      <c r="E551" s="162">
        <v>17971.96</v>
      </c>
      <c r="F551" s="158" t="s">
        <v>10</v>
      </c>
    </row>
    <row r="552" spans="1:6" ht="30" customHeight="1">
      <c r="A552" s="85">
        <f t="shared" si="10"/>
        <v>543</v>
      </c>
      <c r="B552" s="173" t="s">
        <v>1105</v>
      </c>
      <c r="C552" s="170" t="s">
        <v>1106</v>
      </c>
      <c r="D552" s="195" t="s">
        <v>713</v>
      </c>
      <c r="E552" s="162">
        <v>461.82</v>
      </c>
      <c r="F552" s="158" t="s">
        <v>10</v>
      </c>
    </row>
    <row r="553" spans="1:6" ht="30" customHeight="1">
      <c r="A553" s="85">
        <f t="shared" si="10"/>
        <v>544</v>
      </c>
      <c r="B553" s="173" t="s">
        <v>1107</v>
      </c>
      <c r="C553" s="170" t="s">
        <v>1108</v>
      </c>
      <c r="D553" s="195" t="s">
        <v>713</v>
      </c>
      <c r="E553" s="162">
        <v>461.82</v>
      </c>
      <c r="F553" s="158" t="s">
        <v>10</v>
      </c>
    </row>
    <row r="554" spans="1:6" ht="30" customHeight="1">
      <c r="A554" s="85">
        <f t="shared" si="10"/>
        <v>545</v>
      </c>
      <c r="B554" s="173" t="s">
        <v>1109</v>
      </c>
      <c r="C554" s="170" t="s">
        <v>1110</v>
      </c>
      <c r="D554" s="195" t="s">
        <v>713</v>
      </c>
      <c r="E554" s="162">
        <v>692.73</v>
      </c>
      <c r="F554" s="158" t="s">
        <v>10</v>
      </c>
    </row>
    <row r="555" spans="1:6" ht="30" customHeight="1">
      <c r="A555" s="85">
        <f t="shared" si="10"/>
        <v>546</v>
      </c>
      <c r="B555" s="173" t="s">
        <v>1111</v>
      </c>
      <c r="C555" s="170" t="s">
        <v>1112</v>
      </c>
      <c r="D555" s="195" t="s">
        <v>713</v>
      </c>
      <c r="E555" s="162">
        <v>692.73</v>
      </c>
      <c r="F555" s="158" t="s">
        <v>10</v>
      </c>
    </row>
    <row r="556" spans="1:6" ht="30" customHeight="1">
      <c r="A556" s="85">
        <f t="shared" si="10"/>
        <v>547</v>
      </c>
      <c r="B556" s="173" t="s">
        <v>1113</v>
      </c>
      <c r="C556" s="170" t="s">
        <v>1114</v>
      </c>
      <c r="D556" s="195" t="s">
        <v>713</v>
      </c>
      <c r="E556" s="162">
        <v>692.73</v>
      </c>
      <c r="F556" s="158" t="s">
        <v>10</v>
      </c>
    </row>
    <row r="557" spans="1:6" ht="30" customHeight="1">
      <c r="A557" s="85">
        <f t="shared" si="10"/>
        <v>548</v>
      </c>
      <c r="B557" s="173" t="s">
        <v>1115</v>
      </c>
      <c r="C557" s="170" t="s">
        <v>1116</v>
      </c>
      <c r="D557" s="195" t="s">
        <v>713</v>
      </c>
      <c r="E557" s="162">
        <v>254.92000000000002</v>
      </c>
      <c r="F557" s="158" t="s">
        <v>10</v>
      </c>
    </row>
    <row r="558" spans="1:6" ht="30" customHeight="1">
      <c r="A558" s="85">
        <f t="shared" si="10"/>
        <v>549</v>
      </c>
      <c r="B558" s="173" t="s">
        <v>1117</v>
      </c>
      <c r="C558" s="170" t="s">
        <v>1118</v>
      </c>
      <c r="D558" s="195" t="s">
        <v>713</v>
      </c>
      <c r="E558" s="162">
        <v>276.18</v>
      </c>
      <c r="F558" s="158" t="s">
        <v>10</v>
      </c>
    </row>
    <row r="559" spans="1:6" ht="30" customHeight="1">
      <c r="A559" s="85">
        <f t="shared" si="10"/>
        <v>550</v>
      </c>
      <c r="B559" s="188" t="s">
        <v>1119</v>
      </c>
      <c r="C559" s="163" t="s">
        <v>1120</v>
      </c>
      <c r="D559" s="164" t="s">
        <v>50</v>
      </c>
      <c r="E559" s="162">
        <v>2030.16</v>
      </c>
      <c r="F559" s="158" t="s">
        <v>10</v>
      </c>
    </row>
    <row r="560" spans="1:6" ht="30" customHeight="1">
      <c r="A560" s="85">
        <f t="shared" si="10"/>
        <v>551</v>
      </c>
      <c r="B560" s="188" t="s">
        <v>1121</v>
      </c>
      <c r="C560" s="163" t="s">
        <v>1122</v>
      </c>
      <c r="D560" s="164" t="s">
        <v>50</v>
      </c>
      <c r="E560" s="162">
        <v>2254.19</v>
      </c>
      <c r="F560" s="158" t="s">
        <v>10</v>
      </c>
    </row>
    <row r="561" spans="1:6" ht="30" customHeight="1">
      <c r="A561" s="85">
        <f t="shared" si="10"/>
        <v>552</v>
      </c>
      <c r="B561" s="188" t="s">
        <v>1123</v>
      </c>
      <c r="C561" s="163" t="s">
        <v>1124</v>
      </c>
      <c r="D561" s="196" t="s">
        <v>713</v>
      </c>
      <c r="E561" s="162">
        <v>2437.86</v>
      </c>
      <c r="F561" s="158" t="s">
        <v>10</v>
      </c>
    </row>
    <row r="562" spans="1:6" ht="30" customHeight="1">
      <c r="A562" s="85">
        <f t="shared" si="10"/>
        <v>553</v>
      </c>
      <c r="B562" s="188" t="s">
        <v>1125</v>
      </c>
      <c r="C562" s="163" t="s">
        <v>1126</v>
      </c>
      <c r="D562" s="196" t="s">
        <v>713</v>
      </c>
      <c r="E562" s="162">
        <v>2437.86</v>
      </c>
      <c r="F562" s="158" t="s">
        <v>10</v>
      </c>
    </row>
    <row r="563" spans="1:6" ht="30" customHeight="1">
      <c r="A563" s="85">
        <f t="shared" si="10"/>
        <v>554</v>
      </c>
      <c r="B563" s="188" t="s">
        <v>1127</v>
      </c>
      <c r="C563" s="163" t="s">
        <v>1128</v>
      </c>
      <c r="D563" s="196" t="s">
        <v>713</v>
      </c>
      <c r="E563" s="162">
        <v>2278.2900000000004</v>
      </c>
      <c r="F563" s="158" t="s">
        <v>10</v>
      </c>
    </row>
    <row r="564" spans="1:6" ht="30" customHeight="1">
      <c r="A564" s="85">
        <f t="shared" si="10"/>
        <v>555</v>
      </c>
      <c r="B564" s="188" t="s">
        <v>1129</v>
      </c>
      <c r="C564" s="163" t="s">
        <v>1130</v>
      </c>
      <c r="D564" s="196" t="s">
        <v>713</v>
      </c>
      <c r="E564" s="162">
        <v>3701.4399999999996</v>
      </c>
      <c r="F564" s="158" t="s">
        <v>10</v>
      </c>
    </row>
    <row r="565" spans="1:6" ht="30" customHeight="1">
      <c r="A565" s="85">
        <f t="shared" si="10"/>
        <v>556</v>
      </c>
      <c r="B565" s="188" t="s">
        <v>1131</v>
      </c>
      <c r="C565" s="163" t="s">
        <v>1132</v>
      </c>
      <c r="D565" s="164" t="s">
        <v>50</v>
      </c>
      <c r="E565" s="162">
        <v>2718.3900000000003</v>
      </c>
      <c r="F565" s="158" t="s">
        <v>10</v>
      </c>
    </row>
    <row r="566" spans="1:6" ht="30" customHeight="1">
      <c r="A566" s="85">
        <f t="shared" si="10"/>
        <v>557</v>
      </c>
      <c r="B566" s="188" t="s">
        <v>1133</v>
      </c>
      <c r="C566" s="163" t="s">
        <v>1134</v>
      </c>
      <c r="D566" s="164" t="s">
        <v>50</v>
      </c>
      <c r="E566" s="162">
        <v>3324.5099999999998</v>
      </c>
      <c r="F566" s="158" t="s">
        <v>10</v>
      </c>
    </row>
    <row r="567" spans="1:6" ht="30" customHeight="1">
      <c r="A567" s="85">
        <f t="shared" si="10"/>
        <v>558</v>
      </c>
      <c r="B567" s="188" t="s">
        <v>1135</v>
      </c>
      <c r="C567" s="163" t="s">
        <v>1136</v>
      </c>
      <c r="D567" s="164" t="s">
        <v>50</v>
      </c>
      <c r="E567" s="162">
        <v>924.79</v>
      </c>
      <c r="F567" s="158" t="s">
        <v>10</v>
      </c>
    </row>
    <row r="568" spans="1:6" ht="30" customHeight="1">
      <c r="A568" s="85">
        <f t="shared" si="10"/>
        <v>559</v>
      </c>
      <c r="B568" s="188" t="s">
        <v>1137</v>
      </c>
      <c r="C568" s="163" t="s">
        <v>1138</v>
      </c>
      <c r="D568" s="164" t="s">
        <v>50</v>
      </c>
      <c r="E568" s="162">
        <v>357.54999999999995</v>
      </c>
      <c r="F568" s="158" t="s">
        <v>10</v>
      </c>
    </row>
    <row r="569" spans="1:6" ht="30" customHeight="1">
      <c r="A569" s="85">
        <f t="shared" si="10"/>
        <v>560</v>
      </c>
      <c r="B569" s="188" t="s">
        <v>1139</v>
      </c>
      <c r="C569" s="163" t="s">
        <v>1140</v>
      </c>
      <c r="D569" s="164" t="s">
        <v>50</v>
      </c>
      <c r="E569" s="162">
        <v>1269.8599999999999</v>
      </c>
      <c r="F569" s="158" t="s">
        <v>10</v>
      </c>
    </row>
    <row r="570" spans="1:6" ht="30" customHeight="1">
      <c r="A570" s="85">
        <f t="shared" si="10"/>
        <v>561</v>
      </c>
      <c r="B570" s="170" t="s">
        <v>1141</v>
      </c>
      <c r="C570" s="170" t="s">
        <v>1142</v>
      </c>
      <c r="D570" s="164" t="s">
        <v>50</v>
      </c>
      <c r="E570" s="162">
        <v>1315.98</v>
      </c>
      <c r="F570" s="158" t="s">
        <v>10</v>
      </c>
    </row>
    <row r="571" spans="1:6" ht="30" customHeight="1">
      <c r="A571" s="85">
        <f t="shared" si="10"/>
        <v>562</v>
      </c>
      <c r="B571" s="170" t="s">
        <v>1143</v>
      </c>
      <c r="C571" s="170" t="s">
        <v>1144</v>
      </c>
      <c r="D571" s="164" t="s">
        <v>50</v>
      </c>
      <c r="E571" s="162">
        <v>657.58</v>
      </c>
      <c r="F571" s="158" t="s">
        <v>10</v>
      </c>
    </row>
    <row r="572" spans="1:6" ht="30" customHeight="1">
      <c r="A572" s="85">
        <f t="shared" si="10"/>
        <v>563</v>
      </c>
      <c r="B572" s="170" t="s">
        <v>1145</v>
      </c>
      <c r="C572" s="170" t="s">
        <v>1146</v>
      </c>
      <c r="D572" s="180" t="s">
        <v>33</v>
      </c>
      <c r="E572" s="162">
        <v>64786.369999999995</v>
      </c>
      <c r="F572" s="158" t="s">
        <v>156</v>
      </c>
    </row>
    <row r="573" spans="1:6" ht="30" customHeight="1">
      <c r="A573" s="85">
        <f t="shared" si="10"/>
        <v>564</v>
      </c>
      <c r="B573" s="170" t="s">
        <v>1147</v>
      </c>
      <c r="C573" s="170" t="s">
        <v>1148</v>
      </c>
      <c r="D573" s="180" t="s">
        <v>33</v>
      </c>
      <c r="E573" s="162">
        <v>1619.67</v>
      </c>
      <c r="F573" s="158" t="s">
        <v>156</v>
      </c>
    </row>
    <row r="574" spans="1:6" ht="30" customHeight="1">
      <c r="A574" s="85">
        <f t="shared" si="10"/>
        <v>565</v>
      </c>
      <c r="B574" s="170" t="s">
        <v>1149</v>
      </c>
      <c r="C574" s="170" t="s">
        <v>1150</v>
      </c>
      <c r="D574" s="164" t="s">
        <v>50</v>
      </c>
      <c r="E574" s="162">
        <v>783.92</v>
      </c>
      <c r="F574" s="158" t="s">
        <v>10</v>
      </c>
    </row>
    <row r="575" spans="1:6" ht="30" customHeight="1">
      <c r="A575" s="85">
        <f t="shared" si="10"/>
        <v>566</v>
      </c>
      <c r="B575" s="170" t="s">
        <v>1151</v>
      </c>
      <c r="C575" s="170" t="s">
        <v>1152</v>
      </c>
      <c r="D575" s="164" t="s">
        <v>50</v>
      </c>
      <c r="E575" s="162">
        <v>391.96999999999997</v>
      </c>
      <c r="F575" s="158" t="s">
        <v>10</v>
      </c>
    </row>
    <row r="576" spans="1:6" ht="30" customHeight="1">
      <c r="A576" s="85">
        <f t="shared" si="10"/>
        <v>567</v>
      </c>
      <c r="B576" s="170" t="s">
        <v>1153</v>
      </c>
      <c r="C576" s="170" t="s">
        <v>1154</v>
      </c>
      <c r="D576" s="180" t="s">
        <v>33</v>
      </c>
      <c r="E576" s="162">
        <v>44540.630000000005</v>
      </c>
      <c r="F576" s="158" t="s">
        <v>156</v>
      </c>
    </row>
    <row r="577" spans="1:6" ht="30" customHeight="1">
      <c r="A577" s="85">
        <f t="shared" si="10"/>
        <v>568</v>
      </c>
      <c r="B577" s="170" t="s">
        <v>1155</v>
      </c>
      <c r="C577" s="170" t="s">
        <v>1156</v>
      </c>
      <c r="D577" s="180" t="s">
        <v>33</v>
      </c>
      <c r="E577" s="162">
        <v>1417.1999999999998</v>
      </c>
      <c r="F577" s="158" t="s">
        <v>156</v>
      </c>
    </row>
    <row r="578" spans="1:6" ht="30" customHeight="1">
      <c r="A578" s="85">
        <f t="shared" si="10"/>
        <v>569</v>
      </c>
      <c r="B578" s="170" t="s">
        <v>1157</v>
      </c>
      <c r="C578" s="170" t="s">
        <v>1158</v>
      </c>
      <c r="D578" s="164" t="s">
        <v>50</v>
      </c>
      <c r="E578" s="162">
        <v>951.56000000000006</v>
      </c>
      <c r="F578" s="158" t="s">
        <v>10</v>
      </c>
    </row>
    <row r="579" spans="1:6" ht="30" customHeight="1">
      <c r="A579" s="85">
        <f t="shared" si="10"/>
        <v>570</v>
      </c>
      <c r="B579" s="170" t="s">
        <v>1159</v>
      </c>
      <c r="C579" s="170" t="s">
        <v>1160</v>
      </c>
      <c r="D579" s="164" t="s">
        <v>50</v>
      </c>
      <c r="E579" s="162">
        <v>475.36</v>
      </c>
      <c r="F579" s="158" t="s">
        <v>10</v>
      </c>
    </row>
    <row r="580" spans="1:6" ht="30" customHeight="1">
      <c r="A580" s="85">
        <f t="shared" si="10"/>
        <v>571</v>
      </c>
      <c r="B580" s="170" t="s">
        <v>1161</v>
      </c>
      <c r="C580" s="170" t="s">
        <v>1162</v>
      </c>
      <c r="D580" s="180" t="s">
        <v>33</v>
      </c>
      <c r="E580" s="162">
        <v>72884.67</v>
      </c>
      <c r="F580" s="158" t="s">
        <v>156</v>
      </c>
    </row>
    <row r="581" spans="1:6" ht="30" customHeight="1">
      <c r="A581" s="85">
        <f t="shared" si="10"/>
        <v>572</v>
      </c>
      <c r="B581" s="170" t="s">
        <v>1163</v>
      </c>
      <c r="C581" s="170" t="s">
        <v>1164</v>
      </c>
      <c r="D581" s="180" t="s">
        <v>33</v>
      </c>
      <c r="E581" s="162">
        <v>1619.67</v>
      </c>
      <c r="F581" s="158" t="s">
        <v>156</v>
      </c>
    </row>
    <row r="582" spans="1:6" ht="30" customHeight="1">
      <c r="A582" s="85">
        <f t="shared" si="10"/>
        <v>573</v>
      </c>
      <c r="B582" s="170" t="s">
        <v>1165</v>
      </c>
      <c r="C582" s="170" t="s">
        <v>1166</v>
      </c>
      <c r="D582" s="164" t="s">
        <v>50</v>
      </c>
      <c r="E582" s="162">
        <v>1012.3000000000001</v>
      </c>
      <c r="F582" s="158" t="s">
        <v>10</v>
      </c>
    </row>
    <row r="583" spans="1:6" ht="30" customHeight="1">
      <c r="A583" s="85">
        <f t="shared" si="10"/>
        <v>574</v>
      </c>
      <c r="B583" s="170" t="s">
        <v>1167</v>
      </c>
      <c r="C583" s="170" t="s">
        <v>1168</v>
      </c>
      <c r="D583" s="180" t="s">
        <v>33</v>
      </c>
      <c r="E583" s="162">
        <v>1417.1999999999998</v>
      </c>
      <c r="F583" s="158" t="s">
        <v>156</v>
      </c>
    </row>
    <row r="584" spans="1:6" ht="30" customHeight="1">
      <c r="A584" s="85">
        <f t="shared" si="10"/>
        <v>575</v>
      </c>
      <c r="B584" s="170" t="s">
        <v>1169</v>
      </c>
      <c r="C584" s="170" t="s">
        <v>1170</v>
      </c>
      <c r="D584" s="164" t="s">
        <v>50</v>
      </c>
      <c r="E584" s="162">
        <v>1518.44</v>
      </c>
      <c r="F584" s="158" t="s">
        <v>10</v>
      </c>
    </row>
    <row r="585" spans="1:6" ht="30" customHeight="1">
      <c r="A585" s="85">
        <f t="shared" si="10"/>
        <v>576</v>
      </c>
      <c r="B585" s="170" t="s">
        <v>1171</v>
      </c>
      <c r="C585" s="170" t="s">
        <v>1172</v>
      </c>
      <c r="D585" s="180" t="s">
        <v>33</v>
      </c>
      <c r="E585" s="162">
        <v>76933.829999999987</v>
      </c>
      <c r="F585" s="158" t="s">
        <v>156</v>
      </c>
    </row>
    <row r="586" spans="1:6" ht="30" customHeight="1">
      <c r="A586" s="85">
        <f t="shared" si="10"/>
        <v>577</v>
      </c>
      <c r="B586" s="170" t="s">
        <v>1173</v>
      </c>
      <c r="C586" s="170" t="s">
        <v>1174</v>
      </c>
      <c r="D586" s="180" t="s">
        <v>33</v>
      </c>
      <c r="E586" s="162">
        <v>1619.67</v>
      </c>
      <c r="F586" s="158" t="s">
        <v>156</v>
      </c>
    </row>
    <row r="587" spans="1:6" ht="30" customHeight="1">
      <c r="A587" s="85">
        <f t="shared" si="10"/>
        <v>578</v>
      </c>
      <c r="B587" s="170" t="s">
        <v>1175</v>
      </c>
      <c r="C587" s="170" t="s">
        <v>1176</v>
      </c>
      <c r="D587" s="180" t="s">
        <v>1177</v>
      </c>
      <c r="E587" s="162">
        <v>1675.7</v>
      </c>
      <c r="F587" s="158" t="s">
        <v>10</v>
      </c>
    </row>
    <row r="588" spans="1:6" ht="30" customHeight="1">
      <c r="A588" s="85">
        <f t="shared" si="10"/>
        <v>579</v>
      </c>
      <c r="B588" s="170" t="s">
        <v>1178</v>
      </c>
      <c r="C588" s="170" t="s">
        <v>1179</v>
      </c>
      <c r="D588" s="180" t="s">
        <v>1177</v>
      </c>
      <c r="E588" s="162">
        <v>2154.71</v>
      </c>
      <c r="F588" s="158" t="s">
        <v>10</v>
      </c>
    </row>
    <row r="589" spans="1:6" ht="30" customHeight="1">
      <c r="A589" s="85">
        <f t="shared" si="10"/>
        <v>580</v>
      </c>
      <c r="B589" s="170" t="s">
        <v>1180</v>
      </c>
      <c r="C589" s="170" t="s">
        <v>1181</v>
      </c>
      <c r="D589" s="180" t="s">
        <v>1177</v>
      </c>
      <c r="E589" s="162">
        <v>3062.86</v>
      </c>
      <c r="F589" s="158" t="s">
        <v>10</v>
      </c>
    </row>
    <row r="590" spans="1:6" ht="30" customHeight="1">
      <c r="A590" s="85">
        <f t="shared" si="10"/>
        <v>581</v>
      </c>
      <c r="B590" s="170" t="s">
        <v>1182</v>
      </c>
      <c r="C590" s="170" t="s">
        <v>1183</v>
      </c>
      <c r="D590" s="180" t="s">
        <v>713</v>
      </c>
      <c r="E590" s="162">
        <v>2255.39</v>
      </c>
      <c r="F590" s="158" t="s">
        <v>10</v>
      </c>
    </row>
    <row r="591" spans="1:6" ht="30" customHeight="1">
      <c r="A591" s="85">
        <f t="shared" si="10"/>
        <v>582</v>
      </c>
      <c r="B591" s="170" t="s">
        <v>1184</v>
      </c>
      <c r="C591" s="170" t="s">
        <v>1185</v>
      </c>
      <c r="D591" s="180" t="s">
        <v>33</v>
      </c>
      <c r="E591" s="162">
        <v>3973.8399999999997</v>
      </c>
      <c r="F591" s="158" t="s">
        <v>156</v>
      </c>
    </row>
    <row r="592" spans="1:6" ht="30" customHeight="1">
      <c r="A592" s="85">
        <f t="shared" si="10"/>
        <v>583</v>
      </c>
      <c r="B592" s="170" t="s">
        <v>1186</v>
      </c>
      <c r="C592" s="170" t="s">
        <v>1187</v>
      </c>
      <c r="D592" s="180" t="s">
        <v>33</v>
      </c>
      <c r="E592" s="162">
        <v>5165.91</v>
      </c>
      <c r="F592" s="158" t="s">
        <v>156</v>
      </c>
    </row>
    <row r="593" spans="1:6" ht="30" customHeight="1">
      <c r="A593" s="85">
        <f t="shared" ref="A593:A656" si="11">A592+1</f>
        <v>584</v>
      </c>
      <c r="B593" s="170" t="s">
        <v>1188</v>
      </c>
      <c r="C593" s="170" t="s">
        <v>1189</v>
      </c>
      <c r="D593" s="180" t="s">
        <v>33</v>
      </c>
      <c r="E593" s="162">
        <v>6954.01</v>
      </c>
      <c r="F593" s="158" t="s">
        <v>156</v>
      </c>
    </row>
    <row r="594" spans="1:6" ht="30" customHeight="1">
      <c r="A594" s="85">
        <f t="shared" si="11"/>
        <v>585</v>
      </c>
      <c r="B594" s="170" t="s">
        <v>1190</v>
      </c>
      <c r="C594" s="170" t="s">
        <v>1191</v>
      </c>
      <c r="D594" s="164" t="s">
        <v>50</v>
      </c>
      <c r="E594" s="162">
        <v>261.91000000000003</v>
      </c>
      <c r="F594" s="158" t="s">
        <v>10</v>
      </c>
    </row>
    <row r="595" spans="1:6" ht="30" customHeight="1">
      <c r="A595" s="85">
        <f t="shared" si="11"/>
        <v>586</v>
      </c>
      <c r="B595" s="170" t="s">
        <v>1192</v>
      </c>
      <c r="C595" s="170" t="s">
        <v>1193</v>
      </c>
      <c r="D595" s="164" t="s">
        <v>50</v>
      </c>
      <c r="E595" s="162">
        <v>314.05</v>
      </c>
      <c r="F595" s="158" t="s">
        <v>10</v>
      </c>
    </row>
    <row r="596" spans="1:6" ht="30" customHeight="1">
      <c r="A596" s="85">
        <f t="shared" si="11"/>
        <v>587</v>
      </c>
      <c r="B596" s="170" t="s">
        <v>1194</v>
      </c>
      <c r="C596" s="170" t="s">
        <v>1195</v>
      </c>
      <c r="D596" s="164" t="s">
        <v>50</v>
      </c>
      <c r="E596" s="162">
        <v>323.7</v>
      </c>
      <c r="F596" s="158" t="s">
        <v>10</v>
      </c>
    </row>
    <row r="597" spans="1:6" ht="30" customHeight="1">
      <c r="A597" s="85">
        <f t="shared" si="11"/>
        <v>588</v>
      </c>
      <c r="B597" s="170" t="s">
        <v>1196</v>
      </c>
      <c r="C597" s="170" t="s">
        <v>1197</v>
      </c>
      <c r="D597" s="164" t="s">
        <v>50</v>
      </c>
      <c r="E597" s="162">
        <v>359.40000000000003</v>
      </c>
      <c r="F597" s="158" t="s">
        <v>10</v>
      </c>
    </row>
    <row r="598" spans="1:6" ht="30" customHeight="1">
      <c r="A598" s="85">
        <f t="shared" si="11"/>
        <v>589</v>
      </c>
      <c r="B598" s="170" t="s">
        <v>1198</v>
      </c>
      <c r="C598" s="170" t="s">
        <v>1199</v>
      </c>
      <c r="D598" s="164" t="s">
        <v>50</v>
      </c>
      <c r="E598" s="162">
        <v>394.55</v>
      </c>
      <c r="F598" s="158" t="s">
        <v>10</v>
      </c>
    </row>
    <row r="599" spans="1:6" ht="30" customHeight="1">
      <c r="A599" s="85">
        <f t="shared" si="11"/>
        <v>590</v>
      </c>
      <c r="B599" s="170" t="s">
        <v>1200</v>
      </c>
      <c r="C599" s="170" t="s">
        <v>1201</v>
      </c>
      <c r="D599" s="164" t="s">
        <v>50</v>
      </c>
      <c r="E599" s="162">
        <v>409.28999999999996</v>
      </c>
      <c r="F599" s="158" t="s">
        <v>10</v>
      </c>
    </row>
    <row r="600" spans="1:6" ht="30" customHeight="1">
      <c r="A600" s="85">
        <f t="shared" si="11"/>
        <v>591</v>
      </c>
      <c r="B600" s="170" t="s">
        <v>1202</v>
      </c>
      <c r="C600" s="170" t="s">
        <v>1203</v>
      </c>
      <c r="D600" s="180" t="s">
        <v>33</v>
      </c>
      <c r="E600" s="162">
        <v>8079.6599999999989</v>
      </c>
      <c r="F600" s="158" t="s">
        <v>156</v>
      </c>
    </row>
    <row r="601" spans="1:6" ht="30" customHeight="1">
      <c r="A601" s="85">
        <f t="shared" si="11"/>
        <v>592</v>
      </c>
      <c r="B601" s="170" t="s">
        <v>1204</v>
      </c>
      <c r="C601" s="170" t="s">
        <v>1205</v>
      </c>
      <c r="D601" s="180" t="s">
        <v>33</v>
      </c>
      <c r="E601" s="162">
        <v>8306.42</v>
      </c>
      <c r="F601" s="158" t="s">
        <v>156</v>
      </c>
    </row>
    <row r="602" spans="1:6" ht="30" customHeight="1">
      <c r="A602" s="85">
        <f t="shared" si="11"/>
        <v>593</v>
      </c>
      <c r="B602" s="170" t="s">
        <v>1206</v>
      </c>
      <c r="C602" s="170" t="s">
        <v>1207</v>
      </c>
      <c r="D602" s="180" t="s">
        <v>33</v>
      </c>
      <c r="E602" s="162">
        <v>9665.31</v>
      </c>
      <c r="F602" s="158" t="s">
        <v>156</v>
      </c>
    </row>
    <row r="603" spans="1:6" ht="30" customHeight="1">
      <c r="A603" s="85">
        <f t="shared" si="11"/>
        <v>594</v>
      </c>
      <c r="B603" s="170" t="s">
        <v>1208</v>
      </c>
      <c r="C603" s="170" t="s">
        <v>1209</v>
      </c>
      <c r="D603" s="164" t="s">
        <v>50</v>
      </c>
      <c r="E603" s="162">
        <v>32.879999999999995</v>
      </c>
      <c r="F603" s="158" t="s">
        <v>10</v>
      </c>
    </row>
    <row r="604" spans="1:6" ht="30" customHeight="1">
      <c r="A604" s="85">
        <f t="shared" si="11"/>
        <v>595</v>
      </c>
      <c r="B604" s="170" t="s">
        <v>1210</v>
      </c>
      <c r="C604" s="170" t="s">
        <v>1211</v>
      </c>
      <c r="D604" s="164" t="s">
        <v>50</v>
      </c>
      <c r="E604" s="162">
        <v>39.690000000000005</v>
      </c>
      <c r="F604" s="158" t="s">
        <v>10</v>
      </c>
    </row>
    <row r="605" spans="1:6" ht="30" customHeight="1">
      <c r="A605" s="85">
        <f t="shared" si="11"/>
        <v>596</v>
      </c>
      <c r="B605" s="170" t="s">
        <v>1212</v>
      </c>
      <c r="C605" s="170" t="s">
        <v>1213</v>
      </c>
      <c r="D605" s="164" t="s">
        <v>50</v>
      </c>
      <c r="E605" s="162">
        <v>42.11</v>
      </c>
      <c r="F605" s="158" t="s">
        <v>10</v>
      </c>
    </row>
    <row r="606" spans="1:6" ht="30" customHeight="1">
      <c r="A606" s="85">
        <f t="shared" si="11"/>
        <v>597</v>
      </c>
      <c r="B606" s="170" t="s">
        <v>1214</v>
      </c>
      <c r="C606" s="170" t="s">
        <v>1215</v>
      </c>
      <c r="D606" s="164" t="s">
        <v>50</v>
      </c>
      <c r="E606" s="162">
        <v>57.260000000000005</v>
      </c>
      <c r="F606" s="158" t="s">
        <v>10</v>
      </c>
    </row>
    <row r="607" spans="1:6" ht="30" customHeight="1">
      <c r="A607" s="85">
        <f t="shared" si="11"/>
        <v>598</v>
      </c>
      <c r="B607" s="170" t="s">
        <v>1216</v>
      </c>
      <c r="C607" s="170" t="s">
        <v>1217</v>
      </c>
      <c r="D607" s="164" t="s">
        <v>50</v>
      </c>
      <c r="E607" s="162">
        <v>63.49</v>
      </c>
      <c r="F607" s="158" t="s">
        <v>10</v>
      </c>
    </row>
    <row r="608" spans="1:6" ht="30" customHeight="1">
      <c r="A608" s="85">
        <f t="shared" si="11"/>
        <v>599</v>
      </c>
      <c r="B608" s="170" t="s">
        <v>1218</v>
      </c>
      <c r="C608" s="170" t="s">
        <v>1219</v>
      </c>
      <c r="D608" s="164" t="s">
        <v>50</v>
      </c>
      <c r="E608" s="162">
        <v>91.839999999999989</v>
      </c>
      <c r="F608" s="158" t="s">
        <v>10</v>
      </c>
    </row>
    <row r="609" spans="1:6" ht="30" customHeight="1">
      <c r="A609" s="85">
        <f t="shared" si="11"/>
        <v>600</v>
      </c>
      <c r="B609" s="170" t="s">
        <v>1220</v>
      </c>
      <c r="C609" s="170" t="s">
        <v>1221</v>
      </c>
      <c r="D609" s="164" t="s">
        <v>50</v>
      </c>
      <c r="E609" s="162">
        <v>425.74</v>
      </c>
      <c r="F609" s="158" t="s">
        <v>10</v>
      </c>
    </row>
    <row r="610" spans="1:6" ht="30" customHeight="1">
      <c r="A610" s="85">
        <f t="shared" si="11"/>
        <v>601</v>
      </c>
      <c r="B610" s="170" t="s">
        <v>1222</v>
      </c>
      <c r="C610" s="170" t="s">
        <v>1223</v>
      </c>
      <c r="D610" s="164" t="s">
        <v>50</v>
      </c>
      <c r="E610" s="162">
        <v>502.83000000000004</v>
      </c>
      <c r="F610" s="158" t="s">
        <v>10</v>
      </c>
    </row>
    <row r="611" spans="1:6" ht="30" customHeight="1">
      <c r="A611" s="85">
        <f t="shared" si="11"/>
        <v>602</v>
      </c>
      <c r="B611" s="170" t="s">
        <v>1224</v>
      </c>
      <c r="C611" s="170" t="s">
        <v>1225</v>
      </c>
      <c r="D611" s="164" t="s">
        <v>50</v>
      </c>
      <c r="E611" s="162">
        <v>609.9799999999999</v>
      </c>
      <c r="F611" s="158" t="s">
        <v>10</v>
      </c>
    </row>
    <row r="612" spans="1:6" ht="30" customHeight="1">
      <c r="A612" s="85">
        <f t="shared" si="11"/>
        <v>603</v>
      </c>
      <c r="B612" s="170" t="s">
        <v>1226</v>
      </c>
      <c r="C612" s="170" t="s">
        <v>1227</v>
      </c>
      <c r="D612" s="180" t="s">
        <v>33</v>
      </c>
      <c r="E612" s="162">
        <v>2681.34</v>
      </c>
      <c r="F612" s="158" t="s">
        <v>156</v>
      </c>
    </row>
    <row r="613" spans="1:6" ht="30" customHeight="1">
      <c r="A613" s="85">
        <f t="shared" si="11"/>
        <v>604</v>
      </c>
      <c r="B613" s="170" t="s">
        <v>1228</v>
      </c>
      <c r="C613" s="170" t="s">
        <v>1229</v>
      </c>
      <c r="D613" s="180" t="s">
        <v>33</v>
      </c>
      <c r="E613" s="162">
        <v>5281.71</v>
      </c>
      <c r="F613" s="158" t="s">
        <v>156</v>
      </c>
    </row>
    <row r="614" spans="1:6" ht="30" customHeight="1">
      <c r="A614" s="85">
        <f t="shared" si="11"/>
        <v>605</v>
      </c>
      <c r="B614" s="170" t="s">
        <v>1230</v>
      </c>
      <c r="C614" s="170" t="s">
        <v>1231</v>
      </c>
      <c r="D614" s="180" t="s">
        <v>33</v>
      </c>
      <c r="E614" s="162">
        <v>4937.53</v>
      </c>
      <c r="F614" s="158" t="s">
        <v>156</v>
      </c>
    </row>
    <row r="615" spans="1:6" ht="30" customHeight="1">
      <c r="A615" s="85">
        <f t="shared" si="11"/>
        <v>606</v>
      </c>
      <c r="B615" s="170" t="s">
        <v>1232</v>
      </c>
      <c r="C615" s="170" t="s">
        <v>1233</v>
      </c>
      <c r="D615" s="180" t="s">
        <v>33</v>
      </c>
      <c r="E615" s="162">
        <v>6429.25</v>
      </c>
      <c r="F615" s="158" t="s">
        <v>156</v>
      </c>
    </row>
    <row r="616" spans="1:6" ht="30" customHeight="1">
      <c r="A616" s="85">
        <f t="shared" si="11"/>
        <v>607</v>
      </c>
      <c r="B616" s="170" t="s">
        <v>1234</v>
      </c>
      <c r="C616" s="170" t="s">
        <v>1235</v>
      </c>
      <c r="D616" s="180" t="s">
        <v>1177</v>
      </c>
      <c r="E616" s="162">
        <v>507.36</v>
      </c>
      <c r="F616" s="158" t="s">
        <v>10</v>
      </c>
    </row>
    <row r="617" spans="1:6" ht="30" customHeight="1">
      <c r="A617" s="85">
        <f t="shared" si="11"/>
        <v>608</v>
      </c>
      <c r="B617" s="170" t="s">
        <v>1236</v>
      </c>
      <c r="C617" s="170" t="s">
        <v>1237</v>
      </c>
      <c r="D617" s="180" t="s">
        <v>1177</v>
      </c>
      <c r="E617" s="162">
        <v>711.45</v>
      </c>
      <c r="F617" s="158" t="s">
        <v>10</v>
      </c>
    </row>
    <row r="618" spans="1:6" ht="30" customHeight="1">
      <c r="A618" s="85">
        <f t="shared" si="11"/>
        <v>609</v>
      </c>
      <c r="B618" s="170" t="s">
        <v>1238</v>
      </c>
      <c r="C618" s="170" t="s">
        <v>1239</v>
      </c>
      <c r="D618" s="180" t="s">
        <v>1177</v>
      </c>
      <c r="E618" s="162">
        <v>708.04</v>
      </c>
      <c r="F618" s="158" t="s">
        <v>10</v>
      </c>
    </row>
    <row r="619" spans="1:6" ht="30" customHeight="1">
      <c r="A619" s="85">
        <f t="shared" si="11"/>
        <v>610</v>
      </c>
      <c r="B619" s="170" t="s">
        <v>1240</v>
      </c>
      <c r="C619" s="170" t="s">
        <v>1241</v>
      </c>
      <c r="D619" s="180" t="s">
        <v>1177</v>
      </c>
      <c r="E619" s="162">
        <v>880.38</v>
      </c>
      <c r="F619" s="158" t="s">
        <v>10</v>
      </c>
    </row>
    <row r="620" spans="1:6" ht="30" customHeight="1">
      <c r="A620" s="85">
        <f t="shared" si="11"/>
        <v>611</v>
      </c>
      <c r="B620" s="170" t="s">
        <v>1242</v>
      </c>
      <c r="C620" s="170" t="s">
        <v>1243</v>
      </c>
      <c r="D620" s="180" t="s">
        <v>1177</v>
      </c>
      <c r="E620" s="162">
        <v>970.5</v>
      </c>
      <c r="F620" s="158" t="s">
        <v>10</v>
      </c>
    </row>
    <row r="621" spans="1:6" ht="30" customHeight="1">
      <c r="A621" s="85">
        <f t="shared" si="11"/>
        <v>612</v>
      </c>
      <c r="B621" s="170" t="s">
        <v>1244</v>
      </c>
      <c r="C621" s="170" t="s">
        <v>1245</v>
      </c>
      <c r="D621" s="180" t="s">
        <v>33</v>
      </c>
      <c r="E621" s="162">
        <v>40.5</v>
      </c>
      <c r="F621" s="158" t="s">
        <v>10</v>
      </c>
    </row>
    <row r="622" spans="1:6" ht="30" customHeight="1">
      <c r="A622" s="153">
        <f t="shared" si="11"/>
        <v>613</v>
      </c>
      <c r="B622" s="168" t="s">
        <v>1246</v>
      </c>
      <c r="C622" s="168" t="s">
        <v>1247</v>
      </c>
      <c r="D622" s="156" t="s">
        <v>9</v>
      </c>
      <c r="E622" s="157">
        <v>2.66</v>
      </c>
      <c r="F622" s="158" t="s">
        <v>10</v>
      </c>
    </row>
    <row r="623" spans="1:6" ht="30" customHeight="1">
      <c r="A623" s="153">
        <f t="shared" si="11"/>
        <v>614</v>
      </c>
      <c r="B623" s="168" t="s">
        <v>1248</v>
      </c>
      <c r="C623" s="168" t="s">
        <v>1249</v>
      </c>
      <c r="D623" s="156" t="s">
        <v>9</v>
      </c>
      <c r="E623" s="157">
        <v>3.15</v>
      </c>
      <c r="F623" s="158" t="s">
        <v>10</v>
      </c>
    </row>
    <row r="624" spans="1:6" ht="30" customHeight="1">
      <c r="A624" s="85">
        <f t="shared" si="11"/>
        <v>615</v>
      </c>
      <c r="B624" s="170" t="s">
        <v>1250</v>
      </c>
      <c r="C624" s="170" t="s">
        <v>1251</v>
      </c>
      <c r="D624" s="164" t="s">
        <v>50</v>
      </c>
      <c r="E624" s="162">
        <v>1197.8799999999999</v>
      </c>
      <c r="F624" s="158" t="s">
        <v>10</v>
      </c>
    </row>
    <row r="625" spans="1:6" ht="30" customHeight="1">
      <c r="A625" s="85">
        <f t="shared" si="11"/>
        <v>616</v>
      </c>
      <c r="B625" s="170" t="s">
        <v>1252</v>
      </c>
      <c r="C625" s="170" t="s">
        <v>1253</v>
      </c>
      <c r="D625" s="196" t="s">
        <v>33</v>
      </c>
      <c r="E625" s="162">
        <v>1760.52</v>
      </c>
      <c r="F625" s="158" t="s">
        <v>156</v>
      </c>
    </row>
    <row r="626" spans="1:6" ht="30" customHeight="1">
      <c r="A626" s="85">
        <f t="shared" si="11"/>
        <v>617</v>
      </c>
      <c r="B626" s="170" t="s">
        <v>1254</v>
      </c>
      <c r="C626" s="170" t="s">
        <v>1255</v>
      </c>
      <c r="D626" s="164" t="s">
        <v>50</v>
      </c>
      <c r="E626" s="162">
        <v>296.56</v>
      </c>
      <c r="F626" s="158" t="s">
        <v>10</v>
      </c>
    </row>
    <row r="627" spans="1:6" ht="30" customHeight="1">
      <c r="A627" s="85">
        <f t="shared" si="11"/>
        <v>618</v>
      </c>
      <c r="B627" s="170" t="s">
        <v>1256</v>
      </c>
      <c r="C627" s="170" t="s">
        <v>1257</v>
      </c>
      <c r="D627" s="196" t="s">
        <v>33</v>
      </c>
      <c r="E627" s="162">
        <v>1233.28</v>
      </c>
      <c r="F627" s="158" t="s">
        <v>156</v>
      </c>
    </row>
    <row r="628" spans="1:6" ht="30" customHeight="1">
      <c r="A628" s="85">
        <f t="shared" si="11"/>
        <v>619</v>
      </c>
      <c r="B628" s="170" t="s">
        <v>1258</v>
      </c>
      <c r="C628" s="170" t="s">
        <v>1259</v>
      </c>
      <c r="D628" s="164" t="s">
        <v>50</v>
      </c>
      <c r="E628" s="162">
        <v>900.22</v>
      </c>
      <c r="F628" s="158" t="s">
        <v>10</v>
      </c>
    </row>
    <row r="629" spans="1:6" ht="30" customHeight="1">
      <c r="A629" s="85">
        <f t="shared" si="11"/>
        <v>620</v>
      </c>
      <c r="B629" s="170" t="s">
        <v>1260</v>
      </c>
      <c r="C629" s="170" t="s">
        <v>1261</v>
      </c>
      <c r="D629" s="196" t="s">
        <v>33</v>
      </c>
      <c r="E629" s="162">
        <v>1633.8700000000001</v>
      </c>
      <c r="F629" s="158" t="s">
        <v>156</v>
      </c>
    </row>
    <row r="630" spans="1:6" ht="30" customHeight="1">
      <c r="A630" s="85">
        <f t="shared" si="11"/>
        <v>621</v>
      </c>
      <c r="B630" s="170" t="s">
        <v>1262</v>
      </c>
      <c r="C630" s="170" t="s">
        <v>1263</v>
      </c>
      <c r="D630" s="196" t="s">
        <v>1177</v>
      </c>
      <c r="E630" s="162">
        <v>2404.8399999999997</v>
      </c>
      <c r="F630" s="158" t="s">
        <v>10</v>
      </c>
    </row>
    <row r="631" spans="1:6" ht="30" customHeight="1">
      <c r="A631" s="85">
        <f t="shared" si="11"/>
        <v>622</v>
      </c>
      <c r="B631" s="170" t="s">
        <v>1264</v>
      </c>
      <c r="C631" s="170" t="s">
        <v>1265</v>
      </c>
      <c r="D631" s="196" t="s">
        <v>1177</v>
      </c>
      <c r="E631" s="162">
        <v>2859.48</v>
      </c>
      <c r="F631" s="158" t="s">
        <v>10</v>
      </c>
    </row>
    <row r="632" spans="1:6" ht="30" customHeight="1">
      <c r="A632" s="85">
        <f t="shared" si="11"/>
        <v>623</v>
      </c>
      <c r="B632" s="170" t="s">
        <v>1266</v>
      </c>
      <c r="C632" s="170" t="s">
        <v>1267</v>
      </c>
      <c r="D632" s="196" t="s">
        <v>1177</v>
      </c>
      <c r="E632" s="162">
        <v>4038.3</v>
      </c>
      <c r="F632" s="158" t="s">
        <v>10</v>
      </c>
    </row>
    <row r="633" spans="1:6" ht="30" customHeight="1">
      <c r="A633" s="85">
        <f t="shared" si="11"/>
        <v>624</v>
      </c>
      <c r="B633" s="170" t="s">
        <v>1268</v>
      </c>
      <c r="C633" s="170" t="s">
        <v>1269</v>
      </c>
      <c r="D633" s="180" t="s">
        <v>1177</v>
      </c>
      <c r="E633" s="162">
        <v>3028.05</v>
      </c>
      <c r="F633" s="158" t="s">
        <v>10</v>
      </c>
    </row>
    <row r="634" spans="1:6" ht="30" customHeight="1">
      <c r="A634" s="85">
        <f t="shared" si="11"/>
        <v>625</v>
      </c>
      <c r="B634" s="170" t="s">
        <v>1270</v>
      </c>
      <c r="C634" s="170" t="s">
        <v>1271</v>
      </c>
      <c r="D634" s="180" t="s">
        <v>1177</v>
      </c>
      <c r="E634" s="162">
        <v>3633.67</v>
      </c>
      <c r="F634" s="158" t="s">
        <v>10</v>
      </c>
    </row>
    <row r="635" spans="1:6" ht="30" customHeight="1">
      <c r="A635" s="85">
        <f t="shared" si="11"/>
        <v>626</v>
      </c>
      <c r="B635" s="170" t="s">
        <v>1272</v>
      </c>
      <c r="C635" s="170" t="s">
        <v>1273</v>
      </c>
      <c r="D635" s="180" t="s">
        <v>1177</v>
      </c>
      <c r="E635" s="162">
        <v>5614.66</v>
      </c>
      <c r="F635" s="158" t="s">
        <v>10</v>
      </c>
    </row>
    <row r="636" spans="1:6" ht="30" customHeight="1">
      <c r="A636" s="85">
        <f t="shared" si="11"/>
        <v>627</v>
      </c>
      <c r="B636" s="170" t="s">
        <v>1274</v>
      </c>
      <c r="C636" s="170" t="s">
        <v>1275</v>
      </c>
      <c r="D636" s="180" t="s">
        <v>33</v>
      </c>
      <c r="E636" s="162">
        <v>320.12</v>
      </c>
      <c r="F636" s="158" t="s">
        <v>10</v>
      </c>
    </row>
    <row r="637" spans="1:6" ht="30" customHeight="1">
      <c r="A637" s="85">
        <f t="shared" si="11"/>
        <v>628</v>
      </c>
      <c r="B637" s="170" t="s">
        <v>1276</v>
      </c>
      <c r="C637" s="170" t="s">
        <v>1277</v>
      </c>
      <c r="D637" s="180" t="s">
        <v>33</v>
      </c>
      <c r="E637" s="162">
        <v>577.17000000000007</v>
      </c>
      <c r="F637" s="158" t="s">
        <v>10</v>
      </c>
    </row>
    <row r="638" spans="1:6" ht="30" customHeight="1">
      <c r="A638" s="85">
        <f t="shared" si="11"/>
        <v>629</v>
      </c>
      <c r="B638" s="170" t="s">
        <v>1278</v>
      </c>
      <c r="C638" s="170" t="s">
        <v>1279</v>
      </c>
      <c r="D638" s="180" t="s">
        <v>33</v>
      </c>
      <c r="E638" s="162">
        <v>821.27</v>
      </c>
      <c r="F638" s="158" t="s">
        <v>10</v>
      </c>
    </row>
    <row r="639" spans="1:6" ht="30" customHeight="1">
      <c r="A639" s="85">
        <f t="shared" si="11"/>
        <v>630</v>
      </c>
      <c r="B639" s="170" t="s">
        <v>1280</v>
      </c>
      <c r="C639" s="170" t="s">
        <v>1281</v>
      </c>
      <c r="D639" s="196" t="s">
        <v>1177</v>
      </c>
      <c r="E639" s="162">
        <v>2781.79</v>
      </c>
      <c r="F639" s="158" t="s">
        <v>10</v>
      </c>
    </row>
    <row r="640" spans="1:6" ht="30" customHeight="1">
      <c r="A640" s="85">
        <f t="shared" si="11"/>
        <v>631</v>
      </c>
      <c r="B640" s="170" t="s">
        <v>1282</v>
      </c>
      <c r="C640" s="170" t="s">
        <v>1283</v>
      </c>
      <c r="D640" s="196" t="s">
        <v>1177</v>
      </c>
      <c r="E640" s="162">
        <v>3720.6800000000003</v>
      </c>
      <c r="F640" s="158" t="s">
        <v>10</v>
      </c>
    </row>
    <row r="641" spans="1:6" ht="30" customHeight="1">
      <c r="A641" s="85">
        <f t="shared" si="11"/>
        <v>632</v>
      </c>
      <c r="B641" s="170" t="s">
        <v>1284</v>
      </c>
      <c r="C641" s="170" t="s">
        <v>1285</v>
      </c>
      <c r="D641" s="196" t="s">
        <v>1177</v>
      </c>
      <c r="E641" s="162">
        <v>4865.28</v>
      </c>
      <c r="F641" s="158" t="s">
        <v>10</v>
      </c>
    </row>
    <row r="642" spans="1:6" ht="30" customHeight="1">
      <c r="A642" s="85">
        <f t="shared" si="11"/>
        <v>633</v>
      </c>
      <c r="B642" s="170" t="s">
        <v>1286</v>
      </c>
      <c r="C642" s="170" t="s">
        <v>1287</v>
      </c>
      <c r="D642" s="196" t="s">
        <v>1177</v>
      </c>
      <c r="E642" s="162">
        <v>3003.96</v>
      </c>
      <c r="F642" s="158" t="s">
        <v>10</v>
      </c>
    </row>
    <row r="643" spans="1:6" ht="30" customHeight="1">
      <c r="A643" s="85">
        <f t="shared" si="11"/>
        <v>634</v>
      </c>
      <c r="B643" s="170" t="s">
        <v>1288</v>
      </c>
      <c r="C643" s="170" t="s">
        <v>1289</v>
      </c>
      <c r="D643" s="196" t="s">
        <v>1177</v>
      </c>
      <c r="E643" s="162">
        <v>3904.81</v>
      </c>
      <c r="F643" s="158" t="s">
        <v>10</v>
      </c>
    </row>
    <row r="644" spans="1:6" ht="30" customHeight="1">
      <c r="A644" s="85">
        <f t="shared" si="11"/>
        <v>635</v>
      </c>
      <c r="B644" s="170" t="s">
        <v>1290</v>
      </c>
      <c r="C644" s="170" t="s">
        <v>1291</v>
      </c>
      <c r="D644" s="196" t="s">
        <v>1177</v>
      </c>
      <c r="E644" s="162">
        <v>5254.87</v>
      </c>
      <c r="F644" s="158" t="s">
        <v>10</v>
      </c>
    </row>
    <row r="645" spans="1:6" ht="30" customHeight="1">
      <c r="A645" s="85">
        <f t="shared" si="11"/>
        <v>636</v>
      </c>
      <c r="B645" s="170" t="s">
        <v>1292</v>
      </c>
      <c r="C645" s="170" t="s">
        <v>1293</v>
      </c>
      <c r="D645" s="196" t="s">
        <v>33</v>
      </c>
      <c r="E645" s="162">
        <v>302.81</v>
      </c>
      <c r="F645" s="158" t="s">
        <v>10</v>
      </c>
    </row>
    <row r="646" spans="1:6" ht="30" customHeight="1">
      <c r="A646" s="85">
        <f t="shared" si="11"/>
        <v>637</v>
      </c>
      <c r="B646" s="170" t="s">
        <v>1294</v>
      </c>
      <c r="C646" s="170" t="s">
        <v>1295</v>
      </c>
      <c r="D646" s="196" t="s">
        <v>33</v>
      </c>
      <c r="E646" s="162">
        <v>577.17000000000007</v>
      </c>
      <c r="F646" s="158" t="s">
        <v>10</v>
      </c>
    </row>
    <row r="647" spans="1:6" ht="30" customHeight="1">
      <c r="A647" s="85">
        <f t="shared" si="11"/>
        <v>638</v>
      </c>
      <c r="B647" s="170" t="s">
        <v>1296</v>
      </c>
      <c r="C647" s="170" t="s">
        <v>1297</v>
      </c>
      <c r="D647" s="196" t="s">
        <v>33</v>
      </c>
      <c r="E647" s="162">
        <v>739.15</v>
      </c>
      <c r="F647" s="158" t="s">
        <v>10</v>
      </c>
    </row>
    <row r="648" spans="1:6" ht="30" customHeight="1">
      <c r="A648" s="85">
        <f t="shared" si="11"/>
        <v>639</v>
      </c>
      <c r="B648" s="170" t="s">
        <v>1298</v>
      </c>
      <c r="C648" s="170" t="s">
        <v>1299</v>
      </c>
      <c r="D648" s="196" t="s">
        <v>1177</v>
      </c>
      <c r="E648" s="162">
        <v>304.29000000000002</v>
      </c>
      <c r="F648" s="158" t="s">
        <v>10</v>
      </c>
    </row>
    <row r="649" spans="1:6" ht="30" customHeight="1">
      <c r="A649" s="85">
        <f t="shared" si="11"/>
        <v>640</v>
      </c>
      <c r="B649" s="170" t="s">
        <v>1300</v>
      </c>
      <c r="C649" s="170" t="s">
        <v>1301</v>
      </c>
      <c r="D649" s="196" t="s">
        <v>1177</v>
      </c>
      <c r="E649" s="162">
        <v>378.7</v>
      </c>
      <c r="F649" s="158" t="s">
        <v>10</v>
      </c>
    </row>
    <row r="650" spans="1:6" ht="30" customHeight="1">
      <c r="A650" s="85">
        <f t="shared" si="11"/>
        <v>641</v>
      </c>
      <c r="B650" s="170" t="s">
        <v>1302</v>
      </c>
      <c r="C650" s="170" t="s">
        <v>1303</v>
      </c>
      <c r="D650" s="164" t="s">
        <v>50</v>
      </c>
      <c r="E650" s="162">
        <v>172.43</v>
      </c>
      <c r="F650" s="158" t="s">
        <v>10</v>
      </c>
    </row>
    <row r="651" spans="1:6" ht="30" customHeight="1">
      <c r="A651" s="85">
        <f t="shared" si="11"/>
        <v>642</v>
      </c>
      <c r="B651" s="170" t="s">
        <v>1304</v>
      </c>
      <c r="C651" s="170" t="s">
        <v>1305</v>
      </c>
      <c r="D651" s="164" t="s">
        <v>50</v>
      </c>
      <c r="E651" s="162">
        <v>182.29</v>
      </c>
      <c r="F651" s="158" t="s">
        <v>10</v>
      </c>
    </row>
    <row r="652" spans="1:6" ht="30" customHeight="1">
      <c r="A652" s="85">
        <f t="shared" si="11"/>
        <v>643</v>
      </c>
      <c r="B652" s="170" t="s">
        <v>1306</v>
      </c>
      <c r="C652" s="170" t="s">
        <v>1307</v>
      </c>
      <c r="D652" s="164" t="s">
        <v>50</v>
      </c>
      <c r="E652" s="162">
        <v>205.32</v>
      </c>
      <c r="F652" s="158" t="s">
        <v>10</v>
      </c>
    </row>
    <row r="653" spans="1:6" ht="30" customHeight="1">
      <c r="A653" s="85">
        <f t="shared" si="11"/>
        <v>644</v>
      </c>
      <c r="B653" s="170" t="s">
        <v>1308</v>
      </c>
      <c r="C653" s="170" t="s">
        <v>1309</v>
      </c>
      <c r="D653" s="164" t="s">
        <v>50</v>
      </c>
      <c r="E653" s="162">
        <v>319.26</v>
      </c>
      <c r="F653" s="158" t="s">
        <v>10</v>
      </c>
    </row>
    <row r="654" spans="1:6" ht="30" customHeight="1">
      <c r="A654" s="85">
        <f t="shared" si="11"/>
        <v>645</v>
      </c>
      <c r="B654" s="170" t="s">
        <v>1310</v>
      </c>
      <c r="C654" s="170" t="s">
        <v>1311</v>
      </c>
      <c r="D654" s="164" t="s">
        <v>50</v>
      </c>
      <c r="E654" s="162">
        <v>241.20000000000002</v>
      </c>
      <c r="F654" s="158" t="s">
        <v>10</v>
      </c>
    </row>
    <row r="655" spans="1:6" ht="30" customHeight="1">
      <c r="A655" s="85">
        <f t="shared" si="11"/>
        <v>646</v>
      </c>
      <c r="B655" s="170" t="s">
        <v>1312</v>
      </c>
      <c r="C655" s="170" t="s">
        <v>1313</v>
      </c>
      <c r="D655" s="164" t="s">
        <v>50</v>
      </c>
      <c r="E655" s="162">
        <v>329.12</v>
      </c>
      <c r="F655" s="158" t="s">
        <v>10</v>
      </c>
    </row>
    <row r="656" spans="1:6" ht="30" customHeight="1">
      <c r="A656" s="85">
        <f t="shared" si="11"/>
        <v>647</v>
      </c>
      <c r="B656" s="170" t="s">
        <v>1314</v>
      </c>
      <c r="C656" s="170" t="s">
        <v>1315</v>
      </c>
      <c r="D656" s="164" t="s">
        <v>50</v>
      </c>
      <c r="E656" s="162">
        <v>335.95</v>
      </c>
      <c r="F656" s="158" t="s">
        <v>10</v>
      </c>
    </row>
    <row r="657" spans="1:6" ht="30" customHeight="1">
      <c r="A657" s="85">
        <f t="shared" ref="A657:A720" si="12">A656+1</f>
        <v>648</v>
      </c>
      <c r="B657" s="170" t="s">
        <v>1316</v>
      </c>
      <c r="C657" s="170" t="s">
        <v>1317</v>
      </c>
      <c r="D657" s="164" t="s">
        <v>50</v>
      </c>
      <c r="E657" s="162">
        <v>515.33000000000004</v>
      </c>
      <c r="F657" s="158" t="s">
        <v>10</v>
      </c>
    </row>
    <row r="658" spans="1:6" ht="30" customHeight="1">
      <c r="A658" s="85">
        <f t="shared" si="12"/>
        <v>649</v>
      </c>
      <c r="B658" s="177" t="s">
        <v>1318</v>
      </c>
      <c r="C658" s="170" t="s">
        <v>1319</v>
      </c>
      <c r="D658" s="177" t="s">
        <v>1177</v>
      </c>
      <c r="E658" s="162">
        <v>1263.5899999999999</v>
      </c>
      <c r="F658" s="158" t="s">
        <v>10</v>
      </c>
    </row>
    <row r="659" spans="1:6" ht="30" customHeight="1">
      <c r="A659" s="85">
        <f t="shared" si="12"/>
        <v>650</v>
      </c>
      <c r="B659" s="170" t="s">
        <v>1320</v>
      </c>
      <c r="C659" s="170" t="s">
        <v>1321</v>
      </c>
      <c r="D659" s="170" t="s">
        <v>1177</v>
      </c>
      <c r="E659" s="162">
        <v>1919.62</v>
      </c>
      <c r="F659" s="158" t="s">
        <v>10</v>
      </c>
    </row>
    <row r="660" spans="1:6" ht="30" customHeight="1">
      <c r="A660" s="85">
        <f t="shared" si="12"/>
        <v>651</v>
      </c>
      <c r="B660" s="177" t="s">
        <v>1322</v>
      </c>
      <c r="C660" s="170" t="s">
        <v>1323</v>
      </c>
      <c r="D660" s="164" t="s">
        <v>50</v>
      </c>
      <c r="E660" s="162">
        <v>28.89</v>
      </c>
      <c r="F660" s="158" t="s">
        <v>10</v>
      </c>
    </row>
    <row r="661" spans="1:6" ht="30" customHeight="1">
      <c r="A661" s="85">
        <f t="shared" si="12"/>
        <v>652</v>
      </c>
      <c r="B661" s="170" t="s">
        <v>1324</v>
      </c>
      <c r="C661" s="170" t="s">
        <v>1325</v>
      </c>
      <c r="D661" s="164" t="s">
        <v>50</v>
      </c>
      <c r="E661" s="162">
        <v>154.71</v>
      </c>
      <c r="F661" s="158" t="s">
        <v>10</v>
      </c>
    </row>
    <row r="662" spans="1:6" ht="30" customHeight="1">
      <c r="A662" s="85">
        <f t="shared" si="12"/>
        <v>653</v>
      </c>
      <c r="B662" s="177" t="s">
        <v>1326</v>
      </c>
      <c r="C662" s="177" t="s">
        <v>1327</v>
      </c>
      <c r="D662" s="164" t="s">
        <v>50</v>
      </c>
      <c r="E662" s="162">
        <v>893.06999999999994</v>
      </c>
      <c r="F662" s="158" t="s">
        <v>10</v>
      </c>
    </row>
    <row r="663" spans="1:6" ht="30" customHeight="1">
      <c r="A663" s="85">
        <f t="shared" si="12"/>
        <v>654</v>
      </c>
      <c r="B663" s="170" t="s">
        <v>1328</v>
      </c>
      <c r="C663" s="170" t="s">
        <v>1329</v>
      </c>
      <c r="D663" s="164" t="s">
        <v>50</v>
      </c>
      <c r="E663" s="162">
        <v>1809.31</v>
      </c>
      <c r="F663" s="158" t="s">
        <v>10</v>
      </c>
    </row>
    <row r="664" spans="1:6" ht="30" customHeight="1">
      <c r="A664" s="85">
        <f t="shared" si="12"/>
        <v>655</v>
      </c>
      <c r="B664" s="177" t="s">
        <v>1330</v>
      </c>
      <c r="C664" s="177" t="s">
        <v>1331</v>
      </c>
      <c r="D664" s="164" t="s">
        <v>50</v>
      </c>
      <c r="E664" s="162">
        <v>1664.12</v>
      </c>
      <c r="F664" s="158" t="s">
        <v>10</v>
      </c>
    </row>
    <row r="665" spans="1:6" ht="30" customHeight="1">
      <c r="A665" s="85">
        <f t="shared" si="12"/>
        <v>656</v>
      </c>
      <c r="B665" s="170" t="s">
        <v>1332</v>
      </c>
      <c r="C665" s="170" t="s">
        <v>1333</v>
      </c>
      <c r="D665" s="164" t="s">
        <v>50</v>
      </c>
      <c r="E665" s="162">
        <v>199.14</v>
      </c>
      <c r="F665" s="158" t="s">
        <v>10</v>
      </c>
    </row>
    <row r="666" spans="1:6" ht="30" customHeight="1">
      <c r="A666" s="85">
        <f t="shared" si="12"/>
        <v>657</v>
      </c>
      <c r="B666" s="177" t="s">
        <v>1334</v>
      </c>
      <c r="C666" s="177" t="s">
        <v>1335</v>
      </c>
      <c r="D666" s="164" t="s">
        <v>50</v>
      </c>
      <c r="E666" s="162">
        <v>304.03000000000003</v>
      </c>
      <c r="F666" s="158" t="s">
        <v>10</v>
      </c>
    </row>
    <row r="667" spans="1:6" ht="30" customHeight="1">
      <c r="A667" s="85">
        <f t="shared" si="12"/>
        <v>658</v>
      </c>
      <c r="B667" s="170" t="s">
        <v>1336</v>
      </c>
      <c r="C667" s="170" t="s">
        <v>1337</v>
      </c>
      <c r="D667" s="164" t="s">
        <v>50</v>
      </c>
      <c r="E667" s="162">
        <v>199.14</v>
      </c>
      <c r="F667" s="158" t="s">
        <v>10</v>
      </c>
    </row>
    <row r="668" spans="1:6" ht="30" customHeight="1">
      <c r="A668" s="85">
        <f t="shared" si="12"/>
        <v>659</v>
      </c>
      <c r="B668" s="177" t="s">
        <v>1338</v>
      </c>
      <c r="C668" s="177" t="s">
        <v>1339</v>
      </c>
      <c r="D668" s="164" t="s">
        <v>50</v>
      </c>
      <c r="E668" s="162">
        <v>294.14</v>
      </c>
      <c r="F668" s="158" t="s">
        <v>10</v>
      </c>
    </row>
    <row r="669" spans="1:6" ht="30" customHeight="1">
      <c r="A669" s="85">
        <f t="shared" si="12"/>
        <v>660</v>
      </c>
      <c r="B669" s="170" t="s">
        <v>1340</v>
      </c>
      <c r="C669" s="170" t="s">
        <v>1341</v>
      </c>
      <c r="D669" s="164" t="s">
        <v>50</v>
      </c>
      <c r="E669" s="162">
        <v>581.91999999999996</v>
      </c>
      <c r="F669" s="158" t="s">
        <v>10</v>
      </c>
    </row>
    <row r="670" spans="1:6" ht="30" customHeight="1">
      <c r="A670" s="85">
        <f t="shared" si="12"/>
        <v>661</v>
      </c>
      <c r="B670" s="177" t="s">
        <v>1342</v>
      </c>
      <c r="C670" s="177" t="s">
        <v>1343</v>
      </c>
      <c r="D670" s="164" t="s">
        <v>50</v>
      </c>
      <c r="E670" s="162">
        <v>821.53</v>
      </c>
      <c r="F670" s="158" t="s">
        <v>10</v>
      </c>
    </row>
    <row r="671" spans="1:6" ht="30" customHeight="1">
      <c r="A671" s="85">
        <f t="shared" si="12"/>
        <v>662</v>
      </c>
      <c r="B671" s="177" t="s">
        <v>1344</v>
      </c>
      <c r="C671" s="177" t="s">
        <v>1345</v>
      </c>
      <c r="D671" s="164" t="s">
        <v>50</v>
      </c>
      <c r="E671" s="162">
        <v>898.17</v>
      </c>
      <c r="F671" s="158" t="s">
        <v>10</v>
      </c>
    </row>
    <row r="672" spans="1:6" ht="30" customHeight="1">
      <c r="A672" s="85">
        <f t="shared" si="12"/>
        <v>663</v>
      </c>
      <c r="B672" s="170" t="s">
        <v>1346</v>
      </c>
      <c r="C672" s="170" t="s">
        <v>1347</v>
      </c>
      <c r="D672" s="164" t="s">
        <v>50</v>
      </c>
      <c r="E672" s="162">
        <v>397.47999999999996</v>
      </c>
      <c r="F672" s="158" t="s">
        <v>10</v>
      </c>
    </row>
    <row r="673" spans="1:6" ht="30" customHeight="1">
      <c r="A673" s="85">
        <f t="shared" si="12"/>
        <v>664</v>
      </c>
      <c r="B673" s="177" t="s">
        <v>1348</v>
      </c>
      <c r="C673" s="177" t="s">
        <v>1349</v>
      </c>
      <c r="D673" s="164" t="s">
        <v>50</v>
      </c>
      <c r="E673" s="162">
        <v>309.08</v>
      </c>
      <c r="F673" s="158" t="s">
        <v>10</v>
      </c>
    </row>
    <row r="674" spans="1:6" ht="30" customHeight="1">
      <c r="A674" s="85">
        <f t="shared" si="12"/>
        <v>665</v>
      </c>
      <c r="B674" s="177" t="s">
        <v>1350</v>
      </c>
      <c r="C674" s="177" t="s">
        <v>1351</v>
      </c>
      <c r="D674" s="177" t="s">
        <v>33</v>
      </c>
      <c r="E674" s="162">
        <v>3014.2099999999996</v>
      </c>
      <c r="F674" s="158" t="s">
        <v>156</v>
      </c>
    </row>
    <row r="675" spans="1:6" ht="30" customHeight="1">
      <c r="A675" s="85">
        <f t="shared" si="12"/>
        <v>666</v>
      </c>
      <c r="B675" s="170" t="s">
        <v>1352</v>
      </c>
      <c r="C675" s="170" t="s">
        <v>1353</v>
      </c>
      <c r="D675" s="170" t="s">
        <v>33</v>
      </c>
      <c r="E675" s="162">
        <v>3399.55</v>
      </c>
      <c r="F675" s="158" t="s">
        <v>156</v>
      </c>
    </row>
    <row r="676" spans="1:6" ht="30" customHeight="1">
      <c r="A676" s="85">
        <f t="shared" si="12"/>
        <v>667</v>
      </c>
      <c r="B676" s="177" t="s">
        <v>1354</v>
      </c>
      <c r="C676" s="177" t="s">
        <v>1355</v>
      </c>
      <c r="D676" s="177" t="s">
        <v>33</v>
      </c>
      <c r="E676" s="162">
        <v>902.5</v>
      </c>
      <c r="F676" s="158" t="s">
        <v>156</v>
      </c>
    </row>
    <row r="677" spans="1:6" ht="30" customHeight="1">
      <c r="A677" s="85">
        <f t="shared" si="12"/>
        <v>668</v>
      </c>
      <c r="B677" s="170" t="s">
        <v>1356</v>
      </c>
      <c r="C677" s="170" t="s">
        <v>1357</v>
      </c>
      <c r="D677" s="170" t="s">
        <v>33</v>
      </c>
      <c r="E677" s="162">
        <v>2308.2800000000002</v>
      </c>
      <c r="F677" s="158" t="s">
        <v>156</v>
      </c>
    </row>
    <row r="678" spans="1:6" ht="30" customHeight="1">
      <c r="A678" s="85">
        <f t="shared" si="12"/>
        <v>669</v>
      </c>
      <c r="B678" s="177" t="s">
        <v>1358</v>
      </c>
      <c r="C678" s="177" t="s">
        <v>1359</v>
      </c>
      <c r="D678" s="177" t="s">
        <v>33</v>
      </c>
      <c r="E678" s="162">
        <v>5103.2299999999996</v>
      </c>
      <c r="F678" s="158" t="s">
        <v>156</v>
      </c>
    </row>
    <row r="679" spans="1:6" ht="30" customHeight="1">
      <c r="A679" s="85">
        <f t="shared" si="12"/>
        <v>670</v>
      </c>
      <c r="B679" s="170" t="s">
        <v>1360</v>
      </c>
      <c r="C679" s="170" t="s">
        <v>1361</v>
      </c>
      <c r="D679" s="164" t="s">
        <v>50</v>
      </c>
      <c r="E679" s="162">
        <v>383.83000000000004</v>
      </c>
      <c r="F679" s="158" t="s">
        <v>10</v>
      </c>
    </row>
    <row r="680" spans="1:6" ht="30" customHeight="1">
      <c r="A680" s="85">
        <f t="shared" si="12"/>
        <v>671</v>
      </c>
      <c r="B680" s="177" t="s">
        <v>1362</v>
      </c>
      <c r="C680" s="177" t="s">
        <v>1363</v>
      </c>
      <c r="D680" s="164" t="s">
        <v>50</v>
      </c>
      <c r="E680" s="162">
        <v>415</v>
      </c>
      <c r="F680" s="158" t="s">
        <v>10</v>
      </c>
    </row>
    <row r="681" spans="1:6" ht="30" customHeight="1">
      <c r="A681" s="85">
        <f t="shared" si="12"/>
        <v>672</v>
      </c>
      <c r="B681" s="170" t="s">
        <v>1364</v>
      </c>
      <c r="C681" s="170" t="s">
        <v>1365</v>
      </c>
      <c r="D681" s="164" t="s">
        <v>50</v>
      </c>
      <c r="E681" s="162">
        <v>559.4</v>
      </c>
      <c r="F681" s="158" t="s">
        <v>10</v>
      </c>
    </row>
    <row r="682" spans="1:6" ht="30" customHeight="1">
      <c r="A682" s="85">
        <f t="shared" si="12"/>
        <v>673</v>
      </c>
      <c r="B682" s="177" t="s">
        <v>1366</v>
      </c>
      <c r="C682" s="177" t="s">
        <v>1367</v>
      </c>
      <c r="D682" s="164" t="s">
        <v>50</v>
      </c>
      <c r="E682" s="162">
        <v>689.76</v>
      </c>
      <c r="F682" s="158" t="s">
        <v>10</v>
      </c>
    </row>
    <row r="683" spans="1:6" ht="30" customHeight="1">
      <c r="A683" s="85">
        <f t="shared" si="12"/>
        <v>674</v>
      </c>
      <c r="B683" s="170" t="s">
        <v>1368</v>
      </c>
      <c r="C683" s="170" t="s">
        <v>1369</v>
      </c>
      <c r="D683" s="164" t="s">
        <v>50</v>
      </c>
      <c r="E683" s="162">
        <v>68.41</v>
      </c>
      <c r="F683" s="158" t="s">
        <v>10</v>
      </c>
    </row>
    <row r="684" spans="1:6" ht="30" customHeight="1">
      <c r="A684" s="85">
        <f t="shared" si="12"/>
        <v>675</v>
      </c>
      <c r="B684" s="177" t="s">
        <v>1370</v>
      </c>
      <c r="C684" s="177" t="s">
        <v>1371</v>
      </c>
      <c r="D684" s="164" t="s">
        <v>50</v>
      </c>
      <c r="E684" s="162">
        <v>100.33</v>
      </c>
      <c r="F684" s="158" t="s">
        <v>10</v>
      </c>
    </row>
    <row r="685" spans="1:6" ht="30" customHeight="1">
      <c r="A685" s="85">
        <f t="shared" si="12"/>
        <v>676</v>
      </c>
      <c r="B685" s="170" t="s">
        <v>1372</v>
      </c>
      <c r="C685" s="170" t="s">
        <v>1373</v>
      </c>
      <c r="D685" s="164" t="s">
        <v>50</v>
      </c>
      <c r="E685" s="162">
        <v>136.04999999999998</v>
      </c>
      <c r="F685" s="158" t="s">
        <v>10</v>
      </c>
    </row>
    <row r="686" spans="1:6" ht="30" customHeight="1">
      <c r="A686" s="85">
        <f t="shared" si="12"/>
        <v>677</v>
      </c>
      <c r="B686" s="177" t="s">
        <v>1374</v>
      </c>
      <c r="C686" s="177" t="s">
        <v>1375</v>
      </c>
      <c r="D686" s="164" t="s">
        <v>50</v>
      </c>
      <c r="E686" s="162">
        <v>173.3</v>
      </c>
      <c r="F686" s="158" t="s">
        <v>10</v>
      </c>
    </row>
    <row r="687" spans="1:6" ht="30" customHeight="1">
      <c r="A687" s="85">
        <f t="shared" si="12"/>
        <v>678</v>
      </c>
      <c r="B687" s="170" t="s">
        <v>1376</v>
      </c>
      <c r="C687" s="170" t="s">
        <v>1377</v>
      </c>
      <c r="D687" s="164" t="s">
        <v>50</v>
      </c>
      <c r="E687" s="162">
        <v>262.21999999999997</v>
      </c>
      <c r="F687" s="158" t="s">
        <v>10</v>
      </c>
    </row>
    <row r="688" spans="1:6" ht="30" customHeight="1">
      <c r="A688" s="85">
        <f t="shared" si="12"/>
        <v>679</v>
      </c>
      <c r="B688" s="177" t="s">
        <v>1378</v>
      </c>
      <c r="C688" s="177" t="s">
        <v>1379</v>
      </c>
      <c r="D688" s="164" t="s">
        <v>50</v>
      </c>
      <c r="E688" s="162">
        <v>2249.1799999999998</v>
      </c>
      <c r="F688" s="158" t="s">
        <v>10</v>
      </c>
    </row>
    <row r="689" spans="1:6" ht="30" customHeight="1">
      <c r="A689" s="85">
        <f t="shared" si="12"/>
        <v>680</v>
      </c>
      <c r="B689" s="170" t="s">
        <v>1380</v>
      </c>
      <c r="C689" s="170" t="s">
        <v>1381</v>
      </c>
      <c r="D689" s="164" t="s">
        <v>50</v>
      </c>
      <c r="E689" s="162">
        <v>1085.3499999999999</v>
      </c>
      <c r="F689" s="158" t="s">
        <v>10</v>
      </c>
    </row>
    <row r="690" spans="1:6" ht="30" customHeight="1">
      <c r="A690" s="85">
        <f t="shared" si="12"/>
        <v>681</v>
      </c>
      <c r="B690" s="177" t="s">
        <v>1382</v>
      </c>
      <c r="C690" s="177" t="s">
        <v>1383</v>
      </c>
      <c r="D690" s="164" t="s">
        <v>50</v>
      </c>
      <c r="E690" s="162">
        <v>2720.0499999999997</v>
      </c>
      <c r="F690" s="158" t="s">
        <v>10</v>
      </c>
    </row>
    <row r="691" spans="1:6" ht="30" customHeight="1">
      <c r="A691" s="85">
        <f t="shared" si="12"/>
        <v>682</v>
      </c>
      <c r="B691" s="170" t="s">
        <v>1384</v>
      </c>
      <c r="C691" s="170" t="s">
        <v>1385</v>
      </c>
      <c r="D691" s="164" t="s">
        <v>50</v>
      </c>
      <c r="E691" s="162">
        <v>1377.5600000000002</v>
      </c>
      <c r="F691" s="158" t="s">
        <v>10</v>
      </c>
    </row>
    <row r="692" spans="1:6" ht="30" customHeight="1">
      <c r="A692" s="85">
        <f t="shared" si="12"/>
        <v>683</v>
      </c>
      <c r="B692" s="177" t="s">
        <v>1386</v>
      </c>
      <c r="C692" s="177" t="s">
        <v>1387</v>
      </c>
      <c r="D692" s="164" t="s">
        <v>50</v>
      </c>
      <c r="E692" s="162">
        <v>163.41999999999999</v>
      </c>
      <c r="F692" s="158" t="s">
        <v>10</v>
      </c>
    </row>
    <row r="693" spans="1:6" ht="30" customHeight="1">
      <c r="A693" s="85">
        <f t="shared" si="12"/>
        <v>684</v>
      </c>
      <c r="B693" s="170" t="s">
        <v>1388</v>
      </c>
      <c r="C693" s="170" t="s">
        <v>1389</v>
      </c>
      <c r="D693" s="164" t="s">
        <v>50</v>
      </c>
      <c r="E693" s="162">
        <v>393.71000000000004</v>
      </c>
      <c r="F693" s="158" t="s">
        <v>10</v>
      </c>
    </row>
    <row r="694" spans="1:6" ht="30" customHeight="1">
      <c r="A694" s="85">
        <f t="shared" si="12"/>
        <v>685</v>
      </c>
      <c r="B694" s="177" t="s">
        <v>1390</v>
      </c>
      <c r="C694" s="177" t="s">
        <v>1391</v>
      </c>
      <c r="D694" s="164" t="s">
        <v>50</v>
      </c>
      <c r="E694" s="162">
        <v>525.96</v>
      </c>
      <c r="F694" s="158" t="s">
        <v>10</v>
      </c>
    </row>
    <row r="695" spans="1:6" ht="30" customHeight="1">
      <c r="A695" s="85">
        <f t="shared" si="12"/>
        <v>686</v>
      </c>
      <c r="B695" s="170" t="s">
        <v>1392</v>
      </c>
      <c r="C695" s="170" t="s">
        <v>1393</v>
      </c>
      <c r="D695" s="164" t="s">
        <v>50</v>
      </c>
      <c r="E695" s="162">
        <v>997.96</v>
      </c>
      <c r="F695" s="158" t="s">
        <v>10</v>
      </c>
    </row>
    <row r="696" spans="1:6" ht="30" customHeight="1">
      <c r="A696" s="85">
        <f t="shared" si="12"/>
        <v>687</v>
      </c>
      <c r="B696" s="177" t="s">
        <v>1394</v>
      </c>
      <c r="C696" s="170" t="s">
        <v>1395</v>
      </c>
      <c r="D696" s="165" t="s">
        <v>1177</v>
      </c>
      <c r="E696" s="162">
        <v>4773.87</v>
      </c>
      <c r="F696" s="158" t="s">
        <v>10</v>
      </c>
    </row>
    <row r="697" spans="1:6" ht="30" customHeight="1">
      <c r="A697" s="85">
        <f t="shared" si="12"/>
        <v>688</v>
      </c>
      <c r="B697" s="170" t="s">
        <v>1396</v>
      </c>
      <c r="C697" s="170" t="s">
        <v>1397</v>
      </c>
      <c r="D697" s="163" t="s">
        <v>1177</v>
      </c>
      <c r="E697" s="162">
        <v>5354.11</v>
      </c>
      <c r="F697" s="158" t="s">
        <v>10</v>
      </c>
    </row>
    <row r="698" spans="1:6" ht="30" customHeight="1">
      <c r="A698" s="85">
        <f t="shared" si="12"/>
        <v>689</v>
      </c>
      <c r="B698" s="170" t="s">
        <v>1398</v>
      </c>
      <c r="C698" s="170" t="s">
        <v>1399</v>
      </c>
      <c r="D698" s="163" t="s">
        <v>713</v>
      </c>
      <c r="E698" s="162">
        <v>12105.820000000002</v>
      </c>
      <c r="F698" s="158" t="s">
        <v>10</v>
      </c>
    </row>
    <row r="699" spans="1:6" ht="30" customHeight="1">
      <c r="A699" s="85">
        <f t="shared" si="12"/>
        <v>690</v>
      </c>
      <c r="B699" s="177" t="s">
        <v>1400</v>
      </c>
      <c r="C699" s="170" t="s">
        <v>1401</v>
      </c>
      <c r="D699" s="165" t="s">
        <v>1177</v>
      </c>
      <c r="E699" s="162">
        <v>1285.73</v>
      </c>
      <c r="F699" s="158" t="s">
        <v>10</v>
      </c>
    </row>
    <row r="700" spans="1:6" ht="30" customHeight="1">
      <c r="A700" s="85">
        <f t="shared" si="12"/>
        <v>691</v>
      </c>
      <c r="B700" s="170" t="s">
        <v>1402</v>
      </c>
      <c r="C700" s="170" t="s">
        <v>1403</v>
      </c>
      <c r="D700" s="163" t="s">
        <v>1177</v>
      </c>
      <c r="E700" s="162">
        <v>239.76000000000002</v>
      </c>
      <c r="F700" s="158" t="s">
        <v>10</v>
      </c>
    </row>
    <row r="701" spans="1:6" ht="30" customHeight="1">
      <c r="A701" s="85">
        <f t="shared" si="12"/>
        <v>692</v>
      </c>
      <c r="B701" s="177" t="s">
        <v>1404</v>
      </c>
      <c r="C701" s="170" t="s">
        <v>1405</v>
      </c>
      <c r="D701" s="165" t="s">
        <v>1177</v>
      </c>
      <c r="E701" s="162">
        <v>254.09999999999997</v>
      </c>
      <c r="F701" s="158" t="s">
        <v>10</v>
      </c>
    </row>
    <row r="702" spans="1:6" ht="30" customHeight="1">
      <c r="A702" s="85">
        <f t="shared" si="12"/>
        <v>693</v>
      </c>
      <c r="B702" s="177" t="s">
        <v>1406</v>
      </c>
      <c r="C702" s="177" t="s">
        <v>1407</v>
      </c>
      <c r="D702" s="164" t="s">
        <v>50</v>
      </c>
      <c r="E702" s="162">
        <v>472.76</v>
      </c>
      <c r="F702" s="158" t="s">
        <v>10</v>
      </c>
    </row>
    <row r="703" spans="1:6" ht="30" customHeight="1">
      <c r="A703" s="85">
        <f t="shared" si="12"/>
        <v>694</v>
      </c>
      <c r="B703" s="170" t="s">
        <v>1408</v>
      </c>
      <c r="C703" s="170" t="s">
        <v>1409</v>
      </c>
      <c r="D703" s="163" t="s">
        <v>1177</v>
      </c>
      <c r="E703" s="162">
        <v>2859.26</v>
      </c>
      <c r="F703" s="158" t="s">
        <v>10</v>
      </c>
    </row>
    <row r="704" spans="1:6" ht="30" customHeight="1">
      <c r="A704" s="85">
        <f t="shared" si="12"/>
        <v>695</v>
      </c>
      <c r="B704" s="177" t="s">
        <v>1410</v>
      </c>
      <c r="C704" s="177" t="s">
        <v>1411</v>
      </c>
      <c r="D704" s="164" t="s">
        <v>50</v>
      </c>
      <c r="E704" s="162">
        <v>1950.98</v>
      </c>
      <c r="F704" s="158" t="s">
        <v>10</v>
      </c>
    </row>
    <row r="705" spans="1:6" ht="30" customHeight="1">
      <c r="A705" s="85">
        <f t="shared" si="12"/>
        <v>696</v>
      </c>
      <c r="B705" s="170" t="s">
        <v>1412</v>
      </c>
      <c r="C705" s="170" t="s">
        <v>1413</v>
      </c>
      <c r="D705" s="164" t="s">
        <v>50</v>
      </c>
      <c r="E705" s="162">
        <v>81.680000000000007</v>
      </c>
      <c r="F705" s="158" t="s">
        <v>10</v>
      </c>
    </row>
    <row r="706" spans="1:6" ht="30" customHeight="1">
      <c r="A706" s="85">
        <f t="shared" si="12"/>
        <v>697</v>
      </c>
      <c r="B706" s="177" t="s">
        <v>1414</v>
      </c>
      <c r="C706" s="177" t="s">
        <v>1415</v>
      </c>
      <c r="D706" s="164" t="s">
        <v>50</v>
      </c>
      <c r="E706" s="162">
        <v>2588.9900000000002</v>
      </c>
      <c r="F706" s="158" t="s">
        <v>10</v>
      </c>
    </row>
    <row r="707" spans="1:6" ht="30" customHeight="1">
      <c r="A707" s="85">
        <f t="shared" si="12"/>
        <v>698</v>
      </c>
      <c r="B707" s="170" t="s">
        <v>1416</v>
      </c>
      <c r="C707" s="170" t="s">
        <v>1417</v>
      </c>
      <c r="D707" s="164" t="s">
        <v>50</v>
      </c>
      <c r="E707" s="162">
        <v>152.41999999999999</v>
      </c>
      <c r="F707" s="158" t="s">
        <v>10</v>
      </c>
    </row>
    <row r="708" spans="1:6" ht="30" customHeight="1">
      <c r="A708" s="85">
        <f t="shared" si="12"/>
        <v>699</v>
      </c>
      <c r="B708" s="177" t="s">
        <v>1418</v>
      </c>
      <c r="C708" s="177" t="s">
        <v>1419</v>
      </c>
      <c r="D708" s="165" t="s">
        <v>1177</v>
      </c>
      <c r="E708" s="162">
        <v>3183.1</v>
      </c>
      <c r="F708" s="158" t="s">
        <v>10</v>
      </c>
    </row>
    <row r="709" spans="1:6" ht="30" customHeight="1">
      <c r="A709" s="85">
        <f t="shared" si="12"/>
        <v>700</v>
      </c>
      <c r="B709" s="170" t="s">
        <v>1420</v>
      </c>
      <c r="C709" s="170" t="s">
        <v>1421</v>
      </c>
      <c r="D709" s="163" t="s">
        <v>1177</v>
      </c>
      <c r="E709" s="162">
        <v>4244.1400000000003</v>
      </c>
      <c r="F709" s="158" t="s">
        <v>10</v>
      </c>
    </row>
    <row r="710" spans="1:6" ht="30" customHeight="1">
      <c r="A710" s="85">
        <f t="shared" si="12"/>
        <v>701</v>
      </c>
      <c r="B710" s="177" t="s">
        <v>1422</v>
      </c>
      <c r="C710" s="177" t="s">
        <v>1423</v>
      </c>
      <c r="D710" s="165" t="s">
        <v>33</v>
      </c>
      <c r="E710" s="162">
        <v>545.73</v>
      </c>
      <c r="F710" s="158" t="s">
        <v>10</v>
      </c>
    </row>
    <row r="711" spans="1:6" ht="30" customHeight="1">
      <c r="A711" s="85">
        <f t="shared" si="12"/>
        <v>702</v>
      </c>
      <c r="B711" s="170" t="s">
        <v>1424</v>
      </c>
      <c r="C711" s="170" t="s">
        <v>1425</v>
      </c>
      <c r="D711" s="163" t="s">
        <v>33</v>
      </c>
      <c r="E711" s="162">
        <v>8423.67</v>
      </c>
      <c r="F711" s="158" t="s">
        <v>156</v>
      </c>
    </row>
    <row r="712" spans="1:6" ht="30" customHeight="1">
      <c r="A712" s="85">
        <f t="shared" si="12"/>
        <v>703</v>
      </c>
      <c r="B712" s="177" t="s">
        <v>1426</v>
      </c>
      <c r="C712" s="177" t="s">
        <v>1427</v>
      </c>
      <c r="D712" s="165" t="s">
        <v>33</v>
      </c>
      <c r="E712" s="162">
        <v>779.06000000000006</v>
      </c>
      <c r="F712" s="158" t="s">
        <v>10</v>
      </c>
    </row>
    <row r="713" spans="1:6" ht="30" customHeight="1">
      <c r="A713" s="85">
        <f t="shared" si="12"/>
        <v>704</v>
      </c>
      <c r="B713" s="170" t="s">
        <v>1428</v>
      </c>
      <c r="C713" s="170" t="s">
        <v>1429</v>
      </c>
      <c r="D713" s="163" t="s">
        <v>33</v>
      </c>
      <c r="E713" s="162">
        <v>10025.1</v>
      </c>
      <c r="F713" s="158" t="s">
        <v>156</v>
      </c>
    </row>
    <row r="714" spans="1:6" ht="30" customHeight="1">
      <c r="A714" s="85">
        <f t="shared" si="12"/>
        <v>705</v>
      </c>
      <c r="B714" s="177" t="s">
        <v>1430</v>
      </c>
      <c r="C714" s="177" t="s">
        <v>1431</v>
      </c>
      <c r="D714" s="165" t="s">
        <v>33</v>
      </c>
      <c r="E714" s="162">
        <v>934.87</v>
      </c>
      <c r="F714" s="158" t="s">
        <v>10</v>
      </c>
    </row>
    <row r="715" spans="1:6" ht="30" customHeight="1">
      <c r="A715" s="85">
        <f t="shared" si="12"/>
        <v>706</v>
      </c>
      <c r="B715" s="170" t="s">
        <v>1432</v>
      </c>
      <c r="C715" s="170" t="s">
        <v>1433</v>
      </c>
      <c r="D715" s="163" t="s">
        <v>33</v>
      </c>
      <c r="E715" s="162">
        <v>10395.25</v>
      </c>
      <c r="F715" s="158" t="s">
        <v>156</v>
      </c>
    </row>
    <row r="716" spans="1:6" ht="30" customHeight="1">
      <c r="A716" s="85">
        <f t="shared" si="12"/>
        <v>707</v>
      </c>
      <c r="B716" s="177" t="s">
        <v>1434</v>
      </c>
      <c r="C716" s="177" t="s">
        <v>1435</v>
      </c>
      <c r="D716" s="164" t="s">
        <v>50</v>
      </c>
      <c r="E716" s="162">
        <v>84.320000000000007</v>
      </c>
      <c r="F716" s="158" t="s">
        <v>10</v>
      </c>
    </row>
    <row r="717" spans="1:6" ht="30" customHeight="1">
      <c r="A717" s="85">
        <f t="shared" si="12"/>
        <v>708</v>
      </c>
      <c r="B717" s="170" t="s">
        <v>1436</v>
      </c>
      <c r="C717" s="170" t="s">
        <v>1437</v>
      </c>
      <c r="D717" s="164" t="s">
        <v>50</v>
      </c>
      <c r="E717" s="162">
        <v>102.7</v>
      </c>
      <c r="F717" s="158" t="s">
        <v>10</v>
      </c>
    </row>
    <row r="718" spans="1:6" ht="30" customHeight="1">
      <c r="A718" s="85">
        <f t="shared" si="12"/>
        <v>709</v>
      </c>
      <c r="B718" s="177" t="s">
        <v>1438</v>
      </c>
      <c r="C718" s="177" t="s">
        <v>1439</v>
      </c>
      <c r="D718" s="164" t="s">
        <v>50</v>
      </c>
      <c r="E718" s="162">
        <v>125.24000000000001</v>
      </c>
      <c r="F718" s="158" t="s">
        <v>10</v>
      </c>
    </row>
    <row r="719" spans="1:6" ht="30" customHeight="1">
      <c r="A719" s="153">
        <f t="shared" si="12"/>
        <v>710</v>
      </c>
      <c r="B719" s="168" t="s">
        <v>1440</v>
      </c>
      <c r="C719" s="168" t="s">
        <v>1441</v>
      </c>
      <c r="D719" s="167" t="s">
        <v>50</v>
      </c>
      <c r="E719" s="157">
        <v>835.72</v>
      </c>
      <c r="F719" s="158" t="s">
        <v>10</v>
      </c>
    </row>
    <row r="720" spans="1:6" ht="30" customHeight="1">
      <c r="A720" s="85">
        <f t="shared" si="12"/>
        <v>711</v>
      </c>
      <c r="B720" s="177" t="s">
        <v>1442</v>
      </c>
      <c r="C720" s="177" t="s">
        <v>1443</v>
      </c>
      <c r="D720" s="164" t="s">
        <v>50</v>
      </c>
      <c r="E720" s="162">
        <v>609.55999999999995</v>
      </c>
      <c r="F720" s="158" t="s">
        <v>10</v>
      </c>
    </row>
    <row r="721" spans="1:6" ht="30" customHeight="1">
      <c r="A721" s="85">
        <f t="shared" ref="A721:A784" si="13">A720+1</f>
        <v>712</v>
      </c>
      <c r="B721" s="170" t="s">
        <v>1444</v>
      </c>
      <c r="C721" s="170" t="s">
        <v>1445</v>
      </c>
      <c r="D721" s="164" t="s">
        <v>50</v>
      </c>
      <c r="E721" s="162">
        <v>79.66</v>
      </c>
      <c r="F721" s="158" t="s">
        <v>10</v>
      </c>
    </row>
    <row r="722" spans="1:6" ht="30" customHeight="1">
      <c r="A722" s="85">
        <f t="shared" si="13"/>
        <v>713</v>
      </c>
      <c r="B722" s="177" t="s">
        <v>1446</v>
      </c>
      <c r="C722" s="177" t="s">
        <v>1447</v>
      </c>
      <c r="D722" s="164" t="s">
        <v>50</v>
      </c>
      <c r="E722" s="162">
        <v>67.92</v>
      </c>
      <c r="F722" s="158" t="s">
        <v>10</v>
      </c>
    </row>
    <row r="723" spans="1:6" ht="30" customHeight="1">
      <c r="A723" s="85">
        <f t="shared" si="13"/>
        <v>714</v>
      </c>
      <c r="B723" s="170" t="s">
        <v>1448</v>
      </c>
      <c r="C723" s="170" t="s">
        <v>1449</v>
      </c>
      <c r="D723" s="164" t="s">
        <v>50</v>
      </c>
      <c r="E723" s="162">
        <v>58.05</v>
      </c>
      <c r="F723" s="158" t="s">
        <v>10</v>
      </c>
    </row>
    <row r="724" spans="1:6" ht="30" customHeight="1">
      <c r="A724" s="85">
        <f t="shared" si="13"/>
        <v>715</v>
      </c>
      <c r="B724" s="177" t="s">
        <v>1450</v>
      </c>
      <c r="C724" s="177" t="s">
        <v>1451</v>
      </c>
      <c r="D724" s="164" t="s">
        <v>50</v>
      </c>
      <c r="E724" s="162">
        <v>60.42</v>
      </c>
      <c r="F724" s="158" t="s">
        <v>10</v>
      </c>
    </row>
    <row r="725" spans="1:6" ht="30" customHeight="1">
      <c r="A725" s="85">
        <f t="shared" si="13"/>
        <v>716</v>
      </c>
      <c r="B725" s="170" t="s">
        <v>1452</v>
      </c>
      <c r="C725" s="170" t="s">
        <v>1453</v>
      </c>
      <c r="D725" s="164" t="s">
        <v>50</v>
      </c>
      <c r="E725" s="162">
        <v>236.38</v>
      </c>
      <c r="F725" s="158" t="s">
        <v>10</v>
      </c>
    </row>
    <row r="726" spans="1:6" ht="30" customHeight="1">
      <c r="A726" s="85">
        <f t="shared" si="13"/>
        <v>717</v>
      </c>
      <c r="B726" s="177" t="s">
        <v>1454</v>
      </c>
      <c r="C726" s="177" t="s">
        <v>1455</v>
      </c>
      <c r="D726" s="164" t="s">
        <v>50</v>
      </c>
      <c r="E726" s="162">
        <v>367.87</v>
      </c>
      <c r="F726" s="158" t="s">
        <v>10</v>
      </c>
    </row>
    <row r="727" spans="1:6" ht="30" customHeight="1">
      <c r="A727" s="85">
        <f t="shared" si="13"/>
        <v>718</v>
      </c>
      <c r="B727" s="177" t="s">
        <v>1456</v>
      </c>
      <c r="C727" s="177" t="s">
        <v>1457</v>
      </c>
      <c r="D727" s="164" t="s">
        <v>50</v>
      </c>
      <c r="E727" s="162">
        <v>2922.1</v>
      </c>
      <c r="F727" s="158" t="s">
        <v>10</v>
      </c>
    </row>
    <row r="728" spans="1:6" ht="30" customHeight="1">
      <c r="A728" s="85">
        <f t="shared" si="13"/>
        <v>719</v>
      </c>
      <c r="B728" s="170" t="s">
        <v>1458</v>
      </c>
      <c r="C728" s="170" t="s">
        <v>1459</v>
      </c>
      <c r="D728" s="164" t="s">
        <v>50</v>
      </c>
      <c r="E728" s="162">
        <v>102.94000000000001</v>
      </c>
      <c r="F728" s="158" t="s">
        <v>10</v>
      </c>
    </row>
    <row r="729" spans="1:6" ht="30" customHeight="1">
      <c r="A729" s="85">
        <f t="shared" si="13"/>
        <v>720</v>
      </c>
      <c r="B729" s="170" t="s">
        <v>1460</v>
      </c>
      <c r="C729" s="170" t="s">
        <v>1461</v>
      </c>
      <c r="D729" s="170" t="s">
        <v>33</v>
      </c>
      <c r="E729" s="162">
        <v>54444.42</v>
      </c>
      <c r="F729" s="158" t="s">
        <v>156</v>
      </c>
    </row>
    <row r="730" spans="1:6" ht="30" customHeight="1">
      <c r="A730" s="85">
        <f t="shared" si="13"/>
        <v>721</v>
      </c>
      <c r="B730" s="177" t="s">
        <v>1462</v>
      </c>
      <c r="C730" s="177" t="s">
        <v>1463</v>
      </c>
      <c r="D730" s="177" t="s">
        <v>1177</v>
      </c>
      <c r="E730" s="162">
        <v>13535.97</v>
      </c>
      <c r="F730" s="158" t="s">
        <v>10</v>
      </c>
    </row>
    <row r="731" spans="1:6" ht="30" customHeight="1">
      <c r="A731" s="85">
        <f t="shared" si="13"/>
        <v>722</v>
      </c>
      <c r="B731" s="170" t="s">
        <v>1464</v>
      </c>
      <c r="C731" s="170" t="s">
        <v>1465</v>
      </c>
      <c r="D731" s="170" t="s">
        <v>33</v>
      </c>
      <c r="E731" s="162">
        <v>40668.85</v>
      </c>
      <c r="F731" s="158" t="s">
        <v>156</v>
      </c>
    </row>
    <row r="732" spans="1:6" ht="30" customHeight="1">
      <c r="A732" s="85">
        <f t="shared" si="13"/>
        <v>723</v>
      </c>
      <c r="B732" s="177" t="s">
        <v>1466</v>
      </c>
      <c r="C732" s="177" t="s">
        <v>1467</v>
      </c>
      <c r="D732" s="177" t="s">
        <v>1177</v>
      </c>
      <c r="E732" s="162">
        <v>11948.859999999999</v>
      </c>
      <c r="F732" s="158" t="s">
        <v>10</v>
      </c>
    </row>
    <row r="733" spans="1:6" ht="30" customHeight="1">
      <c r="A733" s="153">
        <f t="shared" si="13"/>
        <v>724</v>
      </c>
      <c r="B733" s="168" t="s">
        <v>1468</v>
      </c>
      <c r="C733" s="168" t="s">
        <v>1469</v>
      </c>
      <c r="D733" s="167" t="s">
        <v>50</v>
      </c>
      <c r="E733" s="157">
        <v>1192.69</v>
      </c>
      <c r="F733" s="158" t="s">
        <v>10</v>
      </c>
    </row>
    <row r="734" spans="1:6" ht="30" customHeight="1">
      <c r="A734" s="85">
        <f t="shared" si="13"/>
        <v>725</v>
      </c>
      <c r="B734" s="177" t="s">
        <v>1470</v>
      </c>
      <c r="C734" s="177" t="s">
        <v>1471</v>
      </c>
      <c r="D734" s="177" t="s">
        <v>13</v>
      </c>
      <c r="E734" s="162">
        <v>1001.8699999999999</v>
      </c>
      <c r="F734" s="158" t="s">
        <v>10</v>
      </c>
    </row>
    <row r="735" spans="1:6" ht="30" customHeight="1">
      <c r="A735" s="85">
        <f t="shared" si="13"/>
        <v>726</v>
      </c>
      <c r="B735" s="170" t="s">
        <v>1472</v>
      </c>
      <c r="C735" s="170" t="s">
        <v>1473</v>
      </c>
      <c r="D735" s="163" t="s">
        <v>713</v>
      </c>
      <c r="E735" s="162">
        <v>2045.47</v>
      </c>
      <c r="F735" s="158" t="s">
        <v>10</v>
      </c>
    </row>
    <row r="736" spans="1:6" ht="30" customHeight="1">
      <c r="A736" s="85">
        <f t="shared" si="13"/>
        <v>727</v>
      </c>
      <c r="B736" s="177" t="s">
        <v>1474</v>
      </c>
      <c r="C736" s="170" t="s">
        <v>1475</v>
      </c>
      <c r="D736" s="163" t="s">
        <v>713</v>
      </c>
      <c r="E736" s="162">
        <v>2588.15</v>
      </c>
      <c r="F736" s="158" t="s">
        <v>10</v>
      </c>
    </row>
    <row r="737" spans="1:6" ht="30" customHeight="1">
      <c r="A737" s="85">
        <f t="shared" si="13"/>
        <v>728</v>
      </c>
      <c r="B737" s="170" t="s">
        <v>1476</v>
      </c>
      <c r="C737" s="170" t="s">
        <v>1477</v>
      </c>
      <c r="D737" s="170" t="s">
        <v>13</v>
      </c>
      <c r="E737" s="162">
        <v>793.15000000000009</v>
      </c>
      <c r="F737" s="158" t="s">
        <v>10</v>
      </c>
    </row>
    <row r="738" spans="1:6" ht="30" customHeight="1">
      <c r="A738" s="85">
        <f t="shared" si="13"/>
        <v>729</v>
      </c>
      <c r="B738" s="180" t="s">
        <v>1478</v>
      </c>
      <c r="C738" s="180" t="s">
        <v>1479</v>
      </c>
      <c r="D738" s="180" t="s">
        <v>713</v>
      </c>
      <c r="E738" s="162">
        <v>10412.5</v>
      </c>
      <c r="F738" s="158" t="s">
        <v>10</v>
      </c>
    </row>
    <row r="739" spans="1:6" ht="30" customHeight="1">
      <c r="A739" s="85">
        <f t="shared" si="13"/>
        <v>730</v>
      </c>
      <c r="B739" s="180" t="s">
        <v>1480</v>
      </c>
      <c r="C739" s="180" t="s">
        <v>1481</v>
      </c>
      <c r="D739" s="180" t="s">
        <v>713</v>
      </c>
      <c r="E739" s="162">
        <v>5125.2</v>
      </c>
      <c r="F739" s="158" t="s">
        <v>10</v>
      </c>
    </row>
    <row r="740" spans="1:6" ht="30" customHeight="1">
      <c r="A740" s="85">
        <f t="shared" si="13"/>
        <v>731</v>
      </c>
      <c r="B740" s="180" t="s">
        <v>1482</v>
      </c>
      <c r="C740" s="180" t="s">
        <v>1483</v>
      </c>
      <c r="D740" s="180" t="s">
        <v>713</v>
      </c>
      <c r="E740" s="162">
        <v>2979.1</v>
      </c>
      <c r="F740" s="158" t="s">
        <v>10</v>
      </c>
    </row>
    <row r="741" spans="1:6" ht="30" customHeight="1">
      <c r="A741" s="85">
        <f t="shared" si="13"/>
        <v>732</v>
      </c>
      <c r="B741" s="188" t="s">
        <v>1484</v>
      </c>
      <c r="C741" s="163" t="s">
        <v>1485</v>
      </c>
      <c r="D741" s="164" t="s">
        <v>713</v>
      </c>
      <c r="E741" s="162">
        <v>6400.59</v>
      </c>
      <c r="F741" s="158" t="s">
        <v>10</v>
      </c>
    </row>
    <row r="742" spans="1:6" ht="30" customHeight="1">
      <c r="A742" s="85">
        <f t="shared" si="13"/>
        <v>733</v>
      </c>
      <c r="B742" s="188" t="s">
        <v>1486</v>
      </c>
      <c r="C742" s="163" t="s">
        <v>1487</v>
      </c>
      <c r="D742" s="164" t="s">
        <v>713</v>
      </c>
      <c r="E742" s="162">
        <v>6400.59</v>
      </c>
      <c r="F742" s="158" t="s">
        <v>10</v>
      </c>
    </row>
    <row r="743" spans="1:6" ht="30" customHeight="1">
      <c r="A743" s="85">
        <f t="shared" si="13"/>
        <v>734</v>
      </c>
      <c r="B743" s="188" t="s">
        <v>1488</v>
      </c>
      <c r="C743" s="163" t="s">
        <v>1489</v>
      </c>
      <c r="D743" s="164" t="s">
        <v>50</v>
      </c>
      <c r="E743" s="162">
        <v>169.95999999999998</v>
      </c>
      <c r="F743" s="158" t="s">
        <v>10</v>
      </c>
    </row>
    <row r="744" spans="1:6" ht="30" customHeight="1">
      <c r="A744" s="85">
        <f t="shared" si="13"/>
        <v>735</v>
      </c>
      <c r="B744" s="188" t="s">
        <v>1490</v>
      </c>
      <c r="C744" s="163" t="s">
        <v>1491</v>
      </c>
      <c r="D744" s="164" t="s">
        <v>50</v>
      </c>
      <c r="E744" s="162">
        <v>1539.3799999999999</v>
      </c>
      <c r="F744" s="158" t="s">
        <v>10</v>
      </c>
    </row>
    <row r="745" spans="1:6" ht="30" customHeight="1">
      <c r="A745" s="85">
        <f t="shared" si="13"/>
        <v>736</v>
      </c>
      <c r="B745" s="188" t="s">
        <v>1492</v>
      </c>
      <c r="C745" s="163" t="s">
        <v>1493</v>
      </c>
      <c r="D745" s="164" t="s">
        <v>50</v>
      </c>
      <c r="E745" s="162">
        <v>1924.23</v>
      </c>
      <c r="F745" s="158" t="s">
        <v>10</v>
      </c>
    </row>
    <row r="746" spans="1:6" ht="30" customHeight="1">
      <c r="A746" s="85">
        <f t="shared" si="13"/>
        <v>737</v>
      </c>
      <c r="B746" s="188" t="s">
        <v>1494</v>
      </c>
      <c r="C746" s="163" t="s">
        <v>1495</v>
      </c>
      <c r="D746" s="164" t="s">
        <v>50</v>
      </c>
      <c r="E746" s="162">
        <v>322.91000000000003</v>
      </c>
      <c r="F746" s="158" t="s">
        <v>10</v>
      </c>
    </row>
    <row r="747" spans="1:6" ht="30" customHeight="1">
      <c r="A747" s="85">
        <f t="shared" si="13"/>
        <v>738</v>
      </c>
      <c r="B747" s="188" t="s">
        <v>1496</v>
      </c>
      <c r="C747" s="163" t="s">
        <v>1497</v>
      </c>
      <c r="D747" s="164" t="s">
        <v>50</v>
      </c>
      <c r="E747" s="162">
        <v>2124.35</v>
      </c>
      <c r="F747" s="158" t="s">
        <v>10</v>
      </c>
    </row>
    <row r="748" spans="1:6" ht="30" customHeight="1">
      <c r="A748" s="85">
        <f t="shared" si="13"/>
        <v>739</v>
      </c>
      <c r="B748" s="188" t="s">
        <v>1498</v>
      </c>
      <c r="C748" s="163" t="s">
        <v>1499</v>
      </c>
      <c r="D748" s="164" t="s">
        <v>50</v>
      </c>
      <c r="E748" s="162">
        <v>2124.35</v>
      </c>
      <c r="F748" s="158" t="s">
        <v>10</v>
      </c>
    </row>
    <row r="749" spans="1:6" ht="30" customHeight="1">
      <c r="A749" s="85">
        <f t="shared" si="13"/>
        <v>740</v>
      </c>
      <c r="B749" s="188" t="s">
        <v>1500</v>
      </c>
      <c r="C749" s="163" t="s">
        <v>1501</v>
      </c>
      <c r="D749" s="164" t="s">
        <v>50</v>
      </c>
      <c r="E749" s="162">
        <v>2124.35</v>
      </c>
      <c r="F749" s="158" t="s">
        <v>10</v>
      </c>
    </row>
    <row r="750" spans="1:6" ht="30" customHeight="1">
      <c r="A750" s="85">
        <f t="shared" si="13"/>
        <v>741</v>
      </c>
      <c r="B750" s="188" t="s">
        <v>1502</v>
      </c>
      <c r="C750" s="163" t="s">
        <v>1503</v>
      </c>
      <c r="D750" s="164" t="s">
        <v>50</v>
      </c>
      <c r="E750" s="162">
        <v>1885.74</v>
      </c>
      <c r="F750" s="158" t="s">
        <v>10</v>
      </c>
    </row>
    <row r="751" spans="1:6" ht="30" customHeight="1">
      <c r="A751" s="85">
        <f t="shared" si="13"/>
        <v>742</v>
      </c>
      <c r="B751" s="188" t="s">
        <v>1504</v>
      </c>
      <c r="C751" s="163" t="s">
        <v>1505</v>
      </c>
      <c r="D751" s="164" t="s">
        <v>50</v>
      </c>
      <c r="E751" s="162">
        <v>1423.93</v>
      </c>
      <c r="F751" s="158" t="s">
        <v>10</v>
      </c>
    </row>
    <row r="752" spans="1:6" ht="30" customHeight="1">
      <c r="A752" s="85">
        <f t="shared" si="13"/>
        <v>743</v>
      </c>
      <c r="B752" s="188" t="s">
        <v>1506</v>
      </c>
      <c r="C752" s="163" t="s">
        <v>1507</v>
      </c>
      <c r="D752" s="164" t="s">
        <v>50</v>
      </c>
      <c r="E752" s="162">
        <v>1423.93</v>
      </c>
      <c r="F752" s="158" t="s">
        <v>10</v>
      </c>
    </row>
    <row r="753" spans="1:6" ht="30" customHeight="1">
      <c r="A753" s="85">
        <f t="shared" si="13"/>
        <v>744</v>
      </c>
      <c r="B753" s="188" t="s">
        <v>1508</v>
      </c>
      <c r="C753" s="163" t="s">
        <v>1509</v>
      </c>
      <c r="D753" s="164" t="s">
        <v>50</v>
      </c>
      <c r="E753" s="162">
        <v>1924.23</v>
      </c>
      <c r="F753" s="158" t="s">
        <v>10</v>
      </c>
    </row>
    <row r="754" spans="1:6" ht="30" customHeight="1">
      <c r="A754" s="85">
        <f t="shared" si="13"/>
        <v>745</v>
      </c>
      <c r="B754" s="188" t="s">
        <v>1510</v>
      </c>
      <c r="C754" s="163" t="s">
        <v>1511</v>
      </c>
      <c r="D754" s="164" t="s">
        <v>50</v>
      </c>
      <c r="E754" s="162">
        <v>2693.92</v>
      </c>
      <c r="F754" s="158" t="s">
        <v>10</v>
      </c>
    </row>
    <row r="755" spans="1:6" ht="30" customHeight="1">
      <c r="A755" s="85">
        <f t="shared" si="13"/>
        <v>746</v>
      </c>
      <c r="B755" s="188" t="s">
        <v>1512</v>
      </c>
      <c r="C755" s="163" t="s">
        <v>1513</v>
      </c>
      <c r="D755" s="164" t="s">
        <v>50</v>
      </c>
      <c r="E755" s="162">
        <v>2719.1600000000003</v>
      </c>
      <c r="F755" s="158" t="s">
        <v>10</v>
      </c>
    </row>
    <row r="756" spans="1:6" ht="30" customHeight="1">
      <c r="A756" s="85">
        <f t="shared" si="13"/>
        <v>747</v>
      </c>
      <c r="B756" s="188" t="s">
        <v>1514</v>
      </c>
      <c r="C756" s="163" t="s">
        <v>1515</v>
      </c>
      <c r="D756" s="164" t="s">
        <v>50</v>
      </c>
      <c r="E756" s="162">
        <v>509.85</v>
      </c>
      <c r="F756" s="158" t="s">
        <v>10</v>
      </c>
    </row>
    <row r="757" spans="1:6" ht="30" customHeight="1">
      <c r="A757" s="85">
        <f t="shared" si="13"/>
        <v>748</v>
      </c>
      <c r="B757" s="188" t="s">
        <v>1516</v>
      </c>
      <c r="C757" s="163" t="s">
        <v>1517</v>
      </c>
      <c r="D757" s="164" t="s">
        <v>50</v>
      </c>
      <c r="E757" s="162">
        <v>1385.44</v>
      </c>
      <c r="F757" s="158" t="s">
        <v>10</v>
      </c>
    </row>
    <row r="758" spans="1:6" ht="30" customHeight="1">
      <c r="A758" s="85">
        <f t="shared" si="13"/>
        <v>749</v>
      </c>
      <c r="B758" s="189" t="s">
        <v>1518</v>
      </c>
      <c r="C758" s="190" t="s">
        <v>1519</v>
      </c>
      <c r="D758" s="191" t="s">
        <v>50</v>
      </c>
      <c r="E758" s="192">
        <v>2427.8200000000002</v>
      </c>
      <c r="F758" s="158" t="s">
        <v>10</v>
      </c>
    </row>
    <row r="759" spans="1:6" ht="30" customHeight="1">
      <c r="A759" s="85">
        <f t="shared" si="13"/>
        <v>750</v>
      </c>
      <c r="B759" s="188" t="s">
        <v>1520</v>
      </c>
      <c r="C759" s="163" t="s">
        <v>1521</v>
      </c>
      <c r="D759" s="164" t="s">
        <v>50</v>
      </c>
      <c r="E759" s="162">
        <v>2974.09</v>
      </c>
      <c r="F759" s="158" t="s">
        <v>10</v>
      </c>
    </row>
    <row r="760" spans="1:6" ht="30" customHeight="1">
      <c r="A760" s="85">
        <f t="shared" si="13"/>
        <v>751</v>
      </c>
      <c r="B760" s="188" t="s">
        <v>1522</v>
      </c>
      <c r="C760" s="163" t="s">
        <v>1523</v>
      </c>
      <c r="D760" s="164" t="s">
        <v>50</v>
      </c>
      <c r="E760" s="162">
        <v>2294.29</v>
      </c>
      <c r="F760" s="158" t="s">
        <v>10</v>
      </c>
    </row>
    <row r="761" spans="1:6" ht="30" customHeight="1">
      <c r="A761" s="85">
        <f t="shared" si="13"/>
        <v>752</v>
      </c>
      <c r="B761" s="188" t="s">
        <v>1524</v>
      </c>
      <c r="C761" s="163" t="s">
        <v>1525</v>
      </c>
      <c r="D761" s="164" t="s">
        <v>50</v>
      </c>
      <c r="E761" s="162">
        <v>339.9</v>
      </c>
      <c r="F761" s="158" t="s">
        <v>10</v>
      </c>
    </row>
    <row r="762" spans="1:6" ht="30" customHeight="1">
      <c r="A762" s="85">
        <f t="shared" si="13"/>
        <v>753</v>
      </c>
      <c r="B762" s="188" t="s">
        <v>1526</v>
      </c>
      <c r="C762" s="163" t="s">
        <v>1527</v>
      </c>
      <c r="D762" s="164" t="s">
        <v>50</v>
      </c>
      <c r="E762" s="162">
        <v>692.73</v>
      </c>
      <c r="F762" s="158" t="s">
        <v>10</v>
      </c>
    </row>
    <row r="763" spans="1:6" ht="30" customHeight="1">
      <c r="A763" s="85">
        <f t="shared" si="13"/>
        <v>754</v>
      </c>
      <c r="B763" s="188" t="s">
        <v>1528</v>
      </c>
      <c r="C763" s="163" t="s">
        <v>1529</v>
      </c>
      <c r="D763" s="164" t="s">
        <v>50</v>
      </c>
      <c r="E763" s="162">
        <v>2974.09</v>
      </c>
      <c r="F763" s="158" t="s">
        <v>10</v>
      </c>
    </row>
    <row r="764" spans="1:6" ht="30" customHeight="1">
      <c r="A764" s="85">
        <f t="shared" si="13"/>
        <v>755</v>
      </c>
      <c r="B764" s="188" t="s">
        <v>1530</v>
      </c>
      <c r="C764" s="163" t="s">
        <v>1531</v>
      </c>
      <c r="D764" s="164" t="s">
        <v>50</v>
      </c>
      <c r="E764" s="162">
        <v>2924.82</v>
      </c>
      <c r="F764" s="158" t="s">
        <v>10</v>
      </c>
    </row>
    <row r="765" spans="1:6" ht="30" customHeight="1">
      <c r="A765" s="85">
        <f t="shared" si="13"/>
        <v>756</v>
      </c>
      <c r="B765" s="188" t="s">
        <v>1532</v>
      </c>
      <c r="C765" s="163" t="s">
        <v>1533</v>
      </c>
      <c r="D765" s="164" t="s">
        <v>50</v>
      </c>
      <c r="E765" s="162">
        <v>1062.1799999999998</v>
      </c>
      <c r="F765" s="158" t="s">
        <v>10</v>
      </c>
    </row>
    <row r="766" spans="1:6" ht="30" customHeight="1">
      <c r="A766" s="85">
        <f t="shared" si="13"/>
        <v>757</v>
      </c>
      <c r="B766" s="188" t="s">
        <v>1534</v>
      </c>
      <c r="C766" s="163" t="s">
        <v>1535</v>
      </c>
      <c r="D766" s="164" t="s">
        <v>50</v>
      </c>
      <c r="E766" s="162">
        <v>594.83000000000004</v>
      </c>
      <c r="F766" s="158" t="s">
        <v>10</v>
      </c>
    </row>
    <row r="767" spans="1:6" ht="30" customHeight="1">
      <c r="A767" s="85">
        <f t="shared" si="13"/>
        <v>758</v>
      </c>
      <c r="B767" s="188" t="s">
        <v>1536</v>
      </c>
      <c r="C767" s="163" t="s">
        <v>1537</v>
      </c>
      <c r="D767" s="164" t="s">
        <v>50</v>
      </c>
      <c r="E767" s="162">
        <v>679.79</v>
      </c>
      <c r="F767" s="158" t="s">
        <v>10</v>
      </c>
    </row>
    <row r="768" spans="1:6" ht="30" customHeight="1">
      <c r="A768" s="85">
        <f t="shared" si="13"/>
        <v>759</v>
      </c>
      <c r="B768" s="188" t="s">
        <v>1538</v>
      </c>
      <c r="C768" s="163" t="s">
        <v>1539</v>
      </c>
      <c r="D768" s="164" t="s">
        <v>50</v>
      </c>
      <c r="E768" s="162">
        <v>263.43</v>
      </c>
      <c r="F768" s="158" t="s">
        <v>10</v>
      </c>
    </row>
    <row r="769" spans="1:6" ht="30" customHeight="1">
      <c r="A769" s="85">
        <f t="shared" si="13"/>
        <v>760</v>
      </c>
      <c r="B769" s="188" t="s">
        <v>1540</v>
      </c>
      <c r="C769" s="163" t="s">
        <v>1541</v>
      </c>
      <c r="D769" s="164" t="s">
        <v>50</v>
      </c>
      <c r="E769" s="162">
        <v>467.37</v>
      </c>
      <c r="F769" s="158" t="s">
        <v>10</v>
      </c>
    </row>
    <row r="770" spans="1:6" ht="30" customHeight="1">
      <c r="A770" s="85">
        <f t="shared" si="13"/>
        <v>761</v>
      </c>
      <c r="B770" s="188" t="s">
        <v>1542</v>
      </c>
      <c r="C770" s="163" t="s">
        <v>1543</v>
      </c>
      <c r="D770" s="164" t="s">
        <v>50</v>
      </c>
      <c r="E770" s="162">
        <v>654.24</v>
      </c>
      <c r="F770" s="158" t="s">
        <v>10</v>
      </c>
    </row>
    <row r="771" spans="1:6" ht="30" customHeight="1">
      <c r="A771" s="85">
        <f t="shared" si="13"/>
        <v>762</v>
      </c>
      <c r="B771" s="188" t="s">
        <v>1544</v>
      </c>
      <c r="C771" s="163" t="s">
        <v>1545</v>
      </c>
      <c r="D771" s="164" t="s">
        <v>50</v>
      </c>
      <c r="E771" s="162">
        <v>552.33000000000004</v>
      </c>
      <c r="F771" s="158" t="s">
        <v>10</v>
      </c>
    </row>
    <row r="772" spans="1:6" ht="30" customHeight="1">
      <c r="A772" s="85">
        <f t="shared" si="13"/>
        <v>763</v>
      </c>
      <c r="B772" s="188" t="s">
        <v>1546</v>
      </c>
      <c r="C772" s="163" t="s">
        <v>1547</v>
      </c>
      <c r="D772" s="164" t="s">
        <v>50</v>
      </c>
      <c r="E772" s="162">
        <v>254.92000000000002</v>
      </c>
      <c r="F772" s="158" t="s">
        <v>10</v>
      </c>
    </row>
    <row r="773" spans="1:6" ht="30" customHeight="1">
      <c r="A773" s="85">
        <f t="shared" si="13"/>
        <v>764</v>
      </c>
      <c r="B773" s="188" t="s">
        <v>1548</v>
      </c>
      <c r="C773" s="163" t="s">
        <v>1549</v>
      </c>
      <c r="D773" s="164" t="s">
        <v>50</v>
      </c>
      <c r="E773" s="162">
        <v>307.88000000000005</v>
      </c>
      <c r="F773" s="158" t="s">
        <v>10</v>
      </c>
    </row>
    <row r="774" spans="1:6" ht="30" customHeight="1">
      <c r="A774" s="85">
        <f t="shared" si="13"/>
        <v>765</v>
      </c>
      <c r="B774" s="188" t="s">
        <v>1550</v>
      </c>
      <c r="C774" s="163" t="s">
        <v>1551</v>
      </c>
      <c r="D774" s="164" t="s">
        <v>50</v>
      </c>
      <c r="E774" s="162">
        <v>1444.55</v>
      </c>
      <c r="F774" s="158" t="s">
        <v>10</v>
      </c>
    </row>
    <row r="775" spans="1:6" ht="30" customHeight="1">
      <c r="A775" s="85">
        <f t="shared" si="13"/>
        <v>766</v>
      </c>
      <c r="B775" s="188" t="s">
        <v>1552</v>
      </c>
      <c r="C775" s="163" t="s">
        <v>1553</v>
      </c>
      <c r="D775" s="164" t="s">
        <v>50</v>
      </c>
      <c r="E775" s="162">
        <v>692.73</v>
      </c>
      <c r="F775" s="158" t="s">
        <v>10</v>
      </c>
    </row>
    <row r="776" spans="1:6" ht="30" customHeight="1">
      <c r="A776" s="85">
        <f t="shared" si="13"/>
        <v>767</v>
      </c>
      <c r="B776" s="188" t="s">
        <v>1554</v>
      </c>
      <c r="C776" s="163" t="s">
        <v>1555</v>
      </c>
      <c r="D776" s="164" t="s">
        <v>50</v>
      </c>
      <c r="E776" s="162">
        <v>2209.3200000000002</v>
      </c>
      <c r="F776" s="158" t="s">
        <v>10</v>
      </c>
    </row>
    <row r="777" spans="1:6" ht="30" customHeight="1">
      <c r="A777" s="85">
        <f t="shared" si="13"/>
        <v>768</v>
      </c>
      <c r="B777" s="188" t="s">
        <v>1556</v>
      </c>
      <c r="C777" s="163" t="s">
        <v>1557</v>
      </c>
      <c r="D777" s="164" t="s">
        <v>50</v>
      </c>
      <c r="E777" s="162">
        <v>269.39999999999998</v>
      </c>
      <c r="F777" s="158" t="s">
        <v>10</v>
      </c>
    </row>
    <row r="778" spans="1:6" ht="30" customHeight="1">
      <c r="A778" s="85">
        <f t="shared" si="13"/>
        <v>769</v>
      </c>
      <c r="B778" s="188" t="s">
        <v>1558</v>
      </c>
      <c r="C778" s="163" t="s">
        <v>1559</v>
      </c>
      <c r="D778" s="164" t="s">
        <v>50</v>
      </c>
      <c r="E778" s="162">
        <v>7902.57</v>
      </c>
      <c r="F778" s="158" t="s">
        <v>10</v>
      </c>
    </row>
    <row r="779" spans="1:6" ht="30" customHeight="1">
      <c r="A779" s="85">
        <f t="shared" si="13"/>
        <v>770</v>
      </c>
      <c r="B779" s="188" t="s">
        <v>1560</v>
      </c>
      <c r="C779" s="163" t="s">
        <v>1561</v>
      </c>
      <c r="D779" s="164" t="s">
        <v>50</v>
      </c>
      <c r="E779" s="162">
        <v>11428.98</v>
      </c>
      <c r="F779" s="158" t="s">
        <v>10</v>
      </c>
    </row>
    <row r="780" spans="1:6" ht="30" customHeight="1">
      <c r="A780" s="85">
        <f t="shared" si="13"/>
        <v>771</v>
      </c>
      <c r="B780" s="188" t="s">
        <v>1562</v>
      </c>
      <c r="C780" s="163" t="s">
        <v>1563</v>
      </c>
      <c r="D780" s="164" t="s">
        <v>50</v>
      </c>
      <c r="E780" s="162">
        <v>15975.06</v>
      </c>
      <c r="F780" s="158" t="s">
        <v>10</v>
      </c>
    </row>
    <row r="781" spans="1:6" ht="30" customHeight="1">
      <c r="A781" s="85">
        <f t="shared" si="13"/>
        <v>772</v>
      </c>
      <c r="B781" s="188" t="s">
        <v>1564</v>
      </c>
      <c r="C781" s="163" t="s">
        <v>1565</v>
      </c>
      <c r="D781" s="164" t="s">
        <v>50</v>
      </c>
      <c r="E781" s="162">
        <v>977.19999999999993</v>
      </c>
      <c r="F781" s="158" t="s">
        <v>10</v>
      </c>
    </row>
    <row r="782" spans="1:6" ht="30" customHeight="1">
      <c r="A782" s="85">
        <f t="shared" si="13"/>
        <v>773</v>
      </c>
      <c r="B782" s="188" t="s">
        <v>1566</v>
      </c>
      <c r="C782" s="163" t="s">
        <v>1567</v>
      </c>
      <c r="D782" s="164" t="s">
        <v>50</v>
      </c>
      <c r="E782" s="162">
        <v>2974.09</v>
      </c>
      <c r="F782" s="158" t="s">
        <v>10</v>
      </c>
    </row>
    <row r="783" spans="1:6" ht="30" customHeight="1">
      <c r="A783" s="85">
        <f t="shared" si="13"/>
        <v>774</v>
      </c>
      <c r="B783" s="188" t="s">
        <v>1568</v>
      </c>
      <c r="C783" s="163" t="s">
        <v>1569</v>
      </c>
      <c r="D783" s="164" t="s">
        <v>50</v>
      </c>
      <c r="E783" s="162">
        <v>6797.9000000000005</v>
      </c>
      <c r="F783" s="158" t="s">
        <v>10</v>
      </c>
    </row>
    <row r="784" spans="1:6" ht="30" customHeight="1">
      <c r="A784" s="85">
        <f t="shared" si="13"/>
        <v>775</v>
      </c>
      <c r="B784" s="188" t="s">
        <v>1570</v>
      </c>
      <c r="C784" s="163" t="s">
        <v>1571</v>
      </c>
      <c r="D784" s="164" t="s">
        <v>50</v>
      </c>
      <c r="E784" s="162">
        <v>169.33</v>
      </c>
      <c r="F784" s="158" t="s">
        <v>10</v>
      </c>
    </row>
    <row r="785" spans="1:6" ht="30" customHeight="1">
      <c r="A785" s="85">
        <f t="shared" ref="A785:A813" si="14">A784+1</f>
        <v>776</v>
      </c>
      <c r="B785" s="188" t="s">
        <v>1572</v>
      </c>
      <c r="C785" s="163" t="s">
        <v>1573</v>
      </c>
      <c r="D785" s="164" t="s">
        <v>50</v>
      </c>
      <c r="E785" s="162">
        <v>1924.23</v>
      </c>
      <c r="F785" s="158" t="s">
        <v>10</v>
      </c>
    </row>
    <row r="786" spans="1:6" ht="30" customHeight="1">
      <c r="A786" s="85">
        <f t="shared" si="14"/>
        <v>777</v>
      </c>
      <c r="B786" s="188" t="s">
        <v>1574</v>
      </c>
      <c r="C786" s="163" t="s">
        <v>1575</v>
      </c>
      <c r="D786" s="164" t="s">
        <v>50</v>
      </c>
      <c r="E786" s="162">
        <v>5387.84</v>
      </c>
      <c r="F786" s="158" t="s">
        <v>10</v>
      </c>
    </row>
    <row r="787" spans="1:6" ht="30" customHeight="1">
      <c r="A787" s="85">
        <f t="shared" si="14"/>
        <v>778</v>
      </c>
      <c r="B787" s="188" t="s">
        <v>1576</v>
      </c>
      <c r="C787" s="163" t="s">
        <v>1577</v>
      </c>
      <c r="D787" s="164" t="s">
        <v>50</v>
      </c>
      <c r="E787" s="162">
        <v>8466.59</v>
      </c>
      <c r="F787" s="158" t="s">
        <v>10</v>
      </c>
    </row>
    <row r="788" spans="1:6" ht="30" customHeight="1">
      <c r="A788" s="85">
        <f t="shared" si="14"/>
        <v>779</v>
      </c>
      <c r="B788" s="188" t="s">
        <v>1578</v>
      </c>
      <c r="C788" s="163" t="s">
        <v>1579</v>
      </c>
      <c r="D788" s="164" t="s">
        <v>50</v>
      </c>
      <c r="E788" s="162">
        <v>2693.92</v>
      </c>
      <c r="F788" s="158" t="s">
        <v>10</v>
      </c>
    </row>
    <row r="789" spans="1:6" ht="30" customHeight="1">
      <c r="A789" s="85">
        <f t="shared" si="14"/>
        <v>780</v>
      </c>
      <c r="B789" s="188" t="s">
        <v>1580</v>
      </c>
      <c r="C789" s="163" t="s">
        <v>1581</v>
      </c>
      <c r="D789" s="164" t="s">
        <v>50</v>
      </c>
      <c r="E789" s="162">
        <v>192.43</v>
      </c>
      <c r="F789" s="158" t="s">
        <v>10</v>
      </c>
    </row>
    <row r="790" spans="1:6" ht="30" customHeight="1">
      <c r="A790" s="85">
        <f t="shared" si="14"/>
        <v>781</v>
      </c>
      <c r="B790" s="188" t="s">
        <v>1582</v>
      </c>
      <c r="C790" s="163" t="s">
        <v>1583</v>
      </c>
      <c r="D790" s="164" t="s">
        <v>50</v>
      </c>
      <c r="E790" s="162">
        <v>2099.0100000000002</v>
      </c>
      <c r="F790" s="158" t="s">
        <v>10</v>
      </c>
    </row>
    <row r="791" spans="1:6" ht="30" customHeight="1">
      <c r="A791" s="85">
        <f t="shared" si="14"/>
        <v>782</v>
      </c>
      <c r="B791" s="188" t="s">
        <v>1584</v>
      </c>
      <c r="C791" s="163" t="s">
        <v>1585</v>
      </c>
      <c r="D791" s="164" t="s">
        <v>50</v>
      </c>
      <c r="E791" s="162">
        <v>1994.54</v>
      </c>
      <c r="F791" s="158" t="s">
        <v>10</v>
      </c>
    </row>
    <row r="792" spans="1:6" ht="30" customHeight="1">
      <c r="A792" s="85">
        <f t="shared" si="14"/>
        <v>783</v>
      </c>
      <c r="B792" s="188" t="s">
        <v>1586</v>
      </c>
      <c r="C792" s="163" t="s">
        <v>1587</v>
      </c>
      <c r="D792" s="161" t="s">
        <v>713</v>
      </c>
      <c r="E792" s="162">
        <v>6400.59</v>
      </c>
      <c r="F792" s="158" t="s">
        <v>10</v>
      </c>
    </row>
    <row r="793" spans="1:6" ht="30" customHeight="1">
      <c r="A793" s="85">
        <f t="shared" si="14"/>
        <v>784</v>
      </c>
      <c r="B793" s="188" t="s">
        <v>1588</v>
      </c>
      <c r="C793" s="163" t="s">
        <v>1589</v>
      </c>
      <c r="D793" s="164" t="s">
        <v>713</v>
      </c>
      <c r="E793" s="162">
        <v>6400.59</v>
      </c>
      <c r="F793" s="158" t="s">
        <v>10</v>
      </c>
    </row>
    <row r="794" spans="1:6" ht="30" customHeight="1">
      <c r="A794" s="85">
        <f t="shared" si="14"/>
        <v>785</v>
      </c>
      <c r="B794" s="188" t="s">
        <v>1590</v>
      </c>
      <c r="C794" s="163" t="s">
        <v>1591</v>
      </c>
      <c r="D794" s="161" t="s">
        <v>713</v>
      </c>
      <c r="E794" s="162">
        <v>6400.59</v>
      </c>
      <c r="F794" s="158" t="s">
        <v>10</v>
      </c>
    </row>
    <row r="795" spans="1:6" ht="30" customHeight="1">
      <c r="A795" s="85">
        <f t="shared" si="14"/>
        <v>786</v>
      </c>
      <c r="B795" s="159" t="s">
        <v>1592</v>
      </c>
      <c r="C795" s="170" t="s">
        <v>1593</v>
      </c>
      <c r="D795" s="173" t="s">
        <v>33</v>
      </c>
      <c r="E795" s="162">
        <v>68.86999999999999</v>
      </c>
      <c r="F795" s="197" t="s">
        <v>156</v>
      </c>
    </row>
    <row r="796" spans="1:6" ht="30" customHeight="1">
      <c r="A796" s="85">
        <f t="shared" si="14"/>
        <v>787</v>
      </c>
      <c r="B796" s="198" t="s">
        <v>1594</v>
      </c>
      <c r="C796" s="177" t="s">
        <v>1595</v>
      </c>
      <c r="D796" s="176" t="s">
        <v>33</v>
      </c>
      <c r="E796" s="162">
        <v>76.970000000000013</v>
      </c>
      <c r="F796" s="197" t="s">
        <v>156</v>
      </c>
    </row>
    <row r="797" spans="1:6" ht="30" customHeight="1">
      <c r="A797" s="85">
        <f t="shared" si="14"/>
        <v>788</v>
      </c>
      <c r="B797" s="159" t="s">
        <v>1596</v>
      </c>
      <c r="C797" s="170" t="s">
        <v>1597</v>
      </c>
      <c r="D797" s="173" t="s">
        <v>33</v>
      </c>
      <c r="E797" s="162">
        <v>97.22999999999999</v>
      </c>
      <c r="F797" s="197" t="s">
        <v>156</v>
      </c>
    </row>
    <row r="798" spans="1:6" ht="30" customHeight="1">
      <c r="A798" s="85">
        <f t="shared" si="14"/>
        <v>789</v>
      </c>
      <c r="B798" s="198" t="s">
        <v>1598</v>
      </c>
      <c r="C798" s="177" t="s">
        <v>1599</v>
      </c>
      <c r="D798" s="176" t="s">
        <v>33</v>
      </c>
      <c r="E798" s="162">
        <v>264.28000000000003</v>
      </c>
      <c r="F798" s="197" t="s">
        <v>156</v>
      </c>
    </row>
    <row r="799" spans="1:6" ht="30" customHeight="1">
      <c r="A799" s="85">
        <f t="shared" si="14"/>
        <v>790</v>
      </c>
      <c r="B799" s="159" t="s">
        <v>1600</v>
      </c>
      <c r="C799" s="170" t="s">
        <v>1601</v>
      </c>
      <c r="D799" s="173" t="s">
        <v>33</v>
      </c>
      <c r="E799" s="162">
        <v>318.97000000000003</v>
      </c>
      <c r="F799" s="197" t="s">
        <v>156</v>
      </c>
    </row>
    <row r="800" spans="1:6" ht="30" customHeight="1">
      <c r="A800" s="85">
        <f t="shared" si="14"/>
        <v>791</v>
      </c>
      <c r="B800" s="198" t="s">
        <v>1602</v>
      </c>
      <c r="C800" s="177" t="s">
        <v>1603</v>
      </c>
      <c r="D800" s="176" t="s">
        <v>33</v>
      </c>
      <c r="E800" s="162">
        <v>357.08000000000004</v>
      </c>
      <c r="F800" s="197" t="s">
        <v>156</v>
      </c>
    </row>
    <row r="801" spans="1:6" ht="30" customHeight="1">
      <c r="A801" s="85">
        <f t="shared" si="14"/>
        <v>792</v>
      </c>
      <c r="B801" s="159" t="s">
        <v>1604</v>
      </c>
      <c r="C801" s="170" t="s">
        <v>1605</v>
      </c>
      <c r="D801" s="173" t="s">
        <v>33</v>
      </c>
      <c r="E801" s="162">
        <v>318.97000000000003</v>
      </c>
      <c r="F801" s="197" t="s">
        <v>156</v>
      </c>
    </row>
    <row r="802" spans="1:6" ht="30" customHeight="1">
      <c r="A802" s="85">
        <f t="shared" si="14"/>
        <v>793</v>
      </c>
      <c r="B802" s="198" t="s">
        <v>1606</v>
      </c>
      <c r="C802" s="177" t="s">
        <v>1607</v>
      </c>
      <c r="D802" s="176" t="s">
        <v>33</v>
      </c>
      <c r="E802" s="162">
        <v>397.33</v>
      </c>
      <c r="F802" s="197" t="s">
        <v>156</v>
      </c>
    </row>
    <row r="803" spans="1:6" ht="30" customHeight="1">
      <c r="A803" s="85">
        <f t="shared" si="14"/>
        <v>794</v>
      </c>
      <c r="B803" s="159" t="s">
        <v>1608</v>
      </c>
      <c r="C803" s="170" t="s">
        <v>1609</v>
      </c>
      <c r="D803" s="173" t="s">
        <v>33</v>
      </c>
      <c r="E803" s="162">
        <v>464.77</v>
      </c>
      <c r="F803" s="197" t="s">
        <v>156</v>
      </c>
    </row>
    <row r="804" spans="1:6" ht="30" customHeight="1">
      <c r="A804" s="85">
        <f t="shared" si="14"/>
        <v>795</v>
      </c>
      <c r="B804" s="198" t="s">
        <v>1610</v>
      </c>
      <c r="C804" s="177" t="s">
        <v>1611</v>
      </c>
      <c r="D804" s="176" t="s">
        <v>33</v>
      </c>
      <c r="E804" s="162">
        <v>504.85999999999996</v>
      </c>
      <c r="F804" s="197" t="s">
        <v>156</v>
      </c>
    </row>
    <row r="805" spans="1:6" ht="30" customHeight="1">
      <c r="A805" s="85">
        <f t="shared" si="14"/>
        <v>796</v>
      </c>
      <c r="B805" s="159" t="s">
        <v>1612</v>
      </c>
      <c r="C805" s="170" t="s">
        <v>1613</v>
      </c>
      <c r="D805" s="173" t="s">
        <v>33</v>
      </c>
      <c r="E805" s="162">
        <v>643.39</v>
      </c>
      <c r="F805" s="197" t="s">
        <v>156</v>
      </c>
    </row>
    <row r="806" spans="1:6" ht="30" customHeight="1">
      <c r="A806" s="85">
        <f t="shared" si="14"/>
        <v>797</v>
      </c>
      <c r="B806" s="198" t="s">
        <v>1614</v>
      </c>
      <c r="C806" s="177" t="s">
        <v>1615</v>
      </c>
      <c r="D806" s="176" t="s">
        <v>33</v>
      </c>
      <c r="E806" s="162">
        <v>783.73</v>
      </c>
      <c r="F806" s="197" t="s">
        <v>156</v>
      </c>
    </row>
    <row r="807" spans="1:6" ht="30" customHeight="1">
      <c r="A807" s="85">
        <f t="shared" si="14"/>
        <v>798</v>
      </c>
      <c r="B807" s="159" t="s">
        <v>1616</v>
      </c>
      <c r="C807" s="170" t="s">
        <v>1617</v>
      </c>
      <c r="D807" s="173" t="s">
        <v>33</v>
      </c>
      <c r="E807" s="162">
        <v>770.06</v>
      </c>
      <c r="F807" s="197" t="s">
        <v>156</v>
      </c>
    </row>
    <row r="808" spans="1:6" ht="30" customHeight="1">
      <c r="A808" s="85">
        <f t="shared" si="14"/>
        <v>799</v>
      </c>
      <c r="B808" s="198" t="s">
        <v>1618</v>
      </c>
      <c r="C808" s="177" t="s">
        <v>1619</v>
      </c>
      <c r="D808" s="176" t="s">
        <v>33</v>
      </c>
      <c r="E808" s="162">
        <v>979.65</v>
      </c>
      <c r="F808" s="197" t="s">
        <v>156</v>
      </c>
    </row>
    <row r="809" spans="1:6" ht="30" customHeight="1">
      <c r="A809" s="85">
        <f t="shared" si="14"/>
        <v>800</v>
      </c>
      <c r="B809" s="159" t="s">
        <v>1620</v>
      </c>
      <c r="C809" s="170" t="s">
        <v>1621</v>
      </c>
      <c r="D809" s="173" t="s">
        <v>33</v>
      </c>
      <c r="E809" s="162">
        <v>1184.6999999999998</v>
      </c>
      <c r="F809" s="197" t="s">
        <v>156</v>
      </c>
    </row>
    <row r="810" spans="1:6" ht="30" customHeight="1">
      <c r="A810" s="85">
        <f t="shared" si="14"/>
        <v>801</v>
      </c>
      <c r="B810" s="198" t="s">
        <v>1622</v>
      </c>
      <c r="C810" s="177" t="s">
        <v>1623</v>
      </c>
      <c r="D810" s="176" t="s">
        <v>33</v>
      </c>
      <c r="E810" s="162">
        <v>1048.01</v>
      </c>
      <c r="F810" s="197" t="s">
        <v>156</v>
      </c>
    </row>
    <row r="811" spans="1:6" ht="30" customHeight="1">
      <c r="A811" s="85">
        <f t="shared" si="14"/>
        <v>802</v>
      </c>
      <c r="B811" s="159" t="s">
        <v>1624</v>
      </c>
      <c r="C811" s="159" t="s">
        <v>1625</v>
      </c>
      <c r="D811" s="159" t="s">
        <v>713</v>
      </c>
      <c r="E811" s="162">
        <v>4308.01</v>
      </c>
      <c r="F811" s="158" t="s">
        <v>10</v>
      </c>
    </row>
    <row r="812" spans="1:6" ht="30" customHeight="1">
      <c r="A812" s="85">
        <f t="shared" si="14"/>
        <v>803</v>
      </c>
      <c r="B812" s="159" t="s">
        <v>1626</v>
      </c>
      <c r="C812" s="159" t="s">
        <v>1627</v>
      </c>
      <c r="D812" s="159" t="s">
        <v>713</v>
      </c>
      <c r="E812" s="162">
        <v>5800.78</v>
      </c>
      <c r="F812" s="158" t="s">
        <v>10</v>
      </c>
    </row>
    <row r="813" spans="1:6" ht="30" customHeight="1">
      <c r="A813" s="85">
        <f t="shared" si="14"/>
        <v>804</v>
      </c>
      <c r="B813" s="199" t="s">
        <v>1628</v>
      </c>
      <c r="C813" s="200" t="s">
        <v>1629</v>
      </c>
      <c r="D813" s="199" t="s">
        <v>713</v>
      </c>
      <c r="E813" s="192">
        <v>2241.64</v>
      </c>
      <c r="F813" s="158" t="s">
        <v>10</v>
      </c>
    </row>
    <row r="814" spans="1:6" ht="30" customHeight="1">
      <c r="A814" s="85"/>
      <c r="B814" s="487" t="s">
        <v>1630</v>
      </c>
      <c r="C814" s="487"/>
      <c r="D814" s="151"/>
      <c r="E814" s="193"/>
      <c r="F814" s="158"/>
    </row>
    <row r="815" spans="1:6" ht="30" customHeight="1">
      <c r="A815" s="153">
        <f>+A813+1</f>
        <v>805</v>
      </c>
      <c r="B815" s="183" t="s">
        <v>1631</v>
      </c>
      <c r="C815" s="168" t="s">
        <v>1632</v>
      </c>
      <c r="D815" s="167" t="s">
        <v>50</v>
      </c>
      <c r="E815" s="157">
        <v>437.23</v>
      </c>
      <c r="F815" s="158" t="s">
        <v>10</v>
      </c>
    </row>
    <row r="816" spans="1:6" ht="30" customHeight="1">
      <c r="A816" s="153">
        <f>+A815+1</f>
        <v>806</v>
      </c>
      <c r="B816" s="169" t="s">
        <v>1633</v>
      </c>
      <c r="C816" s="182" t="s">
        <v>1247</v>
      </c>
      <c r="D816" s="156" t="s">
        <v>9</v>
      </c>
      <c r="E816" s="157">
        <v>2.66</v>
      </c>
      <c r="F816" s="158" t="s">
        <v>10</v>
      </c>
    </row>
    <row r="817" spans="1:6" ht="30" customHeight="1">
      <c r="A817" s="153">
        <f t="shared" ref="A817:A876" si="15">+A816+1</f>
        <v>807</v>
      </c>
      <c r="B817" s="183" t="s">
        <v>1634</v>
      </c>
      <c r="C817" s="168" t="s">
        <v>1249</v>
      </c>
      <c r="D817" s="156" t="s">
        <v>9</v>
      </c>
      <c r="E817" s="157">
        <v>3.15</v>
      </c>
      <c r="F817" s="158" t="s">
        <v>10</v>
      </c>
    </row>
    <row r="818" spans="1:6" ht="30" customHeight="1">
      <c r="A818" s="85">
        <f t="shared" si="15"/>
        <v>808</v>
      </c>
      <c r="B818" s="176" t="s">
        <v>1635</v>
      </c>
      <c r="C818" s="177" t="s">
        <v>1636</v>
      </c>
      <c r="D818" s="176" t="s">
        <v>713</v>
      </c>
      <c r="E818" s="162">
        <v>1976.9</v>
      </c>
      <c r="F818" s="158" t="s">
        <v>10</v>
      </c>
    </row>
    <row r="819" spans="1:6" ht="30" customHeight="1">
      <c r="A819" s="85">
        <f t="shared" si="15"/>
        <v>809</v>
      </c>
      <c r="B819" s="173" t="s">
        <v>1637</v>
      </c>
      <c r="C819" s="180" t="s">
        <v>1638</v>
      </c>
      <c r="D819" s="173" t="s">
        <v>713</v>
      </c>
      <c r="E819" s="162">
        <v>2142.42</v>
      </c>
      <c r="F819" s="158" t="s">
        <v>10</v>
      </c>
    </row>
    <row r="820" spans="1:6" ht="30" customHeight="1">
      <c r="A820" s="85">
        <f t="shared" si="15"/>
        <v>810</v>
      </c>
      <c r="B820" s="176" t="s">
        <v>1639</v>
      </c>
      <c r="C820" s="177" t="s">
        <v>1640</v>
      </c>
      <c r="D820" s="176" t="s">
        <v>713</v>
      </c>
      <c r="E820" s="162">
        <v>2356.67</v>
      </c>
      <c r="F820" s="158" t="s">
        <v>10</v>
      </c>
    </row>
    <row r="821" spans="1:6" ht="30" customHeight="1">
      <c r="A821" s="85">
        <f t="shared" si="15"/>
        <v>811</v>
      </c>
      <c r="B821" s="173" t="s">
        <v>1641</v>
      </c>
      <c r="C821" s="170" t="s">
        <v>1642</v>
      </c>
      <c r="D821" s="173" t="s">
        <v>713</v>
      </c>
      <c r="E821" s="162">
        <v>1285.46</v>
      </c>
      <c r="F821" s="158" t="s">
        <v>10</v>
      </c>
    </row>
    <row r="822" spans="1:6" ht="30" customHeight="1">
      <c r="A822" s="85">
        <f t="shared" si="15"/>
        <v>812</v>
      </c>
      <c r="B822" s="176" t="s">
        <v>1643</v>
      </c>
      <c r="C822" s="177" t="s">
        <v>1644</v>
      </c>
      <c r="D822" s="176" t="s">
        <v>713</v>
      </c>
      <c r="E822" s="162">
        <v>2999.38</v>
      </c>
      <c r="F822" s="158" t="s">
        <v>10</v>
      </c>
    </row>
    <row r="823" spans="1:6" ht="30" customHeight="1">
      <c r="A823" s="85">
        <f t="shared" si="15"/>
        <v>813</v>
      </c>
      <c r="B823" s="173" t="s">
        <v>1645</v>
      </c>
      <c r="C823" s="170" t="s">
        <v>1646</v>
      </c>
      <c r="D823" s="173" t="s">
        <v>13</v>
      </c>
      <c r="E823" s="162">
        <v>42.86</v>
      </c>
      <c r="F823" s="158" t="s">
        <v>10</v>
      </c>
    </row>
    <row r="824" spans="1:6" ht="30" customHeight="1">
      <c r="A824" s="85">
        <f t="shared" si="15"/>
        <v>814</v>
      </c>
      <c r="B824" s="199" t="s">
        <v>1647</v>
      </c>
      <c r="C824" s="201" t="s">
        <v>1648</v>
      </c>
      <c r="D824" s="199" t="s">
        <v>713</v>
      </c>
      <c r="E824" s="192">
        <v>1912.87</v>
      </c>
      <c r="F824" s="158" t="s">
        <v>10</v>
      </c>
    </row>
    <row r="825" spans="1:6" ht="30" customHeight="1">
      <c r="A825" s="85">
        <f t="shared" si="15"/>
        <v>815</v>
      </c>
      <c r="B825" s="202" t="s">
        <v>1649</v>
      </c>
      <c r="C825" s="200" t="s">
        <v>1650</v>
      </c>
      <c r="D825" s="202" t="s">
        <v>13</v>
      </c>
      <c r="E825" s="192">
        <v>27.98</v>
      </c>
      <c r="F825" s="158" t="s">
        <v>10</v>
      </c>
    </row>
    <row r="826" spans="1:6" ht="30" customHeight="1">
      <c r="A826" s="85">
        <f t="shared" si="15"/>
        <v>816</v>
      </c>
      <c r="B826" s="176" t="s">
        <v>1651</v>
      </c>
      <c r="C826" s="177" t="s">
        <v>1652</v>
      </c>
      <c r="D826" s="176" t="s">
        <v>713</v>
      </c>
      <c r="E826" s="162">
        <v>2313.8100000000004</v>
      </c>
      <c r="F826" s="158" t="s">
        <v>10</v>
      </c>
    </row>
    <row r="827" spans="1:6" ht="30" customHeight="1">
      <c r="A827" s="85">
        <f t="shared" si="15"/>
        <v>817</v>
      </c>
      <c r="B827" s="173" t="s">
        <v>1653</v>
      </c>
      <c r="C827" s="170" t="s">
        <v>1654</v>
      </c>
      <c r="D827" s="173" t="s">
        <v>13</v>
      </c>
      <c r="E827" s="162">
        <v>25.72</v>
      </c>
      <c r="F827" s="158" t="s">
        <v>10</v>
      </c>
    </row>
    <row r="828" spans="1:6" ht="30" customHeight="1">
      <c r="A828" s="85">
        <f t="shared" si="15"/>
        <v>818</v>
      </c>
      <c r="B828" s="176" t="s">
        <v>1655</v>
      </c>
      <c r="C828" s="177" t="s">
        <v>1656</v>
      </c>
      <c r="D828" s="176" t="s">
        <v>713</v>
      </c>
      <c r="E828" s="162">
        <v>402.78</v>
      </c>
      <c r="F828" s="158" t="s">
        <v>10</v>
      </c>
    </row>
    <row r="829" spans="1:6" ht="30" customHeight="1">
      <c r="A829" s="85">
        <f t="shared" si="15"/>
        <v>819</v>
      </c>
      <c r="B829" s="173" t="s">
        <v>1657</v>
      </c>
      <c r="C829" s="170" t="s">
        <v>1658</v>
      </c>
      <c r="D829" s="164" t="s">
        <v>50</v>
      </c>
      <c r="E829" s="162">
        <v>360.74</v>
      </c>
      <c r="F829" s="158" t="s">
        <v>10</v>
      </c>
    </row>
    <row r="830" spans="1:6" ht="30" customHeight="1">
      <c r="A830" s="85">
        <f t="shared" si="15"/>
        <v>820</v>
      </c>
      <c r="B830" s="176" t="s">
        <v>1659</v>
      </c>
      <c r="C830" s="177" t="s">
        <v>1660</v>
      </c>
      <c r="D830" s="176" t="s">
        <v>713</v>
      </c>
      <c r="E830" s="162">
        <v>385.64</v>
      </c>
      <c r="F830" s="158" t="s">
        <v>10</v>
      </c>
    </row>
    <row r="831" spans="1:6" ht="30" customHeight="1">
      <c r="A831" s="85">
        <f t="shared" si="15"/>
        <v>821</v>
      </c>
      <c r="B831" s="173" t="s">
        <v>1661</v>
      </c>
      <c r="C831" s="170" t="s">
        <v>1662</v>
      </c>
      <c r="D831" s="164" t="s">
        <v>50</v>
      </c>
      <c r="E831" s="162">
        <v>343.97</v>
      </c>
      <c r="F831" s="158" t="s">
        <v>10</v>
      </c>
    </row>
    <row r="832" spans="1:6" ht="30" customHeight="1">
      <c r="A832" s="153">
        <f t="shared" si="15"/>
        <v>822</v>
      </c>
      <c r="B832" s="169" t="s">
        <v>1663</v>
      </c>
      <c r="C832" s="182" t="s">
        <v>1664</v>
      </c>
      <c r="D832" s="169" t="s">
        <v>33</v>
      </c>
      <c r="E832" s="157">
        <v>961.9</v>
      </c>
      <c r="F832" s="158" t="s">
        <v>10</v>
      </c>
    </row>
    <row r="833" spans="1:6" ht="30" customHeight="1">
      <c r="A833" s="85">
        <f t="shared" si="15"/>
        <v>823</v>
      </c>
      <c r="B833" s="173" t="s">
        <v>1665</v>
      </c>
      <c r="C833" s="163" t="s">
        <v>1666</v>
      </c>
      <c r="D833" s="163" t="s">
        <v>33</v>
      </c>
      <c r="E833" s="162">
        <v>3775.17</v>
      </c>
      <c r="F833" s="158" t="s">
        <v>10</v>
      </c>
    </row>
    <row r="834" spans="1:6" ht="30" customHeight="1">
      <c r="A834" s="85">
        <f t="shared" si="15"/>
        <v>824</v>
      </c>
      <c r="B834" s="176" t="s">
        <v>1667</v>
      </c>
      <c r="C834" s="163" t="s">
        <v>1668</v>
      </c>
      <c r="D834" s="177" t="s">
        <v>713</v>
      </c>
      <c r="E834" s="162">
        <v>3737.1299999999997</v>
      </c>
      <c r="F834" s="158" t="s">
        <v>10</v>
      </c>
    </row>
    <row r="835" spans="1:6" ht="30" customHeight="1">
      <c r="A835" s="85">
        <f t="shared" si="15"/>
        <v>825</v>
      </c>
      <c r="B835" s="173" t="s">
        <v>1669</v>
      </c>
      <c r="C835" s="163" t="s">
        <v>1670</v>
      </c>
      <c r="D835" s="170" t="s">
        <v>13</v>
      </c>
      <c r="E835" s="162">
        <v>34.79</v>
      </c>
      <c r="F835" s="158" t="s">
        <v>10</v>
      </c>
    </row>
    <row r="836" spans="1:6" ht="30" customHeight="1">
      <c r="A836" s="85">
        <f t="shared" si="15"/>
        <v>826</v>
      </c>
      <c r="B836" s="176" t="s">
        <v>1671</v>
      </c>
      <c r="C836" s="163" t="s">
        <v>1672</v>
      </c>
      <c r="D836" s="177" t="s">
        <v>713</v>
      </c>
      <c r="E836" s="162">
        <v>4373.2300000000005</v>
      </c>
      <c r="F836" s="158" t="s">
        <v>10</v>
      </c>
    </row>
    <row r="837" spans="1:6" ht="30" customHeight="1">
      <c r="A837" s="85">
        <f t="shared" si="15"/>
        <v>827</v>
      </c>
      <c r="B837" s="173" t="s">
        <v>1673</v>
      </c>
      <c r="C837" s="163" t="s">
        <v>1674</v>
      </c>
      <c r="D837" s="170" t="s">
        <v>13</v>
      </c>
      <c r="E837" s="162">
        <v>55.66</v>
      </c>
      <c r="F837" s="158" t="s">
        <v>10</v>
      </c>
    </row>
    <row r="838" spans="1:6" ht="30" customHeight="1">
      <c r="A838" s="85">
        <f t="shared" si="15"/>
        <v>828</v>
      </c>
      <c r="B838" s="176" t="s">
        <v>1675</v>
      </c>
      <c r="C838" s="163" t="s">
        <v>1676</v>
      </c>
      <c r="D838" s="163" t="s">
        <v>713</v>
      </c>
      <c r="E838" s="162">
        <v>2535.59</v>
      </c>
      <c r="F838" s="158" t="s">
        <v>10</v>
      </c>
    </row>
    <row r="839" spans="1:6" ht="30" customHeight="1">
      <c r="A839" s="85">
        <f t="shared" si="15"/>
        <v>829</v>
      </c>
      <c r="B839" s="173" t="s">
        <v>1677</v>
      </c>
      <c r="C839" s="163" t="s">
        <v>1678</v>
      </c>
      <c r="D839" s="163" t="s">
        <v>13</v>
      </c>
      <c r="E839" s="162">
        <v>33.54</v>
      </c>
      <c r="F839" s="158" t="s">
        <v>10</v>
      </c>
    </row>
    <row r="840" spans="1:6" ht="30" customHeight="1">
      <c r="A840" s="85">
        <f t="shared" si="15"/>
        <v>830</v>
      </c>
      <c r="B840" s="176" t="s">
        <v>1679</v>
      </c>
      <c r="C840" s="163" t="s">
        <v>1680</v>
      </c>
      <c r="D840" s="163" t="s">
        <v>713</v>
      </c>
      <c r="E840" s="162">
        <v>2934.9300000000003</v>
      </c>
      <c r="F840" s="158" t="s">
        <v>10</v>
      </c>
    </row>
    <row r="841" spans="1:6" ht="30" customHeight="1">
      <c r="A841" s="85">
        <f t="shared" si="15"/>
        <v>831</v>
      </c>
      <c r="B841" s="173" t="s">
        <v>1681</v>
      </c>
      <c r="C841" s="163" t="s">
        <v>1682</v>
      </c>
      <c r="D841" s="163" t="s">
        <v>13</v>
      </c>
      <c r="E841" s="162">
        <v>41.94</v>
      </c>
      <c r="F841" s="158" t="s">
        <v>10</v>
      </c>
    </row>
    <row r="842" spans="1:6" ht="30" customHeight="1">
      <c r="A842" s="85">
        <f t="shared" si="15"/>
        <v>832</v>
      </c>
      <c r="B842" s="176" t="s">
        <v>1683</v>
      </c>
      <c r="C842" s="163" t="s">
        <v>1684</v>
      </c>
      <c r="D842" s="163" t="s">
        <v>713</v>
      </c>
      <c r="E842" s="162">
        <v>2782.9700000000003</v>
      </c>
      <c r="F842" s="158" t="s">
        <v>10</v>
      </c>
    </row>
    <row r="843" spans="1:6" ht="30" customHeight="1">
      <c r="A843" s="85">
        <f t="shared" si="15"/>
        <v>833</v>
      </c>
      <c r="B843" s="173" t="s">
        <v>1685</v>
      </c>
      <c r="C843" s="163" t="s">
        <v>1686</v>
      </c>
      <c r="D843" s="163" t="s">
        <v>13</v>
      </c>
      <c r="E843" s="162">
        <v>33.54</v>
      </c>
      <c r="F843" s="158" t="s">
        <v>10</v>
      </c>
    </row>
    <row r="844" spans="1:6" ht="30" customHeight="1">
      <c r="A844" s="85">
        <f t="shared" si="15"/>
        <v>834</v>
      </c>
      <c r="B844" s="176" t="s">
        <v>1687</v>
      </c>
      <c r="C844" s="163" t="s">
        <v>1688</v>
      </c>
      <c r="D844" s="163" t="s">
        <v>713</v>
      </c>
      <c r="E844" s="162">
        <v>583.1</v>
      </c>
      <c r="F844" s="158" t="s">
        <v>10</v>
      </c>
    </row>
    <row r="845" spans="1:6" ht="30" customHeight="1">
      <c r="A845" s="85">
        <f t="shared" si="15"/>
        <v>835</v>
      </c>
      <c r="B845" s="173" t="s">
        <v>1689</v>
      </c>
      <c r="C845" s="163" t="s">
        <v>1690</v>
      </c>
      <c r="D845" s="163" t="s">
        <v>713</v>
      </c>
      <c r="E845" s="162">
        <v>3224.7000000000003</v>
      </c>
      <c r="F845" s="158" t="s">
        <v>10</v>
      </c>
    </row>
    <row r="846" spans="1:6" ht="30" customHeight="1">
      <c r="A846" s="85">
        <f t="shared" si="15"/>
        <v>836</v>
      </c>
      <c r="B846" s="176" t="s">
        <v>1691</v>
      </c>
      <c r="C846" s="163" t="s">
        <v>1692</v>
      </c>
      <c r="D846" s="163" t="s">
        <v>13</v>
      </c>
      <c r="E846" s="162">
        <v>41.94</v>
      </c>
      <c r="F846" s="158" t="s">
        <v>10</v>
      </c>
    </row>
    <row r="847" spans="1:6" ht="30" customHeight="1">
      <c r="A847" s="85">
        <f t="shared" si="15"/>
        <v>837</v>
      </c>
      <c r="B847" s="173" t="s">
        <v>1693</v>
      </c>
      <c r="C847" s="163" t="s">
        <v>1694</v>
      </c>
      <c r="D847" s="164" t="s">
        <v>50</v>
      </c>
      <c r="E847" s="162">
        <v>1164.8499999999999</v>
      </c>
      <c r="F847" s="158" t="s">
        <v>10</v>
      </c>
    </row>
    <row r="848" spans="1:6" ht="30" customHeight="1">
      <c r="A848" s="85">
        <f t="shared" si="15"/>
        <v>838</v>
      </c>
      <c r="B848" s="176" t="s">
        <v>1695</v>
      </c>
      <c r="C848" s="163" t="s">
        <v>1696</v>
      </c>
      <c r="D848" s="164" t="s">
        <v>50</v>
      </c>
      <c r="E848" s="162">
        <v>637.61</v>
      </c>
      <c r="F848" s="158" t="s">
        <v>10</v>
      </c>
    </row>
    <row r="849" spans="1:6" ht="30" customHeight="1">
      <c r="A849" s="85">
        <f t="shared" si="15"/>
        <v>839</v>
      </c>
      <c r="B849" s="173" t="s">
        <v>1697</v>
      </c>
      <c r="C849" s="163" t="s">
        <v>1698</v>
      </c>
      <c r="D849" s="163" t="s">
        <v>713</v>
      </c>
      <c r="E849" s="162">
        <v>2837.7400000000002</v>
      </c>
      <c r="F849" s="158" t="s">
        <v>10</v>
      </c>
    </row>
    <row r="850" spans="1:6" ht="30" customHeight="1">
      <c r="A850" s="85">
        <f t="shared" si="15"/>
        <v>840</v>
      </c>
      <c r="B850" s="176" t="s">
        <v>1699</v>
      </c>
      <c r="C850" s="163" t="s">
        <v>1700</v>
      </c>
      <c r="D850" s="163" t="s">
        <v>713</v>
      </c>
      <c r="E850" s="162">
        <v>3722.1</v>
      </c>
      <c r="F850" s="158" t="s">
        <v>10</v>
      </c>
    </row>
    <row r="851" spans="1:6" ht="30" customHeight="1">
      <c r="A851" s="85">
        <f t="shared" si="15"/>
        <v>841</v>
      </c>
      <c r="B851" s="173" t="s">
        <v>1701</v>
      </c>
      <c r="C851" s="163" t="s">
        <v>1702</v>
      </c>
      <c r="D851" s="164" t="s">
        <v>50</v>
      </c>
      <c r="E851" s="162">
        <v>662.61</v>
      </c>
      <c r="F851" s="158" t="s">
        <v>10</v>
      </c>
    </row>
    <row r="852" spans="1:6" ht="30" customHeight="1">
      <c r="A852" s="85">
        <f t="shared" si="15"/>
        <v>842</v>
      </c>
      <c r="B852" s="176" t="s">
        <v>1703</v>
      </c>
      <c r="C852" s="163" t="s">
        <v>1704</v>
      </c>
      <c r="D852" s="164" t="s">
        <v>50</v>
      </c>
      <c r="E852" s="162">
        <v>873.76</v>
      </c>
      <c r="F852" s="158" t="s">
        <v>10</v>
      </c>
    </row>
    <row r="853" spans="1:6" ht="30" customHeight="1">
      <c r="A853" s="85">
        <f t="shared" si="15"/>
        <v>843</v>
      </c>
      <c r="B853" s="173" t="s">
        <v>1705</v>
      </c>
      <c r="C853" s="170" t="s">
        <v>1706</v>
      </c>
      <c r="D853" s="173" t="s">
        <v>33</v>
      </c>
      <c r="E853" s="162">
        <v>542.21</v>
      </c>
      <c r="F853" s="197" t="s">
        <v>10</v>
      </c>
    </row>
    <row r="854" spans="1:6" ht="30" customHeight="1">
      <c r="A854" s="85">
        <f t="shared" si="15"/>
        <v>844</v>
      </c>
      <c r="B854" s="176" t="s">
        <v>1707</v>
      </c>
      <c r="C854" s="177" t="s">
        <v>1708</v>
      </c>
      <c r="D854" s="176" t="s">
        <v>33</v>
      </c>
      <c r="E854" s="162">
        <v>1642.07</v>
      </c>
      <c r="F854" s="197" t="s">
        <v>10</v>
      </c>
    </row>
    <row r="855" spans="1:6" ht="30" customHeight="1">
      <c r="A855" s="85">
        <f t="shared" si="15"/>
        <v>845</v>
      </c>
      <c r="B855" s="173" t="s">
        <v>1709</v>
      </c>
      <c r="C855" s="170" t="s">
        <v>1710</v>
      </c>
      <c r="D855" s="173" t="s">
        <v>33</v>
      </c>
      <c r="E855" s="162">
        <v>464.04999999999995</v>
      </c>
      <c r="F855" s="197" t="s">
        <v>10</v>
      </c>
    </row>
    <row r="856" spans="1:6" ht="30" customHeight="1">
      <c r="A856" s="85">
        <f t="shared" si="15"/>
        <v>846</v>
      </c>
      <c r="B856" s="176" t="s">
        <v>1711</v>
      </c>
      <c r="C856" s="177" t="s">
        <v>1712</v>
      </c>
      <c r="D856" s="176" t="s">
        <v>33</v>
      </c>
      <c r="E856" s="162">
        <v>546.1</v>
      </c>
      <c r="F856" s="197" t="s">
        <v>10</v>
      </c>
    </row>
    <row r="857" spans="1:6" ht="30" customHeight="1">
      <c r="A857" s="85">
        <f t="shared" si="15"/>
        <v>847</v>
      </c>
      <c r="B857" s="173" t="s">
        <v>1713</v>
      </c>
      <c r="C857" s="170" t="s">
        <v>1714</v>
      </c>
      <c r="D857" s="173" t="s">
        <v>33</v>
      </c>
      <c r="E857" s="162">
        <v>1432.4</v>
      </c>
      <c r="F857" s="197" t="s">
        <v>10</v>
      </c>
    </row>
    <row r="858" spans="1:6" ht="30" customHeight="1">
      <c r="A858" s="85">
        <f t="shared" si="15"/>
        <v>848</v>
      </c>
      <c r="B858" s="176" t="s">
        <v>1715</v>
      </c>
      <c r="C858" s="177" t="s">
        <v>1716</v>
      </c>
      <c r="D858" s="176" t="s">
        <v>33</v>
      </c>
      <c r="E858" s="162">
        <v>539.46</v>
      </c>
      <c r="F858" s="197" t="s">
        <v>10</v>
      </c>
    </row>
    <row r="859" spans="1:6" ht="30" customHeight="1">
      <c r="A859" s="85">
        <f t="shared" si="15"/>
        <v>849</v>
      </c>
      <c r="B859" s="173" t="s">
        <v>1717</v>
      </c>
      <c r="C859" s="170" t="s">
        <v>1718</v>
      </c>
      <c r="D859" s="173" t="s">
        <v>33</v>
      </c>
      <c r="E859" s="162">
        <v>1363.8300000000002</v>
      </c>
      <c r="F859" s="197" t="s">
        <v>10</v>
      </c>
    </row>
    <row r="860" spans="1:6" ht="30" customHeight="1">
      <c r="A860" s="85">
        <f t="shared" si="15"/>
        <v>850</v>
      </c>
      <c r="B860" s="176" t="s">
        <v>1719</v>
      </c>
      <c r="C860" s="177" t="s">
        <v>1720</v>
      </c>
      <c r="D860" s="176" t="s">
        <v>33</v>
      </c>
      <c r="E860" s="162">
        <v>2078.2600000000002</v>
      </c>
      <c r="F860" s="197" t="s">
        <v>10</v>
      </c>
    </row>
    <row r="861" spans="1:6" ht="30" customHeight="1">
      <c r="A861" s="85">
        <f t="shared" si="15"/>
        <v>851</v>
      </c>
      <c r="B861" s="173" t="s">
        <v>1721</v>
      </c>
      <c r="C861" s="170" t="s">
        <v>1722</v>
      </c>
      <c r="D861" s="173" t="s">
        <v>33</v>
      </c>
      <c r="E861" s="162">
        <v>658.75</v>
      </c>
      <c r="F861" s="197" t="s">
        <v>10</v>
      </c>
    </row>
    <row r="862" spans="1:6" ht="30" customHeight="1">
      <c r="A862" s="85">
        <f t="shared" si="15"/>
        <v>852</v>
      </c>
      <c r="B862" s="176" t="s">
        <v>1723</v>
      </c>
      <c r="C862" s="177" t="s">
        <v>1724</v>
      </c>
      <c r="D862" s="176" t="s">
        <v>33</v>
      </c>
      <c r="E862" s="162">
        <v>2919.02</v>
      </c>
      <c r="F862" s="158" t="s">
        <v>10</v>
      </c>
    </row>
    <row r="863" spans="1:6" ht="30" customHeight="1">
      <c r="A863" s="85">
        <f t="shared" si="15"/>
        <v>853</v>
      </c>
      <c r="B863" s="173" t="s">
        <v>1725</v>
      </c>
      <c r="C863" s="170" t="s">
        <v>1726</v>
      </c>
      <c r="D863" s="173" t="s">
        <v>33</v>
      </c>
      <c r="E863" s="162">
        <v>2363.31</v>
      </c>
      <c r="F863" s="158" t="s">
        <v>10</v>
      </c>
    </row>
    <row r="864" spans="1:6" ht="30" customHeight="1">
      <c r="A864" s="85">
        <f t="shared" si="15"/>
        <v>854</v>
      </c>
      <c r="B864" s="176" t="s">
        <v>1727</v>
      </c>
      <c r="C864" s="177" t="s">
        <v>1728</v>
      </c>
      <c r="D864" s="176" t="s">
        <v>33</v>
      </c>
      <c r="E864" s="162">
        <v>3538.34</v>
      </c>
      <c r="F864" s="158" t="s">
        <v>10</v>
      </c>
    </row>
    <row r="865" spans="1:6" ht="30" customHeight="1">
      <c r="A865" s="85">
        <f t="shared" si="15"/>
        <v>855</v>
      </c>
      <c r="B865" s="173" t="s">
        <v>1729</v>
      </c>
      <c r="C865" s="170" t="s">
        <v>1730</v>
      </c>
      <c r="D865" s="173" t="s">
        <v>33</v>
      </c>
      <c r="E865" s="162">
        <v>3241.49</v>
      </c>
      <c r="F865" s="158" t="s">
        <v>10</v>
      </c>
    </row>
    <row r="866" spans="1:6" ht="30" customHeight="1">
      <c r="A866" s="85">
        <f t="shared" si="15"/>
        <v>856</v>
      </c>
      <c r="B866" s="176" t="s">
        <v>1731</v>
      </c>
      <c r="C866" s="177" t="s">
        <v>1732</v>
      </c>
      <c r="D866" s="176" t="s">
        <v>33</v>
      </c>
      <c r="E866" s="162">
        <v>5475.14</v>
      </c>
      <c r="F866" s="158" t="s">
        <v>10</v>
      </c>
    </row>
    <row r="867" spans="1:6" ht="30" customHeight="1">
      <c r="A867" s="85">
        <f t="shared" si="15"/>
        <v>857</v>
      </c>
      <c r="B867" s="173" t="s">
        <v>1733</v>
      </c>
      <c r="C867" s="170" t="s">
        <v>1734</v>
      </c>
      <c r="D867" s="173" t="s">
        <v>33</v>
      </c>
      <c r="E867" s="162">
        <v>5565.61</v>
      </c>
      <c r="F867" s="158" t="s">
        <v>10</v>
      </c>
    </row>
    <row r="868" spans="1:6" ht="30" customHeight="1">
      <c r="A868" s="85">
        <f t="shared" si="15"/>
        <v>858</v>
      </c>
      <c r="B868" s="176" t="s">
        <v>1735</v>
      </c>
      <c r="C868" s="177" t="s">
        <v>1736</v>
      </c>
      <c r="D868" s="176" t="s">
        <v>33</v>
      </c>
      <c r="E868" s="162">
        <v>4452.74</v>
      </c>
      <c r="F868" s="158" t="s">
        <v>10</v>
      </c>
    </row>
    <row r="869" spans="1:6" ht="30" customHeight="1">
      <c r="A869" s="85">
        <f t="shared" si="15"/>
        <v>859</v>
      </c>
      <c r="B869" s="173" t="s">
        <v>1737</v>
      </c>
      <c r="C869" s="170" t="s">
        <v>1738</v>
      </c>
      <c r="D869" s="173" t="s">
        <v>33</v>
      </c>
      <c r="E869" s="162">
        <v>3638.8799999999997</v>
      </c>
      <c r="F869" s="158" t="s">
        <v>10</v>
      </c>
    </row>
    <row r="870" spans="1:6" ht="30" customHeight="1">
      <c r="A870" s="85">
        <f t="shared" si="15"/>
        <v>860</v>
      </c>
      <c r="B870" s="176" t="s">
        <v>1739</v>
      </c>
      <c r="C870" s="177" t="s">
        <v>1740</v>
      </c>
      <c r="D870" s="176" t="s">
        <v>33</v>
      </c>
      <c r="E870" s="162">
        <v>5448.5300000000007</v>
      </c>
      <c r="F870" s="158" t="s">
        <v>10</v>
      </c>
    </row>
    <row r="871" spans="1:6" ht="30" customHeight="1">
      <c r="A871" s="85">
        <f t="shared" si="15"/>
        <v>861</v>
      </c>
      <c r="B871" s="173" t="s">
        <v>1741</v>
      </c>
      <c r="C871" s="170" t="s">
        <v>1742</v>
      </c>
      <c r="D871" s="173" t="s">
        <v>33</v>
      </c>
      <c r="E871" s="162">
        <v>5402.48</v>
      </c>
      <c r="F871" s="158" t="s">
        <v>10</v>
      </c>
    </row>
    <row r="872" spans="1:6" ht="30" customHeight="1">
      <c r="A872" s="85">
        <f t="shared" si="15"/>
        <v>862</v>
      </c>
      <c r="B872" s="176" t="s">
        <v>1743</v>
      </c>
      <c r="C872" s="177" t="s">
        <v>1744</v>
      </c>
      <c r="D872" s="176" t="s">
        <v>33</v>
      </c>
      <c r="E872" s="162">
        <v>10211.26</v>
      </c>
      <c r="F872" s="158" t="s">
        <v>10</v>
      </c>
    </row>
    <row r="873" spans="1:6" ht="30" customHeight="1">
      <c r="A873" s="85">
        <f t="shared" si="15"/>
        <v>863</v>
      </c>
      <c r="B873" s="173" t="s">
        <v>1745</v>
      </c>
      <c r="C873" s="170" t="s">
        <v>1746</v>
      </c>
      <c r="D873" s="173" t="s">
        <v>33</v>
      </c>
      <c r="E873" s="162">
        <v>8579.4699999999993</v>
      </c>
      <c r="F873" s="158" t="s">
        <v>10</v>
      </c>
    </row>
    <row r="874" spans="1:6" ht="30" customHeight="1">
      <c r="A874" s="85">
        <f t="shared" si="15"/>
        <v>864</v>
      </c>
      <c r="B874" s="176" t="s">
        <v>1747</v>
      </c>
      <c r="C874" s="177" t="s">
        <v>1748</v>
      </c>
      <c r="D874" s="176" t="s">
        <v>33</v>
      </c>
      <c r="E874" s="162">
        <v>1148.53</v>
      </c>
      <c r="F874" s="158" t="s">
        <v>10</v>
      </c>
    </row>
    <row r="875" spans="1:6" ht="30" customHeight="1">
      <c r="A875" s="85">
        <f t="shared" si="15"/>
        <v>865</v>
      </c>
      <c r="B875" s="173" t="s">
        <v>1749</v>
      </c>
      <c r="C875" s="170" t="s">
        <v>1750</v>
      </c>
      <c r="D875" s="173" t="s">
        <v>33</v>
      </c>
      <c r="E875" s="162">
        <v>1339.3600000000001</v>
      </c>
      <c r="F875" s="158" t="s">
        <v>10</v>
      </c>
    </row>
    <row r="876" spans="1:6" ht="30" customHeight="1">
      <c r="A876" s="85">
        <f t="shared" si="15"/>
        <v>866</v>
      </c>
      <c r="B876" s="176" t="s">
        <v>1751</v>
      </c>
      <c r="C876" s="177" t="s">
        <v>1752</v>
      </c>
      <c r="D876" s="176" t="s">
        <v>33</v>
      </c>
      <c r="E876" s="162">
        <v>1408.27</v>
      </c>
      <c r="F876" s="158" t="s">
        <v>10</v>
      </c>
    </row>
    <row r="877" spans="1:6" ht="30" customHeight="1">
      <c r="A877" s="85"/>
      <c r="B877" s="487" t="s">
        <v>1753</v>
      </c>
      <c r="C877" s="487"/>
      <c r="D877" s="151"/>
      <c r="E877" s="193"/>
      <c r="F877" s="194"/>
    </row>
    <row r="878" spans="1:6" ht="30" customHeight="1">
      <c r="A878" s="153">
        <f>+A876+1</f>
        <v>867</v>
      </c>
      <c r="B878" s="169" t="s">
        <v>1754</v>
      </c>
      <c r="C878" s="182" t="s">
        <v>1755</v>
      </c>
      <c r="D878" s="156" t="s">
        <v>9</v>
      </c>
      <c r="E878" s="157">
        <v>3.15</v>
      </c>
      <c r="F878" s="158" t="s">
        <v>10</v>
      </c>
    </row>
    <row r="879" spans="1:6" ht="30" customHeight="1">
      <c r="A879" s="85">
        <f t="shared" ref="A879:A942" si="16">A878+1</f>
        <v>868</v>
      </c>
      <c r="B879" s="173" t="s">
        <v>1756</v>
      </c>
      <c r="C879" s="170" t="s">
        <v>1757</v>
      </c>
      <c r="D879" s="173" t="s">
        <v>33</v>
      </c>
      <c r="E879" s="162">
        <v>3420.87</v>
      </c>
      <c r="F879" s="158" t="s">
        <v>10</v>
      </c>
    </row>
    <row r="880" spans="1:6" ht="30" customHeight="1">
      <c r="A880" s="85">
        <f t="shared" si="16"/>
        <v>869</v>
      </c>
      <c r="B880" s="176" t="s">
        <v>1758</v>
      </c>
      <c r="C880" s="177" t="s">
        <v>1759</v>
      </c>
      <c r="D880" s="176" t="s">
        <v>13</v>
      </c>
      <c r="E880" s="162">
        <v>183.05</v>
      </c>
      <c r="F880" s="158" t="s">
        <v>10</v>
      </c>
    </row>
    <row r="881" spans="1:6" ht="30" customHeight="1">
      <c r="A881" s="85">
        <f t="shared" si="16"/>
        <v>870</v>
      </c>
      <c r="B881" s="173" t="s">
        <v>1760</v>
      </c>
      <c r="C881" s="170" t="s">
        <v>1761</v>
      </c>
      <c r="D881" s="173" t="s">
        <v>16</v>
      </c>
      <c r="E881" s="162">
        <v>0.33999999999999997</v>
      </c>
      <c r="F881" s="158" t="s">
        <v>10</v>
      </c>
    </row>
    <row r="882" spans="1:6" ht="30" customHeight="1">
      <c r="A882" s="85">
        <f t="shared" si="16"/>
        <v>871</v>
      </c>
      <c r="B882" s="176" t="s">
        <v>1762</v>
      </c>
      <c r="C882" s="177" t="s">
        <v>1763</v>
      </c>
      <c r="D882" s="176" t="s">
        <v>16</v>
      </c>
      <c r="E882" s="162">
        <v>0.42</v>
      </c>
      <c r="F882" s="158" t="s">
        <v>10</v>
      </c>
    </row>
    <row r="883" spans="1:6" ht="30" customHeight="1">
      <c r="A883" s="85">
        <f t="shared" si="16"/>
        <v>872</v>
      </c>
      <c r="B883" s="173" t="s">
        <v>1764</v>
      </c>
      <c r="C883" s="170" t="s">
        <v>1765</v>
      </c>
      <c r="D883" s="173" t="s">
        <v>16</v>
      </c>
      <c r="E883" s="162">
        <v>0.33999999999999997</v>
      </c>
      <c r="F883" s="158" t="s">
        <v>10</v>
      </c>
    </row>
    <row r="884" spans="1:6" ht="30" customHeight="1">
      <c r="A884" s="85">
        <f t="shared" si="16"/>
        <v>873</v>
      </c>
      <c r="B884" s="176" t="s">
        <v>1766</v>
      </c>
      <c r="C884" s="177" t="s">
        <v>1767</v>
      </c>
      <c r="D884" s="176" t="s">
        <v>16</v>
      </c>
      <c r="E884" s="162">
        <v>0.41</v>
      </c>
      <c r="F884" s="158" t="s">
        <v>10</v>
      </c>
    </row>
    <row r="885" spans="1:6" ht="30" customHeight="1">
      <c r="A885" s="85">
        <f t="shared" si="16"/>
        <v>874</v>
      </c>
      <c r="B885" s="173" t="s">
        <v>1768</v>
      </c>
      <c r="C885" s="170" t="s">
        <v>1769</v>
      </c>
      <c r="D885" s="173" t="s">
        <v>16</v>
      </c>
      <c r="E885" s="162">
        <v>0.45</v>
      </c>
      <c r="F885" s="158" t="s">
        <v>10</v>
      </c>
    </row>
    <row r="886" spans="1:6" ht="30" customHeight="1">
      <c r="A886" s="85">
        <f t="shared" si="16"/>
        <v>875</v>
      </c>
      <c r="B886" s="176" t="s">
        <v>1770</v>
      </c>
      <c r="C886" s="177" t="s">
        <v>1771</v>
      </c>
      <c r="D886" s="176" t="s">
        <v>16</v>
      </c>
      <c r="E886" s="162">
        <v>0.33999999999999997</v>
      </c>
      <c r="F886" s="158" t="s">
        <v>10</v>
      </c>
    </row>
    <row r="887" spans="1:6" ht="30" customHeight="1">
      <c r="A887" s="85">
        <f t="shared" si="16"/>
        <v>876</v>
      </c>
      <c r="B887" s="173" t="s">
        <v>1772</v>
      </c>
      <c r="C887" s="170" t="s">
        <v>1773</v>
      </c>
      <c r="D887" s="173" t="s">
        <v>16</v>
      </c>
      <c r="E887" s="162">
        <v>0.38</v>
      </c>
      <c r="F887" s="158" t="s">
        <v>10</v>
      </c>
    </row>
    <row r="888" spans="1:6" ht="30" customHeight="1">
      <c r="A888" s="85">
        <f t="shared" si="16"/>
        <v>877</v>
      </c>
      <c r="B888" s="176" t="s">
        <v>1774</v>
      </c>
      <c r="C888" s="177" t="s">
        <v>1775</v>
      </c>
      <c r="D888" s="176" t="s">
        <v>16</v>
      </c>
      <c r="E888" s="162">
        <v>0.41</v>
      </c>
      <c r="F888" s="158" t="s">
        <v>10</v>
      </c>
    </row>
    <row r="889" spans="1:6" ht="30" customHeight="1">
      <c r="A889" s="85">
        <f t="shared" si="16"/>
        <v>878</v>
      </c>
      <c r="B889" s="173" t="s">
        <v>1776</v>
      </c>
      <c r="C889" s="170" t="s">
        <v>32</v>
      </c>
      <c r="D889" s="164" t="s">
        <v>50</v>
      </c>
      <c r="E889" s="162">
        <v>257.09999999999997</v>
      </c>
      <c r="F889" s="158" t="s">
        <v>10</v>
      </c>
    </row>
    <row r="890" spans="1:6" ht="30" customHeight="1">
      <c r="A890" s="85">
        <f t="shared" si="16"/>
        <v>879</v>
      </c>
      <c r="B890" s="176" t="s">
        <v>1777</v>
      </c>
      <c r="C890" s="177" t="s">
        <v>1778</v>
      </c>
      <c r="D890" s="164" t="s">
        <v>50</v>
      </c>
      <c r="E890" s="162">
        <v>373.74</v>
      </c>
      <c r="F890" s="158" t="s">
        <v>10</v>
      </c>
    </row>
    <row r="891" spans="1:6" ht="30" customHeight="1">
      <c r="A891" s="85">
        <f t="shared" si="16"/>
        <v>880</v>
      </c>
      <c r="B891" s="173" t="s">
        <v>1779</v>
      </c>
      <c r="C891" s="170" t="s">
        <v>1780</v>
      </c>
      <c r="D891" s="173" t="s">
        <v>33</v>
      </c>
      <c r="E891" s="162">
        <v>3148.5</v>
      </c>
      <c r="F891" s="158" t="s">
        <v>10</v>
      </c>
    </row>
    <row r="892" spans="1:6" ht="30" customHeight="1">
      <c r="A892" s="153">
        <f t="shared" si="16"/>
        <v>881</v>
      </c>
      <c r="B892" s="169" t="s">
        <v>1781</v>
      </c>
      <c r="C892" s="182" t="s">
        <v>1782</v>
      </c>
      <c r="D892" s="167" t="s">
        <v>50</v>
      </c>
      <c r="E892" s="157">
        <v>437.23</v>
      </c>
      <c r="F892" s="158" t="s">
        <v>10</v>
      </c>
    </row>
    <row r="893" spans="1:6" ht="30" customHeight="1">
      <c r="A893" s="153">
        <f t="shared" si="16"/>
        <v>882</v>
      </c>
      <c r="B893" s="183" t="s">
        <v>1783</v>
      </c>
      <c r="C893" s="168" t="s">
        <v>1784</v>
      </c>
      <c r="D893" s="167" t="s">
        <v>50</v>
      </c>
      <c r="E893" s="157">
        <v>349.78</v>
      </c>
      <c r="F893" s="158" t="s">
        <v>10</v>
      </c>
    </row>
    <row r="894" spans="1:6" ht="30" customHeight="1">
      <c r="A894" s="153">
        <f t="shared" si="16"/>
        <v>883</v>
      </c>
      <c r="B894" s="169" t="s">
        <v>1785</v>
      </c>
      <c r="C894" s="182" t="s">
        <v>1786</v>
      </c>
      <c r="D894" s="167" t="s">
        <v>50</v>
      </c>
      <c r="E894" s="157">
        <v>109.31</v>
      </c>
      <c r="F894" s="158" t="s">
        <v>10</v>
      </c>
    </row>
    <row r="895" spans="1:6" ht="30" customHeight="1">
      <c r="A895" s="85">
        <f t="shared" si="16"/>
        <v>884</v>
      </c>
      <c r="B895" s="173" t="s">
        <v>1787</v>
      </c>
      <c r="C895" s="170" t="s">
        <v>1788</v>
      </c>
      <c r="D895" s="173" t="s">
        <v>33</v>
      </c>
      <c r="E895" s="162">
        <v>495.04999999999995</v>
      </c>
      <c r="F895" s="158" t="s">
        <v>10</v>
      </c>
    </row>
    <row r="896" spans="1:6" ht="30" customHeight="1">
      <c r="A896" s="85">
        <f t="shared" si="16"/>
        <v>885</v>
      </c>
      <c r="B896" s="176" t="s">
        <v>1789</v>
      </c>
      <c r="C896" s="177" t="s">
        <v>1790</v>
      </c>
      <c r="D896" s="176" t="s">
        <v>33</v>
      </c>
      <c r="E896" s="162">
        <v>678.36</v>
      </c>
      <c r="F896" s="158" t="s">
        <v>10</v>
      </c>
    </row>
    <row r="897" spans="1:6" ht="30" customHeight="1">
      <c r="A897" s="85">
        <f t="shared" si="16"/>
        <v>886</v>
      </c>
      <c r="B897" s="173" t="s">
        <v>1791</v>
      </c>
      <c r="C897" s="170" t="s">
        <v>58</v>
      </c>
      <c r="D897" s="164" t="s">
        <v>50</v>
      </c>
      <c r="E897" s="162">
        <v>1506.81</v>
      </c>
      <c r="F897" s="158" t="s">
        <v>10</v>
      </c>
    </row>
    <row r="898" spans="1:6" ht="30" customHeight="1">
      <c r="A898" s="85">
        <f t="shared" si="16"/>
        <v>887</v>
      </c>
      <c r="B898" s="176" t="s">
        <v>1792</v>
      </c>
      <c r="C898" s="177" t="s">
        <v>1793</v>
      </c>
      <c r="D898" s="176" t="s">
        <v>61</v>
      </c>
      <c r="E898" s="162">
        <v>1747.2199999999998</v>
      </c>
      <c r="F898" s="158" t="s">
        <v>10</v>
      </c>
    </row>
    <row r="899" spans="1:6" ht="30" customHeight="1">
      <c r="A899" s="85">
        <f t="shared" si="16"/>
        <v>888</v>
      </c>
      <c r="B899" s="173" t="s">
        <v>1794</v>
      </c>
      <c r="C899" s="170" t="s">
        <v>1795</v>
      </c>
      <c r="D899" s="173" t="s">
        <v>33</v>
      </c>
      <c r="E899" s="162">
        <v>773.77</v>
      </c>
      <c r="F899" s="158" t="s">
        <v>10</v>
      </c>
    </row>
    <row r="900" spans="1:6" ht="30" customHeight="1">
      <c r="A900" s="85">
        <f t="shared" si="16"/>
        <v>889</v>
      </c>
      <c r="B900" s="176" t="s">
        <v>1796</v>
      </c>
      <c r="C900" s="177" t="s">
        <v>63</v>
      </c>
      <c r="D900" s="176" t="s">
        <v>33</v>
      </c>
      <c r="E900" s="162">
        <v>2076.96</v>
      </c>
      <c r="F900" s="158" t="s">
        <v>10</v>
      </c>
    </row>
    <row r="901" spans="1:6" ht="30" customHeight="1">
      <c r="A901" s="153">
        <f t="shared" si="16"/>
        <v>890</v>
      </c>
      <c r="B901" s="183" t="s">
        <v>1797</v>
      </c>
      <c r="C901" s="168" t="s">
        <v>65</v>
      </c>
      <c r="D901" s="156" t="s">
        <v>9</v>
      </c>
      <c r="E901" s="157">
        <v>2.66</v>
      </c>
      <c r="F901" s="158" t="s">
        <v>10</v>
      </c>
    </row>
    <row r="902" spans="1:6" ht="30" customHeight="1">
      <c r="A902" s="153">
        <f t="shared" si="16"/>
        <v>891</v>
      </c>
      <c r="B902" s="169" t="s">
        <v>1798</v>
      </c>
      <c r="C902" s="182" t="s">
        <v>67</v>
      </c>
      <c r="D902" s="156" t="s">
        <v>9</v>
      </c>
      <c r="E902" s="157">
        <v>3.15</v>
      </c>
      <c r="F902" s="158" t="s">
        <v>10</v>
      </c>
    </row>
    <row r="903" spans="1:6" ht="30" customHeight="1">
      <c r="A903" s="85">
        <f t="shared" si="16"/>
        <v>892</v>
      </c>
      <c r="B903" s="173" t="s">
        <v>1799</v>
      </c>
      <c r="C903" s="170" t="s">
        <v>1800</v>
      </c>
      <c r="D903" s="173" t="s">
        <v>33</v>
      </c>
      <c r="E903" s="162">
        <v>342.96</v>
      </c>
      <c r="F903" s="158" t="s">
        <v>10</v>
      </c>
    </row>
    <row r="904" spans="1:6" ht="30" customHeight="1">
      <c r="A904" s="85">
        <f t="shared" si="16"/>
        <v>893</v>
      </c>
      <c r="B904" s="176" t="s">
        <v>1801</v>
      </c>
      <c r="C904" s="177" t="s">
        <v>1802</v>
      </c>
      <c r="D904" s="176" t="s">
        <v>13</v>
      </c>
      <c r="E904" s="162">
        <v>54.08</v>
      </c>
      <c r="F904" s="158" t="s">
        <v>10</v>
      </c>
    </row>
    <row r="905" spans="1:6" ht="30" customHeight="1">
      <c r="A905" s="85">
        <f t="shared" si="16"/>
        <v>894</v>
      </c>
      <c r="B905" s="173" t="s">
        <v>1803</v>
      </c>
      <c r="C905" s="170" t="s">
        <v>73</v>
      </c>
      <c r="D905" s="173" t="s">
        <v>33</v>
      </c>
      <c r="E905" s="162">
        <v>342.96</v>
      </c>
      <c r="F905" s="158" t="s">
        <v>10</v>
      </c>
    </row>
    <row r="906" spans="1:6" ht="30" customHeight="1">
      <c r="A906" s="85">
        <f t="shared" si="16"/>
        <v>895</v>
      </c>
      <c r="B906" s="176" t="s">
        <v>1804</v>
      </c>
      <c r="C906" s="177" t="s">
        <v>75</v>
      </c>
      <c r="D906" s="176" t="s">
        <v>13</v>
      </c>
      <c r="E906" s="162">
        <v>67.39</v>
      </c>
      <c r="F906" s="158" t="s">
        <v>10</v>
      </c>
    </row>
    <row r="907" spans="1:6" ht="30" customHeight="1">
      <c r="A907" s="153">
        <f t="shared" si="16"/>
        <v>896</v>
      </c>
      <c r="B907" s="183" t="s">
        <v>1805</v>
      </c>
      <c r="C907" s="168" t="s">
        <v>1806</v>
      </c>
      <c r="D907" s="167" t="s">
        <v>50</v>
      </c>
      <c r="E907" s="157">
        <v>833.41</v>
      </c>
      <c r="F907" s="158" t="s">
        <v>10</v>
      </c>
    </row>
    <row r="908" spans="1:6" ht="30" customHeight="1">
      <c r="A908" s="85">
        <f t="shared" si="16"/>
        <v>897</v>
      </c>
      <c r="B908" s="159" t="s">
        <v>1807</v>
      </c>
      <c r="C908" s="165" t="s">
        <v>1808</v>
      </c>
      <c r="D908" s="164" t="s">
        <v>33</v>
      </c>
      <c r="E908" s="162">
        <v>3180.54</v>
      </c>
      <c r="F908" s="158" t="s">
        <v>10</v>
      </c>
    </row>
    <row r="909" spans="1:6" ht="30" customHeight="1">
      <c r="A909" s="85">
        <f t="shared" si="16"/>
        <v>898</v>
      </c>
      <c r="B909" s="173" t="s">
        <v>1809</v>
      </c>
      <c r="C909" s="170" t="s">
        <v>1810</v>
      </c>
      <c r="D909" s="173" t="s">
        <v>13</v>
      </c>
      <c r="E909" s="162">
        <v>166.18</v>
      </c>
      <c r="F909" s="158" t="s">
        <v>10</v>
      </c>
    </row>
    <row r="910" spans="1:6" ht="30" customHeight="1">
      <c r="A910" s="85">
        <f t="shared" si="16"/>
        <v>899</v>
      </c>
      <c r="B910" s="159" t="s">
        <v>1811</v>
      </c>
      <c r="C910" s="170" t="s">
        <v>1812</v>
      </c>
      <c r="D910" s="164" t="s">
        <v>50</v>
      </c>
      <c r="E910" s="162">
        <v>9.2900000000000009</v>
      </c>
      <c r="F910" s="158" t="s">
        <v>10</v>
      </c>
    </row>
    <row r="911" spans="1:6" ht="30" customHeight="1">
      <c r="A911" s="153">
        <f t="shared" si="16"/>
        <v>900</v>
      </c>
      <c r="B911" s="154" t="s">
        <v>1813</v>
      </c>
      <c r="C911" s="168" t="s">
        <v>1814</v>
      </c>
      <c r="D911" s="167" t="s">
        <v>50</v>
      </c>
      <c r="E911" s="157">
        <v>766.73</v>
      </c>
      <c r="F911" s="158" t="s">
        <v>10</v>
      </c>
    </row>
    <row r="912" spans="1:6" ht="30" customHeight="1">
      <c r="A912" s="85">
        <f t="shared" si="16"/>
        <v>901</v>
      </c>
      <c r="B912" s="159" t="s">
        <v>1815</v>
      </c>
      <c r="C912" s="170" t="s">
        <v>1816</v>
      </c>
      <c r="D912" s="173" t="s">
        <v>33</v>
      </c>
      <c r="E912" s="162">
        <v>574.27</v>
      </c>
      <c r="F912" s="158" t="s">
        <v>10</v>
      </c>
    </row>
    <row r="913" spans="1:6" ht="30" customHeight="1">
      <c r="A913" s="85">
        <f t="shared" si="16"/>
        <v>902</v>
      </c>
      <c r="B913" s="159" t="s">
        <v>1817</v>
      </c>
      <c r="C913" s="170" t="s">
        <v>1818</v>
      </c>
      <c r="D913" s="173" t="s">
        <v>33</v>
      </c>
      <c r="E913" s="162">
        <v>122.77</v>
      </c>
      <c r="F913" s="158" t="s">
        <v>10</v>
      </c>
    </row>
    <row r="914" spans="1:6" ht="30" customHeight="1">
      <c r="A914" s="153">
        <f t="shared" si="16"/>
        <v>903</v>
      </c>
      <c r="B914" s="154" t="s">
        <v>1819</v>
      </c>
      <c r="C914" s="166" t="s">
        <v>1820</v>
      </c>
      <c r="D914" s="167" t="s">
        <v>50</v>
      </c>
      <c r="E914" s="157">
        <v>752.56</v>
      </c>
      <c r="F914" s="158" t="s">
        <v>10</v>
      </c>
    </row>
    <row r="915" spans="1:6" ht="30" customHeight="1">
      <c r="A915" s="85">
        <f t="shared" si="16"/>
        <v>904</v>
      </c>
      <c r="B915" s="173" t="s">
        <v>1821</v>
      </c>
      <c r="C915" s="170" t="s">
        <v>1822</v>
      </c>
      <c r="D915" s="173" t="s">
        <v>16</v>
      </c>
      <c r="E915" s="162">
        <v>1.1599999999999999</v>
      </c>
      <c r="F915" s="158" t="s">
        <v>156</v>
      </c>
    </row>
    <row r="916" spans="1:6" ht="30" customHeight="1">
      <c r="A916" s="85">
        <f t="shared" si="16"/>
        <v>905</v>
      </c>
      <c r="B916" s="176" t="s">
        <v>1823</v>
      </c>
      <c r="C916" s="177" t="s">
        <v>1824</v>
      </c>
      <c r="D916" s="176" t="s">
        <v>16</v>
      </c>
      <c r="E916" s="162">
        <v>1.32</v>
      </c>
      <c r="F916" s="158" t="s">
        <v>156</v>
      </c>
    </row>
    <row r="917" spans="1:6" ht="30" customHeight="1">
      <c r="A917" s="85">
        <f t="shared" si="16"/>
        <v>906</v>
      </c>
      <c r="B917" s="173" t="s">
        <v>1825</v>
      </c>
      <c r="C917" s="170" t="s">
        <v>1826</v>
      </c>
      <c r="D917" s="173" t="s">
        <v>16</v>
      </c>
      <c r="E917" s="162">
        <v>1.48</v>
      </c>
      <c r="F917" s="158" t="s">
        <v>156</v>
      </c>
    </row>
    <row r="918" spans="1:6" ht="30" customHeight="1">
      <c r="A918" s="85">
        <f t="shared" si="16"/>
        <v>907</v>
      </c>
      <c r="B918" s="176" t="s">
        <v>1827</v>
      </c>
      <c r="C918" s="177" t="s">
        <v>1828</v>
      </c>
      <c r="D918" s="176" t="s">
        <v>16</v>
      </c>
      <c r="E918" s="162">
        <v>1.57</v>
      </c>
      <c r="F918" s="158" t="s">
        <v>156</v>
      </c>
    </row>
    <row r="919" spans="1:6" ht="30" customHeight="1">
      <c r="A919" s="85">
        <f t="shared" si="16"/>
        <v>908</v>
      </c>
      <c r="B919" s="173" t="s">
        <v>1829</v>
      </c>
      <c r="C919" s="170" t="s">
        <v>1830</v>
      </c>
      <c r="D919" s="173" t="s">
        <v>16</v>
      </c>
      <c r="E919" s="162">
        <v>1.48</v>
      </c>
      <c r="F919" s="158" t="s">
        <v>156</v>
      </c>
    </row>
    <row r="920" spans="1:6" ht="30" customHeight="1">
      <c r="A920" s="85">
        <f t="shared" si="16"/>
        <v>909</v>
      </c>
      <c r="B920" s="176" t="s">
        <v>1831</v>
      </c>
      <c r="C920" s="177" t="s">
        <v>1832</v>
      </c>
      <c r="D920" s="176" t="s">
        <v>16</v>
      </c>
      <c r="E920" s="162">
        <v>22.21</v>
      </c>
      <c r="F920" s="158" t="s">
        <v>156</v>
      </c>
    </row>
    <row r="921" spans="1:6" ht="30" customHeight="1">
      <c r="A921" s="85">
        <f t="shared" si="16"/>
        <v>910</v>
      </c>
      <c r="B921" s="173" t="s">
        <v>1833</v>
      </c>
      <c r="C921" s="170" t="s">
        <v>1834</v>
      </c>
      <c r="D921" s="173" t="s">
        <v>911</v>
      </c>
      <c r="E921" s="162">
        <v>34.9</v>
      </c>
      <c r="F921" s="158" t="s">
        <v>156</v>
      </c>
    </row>
    <row r="922" spans="1:6" ht="30" customHeight="1">
      <c r="A922" s="85">
        <f t="shared" si="16"/>
        <v>911</v>
      </c>
      <c r="B922" s="176" t="s">
        <v>1835</v>
      </c>
      <c r="C922" s="177" t="s">
        <v>1836</v>
      </c>
      <c r="D922" s="176" t="s">
        <v>911</v>
      </c>
      <c r="E922" s="162">
        <v>11.43</v>
      </c>
      <c r="F922" s="158" t="s">
        <v>156</v>
      </c>
    </row>
    <row r="923" spans="1:6" ht="30" customHeight="1">
      <c r="A923" s="85">
        <f t="shared" si="16"/>
        <v>912</v>
      </c>
      <c r="B923" s="173" t="s">
        <v>1837</v>
      </c>
      <c r="C923" s="170" t="s">
        <v>1838</v>
      </c>
      <c r="D923" s="173" t="s">
        <v>911</v>
      </c>
      <c r="E923" s="162">
        <v>42.56</v>
      </c>
      <c r="F923" s="158" t="s">
        <v>156</v>
      </c>
    </row>
    <row r="924" spans="1:6" ht="30" customHeight="1">
      <c r="A924" s="85">
        <f t="shared" si="16"/>
        <v>913</v>
      </c>
      <c r="B924" s="176" t="s">
        <v>1839</v>
      </c>
      <c r="C924" s="177" t="s">
        <v>1840</v>
      </c>
      <c r="D924" s="176" t="s">
        <v>16</v>
      </c>
      <c r="E924" s="162">
        <v>24.130000000000003</v>
      </c>
      <c r="F924" s="158" t="s">
        <v>156</v>
      </c>
    </row>
    <row r="925" spans="1:6" ht="30" customHeight="1">
      <c r="A925" s="85">
        <f t="shared" si="16"/>
        <v>914</v>
      </c>
      <c r="B925" s="173" t="s">
        <v>1841</v>
      </c>
      <c r="C925" s="170" t="s">
        <v>1842</v>
      </c>
      <c r="D925" s="173" t="s">
        <v>16</v>
      </c>
      <c r="E925" s="162">
        <v>1.8599999999999999</v>
      </c>
      <c r="F925" s="158" t="s">
        <v>156</v>
      </c>
    </row>
    <row r="926" spans="1:6" ht="30" customHeight="1">
      <c r="A926" s="85">
        <f t="shared" si="16"/>
        <v>915</v>
      </c>
      <c r="B926" s="176" t="s">
        <v>1843</v>
      </c>
      <c r="C926" s="177" t="s">
        <v>1844</v>
      </c>
      <c r="D926" s="176" t="s">
        <v>16</v>
      </c>
      <c r="E926" s="162">
        <v>18.66</v>
      </c>
      <c r="F926" s="158" t="s">
        <v>156</v>
      </c>
    </row>
    <row r="927" spans="1:6" ht="30" customHeight="1">
      <c r="A927" s="85">
        <f t="shared" si="16"/>
        <v>916</v>
      </c>
      <c r="B927" s="173" t="s">
        <v>1845</v>
      </c>
      <c r="C927" s="170" t="s">
        <v>1846</v>
      </c>
      <c r="D927" s="173" t="s">
        <v>16</v>
      </c>
      <c r="E927" s="162">
        <v>22.9</v>
      </c>
      <c r="F927" s="158" t="s">
        <v>156</v>
      </c>
    </row>
    <row r="928" spans="1:6" ht="30" customHeight="1">
      <c r="A928" s="85">
        <f t="shared" si="16"/>
        <v>917</v>
      </c>
      <c r="B928" s="173" t="s">
        <v>1847</v>
      </c>
      <c r="C928" s="170" t="s">
        <v>1848</v>
      </c>
      <c r="D928" s="173" t="s">
        <v>16</v>
      </c>
      <c r="E928" s="162">
        <v>26.630000000000003</v>
      </c>
      <c r="F928" s="158" t="s">
        <v>156</v>
      </c>
    </row>
    <row r="929" spans="1:6" ht="30" customHeight="1">
      <c r="A929" s="85">
        <f t="shared" si="16"/>
        <v>918</v>
      </c>
      <c r="B929" s="176" t="s">
        <v>1849</v>
      </c>
      <c r="C929" s="177" t="s">
        <v>1850</v>
      </c>
      <c r="D929" s="176" t="s">
        <v>911</v>
      </c>
      <c r="E929" s="162">
        <v>408.07</v>
      </c>
      <c r="F929" s="158" t="s">
        <v>156</v>
      </c>
    </row>
    <row r="930" spans="1:6" ht="30" customHeight="1">
      <c r="A930" s="85">
        <f t="shared" si="16"/>
        <v>919</v>
      </c>
      <c r="B930" s="173" t="s">
        <v>1851</v>
      </c>
      <c r="C930" s="170" t="s">
        <v>1852</v>
      </c>
      <c r="D930" s="173" t="s">
        <v>911</v>
      </c>
      <c r="E930" s="162">
        <v>404.36</v>
      </c>
      <c r="F930" s="158" t="s">
        <v>156</v>
      </c>
    </row>
    <row r="931" spans="1:6" ht="30" customHeight="1">
      <c r="A931" s="85">
        <f t="shared" si="16"/>
        <v>920</v>
      </c>
      <c r="B931" s="176" t="s">
        <v>1853</v>
      </c>
      <c r="C931" s="177" t="s">
        <v>1854</v>
      </c>
      <c r="D931" s="176" t="s">
        <v>33</v>
      </c>
      <c r="E931" s="162">
        <v>56.980000000000004</v>
      </c>
      <c r="F931" s="158" t="s">
        <v>156</v>
      </c>
    </row>
    <row r="932" spans="1:6" ht="30" customHeight="1">
      <c r="A932" s="85">
        <f t="shared" si="16"/>
        <v>921</v>
      </c>
      <c r="B932" s="173" t="s">
        <v>1855</v>
      </c>
      <c r="C932" s="170" t="s">
        <v>1856</v>
      </c>
      <c r="D932" s="173" t="s">
        <v>33</v>
      </c>
      <c r="E932" s="162">
        <v>42.690000000000005</v>
      </c>
      <c r="F932" s="158" t="s">
        <v>156</v>
      </c>
    </row>
    <row r="933" spans="1:6" ht="30" customHeight="1">
      <c r="A933" s="85">
        <f t="shared" si="16"/>
        <v>922</v>
      </c>
      <c r="B933" s="176" t="s">
        <v>1857</v>
      </c>
      <c r="C933" s="177" t="s">
        <v>1858</v>
      </c>
      <c r="D933" s="176" t="s">
        <v>33</v>
      </c>
      <c r="E933" s="162">
        <v>32.5</v>
      </c>
      <c r="F933" s="158" t="s">
        <v>156</v>
      </c>
    </row>
    <row r="934" spans="1:6" ht="30" customHeight="1">
      <c r="A934" s="85">
        <f t="shared" si="16"/>
        <v>923</v>
      </c>
      <c r="B934" s="173" t="s">
        <v>1859</v>
      </c>
      <c r="C934" s="170" t="s">
        <v>1860</v>
      </c>
      <c r="D934" s="173" t="s">
        <v>33</v>
      </c>
      <c r="E934" s="162">
        <v>32.230000000000004</v>
      </c>
      <c r="F934" s="158" t="s">
        <v>156</v>
      </c>
    </row>
    <row r="935" spans="1:6" ht="30" customHeight="1">
      <c r="A935" s="85">
        <f t="shared" si="16"/>
        <v>924</v>
      </c>
      <c r="B935" s="184" t="s">
        <v>1861</v>
      </c>
      <c r="C935" s="185" t="s">
        <v>1862</v>
      </c>
      <c r="D935" s="203" t="s">
        <v>911</v>
      </c>
      <c r="E935" s="162">
        <v>51.650000000000006</v>
      </c>
      <c r="F935" s="158" t="s">
        <v>156</v>
      </c>
    </row>
    <row r="936" spans="1:6" ht="30" customHeight="1">
      <c r="A936" s="85">
        <f t="shared" si="16"/>
        <v>925</v>
      </c>
      <c r="B936" s="203" t="s">
        <v>1863</v>
      </c>
      <c r="C936" s="180" t="s">
        <v>1864</v>
      </c>
      <c r="D936" s="203" t="s">
        <v>16</v>
      </c>
      <c r="E936" s="162">
        <v>15</v>
      </c>
      <c r="F936" s="158" t="s">
        <v>156</v>
      </c>
    </row>
    <row r="937" spans="1:6" ht="30" customHeight="1">
      <c r="A937" s="85">
        <f t="shared" si="16"/>
        <v>926</v>
      </c>
      <c r="B937" s="184" t="s">
        <v>1865</v>
      </c>
      <c r="C937" s="185" t="s">
        <v>1866</v>
      </c>
      <c r="D937" s="184" t="s">
        <v>16</v>
      </c>
      <c r="E937" s="162">
        <v>40.82</v>
      </c>
      <c r="F937" s="158" t="s">
        <v>156</v>
      </c>
    </row>
    <row r="938" spans="1:6" ht="30" customHeight="1">
      <c r="A938" s="85">
        <f t="shared" si="16"/>
        <v>927</v>
      </c>
      <c r="B938" s="203" t="s">
        <v>1867</v>
      </c>
      <c r="C938" s="180" t="s">
        <v>1868</v>
      </c>
      <c r="D938" s="203" t="s">
        <v>16</v>
      </c>
      <c r="E938" s="162">
        <v>39.989999999999995</v>
      </c>
      <c r="F938" s="158" t="s">
        <v>156</v>
      </c>
    </row>
    <row r="939" spans="1:6" ht="30" customHeight="1">
      <c r="A939" s="85">
        <f t="shared" si="16"/>
        <v>928</v>
      </c>
      <c r="B939" s="203" t="s">
        <v>1869</v>
      </c>
      <c r="C939" s="180" t="s">
        <v>1870</v>
      </c>
      <c r="D939" s="203" t="s">
        <v>911</v>
      </c>
      <c r="E939" s="162">
        <v>1286.99</v>
      </c>
      <c r="F939" s="158" t="s">
        <v>156</v>
      </c>
    </row>
    <row r="940" spans="1:6" ht="30" customHeight="1">
      <c r="A940" s="85">
        <f t="shared" si="16"/>
        <v>929</v>
      </c>
      <c r="B940" s="203" t="s">
        <v>1871</v>
      </c>
      <c r="C940" s="180" t="s">
        <v>1872</v>
      </c>
      <c r="D940" s="203" t="s">
        <v>911</v>
      </c>
      <c r="E940" s="162">
        <v>20.37</v>
      </c>
      <c r="F940" s="158" t="s">
        <v>156</v>
      </c>
    </row>
    <row r="941" spans="1:6" ht="30" customHeight="1">
      <c r="A941" s="85">
        <f t="shared" si="16"/>
        <v>930</v>
      </c>
      <c r="B941" s="203" t="s">
        <v>1873</v>
      </c>
      <c r="C941" s="180" t="s">
        <v>1874</v>
      </c>
      <c r="D941" s="203" t="s">
        <v>911</v>
      </c>
      <c r="E941" s="162">
        <v>34.68</v>
      </c>
      <c r="F941" s="158" t="s">
        <v>156</v>
      </c>
    </row>
    <row r="942" spans="1:6" ht="30" customHeight="1">
      <c r="A942" s="85">
        <f t="shared" si="16"/>
        <v>931</v>
      </c>
      <c r="B942" s="203" t="s">
        <v>1875</v>
      </c>
      <c r="C942" s="180" t="s">
        <v>1876</v>
      </c>
      <c r="D942" s="203" t="s">
        <v>911</v>
      </c>
      <c r="E942" s="162">
        <v>40.71</v>
      </c>
      <c r="F942" s="158" t="s">
        <v>156</v>
      </c>
    </row>
    <row r="943" spans="1:6" ht="30" customHeight="1">
      <c r="A943" s="85">
        <f t="shared" ref="A943:A990" si="17">A942+1</f>
        <v>932</v>
      </c>
      <c r="B943" s="203" t="s">
        <v>1877</v>
      </c>
      <c r="C943" s="180" t="s">
        <v>1878</v>
      </c>
      <c r="D943" s="203" t="s">
        <v>911</v>
      </c>
      <c r="E943" s="162">
        <v>66.47</v>
      </c>
      <c r="F943" s="158" t="s">
        <v>156</v>
      </c>
    </row>
    <row r="944" spans="1:6" ht="30" customHeight="1">
      <c r="A944" s="85">
        <f t="shared" si="17"/>
        <v>933</v>
      </c>
      <c r="B944" s="203" t="s">
        <v>1879</v>
      </c>
      <c r="C944" s="180" t="s">
        <v>1880</v>
      </c>
      <c r="D944" s="203" t="s">
        <v>911</v>
      </c>
      <c r="E944" s="162">
        <v>89.210000000000008</v>
      </c>
      <c r="F944" s="158" t="s">
        <v>156</v>
      </c>
    </row>
    <row r="945" spans="1:6" ht="30" customHeight="1">
      <c r="A945" s="85"/>
      <c r="B945" s="487" t="s">
        <v>1881</v>
      </c>
      <c r="C945" s="487"/>
      <c r="D945" s="151"/>
      <c r="E945" s="193"/>
      <c r="F945" s="194"/>
    </row>
    <row r="946" spans="1:6" ht="30" customHeight="1">
      <c r="A946" s="85"/>
      <c r="B946" s="488" t="s">
        <v>1882</v>
      </c>
      <c r="C946" s="488"/>
      <c r="D946" s="204"/>
      <c r="E946" s="162"/>
      <c r="F946" s="158"/>
    </row>
    <row r="947" spans="1:6" ht="30" customHeight="1">
      <c r="A947" s="153">
        <f>+A944+1</f>
        <v>934</v>
      </c>
      <c r="B947" s="183" t="s">
        <v>1883</v>
      </c>
      <c r="C947" s="168" t="s">
        <v>1884</v>
      </c>
      <c r="D947" s="156" t="s">
        <v>9</v>
      </c>
      <c r="E947" s="157">
        <v>3.15</v>
      </c>
      <c r="F947" s="158" t="s">
        <v>10</v>
      </c>
    </row>
    <row r="948" spans="1:6" ht="30" customHeight="1">
      <c r="A948" s="85">
        <f t="shared" si="17"/>
        <v>935</v>
      </c>
      <c r="B948" s="176" t="s">
        <v>1885</v>
      </c>
      <c r="C948" s="177" t="s">
        <v>1886</v>
      </c>
      <c r="D948" s="176" t="s">
        <v>1887</v>
      </c>
      <c r="E948" s="162">
        <v>5.83</v>
      </c>
      <c r="F948" s="158" t="s">
        <v>10</v>
      </c>
    </row>
    <row r="949" spans="1:6" ht="30" customHeight="1">
      <c r="A949" s="85">
        <f t="shared" si="17"/>
        <v>936</v>
      </c>
      <c r="B949" s="173" t="s">
        <v>1888</v>
      </c>
      <c r="C949" s="170" t="s">
        <v>1889</v>
      </c>
      <c r="D949" s="173" t="s">
        <v>1887</v>
      </c>
      <c r="E949" s="162">
        <v>2.19</v>
      </c>
      <c r="F949" s="158" t="s">
        <v>10</v>
      </c>
    </row>
    <row r="950" spans="1:6" ht="30" customHeight="1">
      <c r="A950" s="153">
        <f t="shared" si="17"/>
        <v>937</v>
      </c>
      <c r="B950" s="169" t="s">
        <v>1890</v>
      </c>
      <c r="C950" s="182" t="s">
        <v>1891</v>
      </c>
      <c r="D950" s="156" t="s">
        <v>9</v>
      </c>
      <c r="E950" s="157">
        <v>2.66</v>
      </c>
      <c r="F950" s="158" t="s">
        <v>10</v>
      </c>
    </row>
    <row r="951" spans="1:6" ht="30" customHeight="1">
      <c r="A951" s="85">
        <f t="shared" si="17"/>
        <v>938</v>
      </c>
      <c r="B951" s="173" t="s">
        <v>1892</v>
      </c>
      <c r="C951" s="170" t="s">
        <v>1778</v>
      </c>
      <c r="D951" s="164" t="s">
        <v>50</v>
      </c>
      <c r="E951" s="162">
        <v>373.74</v>
      </c>
      <c r="F951" s="158" t="s">
        <v>10</v>
      </c>
    </row>
    <row r="952" spans="1:6" ht="30" customHeight="1">
      <c r="A952" s="85">
        <f t="shared" si="17"/>
        <v>939</v>
      </c>
      <c r="B952" s="176" t="s">
        <v>1893</v>
      </c>
      <c r="C952" s="177" t="s">
        <v>1894</v>
      </c>
      <c r="D952" s="176" t="s">
        <v>33</v>
      </c>
      <c r="E952" s="162">
        <v>557.04</v>
      </c>
      <c r="F952" s="158" t="s">
        <v>10</v>
      </c>
    </row>
    <row r="953" spans="1:6" ht="30" customHeight="1">
      <c r="A953" s="85">
        <f t="shared" si="17"/>
        <v>940</v>
      </c>
      <c r="B953" s="173" t="s">
        <v>1895</v>
      </c>
      <c r="C953" s="170" t="s">
        <v>1896</v>
      </c>
      <c r="D953" s="173" t="s">
        <v>33</v>
      </c>
      <c r="E953" s="162">
        <v>856.97</v>
      </c>
      <c r="F953" s="158" t="s">
        <v>10</v>
      </c>
    </row>
    <row r="954" spans="1:6" ht="30" customHeight="1">
      <c r="A954" s="85">
        <f t="shared" si="17"/>
        <v>941</v>
      </c>
      <c r="B954" s="176" t="s">
        <v>1897</v>
      </c>
      <c r="C954" s="177" t="s">
        <v>1898</v>
      </c>
      <c r="D954" s="176" t="s">
        <v>13</v>
      </c>
      <c r="E954" s="162">
        <v>77.14</v>
      </c>
      <c r="F954" s="158" t="s">
        <v>10</v>
      </c>
    </row>
    <row r="955" spans="1:6" ht="30" customHeight="1">
      <c r="A955" s="85">
        <f t="shared" si="17"/>
        <v>942</v>
      </c>
      <c r="B955" s="173" t="s">
        <v>1899</v>
      </c>
      <c r="C955" s="170" t="s">
        <v>1900</v>
      </c>
      <c r="D955" s="173" t="s">
        <v>33</v>
      </c>
      <c r="E955" s="162">
        <v>17.149999999999999</v>
      </c>
      <c r="F955" s="158" t="s">
        <v>10</v>
      </c>
    </row>
    <row r="956" spans="1:6" ht="30" customHeight="1">
      <c r="A956" s="85">
        <f t="shared" si="17"/>
        <v>943</v>
      </c>
      <c r="B956" s="176" t="s">
        <v>1901</v>
      </c>
      <c r="C956" s="177" t="s">
        <v>1902</v>
      </c>
      <c r="D956" s="176" t="s">
        <v>33</v>
      </c>
      <c r="E956" s="162">
        <v>25.72</v>
      </c>
      <c r="F956" s="158" t="s">
        <v>10</v>
      </c>
    </row>
    <row r="957" spans="1:6" ht="30" customHeight="1">
      <c r="A957" s="85">
        <f t="shared" si="17"/>
        <v>944</v>
      </c>
      <c r="B957" s="173" t="s">
        <v>1903</v>
      </c>
      <c r="C957" s="170" t="s">
        <v>1904</v>
      </c>
      <c r="D957" s="173" t="s">
        <v>33</v>
      </c>
      <c r="E957" s="162">
        <v>34.29</v>
      </c>
      <c r="F957" s="158" t="s">
        <v>10</v>
      </c>
    </row>
    <row r="958" spans="1:6" ht="30" customHeight="1">
      <c r="A958" s="85">
        <f t="shared" si="17"/>
        <v>945</v>
      </c>
      <c r="B958" s="176" t="s">
        <v>1905</v>
      </c>
      <c r="C958" s="177" t="s">
        <v>1906</v>
      </c>
      <c r="D958" s="176" t="s">
        <v>33</v>
      </c>
      <c r="E958" s="162">
        <v>184.24</v>
      </c>
      <c r="F958" s="158" t="s">
        <v>10</v>
      </c>
    </row>
    <row r="959" spans="1:6" ht="30" customHeight="1">
      <c r="A959" s="153">
        <f t="shared" si="17"/>
        <v>946</v>
      </c>
      <c r="B959" s="183" t="s">
        <v>1907</v>
      </c>
      <c r="C959" s="168" t="s">
        <v>1908</v>
      </c>
      <c r="D959" s="167" t="s">
        <v>50</v>
      </c>
      <c r="E959" s="157">
        <v>437.23</v>
      </c>
      <c r="F959" s="158" t="s">
        <v>10</v>
      </c>
    </row>
    <row r="960" spans="1:6" ht="30" customHeight="1">
      <c r="A960" s="153">
        <f t="shared" si="17"/>
        <v>947</v>
      </c>
      <c r="B960" s="169" t="s">
        <v>1909</v>
      </c>
      <c r="C960" s="182" t="s">
        <v>1910</v>
      </c>
      <c r="D960" s="167" t="s">
        <v>50</v>
      </c>
      <c r="E960" s="157">
        <v>349.78</v>
      </c>
      <c r="F960" s="158" t="s">
        <v>10</v>
      </c>
    </row>
    <row r="961" spans="1:6" ht="30" customHeight="1">
      <c r="A961" s="153">
        <f t="shared" si="17"/>
        <v>948</v>
      </c>
      <c r="B961" s="183" t="s">
        <v>1911</v>
      </c>
      <c r="C961" s="168" t="s">
        <v>1912</v>
      </c>
      <c r="D961" s="167" t="s">
        <v>50</v>
      </c>
      <c r="E961" s="157">
        <v>109.31</v>
      </c>
      <c r="F961" s="158" t="s">
        <v>10</v>
      </c>
    </row>
    <row r="962" spans="1:6" ht="30" customHeight="1">
      <c r="A962" s="85">
        <f t="shared" si="17"/>
        <v>949</v>
      </c>
      <c r="B962" s="176" t="s">
        <v>1913</v>
      </c>
      <c r="C962" s="177" t="s">
        <v>749</v>
      </c>
      <c r="D962" s="176" t="s">
        <v>33</v>
      </c>
      <c r="E962" s="162">
        <v>678.36</v>
      </c>
      <c r="F962" s="158" t="s">
        <v>10</v>
      </c>
    </row>
    <row r="963" spans="1:6" ht="30" customHeight="1">
      <c r="A963" s="85">
        <f t="shared" si="17"/>
        <v>950</v>
      </c>
      <c r="B963" s="173" t="s">
        <v>1914</v>
      </c>
      <c r="C963" s="170" t="s">
        <v>751</v>
      </c>
      <c r="D963" s="164" t="s">
        <v>50</v>
      </c>
      <c r="E963" s="162">
        <v>93.28</v>
      </c>
      <c r="F963" s="158" t="s">
        <v>10</v>
      </c>
    </row>
    <row r="964" spans="1:6" ht="30" customHeight="1">
      <c r="A964" s="85">
        <f t="shared" si="17"/>
        <v>951</v>
      </c>
      <c r="B964" s="176" t="s">
        <v>1915</v>
      </c>
      <c r="C964" s="177" t="s">
        <v>812</v>
      </c>
      <c r="D964" s="164" t="s">
        <v>50</v>
      </c>
      <c r="E964" s="162">
        <v>1539.2099999999998</v>
      </c>
      <c r="F964" s="158" t="s">
        <v>10</v>
      </c>
    </row>
    <row r="965" spans="1:6" ht="30" customHeight="1">
      <c r="A965" s="153">
        <f t="shared" si="17"/>
        <v>952</v>
      </c>
      <c r="B965" s="183" t="s">
        <v>1916</v>
      </c>
      <c r="C965" s="168" t="s">
        <v>1917</v>
      </c>
      <c r="D965" s="156" t="s">
        <v>9</v>
      </c>
      <c r="E965" s="157">
        <v>3.15</v>
      </c>
      <c r="F965" s="158" t="s">
        <v>10</v>
      </c>
    </row>
    <row r="966" spans="1:6" ht="30" customHeight="1">
      <c r="A966" s="153">
        <f t="shared" si="17"/>
        <v>953</v>
      </c>
      <c r="B966" s="169" t="s">
        <v>1918</v>
      </c>
      <c r="C966" s="182" t="s">
        <v>1919</v>
      </c>
      <c r="D966" s="167" t="s">
        <v>50</v>
      </c>
      <c r="E966" s="157">
        <v>721.64</v>
      </c>
      <c r="F966" s="158" t="s">
        <v>10</v>
      </c>
    </row>
    <row r="967" spans="1:6" ht="30" customHeight="1">
      <c r="A967" s="85">
        <f t="shared" si="17"/>
        <v>954</v>
      </c>
      <c r="B967" s="173" t="s">
        <v>1920</v>
      </c>
      <c r="C967" s="170" t="s">
        <v>1921</v>
      </c>
      <c r="D967" s="173" t="s">
        <v>1887</v>
      </c>
      <c r="E967" s="162">
        <v>2.81</v>
      </c>
      <c r="F967" s="158" t="s">
        <v>10</v>
      </c>
    </row>
    <row r="968" spans="1:6" ht="30" customHeight="1">
      <c r="A968" s="85">
        <f t="shared" si="17"/>
        <v>955</v>
      </c>
      <c r="B968" s="176" t="s">
        <v>1922</v>
      </c>
      <c r="C968" s="177" t="s">
        <v>1923</v>
      </c>
      <c r="D968" s="176" t="s">
        <v>1887</v>
      </c>
      <c r="E968" s="162">
        <v>0.55000000000000004</v>
      </c>
      <c r="F968" s="158" t="s">
        <v>10</v>
      </c>
    </row>
    <row r="969" spans="1:6" ht="30" customHeight="1">
      <c r="A969" s="153">
        <f t="shared" si="17"/>
        <v>956</v>
      </c>
      <c r="B969" s="183" t="s">
        <v>1924</v>
      </c>
      <c r="C969" s="168" t="s">
        <v>1925</v>
      </c>
      <c r="D969" s="167" t="s">
        <v>50</v>
      </c>
      <c r="E969" s="157">
        <v>766.73</v>
      </c>
      <c r="F969" s="158" t="s">
        <v>10</v>
      </c>
    </row>
    <row r="970" spans="1:6" ht="30" customHeight="1">
      <c r="A970" s="153">
        <f t="shared" si="17"/>
        <v>957</v>
      </c>
      <c r="B970" s="169" t="s">
        <v>1926</v>
      </c>
      <c r="C970" s="182" t="s">
        <v>1927</v>
      </c>
      <c r="D970" s="167" t="s">
        <v>50</v>
      </c>
      <c r="E970" s="157">
        <v>1081.81</v>
      </c>
      <c r="F970" s="158" t="s">
        <v>10</v>
      </c>
    </row>
    <row r="971" spans="1:6" ht="30" customHeight="1">
      <c r="A971" s="85"/>
      <c r="B971" s="488" t="s">
        <v>1928</v>
      </c>
      <c r="C971" s="488"/>
      <c r="D971" s="204"/>
      <c r="E971" s="162"/>
      <c r="F971" s="158"/>
    </row>
    <row r="972" spans="1:6" ht="30" customHeight="1">
      <c r="A972" s="153">
        <f>+A970+1</f>
        <v>958</v>
      </c>
      <c r="B972" s="169" t="s">
        <v>1929</v>
      </c>
      <c r="C972" s="182" t="s">
        <v>1930</v>
      </c>
      <c r="D972" s="156" t="s">
        <v>9</v>
      </c>
      <c r="E972" s="157">
        <v>3.15</v>
      </c>
      <c r="F972" s="158" t="s">
        <v>10</v>
      </c>
    </row>
    <row r="973" spans="1:6" ht="30" customHeight="1">
      <c r="A973" s="85">
        <f t="shared" si="17"/>
        <v>959</v>
      </c>
      <c r="B973" s="173" t="s">
        <v>1931</v>
      </c>
      <c r="C973" s="170" t="s">
        <v>1932</v>
      </c>
      <c r="D973" s="173" t="s">
        <v>13</v>
      </c>
      <c r="E973" s="162">
        <v>107.13</v>
      </c>
      <c r="F973" s="158" t="s">
        <v>10</v>
      </c>
    </row>
    <row r="974" spans="1:6" ht="30" customHeight="1">
      <c r="A974" s="85">
        <f t="shared" si="17"/>
        <v>960</v>
      </c>
      <c r="B974" s="176" t="s">
        <v>1933</v>
      </c>
      <c r="C974" s="177" t="s">
        <v>1934</v>
      </c>
      <c r="D974" s="176" t="s">
        <v>33</v>
      </c>
      <c r="E974" s="162">
        <v>229.19000000000003</v>
      </c>
      <c r="F974" s="158" t="s">
        <v>10</v>
      </c>
    </row>
    <row r="975" spans="1:6" ht="30" customHeight="1">
      <c r="A975" s="85">
        <f t="shared" si="17"/>
        <v>961</v>
      </c>
      <c r="B975" s="173" t="s">
        <v>1935</v>
      </c>
      <c r="C975" s="170" t="s">
        <v>1936</v>
      </c>
      <c r="D975" s="173" t="s">
        <v>33</v>
      </c>
      <c r="E975" s="162">
        <v>61.04</v>
      </c>
      <c r="F975" s="158" t="s">
        <v>10</v>
      </c>
    </row>
    <row r="976" spans="1:6" ht="30" customHeight="1">
      <c r="A976" s="85">
        <f t="shared" si="17"/>
        <v>962</v>
      </c>
      <c r="B976" s="176" t="s">
        <v>1937</v>
      </c>
      <c r="C976" s="177" t="s">
        <v>1938</v>
      </c>
      <c r="D976" s="176" t="s">
        <v>33</v>
      </c>
      <c r="E976" s="162">
        <v>373.74</v>
      </c>
      <c r="F976" s="158" t="s">
        <v>10</v>
      </c>
    </row>
    <row r="977" spans="1:6" ht="30" customHeight="1">
      <c r="A977" s="85">
        <f t="shared" si="17"/>
        <v>963</v>
      </c>
      <c r="B977" s="173" t="s">
        <v>1939</v>
      </c>
      <c r="C977" s="170" t="s">
        <v>43</v>
      </c>
      <c r="D977" s="173" t="s">
        <v>33</v>
      </c>
      <c r="E977" s="162">
        <v>91.67</v>
      </c>
      <c r="F977" s="158" t="s">
        <v>10</v>
      </c>
    </row>
    <row r="978" spans="1:6" ht="30" customHeight="1">
      <c r="A978" s="85">
        <f t="shared" si="17"/>
        <v>964</v>
      </c>
      <c r="B978" s="176" t="s">
        <v>1940</v>
      </c>
      <c r="C978" s="177" t="s">
        <v>1941</v>
      </c>
      <c r="D978" s="176" t="s">
        <v>33</v>
      </c>
      <c r="E978" s="162">
        <v>111.41000000000001</v>
      </c>
      <c r="F978" s="158" t="s">
        <v>10</v>
      </c>
    </row>
    <row r="979" spans="1:6" ht="30" customHeight="1">
      <c r="A979" s="85">
        <f t="shared" si="17"/>
        <v>965</v>
      </c>
      <c r="B979" s="176" t="s">
        <v>1942</v>
      </c>
      <c r="C979" s="177" t="s">
        <v>1778</v>
      </c>
      <c r="D979" s="164" t="s">
        <v>50</v>
      </c>
      <c r="E979" s="162">
        <v>373.74</v>
      </c>
      <c r="F979" s="158" t="s">
        <v>10</v>
      </c>
    </row>
    <row r="980" spans="1:6" ht="30" customHeight="1">
      <c r="A980" s="153">
        <f t="shared" si="17"/>
        <v>966</v>
      </c>
      <c r="B980" s="183" t="s">
        <v>1943</v>
      </c>
      <c r="C980" s="168" t="s">
        <v>1944</v>
      </c>
      <c r="D980" s="167" t="s">
        <v>50</v>
      </c>
      <c r="E980" s="157">
        <v>437.23</v>
      </c>
      <c r="F980" s="158" t="s">
        <v>10</v>
      </c>
    </row>
    <row r="981" spans="1:6" ht="30" customHeight="1">
      <c r="A981" s="153">
        <f t="shared" si="17"/>
        <v>967</v>
      </c>
      <c r="B981" s="169" t="s">
        <v>1945</v>
      </c>
      <c r="C981" s="182" t="s">
        <v>1946</v>
      </c>
      <c r="D981" s="167" t="s">
        <v>50</v>
      </c>
      <c r="E981" s="157">
        <v>349.78</v>
      </c>
      <c r="F981" s="158" t="s">
        <v>10</v>
      </c>
    </row>
    <row r="982" spans="1:6" ht="30" customHeight="1">
      <c r="A982" s="153">
        <f t="shared" si="17"/>
        <v>968</v>
      </c>
      <c r="B982" s="183" t="s">
        <v>1947</v>
      </c>
      <c r="C982" s="168" t="s">
        <v>65</v>
      </c>
      <c r="D982" s="156" t="s">
        <v>9</v>
      </c>
      <c r="E982" s="157">
        <v>2.66</v>
      </c>
      <c r="F982" s="158" t="s">
        <v>10</v>
      </c>
    </row>
    <row r="983" spans="1:6" ht="30" customHeight="1">
      <c r="A983" s="153">
        <f t="shared" si="17"/>
        <v>969</v>
      </c>
      <c r="B983" s="169" t="s">
        <v>1948</v>
      </c>
      <c r="C983" s="182" t="s">
        <v>1949</v>
      </c>
      <c r="D983" s="167" t="s">
        <v>50</v>
      </c>
      <c r="E983" s="157">
        <v>109.31</v>
      </c>
      <c r="F983" s="158" t="s">
        <v>10</v>
      </c>
    </row>
    <row r="984" spans="1:6" ht="30" customHeight="1">
      <c r="A984" s="85">
        <f t="shared" si="17"/>
        <v>970</v>
      </c>
      <c r="B984" s="173" t="s">
        <v>1950</v>
      </c>
      <c r="C984" s="170" t="s">
        <v>1951</v>
      </c>
      <c r="D984" s="173" t="s">
        <v>33</v>
      </c>
      <c r="E984" s="162">
        <v>2193.02</v>
      </c>
      <c r="F984" s="158" t="s">
        <v>10</v>
      </c>
    </row>
    <row r="985" spans="1:6" ht="30" customHeight="1">
      <c r="A985" s="85">
        <f t="shared" si="17"/>
        <v>971</v>
      </c>
      <c r="B985" s="176" t="s">
        <v>1952</v>
      </c>
      <c r="C985" s="177" t="s">
        <v>1953</v>
      </c>
      <c r="D985" s="176" t="s">
        <v>13</v>
      </c>
      <c r="E985" s="162">
        <v>116.71000000000001</v>
      </c>
      <c r="F985" s="158" t="s">
        <v>10</v>
      </c>
    </row>
    <row r="986" spans="1:6" ht="30" customHeight="1">
      <c r="A986" s="153">
        <f t="shared" si="17"/>
        <v>972</v>
      </c>
      <c r="B986" s="169" t="s">
        <v>1954</v>
      </c>
      <c r="C986" s="182" t="s">
        <v>1955</v>
      </c>
      <c r="D986" s="169" t="s">
        <v>9</v>
      </c>
      <c r="E986" s="157">
        <v>3.15</v>
      </c>
      <c r="F986" s="158" t="s">
        <v>10</v>
      </c>
    </row>
    <row r="987" spans="1:6" ht="30" customHeight="1">
      <c r="A987" s="85">
        <f t="shared" si="17"/>
        <v>973</v>
      </c>
      <c r="B987" s="184" t="s">
        <v>1956</v>
      </c>
      <c r="C987" s="185" t="s">
        <v>1957</v>
      </c>
      <c r="D987" s="184" t="s">
        <v>33</v>
      </c>
      <c r="E987" s="162">
        <v>2703.75</v>
      </c>
      <c r="F987" s="158" t="s">
        <v>10</v>
      </c>
    </row>
    <row r="988" spans="1:6" ht="30" customHeight="1">
      <c r="A988" s="153">
        <f t="shared" si="17"/>
        <v>974</v>
      </c>
      <c r="B988" s="169" t="s">
        <v>1958</v>
      </c>
      <c r="C988" s="182" t="s">
        <v>1959</v>
      </c>
      <c r="D988" s="169" t="s">
        <v>50</v>
      </c>
      <c r="E988" s="157">
        <v>708.46</v>
      </c>
      <c r="F988" s="158" t="s">
        <v>10</v>
      </c>
    </row>
    <row r="989" spans="1:6" ht="30" customHeight="1">
      <c r="A989" s="153">
        <f t="shared" si="17"/>
        <v>975</v>
      </c>
      <c r="B989" s="169" t="s">
        <v>1960</v>
      </c>
      <c r="C989" s="182" t="s">
        <v>1961</v>
      </c>
      <c r="D989" s="169" t="s">
        <v>50</v>
      </c>
      <c r="E989" s="157">
        <v>297.33</v>
      </c>
      <c r="F989" s="158" t="s">
        <v>10</v>
      </c>
    </row>
    <row r="990" spans="1:6" ht="30" customHeight="1">
      <c r="A990" s="153">
        <f t="shared" si="17"/>
        <v>976</v>
      </c>
      <c r="B990" s="169" t="s">
        <v>1962</v>
      </c>
      <c r="C990" s="168" t="s">
        <v>1963</v>
      </c>
      <c r="D990" s="183" t="s">
        <v>50</v>
      </c>
      <c r="E990" s="157">
        <v>92.92</v>
      </c>
      <c r="F990" s="158" t="s">
        <v>10</v>
      </c>
    </row>
    <row r="991" spans="1:6" ht="30" customHeight="1">
      <c r="A991" s="85"/>
      <c r="B991" s="488" t="s">
        <v>1964</v>
      </c>
      <c r="C991" s="488"/>
      <c r="D991" s="204"/>
      <c r="E991" s="162"/>
      <c r="F991" s="158"/>
    </row>
    <row r="992" spans="1:6" ht="30" customHeight="1">
      <c r="A992" s="153">
        <f>+A990+1</f>
        <v>977</v>
      </c>
      <c r="B992" s="183" t="s">
        <v>1965</v>
      </c>
      <c r="C992" s="168" t="s">
        <v>1966</v>
      </c>
      <c r="D992" s="156" t="s">
        <v>9</v>
      </c>
      <c r="E992" s="157">
        <v>3.15</v>
      </c>
      <c r="F992" s="158" t="s">
        <v>10</v>
      </c>
    </row>
    <row r="993" spans="1:6" ht="30" customHeight="1">
      <c r="A993" s="85">
        <f>A992+1</f>
        <v>978</v>
      </c>
      <c r="B993" s="176" t="s">
        <v>1967</v>
      </c>
      <c r="C993" s="177" t="s">
        <v>1968</v>
      </c>
      <c r="D993" s="176" t="s">
        <v>13</v>
      </c>
      <c r="E993" s="162">
        <v>107.13</v>
      </c>
      <c r="F993" s="158" t="s">
        <v>10</v>
      </c>
    </row>
    <row r="994" spans="1:6" ht="30" customHeight="1">
      <c r="A994" s="85">
        <f t="shared" ref="A994:A1003" si="18">A993+1</f>
        <v>979</v>
      </c>
      <c r="B994" s="173" t="s">
        <v>1969</v>
      </c>
      <c r="C994" s="170" t="s">
        <v>1970</v>
      </c>
      <c r="D994" s="173" t="s">
        <v>33</v>
      </c>
      <c r="E994" s="162">
        <v>373.74</v>
      </c>
      <c r="F994" s="158" t="s">
        <v>10</v>
      </c>
    </row>
    <row r="995" spans="1:6" ht="30" customHeight="1">
      <c r="A995" s="85">
        <f t="shared" si="18"/>
        <v>980</v>
      </c>
      <c r="B995" s="176" t="s">
        <v>1971</v>
      </c>
      <c r="C995" s="177" t="s">
        <v>1972</v>
      </c>
      <c r="D995" s="176" t="s">
        <v>33</v>
      </c>
      <c r="E995" s="162">
        <v>91.67</v>
      </c>
      <c r="F995" s="158" t="s">
        <v>10</v>
      </c>
    </row>
    <row r="996" spans="1:6" ht="30" customHeight="1">
      <c r="A996" s="85">
        <f t="shared" si="18"/>
        <v>981</v>
      </c>
      <c r="B996" s="173" t="s">
        <v>1973</v>
      </c>
      <c r="C996" s="170" t="s">
        <v>1974</v>
      </c>
      <c r="D996" s="173" t="s">
        <v>33</v>
      </c>
      <c r="E996" s="162">
        <v>111.41000000000001</v>
      </c>
      <c r="F996" s="158" t="s">
        <v>10</v>
      </c>
    </row>
    <row r="997" spans="1:6" ht="30" customHeight="1">
      <c r="A997" s="153">
        <f t="shared" si="18"/>
        <v>982</v>
      </c>
      <c r="B997" s="169" t="s">
        <v>1975</v>
      </c>
      <c r="C997" s="182" t="s">
        <v>1976</v>
      </c>
      <c r="D997" s="167" t="s">
        <v>50</v>
      </c>
      <c r="E997" s="157">
        <v>437.23</v>
      </c>
      <c r="F997" s="158" t="s">
        <v>10</v>
      </c>
    </row>
    <row r="998" spans="1:6" ht="30" customHeight="1">
      <c r="A998" s="153">
        <f t="shared" si="18"/>
        <v>983</v>
      </c>
      <c r="B998" s="183" t="s">
        <v>1977</v>
      </c>
      <c r="C998" s="168" t="s">
        <v>1978</v>
      </c>
      <c r="D998" s="167" t="s">
        <v>50</v>
      </c>
      <c r="E998" s="157">
        <v>349.78</v>
      </c>
      <c r="F998" s="158" t="s">
        <v>10</v>
      </c>
    </row>
    <row r="999" spans="1:6" ht="30" customHeight="1">
      <c r="A999" s="153">
        <f t="shared" si="18"/>
        <v>984</v>
      </c>
      <c r="B999" s="183" t="s">
        <v>1979</v>
      </c>
      <c r="C999" s="168" t="s">
        <v>65</v>
      </c>
      <c r="D999" s="156" t="s">
        <v>9</v>
      </c>
      <c r="E999" s="157">
        <v>2.66</v>
      </c>
      <c r="F999" s="158" t="s">
        <v>10</v>
      </c>
    </row>
    <row r="1000" spans="1:6" ht="30" customHeight="1">
      <c r="A1000" s="153">
        <f t="shared" si="18"/>
        <v>985</v>
      </c>
      <c r="B1000" s="183" t="s">
        <v>1980</v>
      </c>
      <c r="C1000" s="168" t="s">
        <v>1981</v>
      </c>
      <c r="D1000" s="167" t="s">
        <v>50</v>
      </c>
      <c r="E1000" s="157">
        <v>109.31</v>
      </c>
      <c r="F1000" s="158" t="s">
        <v>10</v>
      </c>
    </row>
    <row r="1001" spans="1:6" ht="30" customHeight="1">
      <c r="A1001" s="153">
        <f t="shared" si="18"/>
        <v>986</v>
      </c>
      <c r="B1001" s="169" t="s">
        <v>1982</v>
      </c>
      <c r="C1001" s="182" t="s">
        <v>1983</v>
      </c>
      <c r="D1001" s="167" t="s">
        <v>50</v>
      </c>
      <c r="E1001" s="157">
        <v>766.73</v>
      </c>
      <c r="F1001" s="158" t="s">
        <v>10</v>
      </c>
    </row>
    <row r="1002" spans="1:6" ht="30" customHeight="1">
      <c r="A1002" s="85">
        <f t="shared" si="18"/>
        <v>987</v>
      </c>
      <c r="B1002" s="173" t="s">
        <v>1984</v>
      </c>
      <c r="C1002" s="170" t="s">
        <v>1985</v>
      </c>
      <c r="D1002" s="173" t="s">
        <v>33</v>
      </c>
      <c r="E1002" s="162">
        <v>2193.02</v>
      </c>
      <c r="F1002" s="158" t="s">
        <v>10</v>
      </c>
    </row>
    <row r="1003" spans="1:6" ht="30" customHeight="1">
      <c r="A1003" s="85">
        <f t="shared" si="18"/>
        <v>988</v>
      </c>
      <c r="B1003" s="176" t="s">
        <v>1986</v>
      </c>
      <c r="C1003" s="177" t="s">
        <v>1987</v>
      </c>
      <c r="D1003" s="176" t="s">
        <v>13</v>
      </c>
      <c r="E1003" s="162">
        <v>116.71000000000001</v>
      </c>
      <c r="F1003" s="158" t="s">
        <v>10</v>
      </c>
    </row>
    <row r="1004" spans="1:6" ht="30" customHeight="1">
      <c r="A1004" s="85"/>
      <c r="B1004" s="487" t="s">
        <v>1988</v>
      </c>
      <c r="C1004" s="487"/>
      <c r="D1004" s="151"/>
      <c r="E1004" s="193"/>
      <c r="F1004" s="194"/>
    </row>
    <row r="1005" spans="1:6" ht="30" customHeight="1">
      <c r="A1005" s="85">
        <f>A1003+1</f>
        <v>989</v>
      </c>
      <c r="B1005" s="173" t="s">
        <v>1989</v>
      </c>
      <c r="C1005" s="170" t="s">
        <v>1990</v>
      </c>
      <c r="D1005" s="164" t="s">
        <v>50</v>
      </c>
      <c r="E1005" s="162">
        <v>37.75</v>
      </c>
      <c r="F1005" s="158" t="s">
        <v>10</v>
      </c>
    </row>
    <row r="1006" spans="1:6" ht="30" customHeight="1">
      <c r="A1006" s="85">
        <f t="shared" ref="A1006:A1069" si="19">A1005+1</f>
        <v>990</v>
      </c>
      <c r="B1006" s="176" t="s">
        <v>1991</v>
      </c>
      <c r="C1006" s="177" t="s">
        <v>1992</v>
      </c>
      <c r="D1006" s="176" t="s">
        <v>911</v>
      </c>
      <c r="E1006" s="162">
        <v>0.67</v>
      </c>
      <c r="F1006" s="158" t="s">
        <v>10</v>
      </c>
    </row>
    <row r="1007" spans="1:6" ht="30" customHeight="1">
      <c r="A1007" s="85">
        <f t="shared" si="19"/>
        <v>991</v>
      </c>
      <c r="B1007" s="173" t="s">
        <v>1993</v>
      </c>
      <c r="C1007" s="170" t="s">
        <v>1994</v>
      </c>
      <c r="D1007" s="173" t="s">
        <v>61</v>
      </c>
      <c r="E1007" s="162">
        <v>1710.4399999999998</v>
      </c>
      <c r="F1007" s="158" t="s">
        <v>10</v>
      </c>
    </row>
    <row r="1008" spans="1:6" ht="30" customHeight="1">
      <c r="A1008" s="85">
        <f t="shared" si="19"/>
        <v>992</v>
      </c>
      <c r="B1008" s="176" t="s">
        <v>1995</v>
      </c>
      <c r="C1008" s="177" t="s">
        <v>1996</v>
      </c>
      <c r="D1008" s="176" t="s">
        <v>61</v>
      </c>
      <c r="E1008" s="162">
        <v>1710.4399999999998</v>
      </c>
      <c r="F1008" s="158" t="s">
        <v>10</v>
      </c>
    </row>
    <row r="1009" spans="1:6" ht="30" customHeight="1">
      <c r="A1009" s="85">
        <f t="shared" si="19"/>
        <v>993</v>
      </c>
      <c r="B1009" s="173" t="s">
        <v>1997</v>
      </c>
      <c r="C1009" s="170" t="s">
        <v>1998</v>
      </c>
      <c r="D1009" s="164" t="s">
        <v>50</v>
      </c>
      <c r="E1009" s="162">
        <v>58.730000000000004</v>
      </c>
      <c r="F1009" s="158" t="s">
        <v>10</v>
      </c>
    </row>
    <row r="1010" spans="1:6" ht="30" customHeight="1">
      <c r="A1010" s="85">
        <f t="shared" si="19"/>
        <v>994</v>
      </c>
      <c r="B1010" s="176" t="s">
        <v>1999</v>
      </c>
      <c r="C1010" s="177" t="s">
        <v>2000</v>
      </c>
      <c r="D1010" s="164" t="s">
        <v>50</v>
      </c>
      <c r="E1010" s="162">
        <v>38.6</v>
      </c>
      <c r="F1010" s="158" t="s">
        <v>10</v>
      </c>
    </row>
    <row r="1011" spans="1:6" ht="30" customHeight="1">
      <c r="A1011" s="85">
        <f t="shared" si="19"/>
        <v>995</v>
      </c>
      <c r="B1011" s="173" t="s">
        <v>2001</v>
      </c>
      <c r="C1011" s="170" t="s">
        <v>2002</v>
      </c>
      <c r="D1011" s="164" t="s">
        <v>50</v>
      </c>
      <c r="E1011" s="162">
        <v>394.29999999999995</v>
      </c>
      <c r="F1011" s="158" t="s">
        <v>10</v>
      </c>
    </row>
    <row r="1012" spans="1:6" ht="30" customHeight="1">
      <c r="A1012" s="85">
        <f t="shared" si="19"/>
        <v>996</v>
      </c>
      <c r="B1012" s="176" t="s">
        <v>2003</v>
      </c>
      <c r="C1012" s="177" t="s">
        <v>2004</v>
      </c>
      <c r="D1012" s="164" t="s">
        <v>50</v>
      </c>
      <c r="E1012" s="162">
        <v>249.16</v>
      </c>
      <c r="F1012" s="158" t="s">
        <v>10</v>
      </c>
    </row>
    <row r="1013" spans="1:6" ht="30" customHeight="1">
      <c r="A1013" s="85">
        <f t="shared" si="19"/>
        <v>997</v>
      </c>
      <c r="B1013" s="173" t="s">
        <v>2005</v>
      </c>
      <c r="C1013" s="170" t="s">
        <v>2006</v>
      </c>
      <c r="D1013" s="164" t="s">
        <v>50</v>
      </c>
      <c r="E1013" s="162">
        <v>412.75</v>
      </c>
      <c r="F1013" s="158" t="s">
        <v>10</v>
      </c>
    </row>
    <row r="1014" spans="1:6" ht="30" customHeight="1">
      <c r="A1014" s="85">
        <f t="shared" si="19"/>
        <v>998</v>
      </c>
      <c r="B1014" s="176" t="s">
        <v>2007</v>
      </c>
      <c r="C1014" s="177" t="s">
        <v>2008</v>
      </c>
      <c r="D1014" s="164" t="s">
        <v>50</v>
      </c>
      <c r="E1014" s="162">
        <v>79.699999999999989</v>
      </c>
      <c r="F1014" s="158" t="s">
        <v>10</v>
      </c>
    </row>
    <row r="1015" spans="1:6" ht="30" customHeight="1">
      <c r="A1015" s="85">
        <f t="shared" si="19"/>
        <v>999</v>
      </c>
      <c r="B1015" s="173" t="s">
        <v>2009</v>
      </c>
      <c r="C1015" s="170" t="s">
        <v>2010</v>
      </c>
      <c r="D1015" s="164" t="s">
        <v>50</v>
      </c>
      <c r="E1015" s="162">
        <v>75.509999999999991</v>
      </c>
      <c r="F1015" s="158" t="s">
        <v>10</v>
      </c>
    </row>
    <row r="1016" spans="1:6" ht="30" customHeight="1">
      <c r="A1016" s="85">
        <f t="shared" si="19"/>
        <v>1000</v>
      </c>
      <c r="B1016" s="176" t="s">
        <v>2011</v>
      </c>
      <c r="C1016" s="177" t="s">
        <v>2012</v>
      </c>
      <c r="D1016" s="176" t="s">
        <v>33</v>
      </c>
      <c r="E1016" s="162">
        <v>352.34</v>
      </c>
      <c r="F1016" s="158" t="s">
        <v>10</v>
      </c>
    </row>
    <row r="1017" spans="1:6" ht="30" customHeight="1">
      <c r="A1017" s="85">
        <f t="shared" si="19"/>
        <v>1001</v>
      </c>
      <c r="B1017" s="173" t="s">
        <v>2013</v>
      </c>
      <c r="C1017" s="170" t="s">
        <v>2014</v>
      </c>
      <c r="D1017" s="173" t="s">
        <v>33</v>
      </c>
      <c r="E1017" s="162">
        <v>402.69</v>
      </c>
      <c r="F1017" s="158" t="s">
        <v>10</v>
      </c>
    </row>
    <row r="1018" spans="1:6" ht="30" customHeight="1">
      <c r="A1018" s="85">
        <f t="shared" si="19"/>
        <v>1002</v>
      </c>
      <c r="B1018" s="176" t="s">
        <v>2015</v>
      </c>
      <c r="C1018" s="177" t="s">
        <v>2016</v>
      </c>
      <c r="D1018" s="176" t="s">
        <v>33</v>
      </c>
      <c r="E1018" s="162">
        <v>482.38000000000005</v>
      </c>
      <c r="F1018" s="158" t="s">
        <v>10</v>
      </c>
    </row>
    <row r="1019" spans="1:6" ht="30" customHeight="1">
      <c r="A1019" s="153">
        <f t="shared" si="19"/>
        <v>1003</v>
      </c>
      <c r="B1019" s="183" t="s">
        <v>2017</v>
      </c>
      <c r="C1019" s="168" t="s">
        <v>2018</v>
      </c>
      <c r="D1019" s="167" t="s">
        <v>50</v>
      </c>
      <c r="E1019" s="157">
        <v>806.54</v>
      </c>
      <c r="F1019" s="158" t="s">
        <v>10</v>
      </c>
    </row>
    <row r="1020" spans="1:6" ht="30" customHeight="1">
      <c r="A1020" s="85">
        <f t="shared" si="19"/>
        <v>1004</v>
      </c>
      <c r="B1020" s="176" t="s">
        <v>2019</v>
      </c>
      <c r="C1020" s="177" t="s">
        <v>2020</v>
      </c>
      <c r="D1020" s="176" t="s">
        <v>911</v>
      </c>
      <c r="E1020" s="162">
        <v>26.86</v>
      </c>
      <c r="F1020" s="158" t="s">
        <v>10</v>
      </c>
    </row>
    <row r="1021" spans="1:6" ht="30" customHeight="1">
      <c r="A1021" s="153">
        <f t="shared" si="19"/>
        <v>1005</v>
      </c>
      <c r="B1021" s="183" t="s">
        <v>2021</v>
      </c>
      <c r="C1021" s="168" t="s">
        <v>2022</v>
      </c>
      <c r="D1021" s="167" t="s">
        <v>50</v>
      </c>
      <c r="E1021" s="157">
        <v>616.72</v>
      </c>
      <c r="F1021" s="158" t="s">
        <v>10</v>
      </c>
    </row>
    <row r="1022" spans="1:6" ht="30" customHeight="1">
      <c r="A1022" s="153">
        <f t="shared" si="19"/>
        <v>1006</v>
      </c>
      <c r="B1022" s="169" t="s">
        <v>2023</v>
      </c>
      <c r="C1022" s="182" t="s">
        <v>2024</v>
      </c>
      <c r="D1022" s="167" t="s">
        <v>50</v>
      </c>
      <c r="E1022" s="157">
        <v>764.32</v>
      </c>
      <c r="F1022" s="158" t="s">
        <v>10</v>
      </c>
    </row>
    <row r="1023" spans="1:6" ht="30" customHeight="1">
      <c r="A1023" s="85">
        <f t="shared" si="19"/>
        <v>1007</v>
      </c>
      <c r="B1023" s="173" t="s">
        <v>2025</v>
      </c>
      <c r="C1023" s="170" t="s">
        <v>2026</v>
      </c>
      <c r="D1023" s="173" t="s">
        <v>911</v>
      </c>
      <c r="E1023" s="162">
        <v>31.880000000000003</v>
      </c>
      <c r="F1023" s="158" t="s">
        <v>10</v>
      </c>
    </row>
    <row r="1024" spans="1:6" ht="30" customHeight="1">
      <c r="A1024" s="85">
        <f t="shared" si="19"/>
        <v>1008</v>
      </c>
      <c r="B1024" s="176" t="s">
        <v>2027</v>
      </c>
      <c r="C1024" s="177" t="s">
        <v>2028</v>
      </c>
      <c r="D1024" s="164" t="s">
        <v>50</v>
      </c>
      <c r="E1024" s="162">
        <v>151</v>
      </c>
      <c r="F1024" s="158" t="s">
        <v>10</v>
      </c>
    </row>
    <row r="1025" spans="1:6" ht="30" customHeight="1">
      <c r="A1025" s="85">
        <f t="shared" si="19"/>
        <v>1009</v>
      </c>
      <c r="B1025" s="173" t="s">
        <v>2029</v>
      </c>
      <c r="C1025" s="170" t="s">
        <v>2030</v>
      </c>
      <c r="D1025" s="173" t="s">
        <v>911</v>
      </c>
      <c r="E1025" s="162">
        <v>26.86</v>
      </c>
      <c r="F1025" s="158" t="s">
        <v>10</v>
      </c>
    </row>
    <row r="1026" spans="1:6" ht="30" customHeight="1">
      <c r="A1026" s="85">
        <f t="shared" si="19"/>
        <v>1010</v>
      </c>
      <c r="B1026" s="176" t="s">
        <v>2031</v>
      </c>
      <c r="C1026" s="177" t="s">
        <v>2032</v>
      </c>
      <c r="D1026" s="176" t="s">
        <v>911</v>
      </c>
      <c r="E1026" s="162">
        <v>27.08</v>
      </c>
      <c r="F1026" s="158" t="s">
        <v>10</v>
      </c>
    </row>
    <row r="1027" spans="1:6" ht="30" customHeight="1">
      <c r="A1027" s="85">
        <f t="shared" si="19"/>
        <v>1011</v>
      </c>
      <c r="B1027" s="173" t="s">
        <v>2033</v>
      </c>
      <c r="C1027" s="170" t="s">
        <v>2034</v>
      </c>
      <c r="D1027" s="173" t="s">
        <v>2035</v>
      </c>
      <c r="E1027" s="162">
        <v>315.73</v>
      </c>
      <c r="F1027" s="158" t="s">
        <v>10</v>
      </c>
    </row>
    <row r="1028" spans="1:6" ht="30" customHeight="1">
      <c r="A1028" s="85">
        <f t="shared" si="19"/>
        <v>1012</v>
      </c>
      <c r="B1028" s="176" t="s">
        <v>2036</v>
      </c>
      <c r="C1028" s="177" t="s">
        <v>2037</v>
      </c>
      <c r="D1028" s="176" t="s">
        <v>2035</v>
      </c>
      <c r="E1028" s="162">
        <v>566.28000000000009</v>
      </c>
      <c r="F1028" s="158" t="s">
        <v>10</v>
      </c>
    </row>
    <row r="1029" spans="1:6" ht="30" customHeight="1">
      <c r="A1029" s="85">
        <f t="shared" si="19"/>
        <v>1013</v>
      </c>
      <c r="B1029" s="173" t="s">
        <v>2038</v>
      </c>
      <c r="C1029" s="170" t="s">
        <v>2039</v>
      </c>
      <c r="D1029" s="164" t="s">
        <v>50</v>
      </c>
      <c r="E1029" s="162">
        <v>377.53000000000003</v>
      </c>
      <c r="F1029" s="158" t="s">
        <v>10</v>
      </c>
    </row>
    <row r="1030" spans="1:6" ht="30" customHeight="1">
      <c r="A1030" s="85">
        <f t="shared" si="19"/>
        <v>1014</v>
      </c>
      <c r="B1030" s="176" t="s">
        <v>2040</v>
      </c>
      <c r="C1030" s="177" t="s">
        <v>2041</v>
      </c>
      <c r="D1030" s="164" t="s">
        <v>50</v>
      </c>
      <c r="E1030" s="162">
        <v>166.95</v>
      </c>
      <c r="F1030" s="158" t="s">
        <v>10</v>
      </c>
    </row>
    <row r="1031" spans="1:6" ht="30" customHeight="1">
      <c r="A1031" s="85">
        <f t="shared" si="19"/>
        <v>1015</v>
      </c>
      <c r="B1031" s="173" t="s">
        <v>2042</v>
      </c>
      <c r="C1031" s="170" t="s">
        <v>2043</v>
      </c>
      <c r="D1031" s="164" t="s">
        <v>50</v>
      </c>
      <c r="E1031" s="162">
        <v>192.97</v>
      </c>
      <c r="F1031" s="158" t="s">
        <v>10</v>
      </c>
    </row>
    <row r="1032" spans="1:6" ht="30" customHeight="1">
      <c r="A1032" s="85">
        <f t="shared" si="19"/>
        <v>1016</v>
      </c>
      <c r="B1032" s="176" t="s">
        <v>2044</v>
      </c>
      <c r="C1032" s="177" t="s">
        <v>2045</v>
      </c>
      <c r="D1032" s="164" t="s">
        <v>50</v>
      </c>
      <c r="E1032" s="162">
        <v>242.62</v>
      </c>
      <c r="F1032" s="158" t="s">
        <v>10</v>
      </c>
    </row>
    <row r="1033" spans="1:6" ht="30" customHeight="1">
      <c r="A1033" s="85">
        <f t="shared" si="19"/>
        <v>1017</v>
      </c>
      <c r="B1033" s="173" t="s">
        <v>2046</v>
      </c>
      <c r="C1033" s="170" t="s">
        <v>2047</v>
      </c>
      <c r="D1033" s="164" t="s">
        <v>50</v>
      </c>
      <c r="E1033" s="162">
        <v>345.9</v>
      </c>
      <c r="F1033" s="158" t="s">
        <v>10</v>
      </c>
    </row>
    <row r="1034" spans="1:6" ht="30" customHeight="1">
      <c r="A1034" s="85">
        <f t="shared" si="19"/>
        <v>1018</v>
      </c>
      <c r="B1034" s="176" t="s">
        <v>2048</v>
      </c>
      <c r="C1034" s="177" t="s">
        <v>2049</v>
      </c>
      <c r="D1034" s="164" t="s">
        <v>50</v>
      </c>
      <c r="E1034" s="162">
        <v>281.04999999999995</v>
      </c>
      <c r="F1034" s="158" t="s">
        <v>10</v>
      </c>
    </row>
    <row r="1035" spans="1:6" ht="30" customHeight="1">
      <c r="A1035" s="85">
        <f t="shared" si="19"/>
        <v>1019</v>
      </c>
      <c r="B1035" s="173" t="s">
        <v>2050</v>
      </c>
      <c r="C1035" s="170" t="s">
        <v>2051</v>
      </c>
      <c r="D1035" s="164" t="s">
        <v>50</v>
      </c>
      <c r="E1035" s="162">
        <v>58.730000000000004</v>
      </c>
      <c r="F1035" s="158" t="s">
        <v>10</v>
      </c>
    </row>
    <row r="1036" spans="1:6" ht="30" customHeight="1">
      <c r="A1036" s="85">
        <f t="shared" si="19"/>
        <v>1020</v>
      </c>
      <c r="B1036" s="176" t="s">
        <v>2052</v>
      </c>
      <c r="C1036" s="177" t="s">
        <v>2053</v>
      </c>
      <c r="D1036" s="164" t="s">
        <v>50</v>
      </c>
      <c r="E1036" s="162">
        <v>25.18</v>
      </c>
      <c r="F1036" s="158" t="s">
        <v>10</v>
      </c>
    </row>
    <row r="1037" spans="1:6" ht="30" customHeight="1">
      <c r="A1037" s="85">
        <f t="shared" si="19"/>
        <v>1021</v>
      </c>
      <c r="B1037" s="173" t="s">
        <v>2054</v>
      </c>
      <c r="C1037" s="170" t="s">
        <v>2055</v>
      </c>
      <c r="D1037" s="164" t="s">
        <v>50</v>
      </c>
      <c r="E1037" s="162">
        <v>20.979999999999997</v>
      </c>
      <c r="F1037" s="158" t="s">
        <v>10</v>
      </c>
    </row>
    <row r="1038" spans="1:6" ht="30" customHeight="1">
      <c r="A1038" s="85">
        <f t="shared" si="19"/>
        <v>1022</v>
      </c>
      <c r="B1038" s="176" t="s">
        <v>2056</v>
      </c>
      <c r="C1038" s="177" t="s">
        <v>2057</v>
      </c>
      <c r="D1038" s="164" t="s">
        <v>50</v>
      </c>
      <c r="E1038" s="162">
        <v>29.38</v>
      </c>
      <c r="F1038" s="158" t="s">
        <v>10</v>
      </c>
    </row>
    <row r="1039" spans="1:6" ht="30" customHeight="1">
      <c r="A1039" s="85">
        <f t="shared" si="19"/>
        <v>1023</v>
      </c>
      <c r="B1039" s="173" t="s">
        <v>2058</v>
      </c>
      <c r="C1039" s="170" t="s">
        <v>2059</v>
      </c>
      <c r="D1039" s="164" t="s">
        <v>50</v>
      </c>
      <c r="E1039" s="162">
        <v>33.56</v>
      </c>
      <c r="F1039" s="158" t="s">
        <v>10</v>
      </c>
    </row>
    <row r="1040" spans="1:6" ht="30" customHeight="1">
      <c r="A1040" s="85">
        <f t="shared" si="19"/>
        <v>1024</v>
      </c>
      <c r="B1040" s="176" t="s">
        <v>2060</v>
      </c>
      <c r="C1040" s="177" t="s">
        <v>2061</v>
      </c>
      <c r="D1040" s="164" t="s">
        <v>50</v>
      </c>
      <c r="E1040" s="162">
        <v>125.85999999999999</v>
      </c>
      <c r="F1040" s="158" t="s">
        <v>10</v>
      </c>
    </row>
    <row r="1041" spans="1:6" ht="30" customHeight="1">
      <c r="A1041" s="85">
        <f t="shared" si="19"/>
        <v>1025</v>
      </c>
      <c r="B1041" s="173" t="s">
        <v>2062</v>
      </c>
      <c r="C1041" s="170" t="s">
        <v>2063</v>
      </c>
      <c r="D1041" s="164" t="s">
        <v>50</v>
      </c>
      <c r="E1041" s="162">
        <v>73.84</v>
      </c>
      <c r="F1041" s="158" t="s">
        <v>10</v>
      </c>
    </row>
    <row r="1042" spans="1:6" ht="30" customHeight="1">
      <c r="A1042" s="85">
        <f t="shared" si="19"/>
        <v>1026</v>
      </c>
      <c r="B1042" s="176" t="s">
        <v>2064</v>
      </c>
      <c r="C1042" s="177" t="s">
        <v>2065</v>
      </c>
      <c r="D1042" s="164" t="s">
        <v>50</v>
      </c>
      <c r="E1042" s="162">
        <v>54.53</v>
      </c>
      <c r="F1042" s="158" t="s">
        <v>10</v>
      </c>
    </row>
    <row r="1043" spans="1:6" ht="30" customHeight="1">
      <c r="A1043" s="85">
        <f t="shared" si="19"/>
        <v>1027</v>
      </c>
      <c r="B1043" s="173" t="s">
        <v>2066</v>
      </c>
      <c r="C1043" s="170" t="s">
        <v>2067</v>
      </c>
      <c r="D1043" s="164" t="s">
        <v>50</v>
      </c>
      <c r="E1043" s="162">
        <v>33.56</v>
      </c>
      <c r="F1043" s="158" t="s">
        <v>10</v>
      </c>
    </row>
    <row r="1044" spans="1:6" ht="30" customHeight="1">
      <c r="A1044" s="85">
        <f t="shared" si="19"/>
        <v>1028</v>
      </c>
      <c r="B1044" s="176" t="s">
        <v>2068</v>
      </c>
      <c r="C1044" s="177" t="s">
        <v>2069</v>
      </c>
      <c r="D1044" s="164" t="s">
        <v>50</v>
      </c>
      <c r="E1044" s="162">
        <v>75.509999999999991</v>
      </c>
      <c r="F1044" s="158" t="s">
        <v>10</v>
      </c>
    </row>
    <row r="1045" spans="1:6" ht="30" customHeight="1">
      <c r="A1045" s="85">
        <f t="shared" si="19"/>
        <v>1029</v>
      </c>
      <c r="B1045" s="173" t="s">
        <v>2070</v>
      </c>
      <c r="C1045" s="170" t="s">
        <v>2071</v>
      </c>
      <c r="D1045" s="164" t="s">
        <v>50</v>
      </c>
      <c r="E1045" s="162">
        <v>50.339999999999996</v>
      </c>
      <c r="F1045" s="158" t="s">
        <v>10</v>
      </c>
    </row>
    <row r="1046" spans="1:6" ht="30" customHeight="1">
      <c r="A1046" s="85">
        <f t="shared" si="19"/>
        <v>1030</v>
      </c>
      <c r="B1046" s="176" t="s">
        <v>2072</v>
      </c>
      <c r="C1046" s="177" t="s">
        <v>2073</v>
      </c>
      <c r="D1046" s="164" t="s">
        <v>50</v>
      </c>
      <c r="E1046" s="162">
        <v>33.56</v>
      </c>
      <c r="F1046" s="158" t="s">
        <v>10</v>
      </c>
    </row>
    <row r="1047" spans="1:6" ht="30" customHeight="1">
      <c r="A1047" s="85">
        <f t="shared" si="19"/>
        <v>1031</v>
      </c>
      <c r="B1047" s="173" t="s">
        <v>2074</v>
      </c>
      <c r="C1047" s="170" t="s">
        <v>2075</v>
      </c>
      <c r="D1047" s="164" t="s">
        <v>50</v>
      </c>
      <c r="E1047" s="162">
        <v>67.12</v>
      </c>
      <c r="F1047" s="158" t="s">
        <v>10</v>
      </c>
    </row>
    <row r="1048" spans="1:6" ht="30" customHeight="1">
      <c r="A1048" s="85">
        <f t="shared" si="19"/>
        <v>1032</v>
      </c>
      <c r="B1048" s="176" t="s">
        <v>2076</v>
      </c>
      <c r="C1048" s="177" t="s">
        <v>2077</v>
      </c>
      <c r="D1048" s="164" t="s">
        <v>50</v>
      </c>
      <c r="E1048" s="162">
        <v>81.37</v>
      </c>
      <c r="F1048" s="158" t="s">
        <v>10</v>
      </c>
    </row>
    <row r="1049" spans="1:6" ht="30" customHeight="1">
      <c r="A1049" s="85">
        <f t="shared" si="19"/>
        <v>1033</v>
      </c>
      <c r="B1049" s="173" t="s">
        <v>2078</v>
      </c>
      <c r="C1049" s="170" t="s">
        <v>2079</v>
      </c>
      <c r="D1049" s="164" t="s">
        <v>50</v>
      </c>
      <c r="E1049" s="162">
        <v>104.87</v>
      </c>
      <c r="F1049" s="158" t="s">
        <v>10</v>
      </c>
    </row>
    <row r="1050" spans="1:6" ht="30" customHeight="1">
      <c r="A1050" s="85">
        <f t="shared" si="19"/>
        <v>1034</v>
      </c>
      <c r="B1050" s="176" t="s">
        <v>2080</v>
      </c>
      <c r="C1050" s="177" t="s">
        <v>2081</v>
      </c>
      <c r="D1050" s="164" t="s">
        <v>50</v>
      </c>
      <c r="E1050" s="162">
        <v>503.36</v>
      </c>
      <c r="F1050" s="158" t="s">
        <v>10</v>
      </c>
    </row>
    <row r="1051" spans="1:6" ht="30" customHeight="1">
      <c r="A1051" s="85">
        <f t="shared" si="19"/>
        <v>1035</v>
      </c>
      <c r="B1051" s="173" t="s">
        <v>2082</v>
      </c>
      <c r="C1051" s="170" t="s">
        <v>2083</v>
      </c>
      <c r="D1051" s="164" t="s">
        <v>50</v>
      </c>
      <c r="E1051" s="162">
        <v>390.1</v>
      </c>
      <c r="F1051" s="158" t="s">
        <v>10</v>
      </c>
    </row>
    <row r="1052" spans="1:6" ht="30" customHeight="1">
      <c r="A1052" s="85">
        <f t="shared" si="19"/>
        <v>1036</v>
      </c>
      <c r="B1052" s="176" t="s">
        <v>2084</v>
      </c>
      <c r="C1052" s="177" t="s">
        <v>2085</v>
      </c>
      <c r="D1052" s="164" t="s">
        <v>50</v>
      </c>
      <c r="E1052" s="162">
        <v>322.99</v>
      </c>
      <c r="F1052" s="158" t="s">
        <v>10</v>
      </c>
    </row>
    <row r="1053" spans="1:6" ht="30" customHeight="1">
      <c r="A1053" s="85">
        <f t="shared" si="19"/>
        <v>1037</v>
      </c>
      <c r="B1053" s="173" t="s">
        <v>2086</v>
      </c>
      <c r="C1053" s="170" t="s">
        <v>2087</v>
      </c>
      <c r="D1053" s="164" t="s">
        <v>50</v>
      </c>
      <c r="E1053" s="162">
        <v>197.14999999999998</v>
      </c>
      <c r="F1053" s="158" t="s">
        <v>10</v>
      </c>
    </row>
    <row r="1054" spans="1:6" ht="30" customHeight="1">
      <c r="A1054" s="85">
        <f t="shared" si="19"/>
        <v>1038</v>
      </c>
      <c r="B1054" s="176" t="s">
        <v>2088</v>
      </c>
      <c r="C1054" s="177" t="s">
        <v>2089</v>
      </c>
      <c r="D1054" s="164" t="s">
        <v>50</v>
      </c>
      <c r="E1054" s="162">
        <v>824.83999999999992</v>
      </c>
      <c r="F1054" s="158" t="s">
        <v>10</v>
      </c>
    </row>
    <row r="1055" spans="1:6" ht="30" customHeight="1">
      <c r="A1055" s="85">
        <f t="shared" si="19"/>
        <v>1039</v>
      </c>
      <c r="B1055" s="173" t="s">
        <v>2090</v>
      </c>
      <c r="C1055" s="170" t="s">
        <v>2091</v>
      </c>
      <c r="D1055" s="164" t="s">
        <v>50</v>
      </c>
      <c r="E1055" s="162">
        <v>146.82999999999998</v>
      </c>
      <c r="F1055" s="158" t="s">
        <v>10</v>
      </c>
    </row>
    <row r="1056" spans="1:6" ht="30" customHeight="1">
      <c r="A1056" s="85">
        <f t="shared" si="19"/>
        <v>1040</v>
      </c>
      <c r="B1056" s="176" t="s">
        <v>2092</v>
      </c>
      <c r="C1056" s="177" t="s">
        <v>2093</v>
      </c>
      <c r="D1056" s="164" t="s">
        <v>50</v>
      </c>
      <c r="E1056" s="162">
        <v>83.9</v>
      </c>
      <c r="F1056" s="158" t="s">
        <v>10</v>
      </c>
    </row>
    <row r="1057" spans="1:6" ht="30" customHeight="1">
      <c r="A1057" s="85">
        <f t="shared" si="19"/>
        <v>1041</v>
      </c>
      <c r="B1057" s="173" t="s">
        <v>2094</v>
      </c>
      <c r="C1057" s="170" t="s">
        <v>2095</v>
      </c>
      <c r="D1057" s="164" t="s">
        <v>50</v>
      </c>
      <c r="E1057" s="162">
        <v>41.96</v>
      </c>
      <c r="F1057" s="158" t="s">
        <v>10</v>
      </c>
    </row>
    <row r="1058" spans="1:6" ht="30" customHeight="1">
      <c r="A1058" s="85">
        <f t="shared" si="19"/>
        <v>1042</v>
      </c>
      <c r="B1058" s="176" t="s">
        <v>2096</v>
      </c>
      <c r="C1058" s="177" t="s">
        <v>2097</v>
      </c>
      <c r="D1058" s="164" t="s">
        <v>50</v>
      </c>
      <c r="E1058" s="162">
        <v>151</v>
      </c>
      <c r="F1058" s="158" t="s">
        <v>10</v>
      </c>
    </row>
    <row r="1059" spans="1:6" ht="30" customHeight="1">
      <c r="A1059" s="85">
        <f t="shared" si="19"/>
        <v>1043</v>
      </c>
      <c r="B1059" s="173" t="s">
        <v>2098</v>
      </c>
      <c r="C1059" s="170" t="s">
        <v>2099</v>
      </c>
      <c r="D1059" s="164" t="s">
        <v>50</v>
      </c>
      <c r="E1059" s="162">
        <v>58.730000000000004</v>
      </c>
      <c r="F1059" s="158" t="s">
        <v>10</v>
      </c>
    </row>
    <row r="1060" spans="1:6" ht="30" customHeight="1">
      <c r="A1060" s="85">
        <f t="shared" si="19"/>
        <v>1044</v>
      </c>
      <c r="B1060" s="176" t="s">
        <v>2100</v>
      </c>
      <c r="C1060" s="177" t="s">
        <v>2101</v>
      </c>
      <c r="D1060" s="164" t="s">
        <v>50</v>
      </c>
      <c r="E1060" s="162">
        <v>38.6</v>
      </c>
      <c r="F1060" s="158" t="s">
        <v>10</v>
      </c>
    </row>
    <row r="1061" spans="1:6" ht="30" customHeight="1">
      <c r="A1061" s="85">
        <f t="shared" si="19"/>
        <v>1045</v>
      </c>
      <c r="B1061" s="173" t="s">
        <v>2102</v>
      </c>
      <c r="C1061" s="170" t="s">
        <v>2103</v>
      </c>
      <c r="D1061" s="164" t="s">
        <v>50</v>
      </c>
      <c r="E1061" s="162">
        <v>50.339999999999996</v>
      </c>
      <c r="F1061" s="158" t="s">
        <v>10</v>
      </c>
    </row>
    <row r="1062" spans="1:6" ht="30" customHeight="1">
      <c r="A1062" s="85">
        <f t="shared" si="19"/>
        <v>1046</v>
      </c>
      <c r="B1062" s="176" t="s">
        <v>2104</v>
      </c>
      <c r="C1062" s="177" t="s">
        <v>2105</v>
      </c>
      <c r="D1062" s="164" t="s">
        <v>50</v>
      </c>
      <c r="E1062" s="162">
        <v>394.29999999999995</v>
      </c>
      <c r="F1062" s="158" t="s">
        <v>10</v>
      </c>
    </row>
    <row r="1063" spans="1:6" ht="30" customHeight="1">
      <c r="A1063" s="85">
        <f t="shared" si="19"/>
        <v>1047</v>
      </c>
      <c r="B1063" s="173" t="s">
        <v>2106</v>
      </c>
      <c r="C1063" s="170" t="s">
        <v>2107</v>
      </c>
      <c r="D1063" s="164" t="s">
        <v>50</v>
      </c>
      <c r="E1063" s="162">
        <v>364.94</v>
      </c>
      <c r="F1063" s="158" t="s">
        <v>10</v>
      </c>
    </row>
    <row r="1064" spans="1:6" ht="30" customHeight="1">
      <c r="A1064" s="85">
        <f t="shared" si="19"/>
        <v>1048</v>
      </c>
      <c r="B1064" s="176" t="s">
        <v>2108</v>
      </c>
      <c r="C1064" s="177" t="s">
        <v>2109</v>
      </c>
      <c r="D1064" s="164" t="s">
        <v>50</v>
      </c>
      <c r="E1064" s="162">
        <v>334.38</v>
      </c>
      <c r="F1064" s="158" t="s">
        <v>10</v>
      </c>
    </row>
    <row r="1065" spans="1:6" ht="30" customHeight="1">
      <c r="A1065" s="85">
        <f t="shared" si="19"/>
        <v>1049</v>
      </c>
      <c r="B1065" s="173" t="s">
        <v>2110</v>
      </c>
      <c r="C1065" s="170" t="s">
        <v>2004</v>
      </c>
      <c r="D1065" s="164" t="s">
        <v>50</v>
      </c>
      <c r="E1065" s="162">
        <v>249.16</v>
      </c>
      <c r="F1065" s="158" t="s">
        <v>10</v>
      </c>
    </row>
    <row r="1066" spans="1:6" ht="30" customHeight="1">
      <c r="A1066" s="85">
        <f t="shared" si="19"/>
        <v>1050</v>
      </c>
      <c r="B1066" s="176" t="s">
        <v>2111</v>
      </c>
      <c r="C1066" s="177" t="s">
        <v>2112</v>
      </c>
      <c r="D1066" s="164" t="s">
        <v>50</v>
      </c>
      <c r="E1066" s="162">
        <v>81.37</v>
      </c>
      <c r="F1066" s="158" t="s">
        <v>10</v>
      </c>
    </row>
    <row r="1067" spans="1:6" ht="30" customHeight="1">
      <c r="A1067" s="85">
        <f t="shared" si="19"/>
        <v>1051</v>
      </c>
      <c r="B1067" s="173" t="s">
        <v>2113</v>
      </c>
      <c r="C1067" s="170" t="s">
        <v>2114</v>
      </c>
      <c r="D1067" s="164" t="s">
        <v>50</v>
      </c>
      <c r="E1067" s="162">
        <v>79.699999999999989</v>
      </c>
      <c r="F1067" s="158" t="s">
        <v>10</v>
      </c>
    </row>
    <row r="1068" spans="1:6" ht="30" customHeight="1">
      <c r="A1068" s="85">
        <f t="shared" si="19"/>
        <v>1052</v>
      </c>
      <c r="B1068" s="176" t="s">
        <v>2115</v>
      </c>
      <c r="C1068" s="177" t="s">
        <v>2116</v>
      </c>
      <c r="D1068" s="164" t="s">
        <v>50</v>
      </c>
      <c r="E1068" s="162">
        <v>83.9</v>
      </c>
      <c r="F1068" s="158" t="s">
        <v>10</v>
      </c>
    </row>
    <row r="1069" spans="1:6" ht="30" customHeight="1">
      <c r="A1069" s="85">
        <f t="shared" si="19"/>
        <v>1053</v>
      </c>
      <c r="B1069" s="173" t="s">
        <v>2117</v>
      </c>
      <c r="C1069" s="170" t="s">
        <v>2118</v>
      </c>
      <c r="D1069" s="164" t="s">
        <v>50</v>
      </c>
      <c r="E1069" s="162">
        <v>62.92</v>
      </c>
      <c r="F1069" s="158" t="s">
        <v>10</v>
      </c>
    </row>
    <row r="1070" spans="1:6" ht="30" customHeight="1">
      <c r="A1070" s="85">
        <f t="shared" ref="A1070:A1133" si="20">A1069+1</f>
        <v>1054</v>
      </c>
      <c r="B1070" s="176" t="s">
        <v>2119</v>
      </c>
      <c r="C1070" s="177" t="s">
        <v>2120</v>
      </c>
      <c r="D1070" s="164" t="s">
        <v>50</v>
      </c>
      <c r="E1070" s="162">
        <v>43.62</v>
      </c>
      <c r="F1070" s="158" t="s">
        <v>10</v>
      </c>
    </row>
    <row r="1071" spans="1:6" ht="30" customHeight="1">
      <c r="A1071" s="85">
        <f t="shared" si="20"/>
        <v>1055</v>
      </c>
      <c r="B1071" s="173" t="s">
        <v>2121</v>
      </c>
      <c r="C1071" s="170" t="s">
        <v>2122</v>
      </c>
      <c r="D1071" s="164" t="s">
        <v>50</v>
      </c>
      <c r="E1071" s="162">
        <v>83.9</v>
      </c>
      <c r="F1071" s="158" t="s">
        <v>10</v>
      </c>
    </row>
    <row r="1072" spans="1:6" ht="30" customHeight="1">
      <c r="A1072" s="85">
        <f t="shared" si="20"/>
        <v>1056</v>
      </c>
      <c r="B1072" s="176" t="s">
        <v>2123</v>
      </c>
      <c r="C1072" s="177" t="s">
        <v>2124</v>
      </c>
      <c r="D1072" s="164" t="s">
        <v>50</v>
      </c>
      <c r="E1072" s="162">
        <v>239.10999999999999</v>
      </c>
      <c r="F1072" s="158" t="s">
        <v>10</v>
      </c>
    </row>
    <row r="1073" spans="1:6" ht="30" customHeight="1">
      <c r="A1073" s="85">
        <f t="shared" si="20"/>
        <v>1057</v>
      </c>
      <c r="B1073" s="173" t="s">
        <v>2125</v>
      </c>
      <c r="C1073" s="170" t="s">
        <v>2126</v>
      </c>
      <c r="D1073" s="164" t="s">
        <v>50</v>
      </c>
      <c r="E1073" s="162">
        <v>474</v>
      </c>
      <c r="F1073" s="158" t="s">
        <v>10</v>
      </c>
    </row>
    <row r="1074" spans="1:6" ht="30" customHeight="1">
      <c r="A1074" s="85">
        <f t="shared" si="20"/>
        <v>1058</v>
      </c>
      <c r="B1074" s="176" t="s">
        <v>2127</v>
      </c>
      <c r="C1074" s="177" t="s">
        <v>2128</v>
      </c>
      <c r="D1074" s="164" t="s">
        <v>50</v>
      </c>
      <c r="E1074" s="162">
        <v>125.85999999999999</v>
      </c>
      <c r="F1074" s="158" t="s">
        <v>10</v>
      </c>
    </row>
    <row r="1075" spans="1:6" ht="30" customHeight="1">
      <c r="A1075" s="85">
        <f t="shared" si="20"/>
        <v>1059</v>
      </c>
      <c r="B1075" s="173" t="s">
        <v>2129</v>
      </c>
      <c r="C1075" s="170" t="s">
        <v>2130</v>
      </c>
      <c r="D1075" s="164" t="s">
        <v>50</v>
      </c>
      <c r="E1075" s="162">
        <v>268.46999999999997</v>
      </c>
      <c r="F1075" s="158" t="s">
        <v>10</v>
      </c>
    </row>
    <row r="1076" spans="1:6" ht="30" customHeight="1">
      <c r="A1076" s="85">
        <f t="shared" si="20"/>
        <v>1060</v>
      </c>
      <c r="B1076" s="176" t="s">
        <v>2131</v>
      </c>
      <c r="C1076" s="177" t="s">
        <v>2132</v>
      </c>
      <c r="D1076" s="164" t="s">
        <v>50</v>
      </c>
      <c r="E1076" s="162">
        <v>352.34</v>
      </c>
      <c r="F1076" s="158" t="s">
        <v>10</v>
      </c>
    </row>
    <row r="1077" spans="1:6" ht="30" customHeight="1">
      <c r="A1077" s="85">
        <f t="shared" si="20"/>
        <v>1061</v>
      </c>
      <c r="B1077" s="173" t="s">
        <v>2133</v>
      </c>
      <c r="C1077" s="170" t="s">
        <v>2134</v>
      </c>
      <c r="D1077" s="164" t="s">
        <v>50</v>
      </c>
      <c r="E1077" s="162">
        <v>1006.72</v>
      </c>
      <c r="F1077" s="158" t="s">
        <v>10</v>
      </c>
    </row>
    <row r="1078" spans="1:6" ht="30" customHeight="1">
      <c r="A1078" s="85">
        <f t="shared" si="20"/>
        <v>1062</v>
      </c>
      <c r="B1078" s="176" t="s">
        <v>2135</v>
      </c>
      <c r="C1078" s="177" t="s">
        <v>2136</v>
      </c>
      <c r="D1078" s="164" t="s">
        <v>50</v>
      </c>
      <c r="E1078" s="162">
        <v>440.45</v>
      </c>
      <c r="F1078" s="158" t="s">
        <v>10</v>
      </c>
    </row>
    <row r="1079" spans="1:6" ht="30" customHeight="1">
      <c r="A1079" s="85">
        <f t="shared" si="20"/>
        <v>1063</v>
      </c>
      <c r="B1079" s="173" t="s">
        <v>2137</v>
      </c>
      <c r="C1079" s="170" t="s">
        <v>2138</v>
      </c>
      <c r="D1079" s="164" t="s">
        <v>50</v>
      </c>
      <c r="E1079" s="162">
        <v>377.53000000000003</v>
      </c>
      <c r="F1079" s="158" t="s">
        <v>10</v>
      </c>
    </row>
    <row r="1080" spans="1:6" ht="30" customHeight="1">
      <c r="A1080" s="85">
        <f t="shared" si="20"/>
        <v>1064</v>
      </c>
      <c r="B1080" s="176" t="s">
        <v>2139</v>
      </c>
      <c r="C1080" s="177" t="s">
        <v>2140</v>
      </c>
      <c r="D1080" s="164" t="s">
        <v>50</v>
      </c>
      <c r="E1080" s="162">
        <v>377.53000000000003</v>
      </c>
      <c r="F1080" s="158" t="s">
        <v>10</v>
      </c>
    </row>
    <row r="1081" spans="1:6" ht="30" customHeight="1">
      <c r="A1081" s="85">
        <f t="shared" si="20"/>
        <v>1065</v>
      </c>
      <c r="B1081" s="173" t="s">
        <v>2141</v>
      </c>
      <c r="C1081" s="170" t="s">
        <v>2142</v>
      </c>
      <c r="D1081" s="164" t="s">
        <v>50</v>
      </c>
      <c r="E1081" s="162">
        <v>356.55</v>
      </c>
      <c r="F1081" s="158" t="s">
        <v>10</v>
      </c>
    </row>
    <row r="1082" spans="1:6" ht="30" customHeight="1">
      <c r="A1082" s="85">
        <f t="shared" si="20"/>
        <v>1066</v>
      </c>
      <c r="B1082" s="176" t="s">
        <v>2143</v>
      </c>
      <c r="C1082" s="177" t="s">
        <v>2144</v>
      </c>
      <c r="D1082" s="164" t="s">
        <v>50</v>
      </c>
      <c r="E1082" s="162">
        <v>356.55</v>
      </c>
      <c r="F1082" s="158" t="s">
        <v>10</v>
      </c>
    </row>
    <row r="1083" spans="1:6" ht="30" customHeight="1">
      <c r="A1083" s="85">
        <f t="shared" si="20"/>
        <v>1067</v>
      </c>
      <c r="B1083" s="173" t="s">
        <v>2145</v>
      </c>
      <c r="C1083" s="170" t="s">
        <v>2146</v>
      </c>
      <c r="D1083" s="173" t="s">
        <v>911</v>
      </c>
      <c r="E1083" s="162">
        <v>22.65</v>
      </c>
      <c r="F1083" s="158" t="s">
        <v>10</v>
      </c>
    </row>
    <row r="1084" spans="1:6" ht="30" customHeight="1">
      <c r="A1084" s="85">
        <f t="shared" si="20"/>
        <v>1068</v>
      </c>
      <c r="B1084" s="176" t="s">
        <v>2147</v>
      </c>
      <c r="C1084" s="177" t="s">
        <v>2148</v>
      </c>
      <c r="D1084" s="176" t="s">
        <v>911</v>
      </c>
      <c r="E1084" s="162">
        <v>20.13</v>
      </c>
      <c r="F1084" s="158" t="s">
        <v>10</v>
      </c>
    </row>
    <row r="1085" spans="1:6" ht="30" customHeight="1">
      <c r="A1085" s="85">
        <f t="shared" si="20"/>
        <v>1069</v>
      </c>
      <c r="B1085" s="173" t="s">
        <v>2149</v>
      </c>
      <c r="C1085" s="170" t="s">
        <v>2150</v>
      </c>
      <c r="D1085" s="173" t="s">
        <v>911</v>
      </c>
      <c r="E1085" s="162">
        <v>12.64</v>
      </c>
      <c r="F1085" s="158" t="s">
        <v>10</v>
      </c>
    </row>
    <row r="1086" spans="1:6" ht="30" customHeight="1">
      <c r="A1086" s="85">
        <f t="shared" si="20"/>
        <v>1070</v>
      </c>
      <c r="B1086" s="176" t="s">
        <v>2151</v>
      </c>
      <c r="C1086" s="177" t="s">
        <v>2152</v>
      </c>
      <c r="D1086" s="176" t="s">
        <v>911</v>
      </c>
      <c r="E1086" s="162">
        <v>22.55</v>
      </c>
      <c r="F1086" s="158" t="s">
        <v>10</v>
      </c>
    </row>
    <row r="1087" spans="1:6" ht="30" customHeight="1">
      <c r="A1087" s="153">
        <f t="shared" si="20"/>
        <v>1071</v>
      </c>
      <c r="B1087" s="183" t="s">
        <v>2153</v>
      </c>
      <c r="C1087" s="168" t="s">
        <v>2154</v>
      </c>
      <c r="D1087" s="167" t="s">
        <v>50</v>
      </c>
      <c r="E1087" s="157">
        <v>725.8</v>
      </c>
      <c r="F1087" s="158" t="s">
        <v>10</v>
      </c>
    </row>
    <row r="1088" spans="1:6" ht="30" customHeight="1">
      <c r="A1088" s="153">
        <f t="shared" si="20"/>
        <v>1072</v>
      </c>
      <c r="B1088" s="169" t="s">
        <v>2155</v>
      </c>
      <c r="C1088" s="182" t="s">
        <v>2156</v>
      </c>
      <c r="D1088" s="167" t="s">
        <v>50</v>
      </c>
      <c r="E1088" s="157">
        <v>437.23</v>
      </c>
      <c r="F1088" s="158" t="s">
        <v>10</v>
      </c>
    </row>
    <row r="1089" spans="1:6" ht="30" customHeight="1">
      <c r="A1089" s="153">
        <f t="shared" si="20"/>
        <v>1073</v>
      </c>
      <c r="B1089" s="183" t="s">
        <v>2157</v>
      </c>
      <c r="C1089" s="168" t="s">
        <v>2158</v>
      </c>
      <c r="D1089" s="167" t="s">
        <v>50</v>
      </c>
      <c r="E1089" s="157">
        <v>321.02</v>
      </c>
      <c r="F1089" s="158" t="s">
        <v>10</v>
      </c>
    </row>
    <row r="1090" spans="1:6" ht="30" customHeight="1">
      <c r="A1090" s="153">
        <f t="shared" si="20"/>
        <v>1074</v>
      </c>
      <c r="B1090" s="169" t="s">
        <v>2159</v>
      </c>
      <c r="C1090" s="182" t="s">
        <v>2160</v>
      </c>
      <c r="D1090" s="167" t="s">
        <v>50</v>
      </c>
      <c r="E1090" s="157">
        <v>231.14</v>
      </c>
      <c r="F1090" s="158" t="s">
        <v>10</v>
      </c>
    </row>
    <row r="1091" spans="1:6" ht="30" customHeight="1">
      <c r="A1091" s="153">
        <f t="shared" si="20"/>
        <v>1075</v>
      </c>
      <c r="B1091" s="183" t="s">
        <v>2161</v>
      </c>
      <c r="C1091" s="168" t="s">
        <v>2162</v>
      </c>
      <c r="D1091" s="167" t="s">
        <v>50</v>
      </c>
      <c r="E1091" s="157">
        <v>109.31</v>
      </c>
      <c r="F1091" s="158" t="s">
        <v>10</v>
      </c>
    </row>
    <row r="1092" spans="1:6" ht="30" customHeight="1">
      <c r="A1092" s="85">
        <f t="shared" si="20"/>
        <v>1076</v>
      </c>
      <c r="B1092" s="176" t="s">
        <v>2163</v>
      </c>
      <c r="C1092" s="177" t="s">
        <v>2164</v>
      </c>
      <c r="D1092" s="176" t="s">
        <v>911</v>
      </c>
      <c r="E1092" s="162">
        <v>134.66</v>
      </c>
      <c r="F1092" s="158" t="s">
        <v>10</v>
      </c>
    </row>
    <row r="1093" spans="1:6" ht="30" customHeight="1">
      <c r="A1093" s="85">
        <f t="shared" si="20"/>
        <v>1077</v>
      </c>
      <c r="B1093" s="173" t="s">
        <v>2165</v>
      </c>
      <c r="C1093" s="170" t="s">
        <v>2166</v>
      </c>
      <c r="D1093" s="173" t="s">
        <v>2167</v>
      </c>
      <c r="E1093" s="162">
        <v>0.28999999999999998</v>
      </c>
      <c r="F1093" s="158" t="s">
        <v>10</v>
      </c>
    </row>
    <row r="1094" spans="1:6" ht="30" customHeight="1">
      <c r="A1094" s="85">
        <f t="shared" si="20"/>
        <v>1078</v>
      </c>
      <c r="B1094" s="176" t="s">
        <v>2168</v>
      </c>
      <c r="C1094" s="177" t="s">
        <v>2169</v>
      </c>
      <c r="D1094" s="176" t="s">
        <v>911</v>
      </c>
      <c r="E1094" s="162">
        <v>22.55</v>
      </c>
      <c r="F1094" s="158" t="s">
        <v>10</v>
      </c>
    </row>
    <row r="1095" spans="1:6" ht="30" customHeight="1">
      <c r="A1095" s="85">
        <f t="shared" si="20"/>
        <v>1079</v>
      </c>
      <c r="B1095" s="173" t="s">
        <v>2170</v>
      </c>
      <c r="C1095" s="170" t="s">
        <v>2171</v>
      </c>
      <c r="D1095" s="173" t="s">
        <v>16</v>
      </c>
      <c r="E1095" s="162">
        <v>10.180000000000001</v>
      </c>
      <c r="F1095" s="158" t="s">
        <v>156</v>
      </c>
    </row>
    <row r="1096" spans="1:6" ht="30" customHeight="1">
      <c r="A1096" s="85">
        <f t="shared" si="20"/>
        <v>1080</v>
      </c>
      <c r="B1096" s="173" t="s">
        <v>2172</v>
      </c>
      <c r="C1096" s="170" t="s">
        <v>2173</v>
      </c>
      <c r="D1096" s="164" t="s">
        <v>50</v>
      </c>
      <c r="E1096" s="162">
        <v>432.15</v>
      </c>
      <c r="F1096" s="158" t="s">
        <v>10</v>
      </c>
    </row>
    <row r="1097" spans="1:6" ht="30" customHeight="1">
      <c r="A1097" s="85">
        <f t="shared" si="20"/>
        <v>1081</v>
      </c>
      <c r="B1097" s="173" t="s">
        <v>2174</v>
      </c>
      <c r="C1097" s="170" t="s">
        <v>2175</v>
      </c>
      <c r="D1097" s="164" t="s">
        <v>50</v>
      </c>
      <c r="E1097" s="162">
        <v>484</v>
      </c>
      <c r="F1097" s="158" t="s">
        <v>10</v>
      </c>
    </row>
    <row r="1098" spans="1:6" ht="30" customHeight="1">
      <c r="A1098" s="85">
        <f t="shared" si="20"/>
        <v>1082</v>
      </c>
      <c r="B1098" s="173" t="s">
        <v>2176</v>
      </c>
      <c r="C1098" s="170" t="s">
        <v>2177</v>
      </c>
      <c r="D1098" s="164" t="s">
        <v>50</v>
      </c>
      <c r="E1098" s="162">
        <v>474.49</v>
      </c>
      <c r="F1098" s="158" t="s">
        <v>10</v>
      </c>
    </row>
    <row r="1099" spans="1:6" ht="30" customHeight="1">
      <c r="A1099" s="85">
        <f t="shared" si="20"/>
        <v>1083</v>
      </c>
      <c r="B1099" s="176" t="s">
        <v>2178</v>
      </c>
      <c r="C1099" s="170" t="s">
        <v>2179</v>
      </c>
      <c r="D1099" s="170" t="s">
        <v>13</v>
      </c>
      <c r="E1099" s="162">
        <v>74.910000000000011</v>
      </c>
      <c r="F1099" s="158" t="s">
        <v>10</v>
      </c>
    </row>
    <row r="1100" spans="1:6" ht="30" customHeight="1">
      <c r="A1100" s="153">
        <f t="shared" si="20"/>
        <v>1084</v>
      </c>
      <c r="B1100" s="183" t="s">
        <v>2180</v>
      </c>
      <c r="C1100" s="168" t="s">
        <v>2181</v>
      </c>
      <c r="D1100" s="156" t="s">
        <v>9</v>
      </c>
      <c r="E1100" s="157">
        <v>3.15</v>
      </c>
      <c r="F1100" s="158" t="s">
        <v>10</v>
      </c>
    </row>
    <row r="1101" spans="1:6" ht="30" customHeight="1">
      <c r="A1101" s="153">
        <f t="shared" si="20"/>
        <v>1085</v>
      </c>
      <c r="B1101" s="169" t="s">
        <v>2182</v>
      </c>
      <c r="C1101" s="168" t="s">
        <v>2183</v>
      </c>
      <c r="D1101" s="156" t="s">
        <v>9</v>
      </c>
      <c r="E1101" s="157">
        <v>3.15</v>
      </c>
      <c r="F1101" s="158" t="s">
        <v>10</v>
      </c>
    </row>
    <row r="1102" spans="1:6" ht="30" customHeight="1">
      <c r="A1102" s="153">
        <f t="shared" si="20"/>
        <v>1086</v>
      </c>
      <c r="B1102" s="183" t="s">
        <v>2184</v>
      </c>
      <c r="C1102" s="168" t="s">
        <v>2185</v>
      </c>
      <c r="D1102" s="156" t="s">
        <v>9</v>
      </c>
      <c r="E1102" s="157">
        <v>3.15</v>
      </c>
      <c r="F1102" s="158" t="s">
        <v>10</v>
      </c>
    </row>
    <row r="1103" spans="1:6" ht="30" customHeight="1">
      <c r="A1103" s="153">
        <f t="shared" si="20"/>
        <v>1087</v>
      </c>
      <c r="B1103" s="169" t="s">
        <v>2186</v>
      </c>
      <c r="C1103" s="168" t="s">
        <v>2187</v>
      </c>
      <c r="D1103" s="156" t="s">
        <v>9</v>
      </c>
      <c r="E1103" s="157">
        <v>3.15</v>
      </c>
      <c r="F1103" s="158" t="s">
        <v>10</v>
      </c>
    </row>
    <row r="1104" spans="1:6" ht="30" customHeight="1">
      <c r="A1104" s="153">
        <f t="shared" si="20"/>
        <v>1088</v>
      </c>
      <c r="B1104" s="183" t="s">
        <v>2188</v>
      </c>
      <c r="C1104" s="168" t="s">
        <v>2189</v>
      </c>
      <c r="D1104" s="156" t="s">
        <v>9</v>
      </c>
      <c r="E1104" s="157">
        <v>3.15</v>
      </c>
      <c r="F1104" s="158" t="s">
        <v>10</v>
      </c>
    </row>
    <row r="1105" spans="1:6" ht="30" customHeight="1">
      <c r="A1105" s="85">
        <f t="shared" si="20"/>
        <v>1089</v>
      </c>
      <c r="B1105" s="173" t="s">
        <v>2190</v>
      </c>
      <c r="C1105" s="170" t="s">
        <v>2191</v>
      </c>
      <c r="D1105" s="164" t="s">
        <v>50</v>
      </c>
      <c r="E1105" s="162">
        <v>579.79</v>
      </c>
      <c r="F1105" s="158" t="s">
        <v>10</v>
      </c>
    </row>
    <row r="1106" spans="1:6" ht="30" customHeight="1">
      <c r="A1106" s="153">
        <f t="shared" si="20"/>
        <v>1090</v>
      </c>
      <c r="B1106" s="169" t="s">
        <v>2192</v>
      </c>
      <c r="C1106" s="168" t="s">
        <v>2193</v>
      </c>
      <c r="D1106" s="156" t="s">
        <v>9</v>
      </c>
      <c r="E1106" s="157">
        <v>3.15</v>
      </c>
      <c r="F1106" s="158" t="s">
        <v>10</v>
      </c>
    </row>
    <row r="1107" spans="1:6" ht="30" customHeight="1">
      <c r="A1107" s="153">
        <f t="shared" si="20"/>
        <v>1091</v>
      </c>
      <c r="B1107" s="183" t="s">
        <v>2194</v>
      </c>
      <c r="C1107" s="168" t="s">
        <v>2195</v>
      </c>
      <c r="D1107" s="156" t="s">
        <v>9</v>
      </c>
      <c r="E1107" s="157">
        <v>3.15</v>
      </c>
      <c r="F1107" s="158" t="s">
        <v>10</v>
      </c>
    </row>
    <row r="1108" spans="1:6" ht="30" customHeight="1">
      <c r="A1108" s="153">
        <f t="shared" si="20"/>
        <v>1092</v>
      </c>
      <c r="B1108" s="169" t="s">
        <v>2196</v>
      </c>
      <c r="C1108" s="168" t="s">
        <v>2197</v>
      </c>
      <c r="D1108" s="156" t="s">
        <v>9</v>
      </c>
      <c r="E1108" s="157">
        <v>3.15</v>
      </c>
      <c r="F1108" s="158" t="s">
        <v>10</v>
      </c>
    </row>
    <row r="1109" spans="1:6" ht="30" customHeight="1">
      <c r="A1109" s="153">
        <f t="shared" si="20"/>
        <v>1093</v>
      </c>
      <c r="B1109" s="183" t="s">
        <v>2198</v>
      </c>
      <c r="C1109" s="168" t="s">
        <v>2199</v>
      </c>
      <c r="D1109" s="156" t="s">
        <v>9</v>
      </c>
      <c r="E1109" s="157">
        <v>3.15</v>
      </c>
      <c r="F1109" s="158" t="s">
        <v>10</v>
      </c>
    </row>
    <row r="1110" spans="1:6" ht="30" customHeight="1">
      <c r="A1110" s="85">
        <f t="shared" si="20"/>
        <v>1094</v>
      </c>
      <c r="B1110" s="176" t="s">
        <v>2200</v>
      </c>
      <c r="C1110" s="170" t="s">
        <v>2201</v>
      </c>
      <c r="D1110" s="170" t="s">
        <v>2202</v>
      </c>
      <c r="E1110" s="162">
        <v>35.78</v>
      </c>
      <c r="F1110" s="158" t="s">
        <v>10</v>
      </c>
    </row>
    <row r="1111" spans="1:6" ht="30" customHeight="1">
      <c r="A1111" s="85">
        <f t="shared" si="20"/>
        <v>1095</v>
      </c>
      <c r="B1111" s="173" t="s">
        <v>2203</v>
      </c>
      <c r="C1111" s="170" t="s">
        <v>2204</v>
      </c>
      <c r="D1111" s="170" t="s">
        <v>2202</v>
      </c>
      <c r="E1111" s="162">
        <v>42.690000000000005</v>
      </c>
      <c r="F1111" s="158" t="s">
        <v>10</v>
      </c>
    </row>
    <row r="1112" spans="1:6" ht="30" customHeight="1">
      <c r="A1112" s="85">
        <f t="shared" si="20"/>
        <v>1096</v>
      </c>
      <c r="B1112" s="176" t="s">
        <v>2205</v>
      </c>
      <c r="C1112" s="170" t="s">
        <v>2206</v>
      </c>
      <c r="D1112" s="170" t="s">
        <v>2202</v>
      </c>
      <c r="E1112" s="162">
        <v>49.08</v>
      </c>
      <c r="F1112" s="158" t="s">
        <v>10</v>
      </c>
    </row>
    <row r="1113" spans="1:6" ht="30" customHeight="1">
      <c r="A1113" s="85">
        <f t="shared" si="20"/>
        <v>1097</v>
      </c>
      <c r="B1113" s="173" t="s">
        <v>2207</v>
      </c>
      <c r="C1113" s="170" t="s">
        <v>2208</v>
      </c>
      <c r="D1113" s="170" t="s">
        <v>2202</v>
      </c>
      <c r="E1113" s="162">
        <v>71.970000000000013</v>
      </c>
      <c r="F1113" s="158" t="s">
        <v>10</v>
      </c>
    </row>
    <row r="1114" spans="1:6" ht="30" customHeight="1">
      <c r="A1114" s="85">
        <f t="shared" si="20"/>
        <v>1098</v>
      </c>
      <c r="B1114" s="176" t="s">
        <v>2209</v>
      </c>
      <c r="C1114" s="170" t="s">
        <v>2210</v>
      </c>
      <c r="D1114" s="170" t="s">
        <v>2202</v>
      </c>
      <c r="E1114" s="162">
        <v>87.19</v>
      </c>
      <c r="F1114" s="158" t="s">
        <v>10</v>
      </c>
    </row>
    <row r="1115" spans="1:6" ht="30" customHeight="1">
      <c r="A1115" s="85">
        <f t="shared" si="20"/>
        <v>1099</v>
      </c>
      <c r="B1115" s="173" t="s">
        <v>2211</v>
      </c>
      <c r="C1115" s="170" t="s">
        <v>2212</v>
      </c>
      <c r="D1115" s="170" t="s">
        <v>2202</v>
      </c>
      <c r="E1115" s="162">
        <v>112.06</v>
      </c>
      <c r="F1115" s="158" t="s">
        <v>10</v>
      </c>
    </row>
    <row r="1116" spans="1:6" ht="30" customHeight="1">
      <c r="A1116" s="85">
        <f t="shared" si="20"/>
        <v>1100</v>
      </c>
      <c r="B1116" s="176" t="s">
        <v>2213</v>
      </c>
      <c r="C1116" s="170" t="s">
        <v>2214</v>
      </c>
      <c r="D1116" s="170" t="s">
        <v>2202</v>
      </c>
      <c r="E1116" s="162">
        <v>122.12</v>
      </c>
      <c r="F1116" s="158" t="s">
        <v>10</v>
      </c>
    </row>
    <row r="1117" spans="1:6" ht="30" customHeight="1">
      <c r="A1117" s="85">
        <f t="shared" si="20"/>
        <v>1101</v>
      </c>
      <c r="B1117" s="173" t="s">
        <v>2215</v>
      </c>
      <c r="C1117" s="170" t="s">
        <v>2216</v>
      </c>
      <c r="D1117" s="170" t="s">
        <v>2217</v>
      </c>
      <c r="E1117" s="162">
        <v>0.13</v>
      </c>
      <c r="F1117" s="158" t="s">
        <v>10</v>
      </c>
    </row>
    <row r="1118" spans="1:6" ht="30" customHeight="1">
      <c r="A1118" s="85">
        <f t="shared" si="20"/>
        <v>1102</v>
      </c>
      <c r="B1118" s="176" t="s">
        <v>2218</v>
      </c>
      <c r="C1118" s="170" t="s">
        <v>2219</v>
      </c>
      <c r="D1118" s="170" t="s">
        <v>2217</v>
      </c>
      <c r="E1118" s="162">
        <v>0.13</v>
      </c>
      <c r="F1118" s="158" t="s">
        <v>10</v>
      </c>
    </row>
    <row r="1119" spans="1:6" ht="30" customHeight="1">
      <c r="A1119" s="85">
        <f t="shared" si="20"/>
        <v>1103</v>
      </c>
      <c r="B1119" s="173" t="s">
        <v>2220</v>
      </c>
      <c r="C1119" s="170" t="s">
        <v>2221</v>
      </c>
      <c r="D1119" s="170" t="s">
        <v>2217</v>
      </c>
      <c r="E1119" s="162">
        <v>0.13</v>
      </c>
      <c r="F1119" s="158" t="s">
        <v>10</v>
      </c>
    </row>
    <row r="1120" spans="1:6" ht="30" customHeight="1">
      <c r="A1120" s="85">
        <f t="shared" si="20"/>
        <v>1104</v>
      </c>
      <c r="B1120" s="176" t="s">
        <v>2222</v>
      </c>
      <c r="C1120" s="170" t="s">
        <v>2223</v>
      </c>
      <c r="D1120" s="170" t="s">
        <v>2217</v>
      </c>
      <c r="E1120" s="162">
        <v>0.13</v>
      </c>
      <c r="F1120" s="158" t="s">
        <v>10</v>
      </c>
    </row>
    <row r="1121" spans="1:6" ht="30" customHeight="1">
      <c r="A1121" s="85">
        <f t="shared" si="20"/>
        <v>1105</v>
      </c>
      <c r="B1121" s="173" t="s">
        <v>2224</v>
      </c>
      <c r="C1121" s="170" t="s">
        <v>2225</v>
      </c>
      <c r="D1121" s="170" t="s">
        <v>2217</v>
      </c>
      <c r="E1121" s="162">
        <v>0.80999999999999994</v>
      </c>
      <c r="F1121" s="158" t="s">
        <v>10</v>
      </c>
    </row>
    <row r="1122" spans="1:6" ht="30" customHeight="1">
      <c r="A1122" s="85">
        <f t="shared" si="20"/>
        <v>1106</v>
      </c>
      <c r="B1122" s="176" t="s">
        <v>2226</v>
      </c>
      <c r="C1122" s="170" t="s">
        <v>2227</v>
      </c>
      <c r="D1122" s="170" t="s">
        <v>2217</v>
      </c>
      <c r="E1122" s="162">
        <v>1.05</v>
      </c>
      <c r="F1122" s="158" t="s">
        <v>10</v>
      </c>
    </row>
    <row r="1123" spans="1:6" ht="30" customHeight="1">
      <c r="A1123" s="85">
        <f t="shared" si="20"/>
        <v>1107</v>
      </c>
      <c r="B1123" s="173" t="s">
        <v>2228</v>
      </c>
      <c r="C1123" s="170" t="s">
        <v>2229</v>
      </c>
      <c r="D1123" s="170" t="s">
        <v>2217</v>
      </c>
      <c r="E1123" s="162">
        <v>0.80999999999999994</v>
      </c>
      <c r="F1123" s="158" t="s">
        <v>10</v>
      </c>
    </row>
    <row r="1124" spans="1:6" ht="30" customHeight="1">
      <c r="A1124" s="85">
        <f t="shared" si="20"/>
        <v>1108</v>
      </c>
      <c r="B1124" s="176" t="s">
        <v>2230</v>
      </c>
      <c r="C1124" s="170" t="s">
        <v>2231</v>
      </c>
      <c r="D1124" s="170" t="s">
        <v>2217</v>
      </c>
      <c r="E1124" s="162">
        <v>0.80999999999999994</v>
      </c>
      <c r="F1124" s="158" t="s">
        <v>10</v>
      </c>
    </row>
    <row r="1125" spans="1:6" ht="30" customHeight="1">
      <c r="A1125" s="85">
        <f t="shared" si="20"/>
        <v>1109</v>
      </c>
      <c r="B1125" s="173" t="s">
        <v>2232</v>
      </c>
      <c r="C1125" s="170" t="s">
        <v>2233</v>
      </c>
      <c r="D1125" s="170" t="s">
        <v>2217</v>
      </c>
      <c r="E1125" s="162">
        <v>0.80999999999999994</v>
      </c>
      <c r="F1125" s="158" t="s">
        <v>10</v>
      </c>
    </row>
    <row r="1126" spans="1:6" ht="30" customHeight="1">
      <c r="A1126" s="85">
        <f t="shared" si="20"/>
        <v>1110</v>
      </c>
      <c r="B1126" s="176" t="s">
        <v>2234</v>
      </c>
      <c r="C1126" s="170" t="s">
        <v>2235</v>
      </c>
      <c r="D1126" s="170" t="s">
        <v>2217</v>
      </c>
      <c r="E1126" s="162">
        <v>0.80999999999999994</v>
      </c>
      <c r="F1126" s="158" t="s">
        <v>10</v>
      </c>
    </row>
    <row r="1127" spans="1:6" ht="30" customHeight="1">
      <c r="A1127" s="85">
        <f t="shared" si="20"/>
        <v>1111</v>
      </c>
      <c r="B1127" s="173" t="s">
        <v>2236</v>
      </c>
      <c r="C1127" s="170" t="s">
        <v>2237</v>
      </c>
      <c r="D1127" s="170" t="s">
        <v>2217</v>
      </c>
      <c r="E1127" s="162">
        <v>0.80999999999999994</v>
      </c>
      <c r="F1127" s="158" t="s">
        <v>10</v>
      </c>
    </row>
    <row r="1128" spans="1:6" ht="30" customHeight="1">
      <c r="A1128" s="85">
        <f t="shared" si="20"/>
        <v>1112</v>
      </c>
      <c r="B1128" s="176" t="s">
        <v>2238</v>
      </c>
      <c r="C1128" s="170" t="s">
        <v>2239</v>
      </c>
      <c r="D1128" s="170" t="s">
        <v>2217</v>
      </c>
      <c r="E1128" s="162">
        <v>0.80999999999999994</v>
      </c>
      <c r="F1128" s="158" t="s">
        <v>10</v>
      </c>
    </row>
    <row r="1129" spans="1:6" ht="30" customHeight="1">
      <c r="A1129" s="85">
        <f t="shared" si="20"/>
        <v>1113</v>
      </c>
      <c r="B1129" s="173" t="s">
        <v>2240</v>
      </c>
      <c r="C1129" s="170" t="s">
        <v>2241</v>
      </c>
      <c r="D1129" s="170" t="s">
        <v>2217</v>
      </c>
      <c r="E1129" s="162">
        <v>0.80999999999999994</v>
      </c>
      <c r="F1129" s="158" t="s">
        <v>10</v>
      </c>
    </row>
    <row r="1130" spans="1:6" ht="30" customHeight="1">
      <c r="A1130" s="85">
        <f t="shared" si="20"/>
        <v>1114</v>
      </c>
      <c r="B1130" s="176" t="s">
        <v>2242</v>
      </c>
      <c r="C1130" s="170" t="s">
        <v>2243</v>
      </c>
      <c r="D1130" s="170" t="s">
        <v>2217</v>
      </c>
      <c r="E1130" s="162">
        <v>0.80999999999999994</v>
      </c>
      <c r="F1130" s="158" t="s">
        <v>10</v>
      </c>
    </row>
    <row r="1131" spans="1:6" ht="30" customHeight="1">
      <c r="A1131" s="85">
        <f t="shared" si="20"/>
        <v>1115</v>
      </c>
      <c r="B1131" s="173" t="s">
        <v>2244</v>
      </c>
      <c r="C1131" s="170" t="s">
        <v>2245</v>
      </c>
      <c r="D1131" s="170" t="s">
        <v>2217</v>
      </c>
      <c r="E1131" s="162">
        <v>1.57</v>
      </c>
      <c r="F1131" s="158" t="s">
        <v>10</v>
      </c>
    </row>
    <row r="1132" spans="1:6" ht="30" customHeight="1">
      <c r="A1132" s="85">
        <f t="shared" si="20"/>
        <v>1116</v>
      </c>
      <c r="B1132" s="176" t="s">
        <v>2246</v>
      </c>
      <c r="C1132" s="170" t="s">
        <v>2247</v>
      </c>
      <c r="D1132" s="170" t="s">
        <v>2217</v>
      </c>
      <c r="E1132" s="162">
        <v>0.80999999999999994</v>
      </c>
      <c r="F1132" s="158" t="s">
        <v>10</v>
      </c>
    </row>
    <row r="1133" spans="1:6" ht="30" customHeight="1">
      <c r="A1133" s="85">
        <f t="shared" si="20"/>
        <v>1117</v>
      </c>
      <c r="B1133" s="173" t="s">
        <v>2248</v>
      </c>
      <c r="C1133" s="170" t="s">
        <v>2249</v>
      </c>
      <c r="D1133" s="170" t="s">
        <v>2217</v>
      </c>
      <c r="E1133" s="162">
        <v>1.57</v>
      </c>
      <c r="F1133" s="158" t="s">
        <v>10</v>
      </c>
    </row>
    <row r="1134" spans="1:6" ht="30" customHeight="1">
      <c r="A1134" s="85">
        <f t="shared" ref="A1134:A1144" si="21">A1133+1</f>
        <v>1118</v>
      </c>
      <c r="B1134" s="176" t="s">
        <v>2250</v>
      </c>
      <c r="C1134" s="170" t="s">
        <v>2251</v>
      </c>
      <c r="D1134" s="170" t="s">
        <v>2217</v>
      </c>
      <c r="E1134" s="162">
        <v>0.13999999999999999</v>
      </c>
      <c r="F1134" s="158" t="s">
        <v>10</v>
      </c>
    </row>
    <row r="1135" spans="1:6" ht="30" customHeight="1">
      <c r="A1135" s="85">
        <f t="shared" si="21"/>
        <v>1119</v>
      </c>
      <c r="B1135" s="173" t="s">
        <v>2252</v>
      </c>
      <c r="C1135" s="170" t="s">
        <v>2253</v>
      </c>
      <c r="D1135" s="170" t="s">
        <v>2217</v>
      </c>
      <c r="E1135" s="162">
        <v>0.13999999999999999</v>
      </c>
      <c r="F1135" s="158" t="s">
        <v>10</v>
      </c>
    </row>
    <row r="1136" spans="1:6" ht="30" customHeight="1">
      <c r="A1136" s="85">
        <f t="shared" si="21"/>
        <v>1120</v>
      </c>
      <c r="B1136" s="176" t="s">
        <v>2254</v>
      </c>
      <c r="C1136" s="170" t="s">
        <v>2255</v>
      </c>
      <c r="D1136" s="170" t="s">
        <v>2217</v>
      </c>
      <c r="E1136" s="162">
        <v>0.31</v>
      </c>
      <c r="F1136" s="158" t="s">
        <v>10</v>
      </c>
    </row>
    <row r="1137" spans="1:6" ht="30" customHeight="1">
      <c r="A1137" s="85">
        <f t="shared" si="21"/>
        <v>1121</v>
      </c>
      <c r="B1137" s="173" t="s">
        <v>2256</v>
      </c>
      <c r="C1137" s="170" t="s">
        <v>2257</v>
      </c>
      <c r="D1137" s="176" t="s">
        <v>911</v>
      </c>
      <c r="E1137" s="162">
        <v>13.92</v>
      </c>
      <c r="F1137" s="158" t="s">
        <v>10</v>
      </c>
    </row>
    <row r="1138" spans="1:6" ht="30" customHeight="1">
      <c r="A1138" s="85">
        <f t="shared" si="21"/>
        <v>1122</v>
      </c>
      <c r="B1138" s="176" t="s">
        <v>2258</v>
      </c>
      <c r="C1138" s="170" t="s">
        <v>2259</v>
      </c>
      <c r="D1138" s="176" t="s">
        <v>911</v>
      </c>
      <c r="E1138" s="162">
        <v>10.08</v>
      </c>
      <c r="F1138" s="158" t="s">
        <v>10</v>
      </c>
    </row>
    <row r="1139" spans="1:6" ht="30" customHeight="1">
      <c r="A1139" s="85">
        <f t="shared" si="21"/>
        <v>1123</v>
      </c>
      <c r="B1139" s="173" t="s">
        <v>2260</v>
      </c>
      <c r="C1139" s="170" t="s">
        <v>2261</v>
      </c>
      <c r="D1139" s="176" t="s">
        <v>911</v>
      </c>
      <c r="E1139" s="162">
        <v>7.56</v>
      </c>
      <c r="F1139" s="158" t="s">
        <v>10</v>
      </c>
    </row>
    <row r="1140" spans="1:6" ht="30" customHeight="1">
      <c r="A1140" s="85">
        <f t="shared" si="21"/>
        <v>1124</v>
      </c>
      <c r="B1140" s="176" t="s">
        <v>2262</v>
      </c>
      <c r="C1140" s="177" t="s">
        <v>2263</v>
      </c>
      <c r="D1140" s="176" t="s">
        <v>33</v>
      </c>
      <c r="E1140" s="162">
        <v>3017.31</v>
      </c>
      <c r="F1140" s="158" t="s">
        <v>10</v>
      </c>
    </row>
    <row r="1141" spans="1:6" ht="30" customHeight="1">
      <c r="A1141" s="85">
        <f t="shared" si="21"/>
        <v>1125</v>
      </c>
      <c r="B1141" s="173" t="s">
        <v>2264</v>
      </c>
      <c r="C1141" s="170" t="s">
        <v>2265</v>
      </c>
      <c r="D1141" s="173" t="s">
        <v>201</v>
      </c>
      <c r="E1141" s="162">
        <v>0.55000000000000004</v>
      </c>
      <c r="F1141" s="158" t="s">
        <v>156</v>
      </c>
    </row>
    <row r="1142" spans="1:6" ht="30" customHeight="1">
      <c r="A1142" s="85">
        <f t="shared" si="21"/>
        <v>1126</v>
      </c>
      <c r="B1142" s="176" t="s">
        <v>2266</v>
      </c>
      <c r="C1142" s="177" t="s">
        <v>2267</v>
      </c>
      <c r="D1142" s="176" t="s">
        <v>16</v>
      </c>
      <c r="E1142" s="162">
        <v>4.8500000000000005</v>
      </c>
      <c r="F1142" s="158" t="s">
        <v>156</v>
      </c>
    </row>
    <row r="1143" spans="1:6" ht="30" customHeight="1">
      <c r="A1143" s="85">
        <f t="shared" si="21"/>
        <v>1127</v>
      </c>
      <c r="B1143" s="173" t="s">
        <v>2268</v>
      </c>
      <c r="C1143" s="170" t="s">
        <v>2269</v>
      </c>
      <c r="D1143" s="173" t="s">
        <v>16</v>
      </c>
      <c r="E1143" s="162">
        <v>10.120000000000001</v>
      </c>
      <c r="F1143" s="158" t="s">
        <v>156</v>
      </c>
    </row>
    <row r="1144" spans="1:6" ht="30" customHeight="1">
      <c r="A1144" s="85">
        <f t="shared" si="21"/>
        <v>1128</v>
      </c>
      <c r="B1144" s="176" t="s">
        <v>2270</v>
      </c>
      <c r="C1144" s="177" t="s">
        <v>2271</v>
      </c>
      <c r="D1144" s="176" t="s">
        <v>16</v>
      </c>
      <c r="E1144" s="162">
        <v>7.7799999999999994</v>
      </c>
      <c r="F1144" s="158" t="s">
        <v>156</v>
      </c>
    </row>
    <row r="1145" spans="1:6" ht="30" customHeight="1">
      <c r="A1145" s="85"/>
      <c r="B1145" s="487" t="s">
        <v>2272</v>
      </c>
      <c r="C1145" s="487"/>
      <c r="D1145" s="150"/>
      <c r="E1145" s="193"/>
      <c r="F1145" s="194"/>
    </row>
    <row r="1146" spans="1:6" ht="30" customHeight="1">
      <c r="A1146" s="153">
        <f>A1144+1</f>
        <v>1129</v>
      </c>
      <c r="B1146" s="183" t="s">
        <v>2273</v>
      </c>
      <c r="C1146" s="168" t="s">
        <v>2274</v>
      </c>
      <c r="D1146" s="156" t="s">
        <v>9</v>
      </c>
      <c r="E1146" s="157">
        <v>3.15</v>
      </c>
      <c r="F1146" s="158" t="s">
        <v>10</v>
      </c>
    </row>
    <row r="1147" spans="1:6" ht="30" customHeight="1">
      <c r="A1147" s="85">
        <f t="shared" ref="A1147:A1210" si="22">A1146+1</f>
        <v>1130</v>
      </c>
      <c r="B1147" s="173" t="s">
        <v>2275</v>
      </c>
      <c r="C1147" s="170" t="s">
        <v>2276</v>
      </c>
      <c r="D1147" s="173" t="s">
        <v>33</v>
      </c>
      <c r="E1147" s="162">
        <v>2845.05</v>
      </c>
      <c r="F1147" s="158" t="s">
        <v>10</v>
      </c>
    </row>
    <row r="1148" spans="1:6" ht="30" customHeight="1">
      <c r="A1148" s="85">
        <f t="shared" si="22"/>
        <v>1131</v>
      </c>
      <c r="B1148" s="176" t="s">
        <v>2277</v>
      </c>
      <c r="C1148" s="177" t="s">
        <v>2278</v>
      </c>
      <c r="D1148" s="176" t="s">
        <v>13</v>
      </c>
      <c r="E1148" s="162">
        <v>101.31</v>
      </c>
      <c r="F1148" s="158" t="s">
        <v>10</v>
      </c>
    </row>
    <row r="1149" spans="1:6" ht="30" customHeight="1">
      <c r="A1149" s="85">
        <f t="shared" si="22"/>
        <v>1132</v>
      </c>
      <c r="B1149" s="173" t="s">
        <v>2279</v>
      </c>
      <c r="C1149" s="170" t="s">
        <v>2280</v>
      </c>
      <c r="D1149" s="173" t="s">
        <v>723</v>
      </c>
      <c r="E1149" s="162">
        <v>0.38</v>
      </c>
      <c r="F1149" s="158" t="s">
        <v>10</v>
      </c>
    </row>
    <row r="1150" spans="1:6" ht="30" customHeight="1">
      <c r="A1150" s="85">
        <f t="shared" si="22"/>
        <v>1133</v>
      </c>
      <c r="B1150" s="176" t="s">
        <v>2281</v>
      </c>
      <c r="C1150" s="177" t="s">
        <v>2282</v>
      </c>
      <c r="D1150" s="176" t="s">
        <v>723</v>
      </c>
      <c r="E1150" s="162">
        <v>0.18</v>
      </c>
      <c r="F1150" s="158" t="s">
        <v>10</v>
      </c>
    </row>
    <row r="1151" spans="1:6" ht="30" customHeight="1">
      <c r="A1151" s="85">
        <f t="shared" si="22"/>
        <v>1134</v>
      </c>
      <c r="B1151" s="173" t="s">
        <v>2283</v>
      </c>
      <c r="C1151" s="170" t="s">
        <v>2284</v>
      </c>
      <c r="D1151" s="173" t="s">
        <v>33</v>
      </c>
      <c r="E1151" s="162">
        <v>63.32</v>
      </c>
      <c r="F1151" s="158" t="s">
        <v>10</v>
      </c>
    </row>
    <row r="1152" spans="1:6" ht="30" customHeight="1">
      <c r="A1152" s="85">
        <f t="shared" si="22"/>
        <v>1135</v>
      </c>
      <c r="B1152" s="176" t="s">
        <v>2285</v>
      </c>
      <c r="C1152" s="177" t="s">
        <v>2286</v>
      </c>
      <c r="D1152" s="176" t="s">
        <v>33</v>
      </c>
      <c r="E1152" s="162">
        <v>3442.56</v>
      </c>
      <c r="F1152" s="158" t="s">
        <v>10</v>
      </c>
    </row>
    <row r="1153" spans="1:6" ht="30" customHeight="1">
      <c r="A1153" s="85">
        <f t="shared" si="22"/>
        <v>1136</v>
      </c>
      <c r="B1153" s="173" t="s">
        <v>2287</v>
      </c>
      <c r="C1153" s="170" t="s">
        <v>2288</v>
      </c>
      <c r="D1153" s="173" t="s">
        <v>13</v>
      </c>
      <c r="E1153" s="162">
        <v>42.22</v>
      </c>
      <c r="F1153" s="158" t="s">
        <v>10</v>
      </c>
    </row>
    <row r="1154" spans="1:6" ht="30" customHeight="1">
      <c r="A1154" s="85">
        <f t="shared" si="22"/>
        <v>1137</v>
      </c>
      <c r="B1154" s="176" t="s">
        <v>2289</v>
      </c>
      <c r="C1154" s="177" t="s">
        <v>2290</v>
      </c>
      <c r="D1154" s="176" t="s">
        <v>33</v>
      </c>
      <c r="E1154" s="162">
        <v>3442.56</v>
      </c>
      <c r="F1154" s="158" t="s">
        <v>10</v>
      </c>
    </row>
    <row r="1155" spans="1:6" ht="30" customHeight="1">
      <c r="A1155" s="85">
        <f t="shared" si="22"/>
        <v>1138</v>
      </c>
      <c r="B1155" s="173" t="s">
        <v>2291</v>
      </c>
      <c r="C1155" s="170" t="s">
        <v>2292</v>
      </c>
      <c r="D1155" s="173" t="s">
        <v>13</v>
      </c>
      <c r="E1155" s="162">
        <v>42.22</v>
      </c>
      <c r="F1155" s="158" t="s">
        <v>10</v>
      </c>
    </row>
    <row r="1156" spans="1:6" ht="30" customHeight="1">
      <c r="A1156" s="85">
        <f t="shared" si="22"/>
        <v>1139</v>
      </c>
      <c r="B1156" s="176" t="s">
        <v>2293</v>
      </c>
      <c r="C1156" s="177" t="s">
        <v>2294</v>
      </c>
      <c r="D1156" s="176" t="s">
        <v>33</v>
      </c>
      <c r="E1156" s="162">
        <v>83.100000000000009</v>
      </c>
      <c r="F1156" s="158" t="s">
        <v>10</v>
      </c>
    </row>
    <row r="1157" spans="1:6" ht="30" customHeight="1">
      <c r="A1157" s="85">
        <f t="shared" si="22"/>
        <v>1140</v>
      </c>
      <c r="B1157" s="173" t="s">
        <v>2295</v>
      </c>
      <c r="C1157" s="170" t="s">
        <v>2296</v>
      </c>
      <c r="D1157" s="173" t="s">
        <v>33</v>
      </c>
      <c r="E1157" s="162">
        <v>105.93</v>
      </c>
      <c r="F1157" s="158" t="s">
        <v>10</v>
      </c>
    </row>
    <row r="1158" spans="1:6" ht="30" customHeight="1">
      <c r="A1158" s="85">
        <f t="shared" si="22"/>
        <v>1141</v>
      </c>
      <c r="B1158" s="176" t="s">
        <v>2297</v>
      </c>
      <c r="C1158" s="177" t="s">
        <v>2298</v>
      </c>
      <c r="D1158" s="176" t="s">
        <v>33</v>
      </c>
      <c r="E1158" s="162">
        <v>91.02000000000001</v>
      </c>
      <c r="F1158" s="158" t="s">
        <v>10</v>
      </c>
    </row>
    <row r="1159" spans="1:6" ht="30" customHeight="1">
      <c r="A1159" s="85">
        <f t="shared" si="22"/>
        <v>1142</v>
      </c>
      <c r="B1159" s="173" t="s">
        <v>2299</v>
      </c>
      <c r="C1159" s="170" t="s">
        <v>2300</v>
      </c>
      <c r="D1159" s="173" t="s">
        <v>33</v>
      </c>
      <c r="E1159" s="162">
        <v>485.44</v>
      </c>
      <c r="F1159" s="158" t="s">
        <v>10</v>
      </c>
    </row>
    <row r="1160" spans="1:6" ht="30" customHeight="1">
      <c r="A1160" s="85">
        <f t="shared" si="22"/>
        <v>1143</v>
      </c>
      <c r="B1160" s="176" t="s">
        <v>2301</v>
      </c>
      <c r="C1160" s="177" t="s">
        <v>2302</v>
      </c>
      <c r="D1160" s="176" t="s">
        <v>33</v>
      </c>
      <c r="E1160" s="162">
        <v>63.32</v>
      </c>
      <c r="F1160" s="158" t="s">
        <v>10</v>
      </c>
    </row>
    <row r="1161" spans="1:6" ht="30" customHeight="1">
      <c r="A1161" s="85">
        <f t="shared" si="22"/>
        <v>1144</v>
      </c>
      <c r="B1161" s="173" t="s">
        <v>2303</v>
      </c>
      <c r="C1161" s="170" t="s">
        <v>2304</v>
      </c>
      <c r="D1161" s="173" t="s">
        <v>33</v>
      </c>
      <c r="E1161" s="162">
        <v>120.69000000000001</v>
      </c>
      <c r="F1161" s="158" t="s">
        <v>10</v>
      </c>
    </row>
    <row r="1162" spans="1:6" ht="30" customHeight="1">
      <c r="A1162" s="85">
        <f t="shared" si="22"/>
        <v>1145</v>
      </c>
      <c r="B1162" s="176" t="s">
        <v>2305</v>
      </c>
      <c r="C1162" s="177" t="s">
        <v>2306</v>
      </c>
      <c r="D1162" s="176" t="s">
        <v>33</v>
      </c>
      <c r="E1162" s="162">
        <v>84.42</v>
      </c>
      <c r="F1162" s="158" t="s">
        <v>10</v>
      </c>
    </row>
    <row r="1163" spans="1:6" ht="30" customHeight="1">
      <c r="A1163" s="85">
        <f t="shared" si="22"/>
        <v>1146</v>
      </c>
      <c r="B1163" s="173" t="s">
        <v>2307</v>
      </c>
      <c r="C1163" s="170" t="s">
        <v>2308</v>
      </c>
      <c r="D1163" s="173" t="s">
        <v>13</v>
      </c>
      <c r="E1163" s="162">
        <v>65.430000000000007</v>
      </c>
      <c r="F1163" s="158" t="s">
        <v>10</v>
      </c>
    </row>
    <row r="1164" spans="1:6" ht="30" customHeight="1">
      <c r="A1164" s="85">
        <f t="shared" si="22"/>
        <v>1147</v>
      </c>
      <c r="B1164" s="173" t="s">
        <v>2309</v>
      </c>
      <c r="C1164" s="170" t="s">
        <v>2310</v>
      </c>
      <c r="D1164" s="173" t="s">
        <v>16</v>
      </c>
      <c r="E1164" s="162">
        <v>0.13999999999999999</v>
      </c>
      <c r="F1164" s="158" t="s">
        <v>10</v>
      </c>
    </row>
    <row r="1165" spans="1:6" ht="30" customHeight="1">
      <c r="A1165" s="85">
        <f t="shared" si="22"/>
        <v>1148</v>
      </c>
      <c r="B1165" s="176" t="s">
        <v>2311</v>
      </c>
      <c r="C1165" s="177" t="s">
        <v>2312</v>
      </c>
      <c r="D1165" s="176" t="s">
        <v>16</v>
      </c>
      <c r="E1165" s="162">
        <v>0.13999999999999999</v>
      </c>
      <c r="F1165" s="158" t="s">
        <v>10</v>
      </c>
    </row>
    <row r="1166" spans="1:6" ht="30" customHeight="1">
      <c r="A1166" s="85">
        <f t="shared" si="22"/>
        <v>1149</v>
      </c>
      <c r="B1166" s="173" t="s">
        <v>2313</v>
      </c>
      <c r="C1166" s="170" t="s">
        <v>2314</v>
      </c>
      <c r="D1166" s="173" t="s">
        <v>33</v>
      </c>
      <c r="E1166" s="162">
        <v>4456.2400000000007</v>
      </c>
      <c r="F1166" s="158" t="s">
        <v>10</v>
      </c>
    </row>
    <row r="1167" spans="1:6" ht="30" customHeight="1">
      <c r="A1167" s="85">
        <f t="shared" si="22"/>
        <v>1150</v>
      </c>
      <c r="B1167" s="176" t="s">
        <v>2315</v>
      </c>
      <c r="C1167" s="177" t="s">
        <v>2316</v>
      </c>
      <c r="D1167" s="176" t="s">
        <v>33</v>
      </c>
      <c r="E1167" s="162">
        <v>998.42</v>
      </c>
      <c r="F1167" s="158" t="s">
        <v>10</v>
      </c>
    </row>
    <row r="1168" spans="1:6" ht="30" customHeight="1">
      <c r="A1168" s="85">
        <f t="shared" si="22"/>
        <v>1151</v>
      </c>
      <c r="B1168" s="173" t="s">
        <v>2317</v>
      </c>
      <c r="C1168" s="170" t="s">
        <v>2318</v>
      </c>
      <c r="D1168" s="173" t="s">
        <v>723</v>
      </c>
      <c r="E1168" s="162">
        <v>0.59</v>
      </c>
      <c r="F1168" s="158" t="s">
        <v>10</v>
      </c>
    </row>
    <row r="1169" spans="1:6" ht="30" customHeight="1">
      <c r="A1169" s="85">
        <f t="shared" si="22"/>
        <v>1152</v>
      </c>
      <c r="B1169" s="176" t="s">
        <v>2319</v>
      </c>
      <c r="C1169" s="177" t="s">
        <v>2320</v>
      </c>
      <c r="D1169" s="176" t="s">
        <v>723</v>
      </c>
      <c r="E1169" s="162">
        <v>0.39999999999999997</v>
      </c>
      <c r="F1169" s="158" t="s">
        <v>10</v>
      </c>
    </row>
    <row r="1170" spans="1:6" ht="30" customHeight="1">
      <c r="A1170" s="85">
        <f t="shared" si="22"/>
        <v>1153</v>
      </c>
      <c r="B1170" s="173" t="s">
        <v>2321</v>
      </c>
      <c r="C1170" s="170" t="s">
        <v>2322</v>
      </c>
      <c r="D1170" s="164" t="s">
        <v>50</v>
      </c>
      <c r="E1170" s="162">
        <v>5318.35</v>
      </c>
      <c r="F1170" s="158" t="s">
        <v>10</v>
      </c>
    </row>
    <row r="1171" spans="1:6" ht="30" customHeight="1">
      <c r="A1171" s="85">
        <f t="shared" si="22"/>
        <v>1154</v>
      </c>
      <c r="B1171" s="176" t="s">
        <v>2323</v>
      </c>
      <c r="C1171" s="177" t="s">
        <v>2324</v>
      </c>
      <c r="D1171" s="164" t="s">
        <v>50</v>
      </c>
      <c r="E1171" s="162">
        <v>3942.0600000000004</v>
      </c>
      <c r="F1171" s="158" t="s">
        <v>10</v>
      </c>
    </row>
    <row r="1172" spans="1:6" ht="30" customHeight="1">
      <c r="A1172" s="85">
        <f t="shared" si="22"/>
        <v>1155</v>
      </c>
      <c r="B1172" s="173" t="s">
        <v>2325</v>
      </c>
      <c r="C1172" s="170" t="s">
        <v>2326</v>
      </c>
      <c r="D1172" s="164" t="s">
        <v>50</v>
      </c>
      <c r="E1172" s="162">
        <v>5408.06</v>
      </c>
      <c r="F1172" s="158" t="s">
        <v>10</v>
      </c>
    </row>
    <row r="1173" spans="1:6" ht="30" customHeight="1">
      <c r="A1173" s="85">
        <f t="shared" si="22"/>
        <v>1156</v>
      </c>
      <c r="B1173" s="176" t="s">
        <v>2327</v>
      </c>
      <c r="C1173" s="177" t="s">
        <v>2328</v>
      </c>
      <c r="D1173" s="176" t="s">
        <v>723</v>
      </c>
      <c r="E1173" s="162">
        <v>44.940000000000005</v>
      </c>
      <c r="F1173" s="158" t="s">
        <v>10</v>
      </c>
    </row>
    <row r="1174" spans="1:6" ht="30" customHeight="1">
      <c r="A1174" s="85">
        <f t="shared" si="22"/>
        <v>1157</v>
      </c>
      <c r="B1174" s="173" t="s">
        <v>2329</v>
      </c>
      <c r="C1174" s="170" t="s">
        <v>2330</v>
      </c>
      <c r="D1174" s="164" t="s">
        <v>50</v>
      </c>
      <c r="E1174" s="162">
        <v>291.20999999999998</v>
      </c>
      <c r="F1174" s="158" t="s">
        <v>10</v>
      </c>
    </row>
    <row r="1175" spans="1:6" ht="30" customHeight="1">
      <c r="A1175" s="85">
        <f t="shared" si="22"/>
        <v>1158</v>
      </c>
      <c r="B1175" s="176" t="s">
        <v>2331</v>
      </c>
      <c r="C1175" s="177" t="s">
        <v>2332</v>
      </c>
      <c r="D1175" s="164" t="s">
        <v>50</v>
      </c>
      <c r="E1175" s="162">
        <v>815.37</v>
      </c>
      <c r="F1175" s="158" t="s">
        <v>10</v>
      </c>
    </row>
    <row r="1176" spans="1:6" ht="30" customHeight="1">
      <c r="A1176" s="153">
        <f t="shared" si="22"/>
        <v>1159</v>
      </c>
      <c r="B1176" s="183" t="s">
        <v>2333</v>
      </c>
      <c r="C1176" s="168" t="s">
        <v>2334</v>
      </c>
      <c r="D1176" s="167" t="s">
        <v>50</v>
      </c>
      <c r="E1176" s="157">
        <v>806.54</v>
      </c>
      <c r="F1176" s="158" t="s">
        <v>10</v>
      </c>
    </row>
    <row r="1177" spans="1:6" ht="30" customHeight="1">
      <c r="A1177" s="153">
        <f t="shared" si="22"/>
        <v>1160</v>
      </c>
      <c r="B1177" s="169" t="s">
        <v>2335</v>
      </c>
      <c r="C1177" s="182" t="s">
        <v>2336</v>
      </c>
      <c r="D1177" s="167" t="s">
        <v>50</v>
      </c>
      <c r="E1177" s="157">
        <v>349.78</v>
      </c>
      <c r="F1177" s="158" t="s">
        <v>10</v>
      </c>
    </row>
    <row r="1178" spans="1:6" ht="30" customHeight="1">
      <c r="A1178" s="153">
        <f t="shared" si="22"/>
        <v>1161</v>
      </c>
      <c r="B1178" s="183" t="s">
        <v>2337</v>
      </c>
      <c r="C1178" s="168" t="s">
        <v>2338</v>
      </c>
      <c r="D1178" s="167" t="s">
        <v>50</v>
      </c>
      <c r="E1178" s="157">
        <v>109.31</v>
      </c>
      <c r="F1178" s="158" t="s">
        <v>10</v>
      </c>
    </row>
    <row r="1179" spans="1:6" ht="30" customHeight="1">
      <c r="A1179" s="85">
        <f t="shared" si="22"/>
        <v>1162</v>
      </c>
      <c r="B1179" s="176" t="s">
        <v>2339</v>
      </c>
      <c r="C1179" s="177" t="s">
        <v>2340</v>
      </c>
      <c r="D1179" s="176" t="s">
        <v>33</v>
      </c>
      <c r="E1179" s="162">
        <v>72384.639999999999</v>
      </c>
      <c r="F1179" s="158" t="s">
        <v>10</v>
      </c>
    </row>
    <row r="1180" spans="1:6" ht="30" customHeight="1">
      <c r="A1180" s="85">
        <f t="shared" si="22"/>
        <v>1163</v>
      </c>
      <c r="B1180" s="173" t="s">
        <v>2341</v>
      </c>
      <c r="C1180" s="170" t="s">
        <v>2342</v>
      </c>
      <c r="D1180" s="173" t="s">
        <v>713</v>
      </c>
      <c r="E1180" s="162">
        <v>31528.7</v>
      </c>
      <c r="F1180" s="158" t="s">
        <v>10</v>
      </c>
    </row>
    <row r="1181" spans="1:6" ht="30" customHeight="1">
      <c r="A1181" s="85">
        <f t="shared" si="22"/>
        <v>1164</v>
      </c>
      <c r="B1181" s="176" t="s">
        <v>2343</v>
      </c>
      <c r="C1181" s="177" t="s">
        <v>2344</v>
      </c>
      <c r="D1181" s="176" t="s">
        <v>713</v>
      </c>
      <c r="E1181" s="162">
        <v>33192.71</v>
      </c>
      <c r="F1181" s="158" t="s">
        <v>10</v>
      </c>
    </row>
    <row r="1182" spans="1:6" ht="30" customHeight="1">
      <c r="A1182" s="85">
        <f t="shared" si="22"/>
        <v>1165</v>
      </c>
      <c r="B1182" s="173" t="s">
        <v>2345</v>
      </c>
      <c r="C1182" s="170" t="s">
        <v>1778</v>
      </c>
      <c r="D1182" s="164" t="s">
        <v>50</v>
      </c>
      <c r="E1182" s="162">
        <v>373.74</v>
      </c>
      <c r="F1182" s="158" t="s">
        <v>10</v>
      </c>
    </row>
    <row r="1183" spans="1:6" ht="30" customHeight="1">
      <c r="A1183" s="153">
        <f t="shared" si="22"/>
        <v>1166</v>
      </c>
      <c r="B1183" s="183" t="s">
        <v>2346</v>
      </c>
      <c r="C1183" s="168" t="s">
        <v>65</v>
      </c>
      <c r="D1183" s="156" t="s">
        <v>9</v>
      </c>
      <c r="E1183" s="157">
        <v>2.66</v>
      </c>
      <c r="F1183" s="158" t="s">
        <v>10</v>
      </c>
    </row>
    <row r="1184" spans="1:6" ht="30" customHeight="1">
      <c r="A1184" s="85">
        <f t="shared" si="22"/>
        <v>1167</v>
      </c>
      <c r="B1184" s="176" t="s">
        <v>2347</v>
      </c>
      <c r="C1184" s="177" t="s">
        <v>2348</v>
      </c>
      <c r="D1184" s="164" t="s">
        <v>50</v>
      </c>
      <c r="E1184" s="162">
        <v>1248.02</v>
      </c>
      <c r="F1184" s="158" t="s">
        <v>10</v>
      </c>
    </row>
    <row r="1185" spans="1:6" ht="30" customHeight="1">
      <c r="A1185" s="85">
        <f t="shared" si="22"/>
        <v>1168</v>
      </c>
      <c r="B1185" s="173" t="s">
        <v>2349</v>
      </c>
      <c r="C1185" s="170" t="s">
        <v>2350</v>
      </c>
      <c r="D1185" s="164" t="s">
        <v>50</v>
      </c>
      <c r="E1185" s="162">
        <v>389.97</v>
      </c>
      <c r="F1185" s="158" t="s">
        <v>10</v>
      </c>
    </row>
    <row r="1186" spans="1:6" ht="30" customHeight="1">
      <c r="A1186" s="85">
        <f t="shared" si="22"/>
        <v>1169</v>
      </c>
      <c r="B1186" s="176" t="s">
        <v>2351</v>
      </c>
      <c r="C1186" s="177" t="s">
        <v>2352</v>
      </c>
      <c r="D1186" s="176" t="s">
        <v>33</v>
      </c>
      <c r="E1186" s="162">
        <v>43789.86</v>
      </c>
      <c r="F1186" s="158" t="s">
        <v>10</v>
      </c>
    </row>
    <row r="1187" spans="1:6" ht="30" customHeight="1">
      <c r="A1187" s="153">
        <f t="shared" si="22"/>
        <v>1170</v>
      </c>
      <c r="B1187" s="183" t="s">
        <v>2353</v>
      </c>
      <c r="C1187" s="168" t="s">
        <v>2354</v>
      </c>
      <c r="D1187" s="167" t="s">
        <v>50</v>
      </c>
      <c r="E1187" s="157">
        <v>721.64</v>
      </c>
      <c r="F1187" s="158" t="s">
        <v>10</v>
      </c>
    </row>
    <row r="1188" spans="1:6" ht="30" customHeight="1">
      <c r="A1188" s="85">
        <f t="shared" si="22"/>
        <v>1171</v>
      </c>
      <c r="B1188" s="176" t="s">
        <v>2355</v>
      </c>
      <c r="C1188" s="177" t="s">
        <v>2356</v>
      </c>
      <c r="D1188" s="164" t="s">
        <v>50</v>
      </c>
      <c r="E1188" s="162">
        <v>1640.6399999999999</v>
      </c>
      <c r="F1188" s="158" t="s">
        <v>10</v>
      </c>
    </row>
    <row r="1189" spans="1:6" ht="30" customHeight="1">
      <c r="A1189" s="85">
        <f t="shared" si="22"/>
        <v>1172</v>
      </c>
      <c r="B1189" s="173" t="s">
        <v>2357</v>
      </c>
      <c r="C1189" s="170" t="s">
        <v>2358</v>
      </c>
      <c r="D1189" s="164" t="s">
        <v>50</v>
      </c>
      <c r="E1189" s="162">
        <v>2207.4499999999998</v>
      </c>
      <c r="F1189" s="158" t="s">
        <v>10</v>
      </c>
    </row>
    <row r="1190" spans="1:6" ht="30" customHeight="1">
      <c r="A1190" s="85">
        <f t="shared" si="22"/>
        <v>1173</v>
      </c>
      <c r="B1190" s="176" t="s">
        <v>2359</v>
      </c>
      <c r="C1190" s="177" t="s">
        <v>2360</v>
      </c>
      <c r="D1190" s="176" t="s">
        <v>61</v>
      </c>
      <c r="E1190" s="162">
        <v>2951.72</v>
      </c>
      <c r="F1190" s="158" t="s">
        <v>10</v>
      </c>
    </row>
    <row r="1191" spans="1:6" ht="30" customHeight="1">
      <c r="A1191" s="153">
        <f t="shared" si="22"/>
        <v>1174</v>
      </c>
      <c r="B1191" s="169" t="s">
        <v>2361</v>
      </c>
      <c r="C1191" s="182" t="s">
        <v>2362</v>
      </c>
      <c r="D1191" s="167" t="s">
        <v>50</v>
      </c>
      <c r="E1191" s="157">
        <v>766.73</v>
      </c>
      <c r="F1191" s="158" t="s">
        <v>10</v>
      </c>
    </row>
    <row r="1192" spans="1:6" ht="30" customHeight="1">
      <c r="A1192" s="153">
        <f t="shared" si="22"/>
        <v>1175</v>
      </c>
      <c r="B1192" s="183" t="s">
        <v>2363</v>
      </c>
      <c r="C1192" s="168" t="s">
        <v>2364</v>
      </c>
      <c r="D1192" s="167" t="s">
        <v>50</v>
      </c>
      <c r="E1192" s="157">
        <v>764.32</v>
      </c>
      <c r="F1192" s="158" t="s">
        <v>10</v>
      </c>
    </row>
    <row r="1193" spans="1:6" ht="30" customHeight="1">
      <c r="A1193" s="153">
        <f t="shared" si="22"/>
        <v>1176</v>
      </c>
      <c r="B1193" s="183" t="s">
        <v>2365</v>
      </c>
      <c r="C1193" s="168" t="s">
        <v>2366</v>
      </c>
      <c r="D1193" s="156" t="s">
        <v>9</v>
      </c>
      <c r="E1193" s="157">
        <v>3.15</v>
      </c>
      <c r="F1193" s="158" t="s">
        <v>10</v>
      </c>
    </row>
    <row r="1194" spans="1:6" ht="30" customHeight="1">
      <c r="A1194" s="85">
        <f t="shared" si="22"/>
        <v>1177</v>
      </c>
      <c r="B1194" s="176" t="s">
        <v>2367</v>
      </c>
      <c r="C1194" s="177" t="s">
        <v>2368</v>
      </c>
      <c r="D1194" s="164" t="s">
        <v>50</v>
      </c>
      <c r="E1194" s="162">
        <v>1242.6200000000001</v>
      </c>
      <c r="F1194" s="158" t="s">
        <v>10</v>
      </c>
    </row>
    <row r="1195" spans="1:6" ht="30" customHeight="1">
      <c r="A1195" s="85">
        <f t="shared" si="22"/>
        <v>1178</v>
      </c>
      <c r="B1195" s="176" t="s">
        <v>2369</v>
      </c>
      <c r="C1195" s="177" t="s">
        <v>2370</v>
      </c>
      <c r="D1195" s="176" t="s">
        <v>33</v>
      </c>
      <c r="E1195" s="162">
        <v>1650.52</v>
      </c>
      <c r="F1195" s="158" t="s">
        <v>10</v>
      </c>
    </row>
    <row r="1196" spans="1:6" ht="30" customHeight="1">
      <c r="A1196" s="85">
        <f t="shared" si="22"/>
        <v>1179</v>
      </c>
      <c r="B1196" s="173" t="s">
        <v>2371</v>
      </c>
      <c r="C1196" s="170" t="s">
        <v>2372</v>
      </c>
      <c r="D1196" s="173" t="s">
        <v>13</v>
      </c>
      <c r="E1196" s="162">
        <v>148.26</v>
      </c>
      <c r="F1196" s="158" t="s">
        <v>10</v>
      </c>
    </row>
    <row r="1197" spans="1:6" ht="30" customHeight="1">
      <c r="A1197" s="85">
        <f t="shared" si="22"/>
        <v>1180</v>
      </c>
      <c r="B1197" s="173" t="s">
        <v>2373</v>
      </c>
      <c r="C1197" s="170" t="s">
        <v>2374</v>
      </c>
      <c r="D1197" s="173" t="s">
        <v>13</v>
      </c>
      <c r="E1197" s="162">
        <v>55.73</v>
      </c>
      <c r="F1197" s="158" t="s">
        <v>10</v>
      </c>
    </row>
    <row r="1198" spans="1:6" ht="30" customHeight="1">
      <c r="A1198" s="85">
        <f t="shared" si="22"/>
        <v>1181</v>
      </c>
      <c r="B1198" s="176" t="s">
        <v>2375</v>
      </c>
      <c r="C1198" s="177" t="s">
        <v>2376</v>
      </c>
      <c r="D1198" s="176" t="s">
        <v>33</v>
      </c>
      <c r="E1198" s="162">
        <v>897.42000000000007</v>
      </c>
      <c r="F1198" s="158" t="s">
        <v>10</v>
      </c>
    </row>
    <row r="1199" spans="1:6" ht="30" customHeight="1">
      <c r="A1199" s="85">
        <f t="shared" si="22"/>
        <v>1182</v>
      </c>
      <c r="B1199" s="173" t="s">
        <v>2377</v>
      </c>
      <c r="C1199" s="170" t="s">
        <v>2378</v>
      </c>
      <c r="D1199" s="173" t="s">
        <v>33</v>
      </c>
      <c r="E1199" s="162">
        <v>897.42000000000007</v>
      </c>
      <c r="F1199" s="158" t="s">
        <v>10</v>
      </c>
    </row>
    <row r="1200" spans="1:6" ht="30" customHeight="1">
      <c r="A1200" s="85">
        <f t="shared" si="22"/>
        <v>1183</v>
      </c>
      <c r="B1200" s="176" t="s">
        <v>2379</v>
      </c>
      <c r="C1200" s="177" t="s">
        <v>2380</v>
      </c>
      <c r="D1200" s="176" t="s">
        <v>33</v>
      </c>
      <c r="E1200" s="162">
        <v>65.100000000000009</v>
      </c>
      <c r="F1200" s="158" t="s">
        <v>10</v>
      </c>
    </row>
    <row r="1201" spans="1:6" ht="30" customHeight="1">
      <c r="A1201" s="85">
        <f t="shared" si="22"/>
        <v>1184</v>
      </c>
      <c r="B1201" s="173" t="s">
        <v>2381</v>
      </c>
      <c r="C1201" s="170" t="s">
        <v>2382</v>
      </c>
      <c r="D1201" s="164" t="s">
        <v>50</v>
      </c>
      <c r="E1201" s="162">
        <v>545.30999999999995</v>
      </c>
      <c r="F1201" s="158" t="s">
        <v>10</v>
      </c>
    </row>
    <row r="1202" spans="1:6" ht="30" customHeight="1">
      <c r="A1202" s="153">
        <f t="shared" si="22"/>
        <v>1185</v>
      </c>
      <c r="B1202" s="169" t="s">
        <v>2383</v>
      </c>
      <c r="C1202" s="182" t="s">
        <v>2384</v>
      </c>
      <c r="D1202" s="156" t="s">
        <v>9</v>
      </c>
      <c r="E1202" s="157">
        <v>3.15</v>
      </c>
      <c r="F1202" s="158" t="s">
        <v>10</v>
      </c>
    </row>
    <row r="1203" spans="1:6" ht="30" customHeight="1">
      <c r="A1203" s="85">
        <f t="shared" si="22"/>
        <v>1186</v>
      </c>
      <c r="B1203" s="173" t="s">
        <v>2385</v>
      </c>
      <c r="C1203" s="170" t="s">
        <v>2386</v>
      </c>
      <c r="D1203" s="173" t="s">
        <v>33</v>
      </c>
      <c r="E1203" s="162">
        <v>5784.53</v>
      </c>
      <c r="F1203" s="158" t="s">
        <v>10</v>
      </c>
    </row>
    <row r="1204" spans="1:6" ht="30" customHeight="1">
      <c r="A1204" s="85">
        <f t="shared" si="22"/>
        <v>1187</v>
      </c>
      <c r="B1204" s="176" t="s">
        <v>2387</v>
      </c>
      <c r="C1204" s="177" t="s">
        <v>2388</v>
      </c>
      <c r="D1204" s="176" t="s">
        <v>33</v>
      </c>
      <c r="E1204" s="162">
        <v>5784.53</v>
      </c>
      <c r="F1204" s="158" t="s">
        <v>10</v>
      </c>
    </row>
    <row r="1205" spans="1:6" ht="30" customHeight="1">
      <c r="A1205" s="153">
        <f t="shared" si="22"/>
        <v>1188</v>
      </c>
      <c r="B1205" s="183" t="s">
        <v>2389</v>
      </c>
      <c r="C1205" s="168" t="s">
        <v>2390</v>
      </c>
      <c r="D1205" s="156" t="s">
        <v>9</v>
      </c>
      <c r="E1205" s="157">
        <v>3.15</v>
      </c>
      <c r="F1205" s="158" t="s">
        <v>10</v>
      </c>
    </row>
    <row r="1206" spans="1:6" ht="30" customHeight="1">
      <c r="A1206" s="153">
        <f t="shared" si="22"/>
        <v>1189</v>
      </c>
      <c r="B1206" s="169" t="s">
        <v>2391</v>
      </c>
      <c r="C1206" s="182" t="s">
        <v>2392</v>
      </c>
      <c r="D1206" s="167" t="s">
        <v>50</v>
      </c>
      <c r="E1206" s="157">
        <v>806.54</v>
      </c>
      <c r="F1206" s="158" t="s">
        <v>10</v>
      </c>
    </row>
    <row r="1207" spans="1:6" ht="30" customHeight="1">
      <c r="A1207" s="153">
        <f t="shared" si="22"/>
        <v>1190</v>
      </c>
      <c r="B1207" s="183" t="s">
        <v>2393</v>
      </c>
      <c r="C1207" s="168" t="s">
        <v>2394</v>
      </c>
      <c r="D1207" s="167" t="s">
        <v>50</v>
      </c>
      <c r="E1207" s="157">
        <v>349.78</v>
      </c>
      <c r="F1207" s="158" t="s">
        <v>10</v>
      </c>
    </row>
    <row r="1208" spans="1:6" ht="30" customHeight="1">
      <c r="A1208" s="153">
        <f t="shared" si="22"/>
        <v>1191</v>
      </c>
      <c r="B1208" s="169" t="s">
        <v>2395</v>
      </c>
      <c r="C1208" s="182" t="s">
        <v>2396</v>
      </c>
      <c r="D1208" s="167" t="s">
        <v>50</v>
      </c>
      <c r="E1208" s="157">
        <v>109.31</v>
      </c>
      <c r="F1208" s="158" t="s">
        <v>10</v>
      </c>
    </row>
    <row r="1209" spans="1:6" ht="30" customHeight="1">
      <c r="A1209" s="153">
        <f t="shared" si="22"/>
        <v>1192</v>
      </c>
      <c r="B1209" s="183" t="s">
        <v>2397</v>
      </c>
      <c r="C1209" s="168" t="s">
        <v>65</v>
      </c>
      <c r="D1209" s="156" t="s">
        <v>9</v>
      </c>
      <c r="E1209" s="157">
        <v>2.66</v>
      </c>
      <c r="F1209" s="158" t="s">
        <v>10</v>
      </c>
    </row>
    <row r="1210" spans="1:6" ht="30" customHeight="1">
      <c r="A1210" s="85">
        <f t="shared" si="22"/>
        <v>1193</v>
      </c>
      <c r="B1210" s="176" t="s">
        <v>2398</v>
      </c>
      <c r="C1210" s="177" t="s">
        <v>2399</v>
      </c>
      <c r="D1210" s="176" t="s">
        <v>33</v>
      </c>
      <c r="E1210" s="162">
        <v>17515.95</v>
      </c>
      <c r="F1210" s="158" t="s">
        <v>10</v>
      </c>
    </row>
    <row r="1211" spans="1:6" ht="30" customHeight="1">
      <c r="A1211" s="85">
        <f t="shared" ref="A1211:A1228" si="23">A1210+1</f>
        <v>1194</v>
      </c>
      <c r="B1211" s="173" t="s">
        <v>2400</v>
      </c>
      <c r="C1211" s="177" t="s">
        <v>2401</v>
      </c>
      <c r="D1211" s="176" t="s">
        <v>723</v>
      </c>
      <c r="E1211" s="162">
        <v>1.03</v>
      </c>
      <c r="F1211" s="158" t="s">
        <v>10</v>
      </c>
    </row>
    <row r="1212" spans="1:6" ht="30" customHeight="1">
      <c r="A1212" s="85">
        <f t="shared" si="23"/>
        <v>1195</v>
      </c>
      <c r="B1212" s="173" t="s">
        <v>2402</v>
      </c>
      <c r="C1212" s="170" t="s">
        <v>2403</v>
      </c>
      <c r="D1212" s="173" t="s">
        <v>723</v>
      </c>
      <c r="E1212" s="162">
        <v>1.03</v>
      </c>
      <c r="F1212" s="158" t="s">
        <v>10</v>
      </c>
    </row>
    <row r="1213" spans="1:6" ht="30" customHeight="1">
      <c r="A1213" s="85">
        <f t="shared" si="23"/>
        <v>1196</v>
      </c>
      <c r="B1213" s="173" t="s">
        <v>2404</v>
      </c>
      <c r="C1213" s="170" t="s">
        <v>2405</v>
      </c>
      <c r="D1213" s="173" t="s">
        <v>33</v>
      </c>
      <c r="E1213" s="162">
        <v>173.72</v>
      </c>
      <c r="F1213" s="158" t="s">
        <v>10</v>
      </c>
    </row>
    <row r="1214" spans="1:6" ht="30" customHeight="1">
      <c r="A1214" s="85">
        <f t="shared" si="23"/>
        <v>1197</v>
      </c>
      <c r="B1214" s="173" t="s">
        <v>2406</v>
      </c>
      <c r="C1214" s="177" t="s">
        <v>2407</v>
      </c>
      <c r="D1214" s="176" t="s">
        <v>723</v>
      </c>
      <c r="E1214" s="162">
        <v>0.36</v>
      </c>
      <c r="F1214" s="158" t="s">
        <v>10</v>
      </c>
    </row>
    <row r="1215" spans="1:6" ht="30" customHeight="1">
      <c r="A1215" s="85">
        <f t="shared" si="23"/>
        <v>1198</v>
      </c>
      <c r="B1215" s="173" t="s">
        <v>2408</v>
      </c>
      <c r="C1215" s="170" t="s">
        <v>2409</v>
      </c>
      <c r="D1215" s="173" t="s">
        <v>723</v>
      </c>
      <c r="E1215" s="162">
        <v>0.36</v>
      </c>
      <c r="F1215" s="158" t="s">
        <v>10</v>
      </c>
    </row>
    <row r="1216" spans="1:6" ht="30" customHeight="1">
      <c r="A1216" s="85">
        <f t="shared" si="23"/>
        <v>1199</v>
      </c>
      <c r="B1216" s="173" t="s">
        <v>2410</v>
      </c>
      <c r="C1216" s="177" t="s">
        <v>2411</v>
      </c>
      <c r="D1216" s="173" t="s">
        <v>33</v>
      </c>
      <c r="E1216" s="162">
        <v>177.57999999999998</v>
      </c>
      <c r="F1216" s="158" t="s">
        <v>10</v>
      </c>
    </row>
    <row r="1217" spans="1:6" ht="30" customHeight="1">
      <c r="A1217" s="85">
        <f t="shared" si="23"/>
        <v>1200</v>
      </c>
      <c r="B1217" s="173" t="s">
        <v>2412</v>
      </c>
      <c r="C1217" s="170" t="s">
        <v>2413</v>
      </c>
      <c r="D1217" s="173" t="s">
        <v>33</v>
      </c>
      <c r="E1217" s="162">
        <v>1590.27</v>
      </c>
      <c r="F1217" s="158" t="s">
        <v>10</v>
      </c>
    </row>
    <row r="1218" spans="1:6" ht="30" customHeight="1">
      <c r="A1218" s="85">
        <f t="shared" si="23"/>
        <v>1201</v>
      </c>
      <c r="B1218" s="173" t="s">
        <v>2414</v>
      </c>
      <c r="C1218" s="170" t="s">
        <v>2415</v>
      </c>
      <c r="D1218" s="173" t="s">
        <v>33</v>
      </c>
      <c r="E1218" s="162">
        <v>1481.8</v>
      </c>
      <c r="F1218" s="158" t="s">
        <v>10</v>
      </c>
    </row>
    <row r="1219" spans="1:6" ht="30" customHeight="1">
      <c r="A1219" s="85">
        <f t="shared" si="23"/>
        <v>1202</v>
      </c>
      <c r="B1219" s="173" t="s">
        <v>2416</v>
      </c>
      <c r="C1219" s="170" t="s">
        <v>2417</v>
      </c>
      <c r="D1219" s="173" t="s">
        <v>723</v>
      </c>
      <c r="E1219" s="162">
        <v>0.52</v>
      </c>
      <c r="F1219" s="158" t="s">
        <v>10</v>
      </c>
    </row>
    <row r="1220" spans="1:6" ht="30" customHeight="1">
      <c r="A1220" s="85">
        <f t="shared" si="23"/>
        <v>1203</v>
      </c>
      <c r="B1220" s="173" t="s">
        <v>2418</v>
      </c>
      <c r="C1220" s="177" t="s">
        <v>2419</v>
      </c>
      <c r="D1220" s="173" t="s">
        <v>33</v>
      </c>
      <c r="E1220" s="162">
        <v>1703.35</v>
      </c>
      <c r="F1220" s="158" t="s">
        <v>10</v>
      </c>
    </row>
    <row r="1221" spans="1:6" ht="30" customHeight="1">
      <c r="A1221" s="85">
        <f t="shared" si="23"/>
        <v>1204</v>
      </c>
      <c r="B1221" s="173" t="s">
        <v>2420</v>
      </c>
      <c r="C1221" s="205" t="s">
        <v>2421</v>
      </c>
      <c r="D1221" s="173" t="s">
        <v>33</v>
      </c>
      <c r="E1221" s="162">
        <v>17344.060000000001</v>
      </c>
      <c r="F1221" s="158" t="s">
        <v>10</v>
      </c>
    </row>
    <row r="1222" spans="1:6" ht="30" customHeight="1">
      <c r="A1222" s="85">
        <f t="shared" si="23"/>
        <v>1205</v>
      </c>
      <c r="B1222" s="173" t="s">
        <v>2422</v>
      </c>
      <c r="C1222" s="205" t="s">
        <v>2423</v>
      </c>
      <c r="D1222" s="173" t="s">
        <v>33</v>
      </c>
      <c r="E1222" s="162">
        <v>34010.850000000006</v>
      </c>
      <c r="F1222" s="158" t="s">
        <v>10</v>
      </c>
    </row>
    <row r="1223" spans="1:6" ht="30" customHeight="1">
      <c r="A1223" s="85">
        <f t="shared" si="23"/>
        <v>1206</v>
      </c>
      <c r="B1223" s="176" t="s">
        <v>2424</v>
      </c>
      <c r="C1223" s="177" t="s">
        <v>2425</v>
      </c>
      <c r="D1223" s="176" t="s">
        <v>723</v>
      </c>
      <c r="E1223" s="162">
        <v>4.41</v>
      </c>
      <c r="F1223" s="158" t="s">
        <v>10</v>
      </c>
    </row>
    <row r="1224" spans="1:6" ht="30" customHeight="1">
      <c r="A1224" s="85">
        <f t="shared" si="23"/>
        <v>1207</v>
      </c>
      <c r="B1224" s="173" t="s">
        <v>2426</v>
      </c>
      <c r="C1224" s="170" t="s">
        <v>2427</v>
      </c>
      <c r="D1224" s="173" t="s">
        <v>723</v>
      </c>
      <c r="E1224" s="162">
        <v>6.73</v>
      </c>
      <c r="F1224" s="158" t="s">
        <v>10</v>
      </c>
    </row>
    <row r="1225" spans="1:6" ht="30" customHeight="1">
      <c r="A1225" s="85">
        <f t="shared" si="23"/>
        <v>1208</v>
      </c>
      <c r="B1225" s="176" t="s">
        <v>2428</v>
      </c>
      <c r="C1225" s="177" t="s">
        <v>2429</v>
      </c>
      <c r="D1225" s="176" t="s">
        <v>723</v>
      </c>
      <c r="E1225" s="162">
        <v>7.59</v>
      </c>
      <c r="F1225" s="158" t="s">
        <v>10</v>
      </c>
    </row>
    <row r="1226" spans="1:6" ht="30" customHeight="1">
      <c r="A1226" s="85">
        <f t="shared" si="23"/>
        <v>1209</v>
      </c>
      <c r="B1226" s="173" t="s">
        <v>2430</v>
      </c>
      <c r="C1226" s="170" t="s">
        <v>2431</v>
      </c>
      <c r="D1226" s="173" t="s">
        <v>33</v>
      </c>
      <c r="E1226" s="162">
        <v>38272.340000000004</v>
      </c>
      <c r="F1226" s="158" t="s">
        <v>156</v>
      </c>
    </row>
    <row r="1227" spans="1:6" ht="30" customHeight="1">
      <c r="A1227" s="85">
        <f t="shared" si="23"/>
        <v>1210</v>
      </c>
      <c r="B1227" s="184" t="s">
        <v>2432</v>
      </c>
      <c r="C1227" s="180" t="s">
        <v>2433</v>
      </c>
      <c r="D1227" s="184" t="s">
        <v>61</v>
      </c>
      <c r="E1227" s="162">
        <v>24573.5</v>
      </c>
      <c r="F1227" s="158" t="s">
        <v>10</v>
      </c>
    </row>
    <row r="1228" spans="1:6" ht="30" customHeight="1">
      <c r="A1228" s="85">
        <f t="shared" si="23"/>
        <v>1211</v>
      </c>
      <c r="B1228" s="184" t="s">
        <v>2434</v>
      </c>
      <c r="C1228" s="180" t="s">
        <v>2435</v>
      </c>
      <c r="D1228" s="203" t="s">
        <v>713</v>
      </c>
      <c r="E1228" s="162">
        <v>7163.8</v>
      </c>
      <c r="F1228" s="158" t="s">
        <v>10</v>
      </c>
    </row>
    <row r="1229" spans="1:6" ht="30" customHeight="1">
      <c r="A1229" s="85"/>
      <c r="B1229" s="487" t="s">
        <v>2436</v>
      </c>
      <c r="C1229" s="487"/>
      <c r="D1229" s="151"/>
      <c r="E1229" s="193"/>
      <c r="F1229" s="194"/>
    </row>
    <row r="1230" spans="1:6" ht="30" customHeight="1">
      <c r="A1230" s="85">
        <f>+A1228+1</f>
        <v>1212</v>
      </c>
      <c r="B1230" s="176" t="s">
        <v>2437</v>
      </c>
      <c r="C1230" s="177" t="s">
        <v>2438</v>
      </c>
      <c r="D1230" s="176" t="s">
        <v>872</v>
      </c>
      <c r="E1230" s="162">
        <v>17.11</v>
      </c>
      <c r="F1230" s="158" t="s">
        <v>156</v>
      </c>
    </row>
    <row r="1231" spans="1:6" ht="30" customHeight="1">
      <c r="A1231" s="85">
        <f t="shared" ref="A1231:A1294" si="24">A1230+1</f>
        <v>1213</v>
      </c>
      <c r="B1231" s="173" t="s">
        <v>2439</v>
      </c>
      <c r="C1231" s="170" t="s">
        <v>2440</v>
      </c>
      <c r="D1231" s="173" t="s">
        <v>2441</v>
      </c>
      <c r="E1231" s="162">
        <v>205.54</v>
      </c>
      <c r="F1231" s="158" t="s">
        <v>156</v>
      </c>
    </row>
    <row r="1232" spans="1:6" ht="30" customHeight="1">
      <c r="A1232" s="85">
        <f t="shared" si="24"/>
        <v>1214</v>
      </c>
      <c r="B1232" s="176" t="s">
        <v>2442</v>
      </c>
      <c r="C1232" s="177" t="s">
        <v>2443</v>
      </c>
      <c r="D1232" s="176" t="s">
        <v>872</v>
      </c>
      <c r="E1232" s="162">
        <v>9.7800000000000011</v>
      </c>
      <c r="F1232" s="158" t="s">
        <v>156</v>
      </c>
    </row>
    <row r="1233" spans="1:6" ht="30" customHeight="1">
      <c r="A1233" s="85">
        <f t="shared" si="24"/>
        <v>1215</v>
      </c>
      <c r="B1233" s="173" t="s">
        <v>2444</v>
      </c>
      <c r="C1233" s="170" t="s">
        <v>2445</v>
      </c>
      <c r="D1233" s="173" t="s">
        <v>872</v>
      </c>
      <c r="E1233" s="162">
        <v>254.12</v>
      </c>
      <c r="F1233" s="158" t="s">
        <v>156</v>
      </c>
    </row>
    <row r="1234" spans="1:6" ht="30" customHeight="1">
      <c r="A1234" s="85">
        <f t="shared" si="24"/>
        <v>1216</v>
      </c>
      <c r="B1234" s="176" t="s">
        <v>2446</v>
      </c>
      <c r="C1234" s="177" t="s">
        <v>2447</v>
      </c>
      <c r="D1234" s="176" t="s">
        <v>872</v>
      </c>
      <c r="E1234" s="162">
        <v>254.53000000000003</v>
      </c>
      <c r="F1234" s="158" t="s">
        <v>156</v>
      </c>
    </row>
    <row r="1235" spans="1:6" ht="30" customHeight="1">
      <c r="A1235" s="85">
        <f t="shared" si="24"/>
        <v>1217</v>
      </c>
      <c r="B1235" s="173" t="s">
        <v>2448</v>
      </c>
      <c r="C1235" s="170" t="s">
        <v>2449</v>
      </c>
      <c r="D1235" s="173" t="s">
        <v>872</v>
      </c>
      <c r="E1235" s="162">
        <v>15.4</v>
      </c>
      <c r="F1235" s="158" t="s">
        <v>156</v>
      </c>
    </row>
    <row r="1236" spans="1:6" ht="30" customHeight="1">
      <c r="A1236" s="85">
        <f t="shared" si="24"/>
        <v>1218</v>
      </c>
      <c r="B1236" s="176" t="s">
        <v>2450</v>
      </c>
      <c r="C1236" s="177" t="s">
        <v>2451</v>
      </c>
      <c r="D1236" s="176" t="s">
        <v>2441</v>
      </c>
      <c r="E1236" s="162">
        <v>199.55</v>
      </c>
      <c r="F1236" s="158" t="s">
        <v>156</v>
      </c>
    </row>
    <row r="1237" spans="1:6" ht="30" customHeight="1">
      <c r="A1237" s="85">
        <f t="shared" si="24"/>
        <v>1219</v>
      </c>
      <c r="B1237" s="173" t="s">
        <v>2452</v>
      </c>
      <c r="C1237" s="170" t="s">
        <v>2453</v>
      </c>
      <c r="D1237" s="173" t="s">
        <v>872</v>
      </c>
      <c r="E1237" s="162">
        <v>39.11</v>
      </c>
      <c r="F1237" s="158" t="s">
        <v>156</v>
      </c>
    </row>
    <row r="1238" spans="1:6" ht="30" customHeight="1">
      <c r="A1238" s="85">
        <f t="shared" si="24"/>
        <v>1220</v>
      </c>
      <c r="B1238" s="173" t="s">
        <v>2454</v>
      </c>
      <c r="C1238" s="170" t="s">
        <v>2455</v>
      </c>
      <c r="D1238" s="173" t="s">
        <v>16</v>
      </c>
      <c r="E1238" s="162">
        <v>33.29</v>
      </c>
      <c r="F1238" s="158" t="s">
        <v>156</v>
      </c>
    </row>
    <row r="1239" spans="1:6" ht="30" customHeight="1">
      <c r="A1239" s="85">
        <f t="shared" si="24"/>
        <v>1221</v>
      </c>
      <c r="B1239" s="176" t="s">
        <v>2456</v>
      </c>
      <c r="C1239" s="177" t="s">
        <v>2457</v>
      </c>
      <c r="D1239" s="176" t="s">
        <v>16</v>
      </c>
      <c r="E1239" s="162">
        <v>31.630000000000003</v>
      </c>
      <c r="F1239" s="158" t="s">
        <v>156</v>
      </c>
    </row>
    <row r="1240" spans="1:6" ht="30" customHeight="1">
      <c r="A1240" s="85">
        <f t="shared" si="24"/>
        <v>1222</v>
      </c>
      <c r="B1240" s="173" t="s">
        <v>2458</v>
      </c>
      <c r="C1240" s="170" t="s">
        <v>2459</v>
      </c>
      <c r="D1240" s="173" t="s">
        <v>16</v>
      </c>
      <c r="E1240" s="162">
        <v>34.949999999999996</v>
      </c>
      <c r="F1240" s="158" t="s">
        <v>156</v>
      </c>
    </row>
    <row r="1241" spans="1:6" ht="30" customHeight="1">
      <c r="A1241" s="85">
        <f t="shared" si="24"/>
        <v>1223</v>
      </c>
      <c r="B1241" s="176" t="s">
        <v>2460</v>
      </c>
      <c r="C1241" s="177" t="s">
        <v>2461</v>
      </c>
      <c r="D1241" s="176" t="s">
        <v>16</v>
      </c>
      <c r="E1241" s="162">
        <v>76.539999999999992</v>
      </c>
      <c r="F1241" s="158" t="s">
        <v>156</v>
      </c>
    </row>
    <row r="1242" spans="1:6" ht="30" customHeight="1">
      <c r="A1242" s="85">
        <f t="shared" si="24"/>
        <v>1224</v>
      </c>
      <c r="B1242" s="173" t="s">
        <v>2462</v>
      </c>
      <c r="C1242" s="170" t="s">
        <v>2463</v>
      </c>
      <c r="D1242" s="173" t="s">
        <v>16</v>
      </c>
      <c r="E1242" s="162">
        <v>128.97</v>
      </c>
      <c r="F1242" s="158" t="s">
        <v>156</v>
      </c>
    </row>
    <row r="1243" spans="1:6" ht="30" customHeight="1">
      <c r="A1243" s="85">
        <f t="shared" si="24"/>
        <v>1225</v>
      </c>
      <c r="B1243" s="176" t="s">
        <v>2464</v>
      </c>
      <c r="C1243" s="170" t="s">
        <v>2465</v>
      </c>
      <c r="D1243" s="176" t="s">
        <v>16</v>
      </c>
      <c r="E1243" s="162">
        <v>70.72</v>
      </c>
      <c r="F1243" s="158" t="s">
        <v>156</v>
      </c>
    </row>
    <row r="1244" spans="1:6" ht="30" customHeight="1">
      <c r="A1244" s="85">
        <f t="shared" si="24"/>
        <v>1226</v>
      </c>
      <c r="B1244" s="173" t="s">
        <v>2466</v>
      </c>
      <c r="C1244" s="170" t="s">
        <v>2467</v>
      </c>
      <c r="D1244" s="173" t="s">
        <v>16</v>
      </c>
      <c r="E1244" s="162">
        <v>93.179999999999993</v>
      </c>
      <c r="F1244" s="158" t="s">
        <v>156</v>
      </c>
    </row>
    <row r="1245" spans="1:6" ht="30" customHeight="1">
      <c r="A1245" s="85">
        <f t="shared" si="24"/>
        <v>1227</v>
      </c>
      <c r="B1245" s="176" t="s">
        <v>2468</v>
      </c>
      <c r="C1245" s="177" t="s">
        <v>2469</v>
      </c>
      <c r="D1245" s="176" t="s">
        <v>16</v>
      </c>
      <c r="E1245" s="162">
        <v>54.08</v>
      </c>
      <c r="F1245" s="158" t="s">
        <v>156</v>
      </c>
    </row>
    <row r="1246" spans="1:6" ht="30" customHeight="1">
      <c r="A1246" s="85">
        <f t="shared" si="24"/>
        <v>1228</v>
      </c>
      <c r="B1246" s="173" t="s">
        <v>2470</v>
      </c>
      <c r="C1246" s="170" t="s">
        <v>2471</v>
      </c>
      <c r="D1246" s="173" t="s">
        <v>16</v>
      </c>
      <c r="E1246" s="162">
        <v>37.450000000000003</v>
      </c>
      <c r="F1246" s="158" t="s">
        <v>156</v>
      </c>
    </row>
    <row r="1247" spans="1:6" ht="30" customHeight="1">
      <c r="A1247" s="85">
        <f t="shared" si="24"/>
        <v>1229</v>
      </c>
      <c r="B1247" s="176" t="s">
        <v>2472</v>
      </c>
      <c r="C1247" s="170" t="s">
        <v>2473</v>
      </c>
      <c r="D1247" s="176" t="s">
        <v>16</v>
      </c>
      <c r="E1247" s="162">
        <v>41.61</v>
      </c>
      <c r="F1247" s="158" t="s">
        <v>156</v>
      </c>
    </row>
    <row r="1248" spans="1:6" ht="30" customHeight="1">
      <c r="A1248" s="85">
        <f t="shared" si="24"/>
        <v>1230</v>
      </c>
      <c r="B1248" s="173" t="s">
        <v>2474</v>
      </c>
      <c r="C1248" s="170" t="s">
        <v>2475</v>
      </c>
      <c r="D1248" s="173" t="s">
        <v>16</v>
      </c>
      <c r="E1248" s="162">
        <v>43.269999999999996</v>
      </c>
      <c r="F1248" s="158" t="s">
        <v>156</v>
      </c>
    </row>
    <row r="1249" spans="1:6" ht="30" customHeight="1">
      <c r="A1249" s="85">
        <f t="shared" si="24"/>
        <v>1231</v>
      </c>
      <c r="B1249" s="176" t="s">
        <v>2476</v>
      </c>
      <c r="C1249" s="170" t="s">
        <v>2471</v>
      </c>
      <c r="D1249" s="176" t="s">
        <v>16</v>
      </c>
      <c r="E1249" s="162">
        <v>20.81</v>
      </c>
      <c r="F1249" s="158" t="s">
        <v>156</v>
      </c>
    </row>
    <row r="1250" spans="1:6" ht="30" customHeight="1">
      <c r="A1250" s="85">
        <f t="shared" si="24"/>
        <v>1232</v>
      </c>
      <c r="B1250" s="173" t="s">
        <v>2477</v>
      </c>
      <c r="C1250" s="170" t="s">
        <v>2478</v>
      </c>
      <c r="D1250" s="173" t="s">
        <v>16</v>
      </c>
      <c r="E1250" s="162">
        <v>44.940000000000005</v>
      </c>
      <c r="F1250" s="158" t="s">
        <v>156</v>
      </c>
    </row>
    <row r="1251" spans="1:6" ht="30" customHeight="1">
      <c r="A1251" s="85">
        <f t="shared" si="24"/>
        <v>1233</v>
      </c>
      <c r="B1251" s="176" t="s">
        <v>2479</v>
      </c>
      <c r="C1251" s="177" t="s">
        <v>2480</v>
      </c>
      <c r="D1251" s="176" t="s">
        <v>16</v>
      </c>
      <c r="E1251" s="162">
        <v>49.09</v>
      </c>
      <c r="F1251" s="158" t="s">
        <v>156</v>
      </c>
    </row>
    <row r="1252" spans="1:6" ht="30" customHeight="1">
      <c r="A1252" s="85">
        <f t="shared" si="24"/>
        <v>1234</v>
      </c>
      <c r="B1252" s="173" t="s">
        <v>2481</v>
      </c>
      <c r="C1252" s="170" t="s">
        <v>2482</v>
      </c>
      <c r="D1252" s="173" t="s">
        <v>16</v>
      </c>
      <c r="E1252" s="162">
        <v>37.450000000000003</v>
      </c>
      <c r="F1252" s="158" t="s">
        <v>156</v>
      </c>
    </row>
    <row r="1253" spans="1:6" ht="30" customHeight="1">
      <c r="A1253" s="85">
        <f t="shared" si="24"/>
        <v>1235</v>
      </c>
      <c r="B1253" s="176" t="s">
        <v>2483</v>
      </c>
      <c r="C1253" s="177" t="s">
        <v>2484</v>
      </c>
      <c r="D1253" s="176" t="s">
        <v>16</v>
      </c>
      <c r="E1253" s="162">
        <v>34.949999999999996</v>
      </c>
      <c r="F1253" s="158" t="s">
        <v>156</v>
      </c>
    </row>
    <row r="1254" spans="1:6" ht="30" customHeight="1">
      <c r="A1254" s="85">
        <f t="shared" si="24"/>
        <v>1236</v>
      </c>
      <c r="B1254" s="173" t="s">
        <v>2485</v>
      </c>
      <c r="C1254" s="170" t="s">
        <v>2486</v>
      </c>
      <c r="D1254" s="173" t="s">
        <v>16</v>
      </c>
      <c r="E1254" s="162">
        <v>11.149999999999999</v>
      </c>
      <c r="F1254" s="158" t="s">
        <v>156</v>
      </c>
    </row>
    <row r="1255" spans="1:6" ht="30" customHeight="1">
      <c r="A1255" s="85">
        <f t="shared" si="24"/>
        <v>1237</v>
      </c>
      <c r="B1255" s="176" t="s">
        <v>2487</v>
      </c>
      <c r="C1255" s="177" t="s">
        <v>2488</v>
      </c>
      <c r="D1255" s="176" t="s">
        <v>16</v>
      </c>
      <c r="E1255" s="162">
        <v>9.43</v>
      </c>
      <c r="F1255" s="158" t="s">
        <v>156</v>
      </c>
    </row>
    <row r="1256" spans="1:6" ht="30" customHeight="1">
      <c r="A1256" s="85">
        <f t="shared" si="24"/>
        <v>1238</v>
      </c>
      <c r="B1256" s="173" t="s">
        <v>2489</v>
      </c>
      <c r="C1256" s="170" t="s">
        <v>2490</v>
      </c>
      <c r="D1256" s="173" t="s">
        <v>16</v>
      </c>
      <c r="E1256" s="162">
        <v>70.72</v>
      </c>
      <c r="F1256" s="158" t="s">
        <v>156</v>
      </c>
    </row>
    <row r="1257" spans="1:6" ht="30" customHeight="1">
      <c r="A1257" s="85">
        <f t="shared" si="24"/>
        <v>1239</v>
      </c>
      <c r="B1257" s="176" t="s">
        <v>2491</v>
      </c>
      <c r="C1257" s="177" t="s">
        <v>2492</v>
      </c>
      <c r="D1257" s="176" t="s">
        <v>16</v>
      </c>
      <c r="E1257" s="162">
        <v>101.5</v>
      </c>
      <c r="F1257" s="158" t="s">
        <v>156</v>
      </c>
    </row>
    <row r="1258" spans="1:6" ht="30" customHeight="1">
      <c r="A1258" s="85">
        <f t="shared" si="24"/>
        <v>1240</v>
      </c>
      <c r="B1258" s="173" t="s">
        <v>2493</v>
      </c>
      <c r="C1258" s="170" t="s">
        <v>2494</v>
      </c>
      <c r="D1258" s="173" t="s">
        <v>16</v>
      </c>
      <c r="E1258" s="162">
        <v>149.76</v>
      </c>
      <c r="F1258" s="158" t="s">
        <v>156</v>
      </c>
    </row>
    <row r="1259" spans="1:6" ht="30" customHeight="1">
      <c r="A1259" s="85">
        <f t="shared" si="24"/>
        <v>1241</v>
      </c>
      <c r="B1259" s="176" t="s">
        <v>2495</v>
      </c>
      <c r="C1259" s="177" t="s">
        <v>2496</v>
      </c>
      <c r="D1259" s="176" t="s">
        <v>16</v>
      </c>
      <c r="E1259" s="162">
        <v>46.599999999999994</v>
      </c>
      <c r="F1259" s="158" t="s">
        <v>156</v>
      </c>
    </row>
    <row r="1260" spans="1:6" ht="30" customHeight="1">
      <c r="A1260" s="85">
        <f t="shared" si="24"/>
        <v>1242</v>
      </c>
      <c r="B1260" s="173" t="s">
        <v>2497</v>
      </c>
      <c r="C1260" s="170" t="s">
        <v>2498</v>
      </c>
      <c r="D1260" s="173" t="s">
        <v>16</v>
      </c>
      <c r="E1260" s="162">
        <v>24.97</v>
      </c>
      <c r="F1260" s="158" t="s">
        <v>156</v>
      </c>
    </row>
    <row r="1261" spans="1:6" ht="30" customHeight="1">
      <c r="A1261" s="85">
        <f t="shared" si="24"/>
        <v>1243</v>
      </c>
      <c r="B1261" s="176" t="s">
        <v>2499</v>
      </c>
      <c r="C1261" s="177" t="s">
        <v>2500</v>
      </c>
      <c r="D1261" s="176" t="s">
        <v>16</v>
      </c>
      <c r="E1261" s="162">
        <v>11.27</v>
      </c>
      <c r="F1261" s="158" t="s">
        <v>156</v>
      </c>
    </row>
    <row r="1262" spans="1:6" ht="30" customHeight="1">
      <c r="A1262" s="85">
        <f t="shared" si="24"/>
        <v>1244</v>
      </c>
      <c r="B1262" s="173" t="s">
        <v>2501</v>
      </c>
      <c r="C1262" s="170" t="s">
        <v>2502</v>
      </c>
      <c r="D1262" s="173" t="s">
        <v>16</v>
      </c>
      <c r="E1262" s="162">
        <v>10.819999999999999</v>
      </c>
      <c r="F1262" s="158" t="s">
        <v>156</v>
      </c>
    </row>
    <row r="1263" spans="1:6" ht="30" customHeight="1">
      <c r="A1263" s="85">
        <f t="shared" si="24"/>
        <v>1245</v>
      </c>
      <c r="B1263" s="176" t="s">
        <v>2503</v>
      </c>
      <c r="C1263" s="177" t="s">
        <v>2504</v>
      </c>
      <c r="D1263" s="176" t="s">
        <v>16</v>
      </c>
      <c r="E1263" s="162">
        <v>14.87</v>
      </c>
      <c r="F1263" s="158" t="s">
        <v>156</v>
      </c>
    </row>
    <row r="1264" spans="1:6" ht="30" customHeight="1">
      <c r="A1264" s="85">
        <f t="shared" si="24"/>
        <v>1246</v>
      </c>
      <c r="B1264" s="173" t="s">
        <v>2505</v>
      </c>
      <c r="C1264" s="170" t="s">
        <v>2506</v>
      </c>
      <c r="D1264" s="173" t="s">
        <v>16</v>
      </c>
      <c r="E1264" s="162">
        <v>13.51</v>
      </c>
      <c r="F1264" s="158" t="s">
        <v>156</v>
      </c>
    </row>
    <row r="1265" spans="1:6" ht="30" customHeight="1">
      <c r="A1265" s="85">
        <f t="shared" si="24"/>
        <v>1247</v>
      </c>
      <c r="B1265" s="176" t="s">
        <v>2507</v>
      </c>
      <c r="C1265" s="177" t="s">
        <v>2508</v>
      </c>
      <c r="D1265" s="176" t="s">
        <v>16</v>
      </c>
      <c r="E1265" s="162">
        <v>11.48</v>
      </c>
      <c r="F1265" s="158" t="s">
        <v>156</v>
      </c>
    </row>
    <row r="1266" spans="1:6" ht="30" customHeight="1">
      <c r="A1266" s="85">
        <f t="shared" si="24"/>
        <v>1248</v>
      </c>
      <c r="B1266" s="173" t="s">
        <v>2509</v>
      </c>
      <c r="C1266" s="170" t="s">
        <v>2510</v>
      </c>
      <c r="D1266" s="173" t="s">
        <v>16</v>
      </c>
      <c r="E1266" s="162">
        <v>15.690000000000001</v>
      </c>
      <c r="F1266" s="158" t="s">
        <v>156</v>
      </c>
    </row>
    <row r="1267" spans="1:6" ht="30" customHeight="1">
      <c r="A1267" s="85">
        <f t="shared" si="24"/>
        <v>1249</v>
      </c>
      <c r="B1267" s="176" t="s">
        <v>2511</v>
      </c>
      <c r="C1267" s="177" t="s">
        <v>2512</v>
      </c>
      <c r="D1267" s="176" t="s">
        <v>16</v>
      </c>
      <c r="E1267" s="162">
        <v>12.73</v>
      </c>
      <c r="F1267" s="158" t="s">
        <v>156</v>
      </c>
    </row>
    <row r="1268" spans="1:6" ht="30" customHeight="1">
      <c r="A1268" s="85">
        <f t="shared" si="24"/>
        <v>1250</v>
      </c>
      <c r="B1268" s="173" t="s">
        <v>2513</v>
      </c>
      <c r="C1268" s="170" t="s">
        <v>2514</v>
      </c>
      <c r="D1268" s="173" t="s">
        <v>16</v>
      </c>
      <c r="E1268" s="162">
        <v>11.03</v>
      </c>
      <c r="F1268" s="158" t="s">
        <v>156</v>
      </c>
    </row>
    <row r="1269" spans="1:6" ht="30" customHeight="1">
      <c r="A1269" s="85">
        <f t="shared" si="24"/>
        <v>1251</v>
      </c>
      <c r="B1269" s="176" t="s">
        <v>2515</v>
      </c>
      <c r="C1269" s="177" t="s">
        <v>2516</v>
      </c>
      <c r="D1269" s="176" t="s">
        <v>2441</v>
      </c>
      <c r="E1269" s="162">
        <v>1151.77</v>
      </c>
      <c r="F1269" s="158" t="s">
        <v>156</v>
      </c>
    </row>
    <row r="1270" spans="1:6" ht="30" customHeight="1">
      <c r="A1270" s="85">
        <f t="shared" si="24"/>
        <v>1252</v>
      </c>
      <c r="B1270" s="173" t="s">
        <v>2517</v>
      </c>
      <c r="C1270" s="170" t="s">
        <v>2518</v>
      </c>
      <c r="D1270" s="173" t="s">
        <v>16</v>
      </c>
      <c r="E1270" s="162">
        <v>6.36</v>
      </c>
      <c r="F1270" s="158" t="s">
        <v>156</v>
      </c>
    </row>
    <row r="1271" spans="1:6" ht="30" customHeight="1">
      <c r="A1271" s="85">
        <f t="shared" si="24"/>
        <v>1253</v>
      </c>
      <c r="B1271" s="176" t="s">
        <v>2519</v>
      </c>
      <c r="C1271" s="177" t="s">
        <v>2520</v>
      </c>
      <c r="D1271" s="176" t="s">
        <v>16</v>
      </c>
      <c r="E1271" s="162">
        <v>18.34</v>
      </c>
      <c r="F1271" s="158" t="s">
        <v>156</v>
      </c>
    </row>
    <row r="1272" spans="1:6" ht="30" customHeight="1">
      <c r="A1272" s="85">
        <f t="shared" si="24"/>
        <v>1254</v>
      </c>
      <c r="B1272" s="173" t="s">
        <v>2521</v>
      </c>
      <c r="C1272" s="170" t="s">
        <v>2522</v>
      </c>
      <c r="D1272" s="173" t="s">
        <v>2441</v>
      </c>
      <c r="E1272" s="162">
        <v>1091.6100000000001</v>
      </c>
      <c r="F1272" s="158" t="s">
        <v>156</v>
      </c>
    </row>
    <row r="1273" spans="1:6" ht="30" customHeight="1">
      <c r="A1273" s="85">
        <f t="shared" si="24"/>
        <v>1255</v>
      </c>
      <c r="B1273" s="176" t="s">
        <v>2523</v>
      </c>
      <c r="C1273" s="177" t="s">
        <v>2524</v>
      </c>
      <c r="D1273" s="176" t="s">
        <v>16</v>
      </c>
      <c r="E1273" s="162">
        <v>10.36</v>
      </c>
      <c r="F1273" s="158" t="s">
        <v>156</v>
      </c>
    </row>
    <row r="1274" spans="1:6" ht="30" customHeight="1">
      <c r="A1274" s="85">
        <f t="shared" si="24"/>
        <v>1256</v>
      </c>
      <c r="B1274" s="173" t="s">
        <v>2525</v>
      </c>
      <c r="C1274" s="170" t="s">
        <v>2526</v>
      </c>
      <c r="D1274" s="173" t="s">
        <v>16</v>
      </c>
      <c r="E1274" s="162">
        <v>9.8600000000000012</v>
      </c>
      <c r="F1274" s="158" t="s">
        <v>156</v>
      </c>
    </row>
    <row r="1275" spans="1:6" ht="30" customHeight="1">
      <c r="A1275" s="85">
        <f t="shared" si="24"/>
        <v>1257</v>
      </c>
      <c r="B1275" s="176" t="s">
        <v>2527</v>
      </c>
      <c r="C1275" s="177" t="s">
        <v>2528</v>
      </c>
      <c r="D1275" s="176" t="s">
        <v>16</v>
      </c>
      <c r="E1275" s="162">
        <v>9.31</v>
      </c>
      <c r="F1275" s="158" t="s">
        <v>156</v>
      </c>
    </row>
    <row r="1276" spans="1:6" ht="30" customHeight="1">
      <c r="A1276" s="85">
        <f t="shared" si="24"/>
        <v>1258</v>
      </c>
      <c r="B1276" s="173" t="s">
        <v>2529</v>
      </c>
      <c r="C1276" s="170" t="s">
        <v>2518</v>
      </c>
      <c r="D1276" s="173" t="s">
        <v>16</v>
      </c>
      <c r="E1276" s="162">
        <v>8.9500000000000011</v>
      </c>
      <c r="F1276" s="158" t="s">
        <v>156</v>
      </c>
    </row>
    <row r="1277" spans="1:6" ht="30" customHeight="1">
      <c r="A1277" s="85">
        <f t="shared" si="24"/>
        <v>1259</v>
      </c>
      <c r="B1277" s="176" t="s">
        <v>2530</v>
      </c>
      <c r="C1277" s="177" t="s">
        <v>2531</v>
      </c>
      <c r="D1277" s="176" t="s">
        <v>16</v>
      </c>
      <c r="E1277" s="162">
        <v>33.92</v>
      </c>
      <c r="F1277" s="158" t="s">
        <v>156</v>
      </c>
    </row>
    <row r="1278" spans="1:6" ht="30" customHeight="1">
      <c r="A1278" s="85">
        <f t="shared" si="24"/>
        <v>1260</v>
      </c>
      <c r="B1278" s="173" t="s">
        <v>2532</v>
      </c>
      <c r="C1278" s="170" t="s">
        <v>2533</v>
      </c>
      <c r="D1278" s="173" t="s">
        <v>16</v>
      </c>
      <c r="E1278" s="162">
        <v>9.76</v>
      </c>
      <c r="F1278" s="158" t="s">
        <v>156</v>
      </c>
    </row>
    <row r="1279" spans="1:6" ht="30" customHeight="1">
      <c r="A1279" s="85">
        <f t="shared" si="24"/>
        <v>1261</v>
      </c>
      <c r="B1279" s="176" t="s">
        <v>2534</v>
      </c>
      <c r="C1279" s="177" t="s">
        <v>2535</v>
      </c>
      <c r="D1279" s="176" t="s">
        <v>16</v>
      </c>
      <c r="E1279" s="162">
        <v>7.2200000000000006</v>
      </c>
      <c r="F1279" s="158" t="s">
        <v>156</v>
      </c>
    </row>
    <row r="1280" spans="1:6" ht="30" customHeight="1">
      <c r="A1280" s="85">
        <f t="shared" si="24"/>
        <v>1262</v>
      </c>
      <c r="B1280" s="173" t="s">
        <v>2536</v>
      </c>
      <c r="C1280" s="170" t="s">
        <v>2537</v>
      </c>
      <c r="D1280" s="173" t="s">
        <v>16</v>
      </c>
      <c r="E1280" s="162">
        <v>7.64</v>
      </c>
      <c r="F1280" s="158" t="s">
        <v>156</v>
      </c>
    </row>
    <row r="1281" spans="1:6" ht="30" customHeight="1">
      <c r="A1281" s="85">
        <f t="shared" si="24"/>
        <v>1263</v>
      </c>
      <c r="B1281" s="176" t="s">
        <v>2538</v>
      </c>
      <c r="C1281" s="177" t="s">
        <v>2539</v>
      </c>
      <c r="D1281" s="176" t="s">
        <v>16</v>
      </c>
      <c r="E1281" s="162">
        <v>17.189999999999998</v>
      </c>
      <c r="F1281" s="158" t="s">
        <v>156</v>
      </c>
    </row>
    <row r="1282" spans="1:6" ht="30" customHeight="1">
      <c r="A1282" s="85">
        <f t="shared" si="24"/>
        <v>1264</v>
      </c>
      <c r="B1282" s="173" t="s">
        <v>2540</v>
      </c>
      <c r="C1282" s="170" t="s">
        <v>2541</v>
      </c>
      <c r="D1282" s="173" t="s">
        <v>16</v>
      </c>
      <c r="E1282" s="162">
        <v>11.03</v>
      </c>
      <c r="F1282" s="158" t="s">
        <v>156</v>
      </c>
    </row>
    <row r="1283" spans="1:6" ht="30" customHeight="1">
      <c r="A1283" s="85">
        <f t="shared" si="24"/>
        <v>1265</v>
      </c>
      <c r="B1283" s="176" t="s">
        <v>2542</v>
      </c>
      <c r="C1283" s="177" t="s">
        <v>2543</v>
      </c>
      <c r="D1283" s="176" t="s">
        <v>16</v>
      </c>
      <c r="E1283" s="162">
        <v>33.92</v>
      </c>
      <c r="F1283" s="158" t="s">
        <v>156</v>
      </c>
    </row>
    <row r="1284" spans="1:6" ht="30" customHeight="1">
      <c r="A1284" s="85">
        <f t="shared" si="24"/>
        <v>1266</v>
      </c>
      <c r="B1284" s="173" t="s">
        <v>2544</v>
      </c>
      <c r="C1284" s="170" t="s">
        <v>2545</v>
      </c>
      <c r="D1284" s="173" t="s">
        <v>16</v>
      </c>
      <c r="E1284" s="162">
        <v>11.25</v>
      </c>
      <c r="F1284" s="158" t="s">
        <v>156</v>
      </c>
    </row>
    <row r="1285" spans="1:6" ht="30" customHeight="1">
      <c r="A1285" s="85">
        <f t="shared" si="24"/>
        <v>1267</v>
      </c>
      <c r="B1285" s="176" t="s">
        <v>2546</v>
      </c>
      <c r="C1285" s="177" t="s">
        <v>2547</v>
      </c>
      <c r="D1285" s="176" t="s">
        <v>16</v>
      </c>
      <c r="E1285" s="162">
        <v>9.33</v>
      </c>
      <c r="F1285" s="158" t="s">
        <v>156</v>
      </c>
    </row>
    <row r="1286" spans="1:6" ht="30" customHeight="1">
      <c r="A1286" s="85">
        <f t="shared" si="24"/>
        <v>1268</v>
      </c>
      <c r="B1286" s="173" t="s">
        <v>2548</v>
      </c>
      <c r="C1286" s="170" t="s">
        <v>2549</v>
      </c>
      <c r="D1286" s="173" t="s">
        <v>16</v>
      </c>
      <c r="E1286" s="162">
        <v>10.719999999999999</v>
      </c>
      <c r="F1286" s="158" t="s">
        <v>156</v>
      </c>
    </row>
    <row r="1287" spans="1:6" ht="30" customHeight="1">
      <c r="A1287" s="85">
        <f t="shared" si="24"/>
        <v>1269</v>
      </c>
      <c r="B1287" s="176" t="s">
        <v>2550</v>
      </c>
      <c r="C1287" s="177" t="s">
        <v>2551</v>
      </c>
      <c r="D1287" s="176" t="s">
        <v>16</v>
      </c>
      <c r="E1287" s="162">
        <v>22.9</v>
      </c>
      <c r="F1287" s="158" t="s">
        <v>156</v>
      </c>
    </row>
    <row r="1288" spans="1:6" ht="30" customHeight="1">
      <c r="A1288" s="85">
        <f t="shared" si="24"/>
        <v>1270</v>
      </c>
      <c r="B1288" s="173" t="s">
        <v>2552</v>
      </c>
      <c r="C1288" s="170" t="s">
        <v>2553</v>
      </c>
      <c r="D1288" s="173" t="s">
        <v>16</v>
      </c>
      <c r="E1288" s="162">
        <v>37.869999999999997</v>
      </c>
      <c r="F1288" s="158" t="s">
        <v>156</v>
      </c>
    </row>
    <row r="1289" spans="1:6" ht="30" customHeight="1">
      <c r="A1289" s="85">
        <f t="shared" si="24"/>
        <v>1271</v>
      </c>
      <c r="B1289" s="176" t="s">
        <v>2554</v>
      </c>
      <c r="C1289" s="177" t="s">
        <v>2555</v>
      </c>
      <c r="D1289" s="176" t="s">
        <v>16</v>
      </c>
      <c r="E1289" s="162">
        <v>18.95</v>
      </c>
      <c r="F1289" s="158" t="s">
        <v>156</v>
      </c>
    </row>
    <row r="1290" spans="1:6" ht="30" customHeight="1">
      <c r="A1290" s="85">
        <f t="shared" si="24"/>
        <v>1272</v>
      </c>
      <c r="B1290" s="173" t="s">
        <v>2556</v>
      </c>
      <c r="C1290" s="170" t="s">
        <v>2557</v>
      </c>
      <c r="D1290" s="173" t="s">
        <v>16</v>
      </c>
      <c r="E1290" s="162">
        <v>37.06</v>
      </c>
      <c r="F1290" s="158" t="s">
        <v>156</v>
      </c>
    </row>
    <row r="1291" spans="1:6" ht="30" customHeight="1">
      <c r="A1291" s="85">
        <f t="shared" si="24"/>
        <v>1273</v>
      </c>
      <c r="B1291" s="176" t="s">
        <v>2558</v>
      </c>
      <c r="C1291" s="177" t="s">
        <v>2559</v>
      </c>
      <c r="D1291" s="176" t="s">
        <v>33</v>
      </c>
      <c r="E1291" s="162">
        <v>28.32</v>
      </c>
      <c r="F1291" s="158" t="s">
        <v>156</v>
      </c>
    </row>
    <row r="1292" spans="1:6" ht="30" customHeight="1">
      <c r="A1292" s="85">
        <f t="shared" si="24"/>
        <v>1274</v>
      </c>
      <c r="B1292" s="159" t="s">
        <v>2560</v>
      </c>
      <c r="C1292" s="170" t="s">
        <v>2561</v>
      </c>
      <c r="D1292" s="170" t="s">
        <v>33</v>
      </c>
      <c r="E1292" s="162">
        <v>26.09</v>
      </c>
      <c r="F1292" s="158" t="s">
        <v>156</v>
      </c>
    </row>
    <row r="1293" spans="1:6" ht="30" customHeight="1">
      <c r="A1293" s="85">
        <f t="shared" si="24"/>
        <v>1275</v>
      </c>
      <c r="B1293" s="176" t="s">
        <v>2562</v>
      </c>
      <c r="C1293" s="177" t="s">
        <v>2563</v>
      </c>
      <c r="D1293" s="176" t="s">
        <v>33</v>
      </c>
      <c r="E1293" s="162">
        <v>66.73</v>
      </c>
      <c r="F1293" s="158" t="s">
        <v>156</v>
      </c>
    </row>
    <row r="1294" spans="1:6" ht="30" customHeight="1">
      <c r="A1294" s="85">
        <f t="shared" si="24"/>
        <v>1276</v>
      </c>
      <c r="B1294" s="173" t="s">
        <v>2564</v>
      </c>
      <c r="C1294" s="170" t="s">
        <v>2565</v>
      </c>
      <c r="D1294" s="173" t="s">
        <v>33</v>
      </c>
      <c r="E1294" s="162">
        <v>134.64999999999998</v>
      </c>
      <c r="F1294" s="158" t="s">
        <v>156</v>
      </c>
    </row>
    <row r="1295" spans="1:6" ht="30" customHeight="1">
      <c r="A1295" s="85">
        <f t="shared" ref="A1295:A1322" si="25">A1294+1</f>
        <v>1277</v>
      </c>
      <c r="B1295" s="176" t="s">
        <v>2566</v>
      </c>
      <c r="C1295" s="177" t="s">
        <v>2567</v>
      </c>
      <c r="D1295" s="176" t="s">
        <v>33</v>
      </c>
      <c r="E1295" s="162">
        <v>3.08</v>
      </c>
      <c r="F1295" s="158" t="s">
        <v>156</v>
      </c>
    </row>
    <row r="1296" spans="1:6" ht="30" customHeight="1">
      <c r="A1296" s="85">
        <f t="shared" si="25"/>
        <v>1278</v>
      </c>
      <c r="B1296" s="173" t="s">
        <v>2568</v>
      </c>
      <c r="C1296" s="170" t="s">
        <v>2569</v>
      </c>
      <c r="D1296" s="173" t="s">
        <v>33</v>
      </c>
      <c r="E1296" s="162">
        <v>13.690000000000001</v>
      </c>
      <c r="F1296" s="158" t="s">
        <v>156</v>
      </c>
    </row>
    <row r="1297" spans="1:6" ht="30" customHeight="1">
      <c r="A1297" s="85">
        <f t="shared" si="25"/>
        <v>1279</v>
      </c>
      <c r="B1297" s="176" t="s">
        <v>2570</v>
      </c>
      <c r="C1297" s="177" t="s">
        <v>2571</v>
      </c>
      <c r="D1297" s="176" t="s">
        <v>33</v>
      </c>
      <c r="E1297" s="162">
        <v>23.79</v>
      </c>
      <c r="F1297" s="158" t="s">
        <v>156</v>
      </c>
    </row>
    <row r="1298" spans="1:6" ht="30" customHeight="1">
      <c r="A1298" s="85">
        <f t="shared" si="25"/>
        <v>1280</v>
      </c>
      <c r="B1298" s="173" t="s">
        <v>2572</v>
      </c>
      <c r="C1298" s="170" t="s">
        <v>2573</v>
      </c>
      <c r="D1298" s="173" t="s">
        <v>33</v>
      </c>
      <c r="E1298" s="162">
        <v>18.740000000000002</v>
      </c>
      <c r="F1298" s="158" t="s">
        <v>156</v>
      </c>
    </row>
    <row r="1299" spans="1:6" ht="30" customHeight="1">
      <c r="A1299" s="85">
        <f t="shared" si="25"/>
        <v>1281</v>
      </c>
      <c r="B1299" s="159" t="s">
        <v>2574</v>
      </c>
      <c r="C1299" s="171" t="s">
        <v>2575</v>
      </c>
      <c r="D1299" s="171" t="s">
        <v>33</v>
      </c>
      <c r="E1299" s="162">
        <v>47.339999999999996</v>
      </c>
      <c r="F1299" s="158" t="s">
        <v>156</v>
      </c>
    </row>
    <row r="1300" spans="1:6" ht="30" customHeight="1">
      <c r="A1300" s="85">
        <f t="shared" si="25"/>
        <v>1282</v>
      </c>
      <c r="B1300" s="159" t="s">
        <v>2576</v>
      </c>
      <c r="C1300" s="170" t="s">
        <v>2577</v>
      </c>
      <c r="D1300" s="170" t="s">
        <v>33</v>
      </c>
      <c r="E1300" s="162">
        <v>17.11</v>
      </c>
      <c r="F1300" s="158" t="s">
        <v>156</v>
      </c>
    </row>
    <row r="1301" spans="1:6" ht="30" customHeight="1">
      <c r="A1301" s="85">
        <f t="shared" si="25"/>
        <v>1283</v>
      </c>
      <c r="B1301" s="176" t="s">
        <v>2578</v>
      </c>
      <c r="C1301" s="177" t="s">
        <v>2579</v>
      </c>
      <c r="D1301" s="176" t="s">
        <v>33</v>
      </c>
      <c r="E1301" s="162">
        <v>42.79</v>
      </c>
      <c r="F1301" s="158" t="s">
        <v>156</v>
      </c>
    </row>
    <row r="1302" spans="1:6" ht="30" customHeight="1">
      <c r="A1302" s="85">
        <f t="shared" si="25"/>
        <v>1284</v>
      </c>
      <c r="B1302" s="173" t="s">
        <v>2580</v>
      </c>
      <c r="C1302" s="170" t="s">
        <v>2581</v>
      </c>
      <c r="D1302" s="173" t="s">
        <v>33</v>
      </c>
      <c r="E1302" s="162">
        <v>208.01</v>
      </c>
      <c r="F1302" s="158" t="s">
        <v>156</v>
      </c>
    </row>
    <row r="1303" spans="1:6" ht="30" customHeight="1">
      <c r="A1303" s="85">
        <f t="shared" si="25"/>
        <v>1285</v>
      </c>
      <c r="B1303" s="176" t="s">
        <v>2582</v>
      </c>
      <c r="C1303" s="177" t="s">
        <v>2583</v>
      </c>
      <c r="D1303" s="176" t="s">
        <v>33</v>
      </c>
      <c r="E1303" s="162">
        <v>149.76</v>
      </c>
      <c r="F1303" s="158" t="s">
        <v>156</v>
      </c>
    </row>
    <row r="1304" spans="1:6" ht="30" customHeight="1">
      <c r="A1304" s="85">
        <f t="shared" si="25"/>
        <v>1286</v>
      </c>
      <c r="B1304" s="173" t="s">
        <v>2584</v>
      </c>
      <c r="C1304" s="170" t="s">
        <v>2585</v>
      </c>
      <c r="D1304" s="173" t="s">
        <v>33</v>
      </c>
      <c r="E1304" s="162">
        <v>20.37</v>
      </c>
      <c r="F1304" s="158" t="s">
        <v>156</v>
      </c>
    </row>
    <row r="1305" spans="1:6" ht="30" customHeight="1">
      <c r="A1305" s="85">
        <f t="shared" si="25"/>
        <v>1287</v>
      </c>
      <c r="B1305" s="159" t="s">
        <v>2586</v>
      </c>
      <c r="C1305" s="171" t="s">
        <v>2587</v>
      </c>
      <c r="D1305" s="171" t="s">
        <v>2588</v>
      </c>
      <c r="E1305" s="162">
        <v>4.9400000000000004</v>
      </c>
      <c r="F1305" s="158" t="s">
        <v>156</v>
      </c>
    </row>
    <row r="1306" spans="1:6" ht="30" customHeight="1">
      <c r="A1306" s="85">
        <f t="shared" si="25"/>
        <v>1288</v>
      </c>
      <c r="B1306" s="159" t="s">
        <v>2589</v>
      </c>
      <c r="C1306" s="170" t="s">
        <v>2590</v>
      </c>
      <c r="D1306" s="170" t="s">
        <v>2588</v>
      </c>
      <c r="E1306" s="162">
        <v>3.5700000000000003</v>
      </c>
      <c r="F1306" s="158" t="s">
        <v>156</v>
      </c>
    </row>
    <row r="1307" spans="1:6" ht="30" customHeight="1">
      <c r="A1307" s="85">
        <f t="shared" si="25"/>
        <v>1289</v>
      </c>
      <c r="B1307" s="159" t="s">
        <v>2591</v>
      </c>
      <c r="C1307" s="171" t="s">
        <v>2592</v>
      </c>
      <c r="D1307" s="171" t="s">
        <v>2588</v>
      </c>
      <c r="E1307" s="162">
        <v>5.83</v>
      </c>
      <c r="F1307" s="158" t="s">
        <v>156</v>
      </c>
    </row>
    <row r="1308" spans="1:6" ht="30" customHeight="1">
      <c r="A1308" s="85">
        <f t="shared" si="25"/>
        <v>1290</v>
      </c>
      <c r="B1308" s="173" t="s">
        <v>2593</v>
      </c>
      <c r="C1308" s="170" t="s">
        <v>2594</v>
      </c>
      <c r="D1308" s="173" t="s">
        <v>2588</v>
      </c>
      <c r="E1308" s="162">
        <v>0.39999999999999997</v>
      </c>
      <c r="F1308" s="158" t="s">
        <v>156</v>
      </c>
    </row>
    <row r="1309" spans="1:6" ht="30" customHeight="1">
      <c r="A1309" s="85">
        <f t="shared" si="25"/>
        <v>1291</v>
      </c>
      <c r="B1309" s="176" t="s">
        <v>2595</v>
      </c>
      <c r="C1309" s="177" t="s">
        <v>2596</v>
      </c>
      <c r="D1309" s="176" t="s">
        <v>16</v>
      </c>
      <c r="E1309" s="162">
        <v>26.48</v>
      </c>
      <c r="F1309" s="158" t="s">
        <v>156</v>
      </c>
    </row>
    <row r="1310" spans="1:6" ht="30" customHeight="1">
      <c r="A1310" s="85">
        <f t="shared" si="25"/>
        <v>1292</v>
      </c>
      <c r="B1310" s="173" t="s">
        <v>2597</v>
      </c>
      <c r="C1310" s="170" t="s">
        <v>2598</v>
      </c>
      <c r="D1310" s="173" t="s">
        <v>16</v>
      </c>
      <c r="E1310" s="162">
        <v>26.96</v>
      </c>
      <c r="F1310" s="158" t="s">
        <v>156</v>
      </c>
    </row>
    <row r="1311" spans="1:6" ht="30" customHeight="1">
      <c r="A1311" s="85">
        <f t="shared" si="25"/>
        <v>1293</v>
      </c>
      <c r="B1311" s="176" t="s">
        <v>2599</v>
      </c>
      <c r="C1311" s="177" t="s">
        <v>2600</v>
      </c>
      <c r="D1311" s="176" t="s">
        <v>16</v>
      </c>
      <c r="E1311" s="162">
        <v>36.14</v>
      </c>
      <c r="F1311" s="158" t="s">
        <v>156</v>
      </c>
    </row>
    <row r="1312" spans="1:6" ht="30" customHeight="1">
      <c r="A1312" s="85">
        <f t="shared" si="25"/>
        <v>1294</v>
      </c>
      <c r="B1312" s="159" t="s">
        <v>2601</v>
      </c>
      <c r="C1312" s="170" t="s">
        <v>2602</v>
      </c>
      <c r="D1312" s="173" t="s">
        <v>2603</v>
      </c>
      <c r="E1312" s="162">
        <v>8.2799999999999994</v>
      </c>
      <c r="F1312" s="158" t="s">
        <v>156</v>
      </c>
    </row>
    <row r="1313" spans="1:6" ht="30" customHeight="1">
      <c r="A1313" s="85">
        <f t="shared" si="25"/>
        <v>1295</v>
      </c>
      <c r="B1313" s="198" t="s">
        <v>2604</v>
      </c>
      <c r="C1313" s="177" t="s">
        <v>2605</v>
      </c>
      <c r="D1313" s="176" t="s">
        <v>2603</v>
      </c>
      <c r="E1313" s="162">
        <v>13.48</v>
      </c>
      <c r="F1313" s="158" t="s">
        <v>156</v>
      </c>
    </row>
    <row r="1314" spans="1:6" ht="30" customHeight="1">
      <c r="A1314" s="85">
        <f t="shared" si="25"/>
        <v>1296</v>
      </c>
      <c r="B1314" s="159" t="s">
        <v>2606</v>
      </c>
      <c r="C1314" s="170" t="s">
        <v>2607</v>
      </c>
      <c r="D1314" s="173" t="s">
        <v>33</v>
      </c>
      <c r="E1314" s="162">
        <v>44.18</v>
      </c>
      <c r="F1314" s="158" t="s">
        <v>156</v>
      </c>
    </row>
    <row r="1315" spans="1:6" ht="30" customHeight="1">
      <c r="A1315" s="153">
        <f t="shared" si="25"/>
        <v>1297</v>
      </c>
      <c r="B1315" s="169" t="s">
        <v>2608</v>
      </c>
      <c r="C1315" s="182" t="s">
        <v>2609</v>
      </c>
      <c r="D1315" s="167" t="s">
        <v>50</v>
      </c>
      <c r="E1315" s="157">
        <v>423.42</v>
      </c>
      <c r="F1315" s="158" t="s">
        <v>10</v>
      </c>
    </row>
    <row r="1316" spans="1:6" ht="30" customHeight="1">
      <c r="A1316" s="153">
        <f t="shared" si="25"/>
        <v>1298</v>
      </c>
      <c r="B1316" s="183" t="s">
        <v>2610</v>
      </c>
      <c r="C1316" s="168" t="s">
        <v>2611</v>
      </c>
      <c r="D1316" s="167" t="s">
        <v>50</v>
      </c>
      <c r="E1316" s="157">
        <v>352.85</v>
      </c>
      <c r="F1316" s="158" t="s">
        <v>10</v>
      </c>
    </row>
    <row r="1317" spans="1:6" ht="30" customHeight="1">
      <c r="A1317" s="153">
        <f t="shared" si="25"/>
        <v>1299</v>
      </c>
      <c r="B1317" s="169" t="s">
        <v>2612</v>
      </c>
      <c r="C1317" s="182" t="s">
        <v>2613</v>
      </c>
      <c r="D1317" s="167" t="s">
        <v>50</v>
      </c>
      <c r="E1317" s="157">
        <v>110.26</v>
      </c>
      <c r="F1317" s="158" t="s">
        <v>10</v>
      </c>
    </row>
    <row r="1318" spans="1:6" ht="30" customHeight="1">
      <c r="A1318" s="153">
        <f t="shared" si="25"/>
        <v>1300</v>
      </c>
      <c r="B1318" s="183" t="s">
        <v>2614</v>
      </c>
      <c r="C1318" s="168" t="s">
        <v>65</v>
      </c>
      <c r="D1318" s="156" t="s">
        <v>9</v>
      </c>
      <c r="E1318" s="157">
        <v>2.66</v>
      </c>
      <c r="F1318" s="158" t="s">
        <v>10</v>
      </c>
    </row>
    <row r="1319" spans="1:6" ht="30" customHeight="1">
      <c r="A1319" s="153">
        <f t="shared" si="25"/>
        <v>1301</v>
      </c>
      <c r="B1319" s="169" t="s">
        <v>2615</v>
      </c>
      <c r="C1319" s="182" t="s">
        <v>67</v>
      </c>
      <c r="D1319" s="156" t="s">
        <v>9</v>
      </c>
      <c r="E1319" s="157">
        <v>3.15</v>
      </c>
      <c r="F1319" s="158" t="s">
        <v>10</v>
      </c>
    </row>
    <row r="1320" spans="1:6" ht="30" customHeight="1">
      <c r="A1320" s="85">
        <f t="shared" si="25"/>
        <v>1302</v>
      </c>
      <c r="B1320" s="184" t="s">
        <v>2616</v>
      </c>
      <c r="C1320" s="185" t="s">
        <v>2617</v>
      </c>
      <c r="D1320" s="206" t="s">
        <v>16</v>
      </c>
      <c r="E1320" s="162">
        <v>62.48</v>
      </c>
      <c r="F1320" s="158" t="s">
        <v>156</v>
      </c>
    </row>
    <row r="1321" spans="1:6" ht="30" customHeight="1">
      <c r="A1321" s="85">
        <f t="shared" si="25"/>
        <v>1303</v>
      </c>
      <c r="B1321" s="184" t="s">
        <v>2618</v>
      </c>
      <c r="C1321" s="185" t="s">
        <v>2619</v>
      </c>
      <c r="D1321" s="206" t="s">
        <v>16</v>
      </c>
      <c r="E1321" s="162">
        <v>58.02</v>
      </c>
      <c r="F1321" s="158" t="s">
        <v>156</v>
      </c>
    </row>
    <row r="1322" spans="1:6" ht="30" customHeight="1">
      <c r="A1322" s="85">
        <f t="shared" si="25"/>
        <v>1304</v>
      </c>
      <c r="B1322" s="184" t="s">
        <v>2620</v>
      </c>
      <c r="C1322" s="185" t="s">
        <v>2621</v>
      </c>
      <c r="D1322" s="206" t="s">
        <v>16</v>
      </c>
      <c r="E1322" s="162">
        <v>45.78</v>
      </c>
      <c r="F1322" s="158" t="s">
        <v>156</v>
      </c>
    </row>
    <row r="1323" spans="1:6" ht="30" customHeight="1">
      <c r="A1323" s="85"/>
      <c r="B1323" s="86" t="s">
        <v>2622</v>
      </c>
      <c r="C1323" s="86"/>
      <c r="D1323" s="86"/>
      <c r="E1323" s="91"/>
      <c r="F1323" s="87"/>
    </row>
    <row r="1324" spans="1:6" ht="30" customHeight="1">
      <c r="A1324" s="85"/>
      <c r="B1324"/>
      <c r="C1324" s="88"/>
      <c r="D1324" s="89"/>
      <c r="E1324" s="90"/>
      <c r="F1324" s="90"/>
    </row>
    <row r="1325" spans="1:6" ht="30" customHeight="1">
      <c r="A1325" s="85"/>
      <c r="B1325"/>
      <c r="C1325" s="88"/>
      <c r="D1325" s="89"/>
      <c r="E1325" s="90"/>
    </row>
    <row r="1326" spans="1:6" ht="30" customHeight="1">
      <c r="A1326" s="85"/>
      <c r="B1326"/>
      <c r="C1326" s="88"/>
      <c r="D1326" s="89"/>
      <c r="E1326" s="90"/>
    </row>
    <row r="1327" spans="1:6" ht="30" customHeight="1">
      <c r="A1327" s="85"/>
      <c r="B1327"/>
      <c r="C1327" s="88"/>
      <c r="D1327" s="89"/>
      <c r="E1327" s="90"/>
    </row>
    <row r="1328" spans="1:6" ht="30" customHeight="1">
      <c r="A1328" s="85"/>
      <c r="B1328"/>
      <c r="C1328" s="88"/>
      <c r="D1328" s="89"/>
      <c r="E1328" s="90"/>
    </row>
    <row r="1329" spans="1:5" ht="30" customHeight="1">
      <c r="A1329" s="85"/>
      <c r="B1329"/>
      <c r="C1329" s="88"/>
      <c r="D1329" s="89"/>
      <c r="E1329" s="90"/>
    </row>
    <row r="1330" spans="1:5" ht="30" customHeight="1">
      <c r="A1330" s="85"/>
      <c r="B1330"/>
      <c r="C1330" s="88"/>
      <c r="D1330" s="89"/>
      <c r="E1330" s="90"/>
    </row>
    <row r="1331" spans="1:5" ht="30" customHeight="1">
      <c r="A1331" s="85"/>
      <c r="B1331"/>
      <c r="C1331" s="88"/>
      <c r="D1331" s="89"/>
      <c r="E1331" s="90"/>
    </row>
    <row r="1332" spans="1:5" ht="30" customHeight="1">
      <c r="A1332" s="85"/>
      <c r="B1332"/>
      <c r="C1332" s="88"/>
      <c r="D1332" s="89"/>
      <c r="E1332" s="90"/>
    </row>
    <row r="1333" spans="1:5" ht="30" customHeight="1">
      <c r="A1333" s="85"/>
      <c r="B1333"/>
      <c r="C1333" s="88"/>
      <c r="D1333" s="89"/>
      <c r="E1333" s="90"/>
    </row>
    <row r="1334" spans="1:5" ht="30" customHeight="1">
      <c r="A1334" s="85"/>
      <c r="B1334"/>
      <c r="C1334" s="88"/>
      <c r="D1334" s="89"/>
      <c r="E1334" s="90"/>
    </row>
    <row r="1335" spans="1:5" ht="30" customHeight="1">
      <c r="A1335" s="85"/>
      <c r="B1335"/>
      <c r="C1335" s="88"/>
      <c r="D1335" s="89"/>
      <c r="E1335" s="90"/>
    </row>
    <row r="1336" spans="1:5" ht="30" customHeight="1">
      <c r="A1336" s="85"/>
      <c r="B1336"/>
      <c r="C1336" s="88"/>
      <c r="D1336" s="89"/>
      <c r="E1336" s="90"/>
    </row>
    <row r="1337" spans="1:5" ht="30" customHeight="1">
      <c r="A1337" s="85"/>
      <c r="B1337"/>
      <c r="C1337" s="88"/>
      <c r="D1337" s="89"/>
      <c r="E1337" s="90"/>
    </row>
    <row r="1338" spans="1:5" ht="30" customHeight="1">
      <c r="A1338" s="85"/>
      <c r="B1338"/>
      <c r="C1338" s="88"/>
      <c r="D1338" s="89"/>
      <c r="E1338" s="90"/>
    </row>
    <row r="1339" spans="1:5" ht="30" customHeight="1">
      <c r="A1339" s="85"/>
      <c r="B1339"/>
      <c r="C1339" s="88"/>
      <c r="D1339" s="89"/>
      <c r="E1339" s="90"/>
    </row>
    <row r="1340" spans="1:5" ht="30" customHeight="1">
      <c r="A1340" s="85"/>
      <c r="B1340"/>
      <c r="C1340" s="88"/>
      <c r="D1340" s="89"/>
      <c r="E1340" s="90"/>
    </row>
    <row r="1341" spans="1:5" ht="30" customHeight="1">
      <c r="A1341" s="85"/>
      <c r="B1341"/>
      <c r="C1341" s="88"/>
      <c r="D1341" s="89"/>
      <c r="E1341" s="90"/>
    </row>
    <row r="1342" spans="1:5" ht="30" customHeight="1">
      <c r="A1342" s="85"/>
      <c r="B1342"/>
      <c r="C1342" s="88"/>
      <c r="D1342" s="89"/>
      <c r="E1342" s="90"/>
    </row>
    <row r="1343" spans="1:5" ht="30" customHeight="1">
      <c r="A1343" s="85"/>
      <c r="B1343"/>
      <c r="C1343" s="88"/>
      <c r="D1343" s="89"/>
      <c r="E1343" s="90"/>
    </row>
    <row r="1344" spans="1:5" ht="30" customHeight="1">
      <c r="A1344" s="85"/>
      <c r="B1344"/>
      <c r="C1344" s="88"/>
      <c r="D1344" s="89"/>
      <c r="E1344" s="90"/>
    </row>
    <row r="1345" spans="1:5" ht="30" customHeight="1">
      <c r="A1345" s="85"/>
      <c r="B1345"/>
      <c r="C1345" s="88"/>
      <c r="D1345" s="89"/>
      <c r="E1345" s="90"/>
    </row>
    <row r="1346" spans="1:5" ht="30" customHeight="1">
      <c r="A1346" s="85"/>
      <c r="B1346"/>
      <c r="C1346" s="88"/>
      <c r="D1346" s="89"/>
      <c r="E1346" s="90"/>
    </row>
    <row r="1347" spans="1:5" ht="30" customHeight="1">
      <c r="A1347" s="85"/>
      <c r="B1347"/>
      <c r="C1347" s="88"/>
      <c r="D1347" s="89"/>
      <c r="E1347" s="90"/>
    </row>
    <row r="1348" spans="1:5" ht="30" customHeight="1">
      <c r="A1348" s="85"/>
      <c r="B1348"/>
      <c r="C1348" s="88"/>
      <c r="D1348" s="89"/>
      <c r="E1348" s="90"/>
    </row>
    <row r="1349" spans="1:5" ht="30" customHeight="1">
      <c r="A1349" s="85"/>
      <c r="B1349"/>
      <c r="C1349" s="88"/>
      <c r="D1349" s="89"/>
      <c r="E1349" s="90"/>
    </row>
    <row r="1350" spans="1:5" ht="30" customHeight="1">
      <c r="A1350" s="85"/>
      <c r="B1350"/>
      <c r="C1350" s="88"/>
      <c r="D1350" s="89"/>
      <c r="E1350" s="90"/>
    </row>
    <row r="1351" spans="1:5" ht="30" customHeight="1">
      <c r="A1351" s="85"/>
      <c r="B1351"/>
      <c r="C1351" s="88"/>
      <c r="D1351" s="89"/>
      <c r="E1351" s="90"/>
    </row>
    <row r="1352" spans="1:5" ht="30" customHeight="1">
      <c r="A1352" s="85"/>
      <c r="B1352"/>
      <c r="C1352" s="88"/>
      <c r="D1352" s="89"/>
      <c r="E1352" s="90"/>
    </row>
    <row r="1353" spans="1:5" ht="30" customHeight="1">
      <c r="A1353" s="85"/>
      <c r="B1353"/>
      <c r="C1353" s="88"/>
      <c r="D1353" s="89"/>
      <c r="E1353" s="90"/>
    </row>
    <row r="1354" spans="1:5" ht="30" customHeight="1">
      <c r="A1354" s="85"/>
      <c r="B1354"/>
      <c r="C1354" s="88"/>
      <c r="D1354" s="89"/>
      <c r="E1354" s="90"/>
    </row>
    <row r="1355" spans="1:5" ht="30" customHeight="1">
      <c r="A1355" s="85"/>
      <c r="B1355"/>
      <c r="C1355" s="88"/>
      <c r="D1355" s="89"/>
      <c r="E1355" s="90"/>
    </row>
    <row r="1356" spans="1:5" ht="30" customHeight="1">
      <c r="A1356" s="85"/>
      <c r="B1356"/>
      <c r="C1356" s="88"/>
      <c r="D1356" s="89"/>
      <c r="E1356" s="90"/>
    </row>
    <row r="1357" spans="1:5" ht="30" customHeight="1">
      <c r="A1357" s="85"/>
      <c r="B1357"/>
      <c r="C1357" s="88"/>
      <c r="D1357" s="89"/>
      <c r="E1357" s="90"/>
    </row>
    <row r="1358" spans="1:5" ht="30" customHeight="1">
      <c r="A1358" s="85"/>
      <c r="B1358"/>
      <c r="C1358" s="88"/>
      <c r="D1358" s="89"/>
      <c r="E1358" s="90"/>
    </row>
    <row r="1359" spans="1:5" ht="30" customHeight="1">
      <c r="A1359" s="85"/>
      <c r="B1359"/>
      <c r="C1359" s="88"/>
      <c r="D1359" s="89"/>
      <c r="E1359" s="90"/>
    </row>
    <row r="1360" spans="1:5" ht="30" customHeight="1">
      <c r="A1360" s="85"/>
      <c r="B1360"/>
      <c r="C1360" s="88"/>
      <c r="D1360" s="89"/>
      <c r="E1360" s="90"/>
    </row>
    <row r="1361" spans="1:5" ht="30" customHeight="1">
      <c r="A1361" s="85"/>
      <c r="B1361"/>
      <c r="C1361" s="88"/>
      <c r="D1361" s="89"/>
      <c r="E1361" s="90"/>
    </row>
    <row r="1362" spans="1:5" ht="30" customHeight="1">
      <c r="A1362" s="85"/>
      <c r="B1362"/>
      <c r="C1362" s="88"/>
      <c r="D1362" s="89"/>
      <c r="E1362" s="90"/>
    </row>
    <row r="1363" spans="1:5" ht="30" customHeight="1">
      <c r="A1363" s="85"/>
      <c r="B1363"/>
      <c r="C1363" s="88"/>
      <c r="D1363" s="89"/>
      <c r="E1363" s="90"/>
    </row>
    <row r="1364" spans="1:5" ht="30" customHeight="1">
      <c r="A1364" s="85"/>
      <c r="B1364"/>
      <c r="C1364" s="88"/>
      <c r="D1364" s="89"/>
      <c r="E1364" s="90"/>
    </row>
    <row r="1365" spans="1:5" ht="30" customHeight="1">
      <c r="A1365" s="85"/>
      <c r="B1365"/>
      <c r="C1365" s="88"/>
      <c r="D1365" s="89"/>
      <c r="E1365" s="90"/>
    </row>
    <row r="1366" spans="1:5" ht="30" customHeight="1">
      <c r="A1366" s="85"/>
      <c r="B1366"/>
      <c r="C1366" s="88"/>
      <c r="D1366" s="89"/>
      <c r="E1366" s="90"/>
    </row>
    <row r="1367" spans="1:5" ht="30" customHeight="1">
      <c r="A1367" s="85"/>
      <c r="B1367"/>
      <c r="C1367" s="88"/>
      <c r="D1367" s="89"/>
      <c r="E1367" s="90"/>
    </row>
    <row r="1368" spans="1:5" ht="30" customHeight="1">
      <c r="A1368" s="85"/>
      <c r="B1368"/>
      <c r="C1368" s="88"/>
      <c r="D1368" s="89"/>
      <c r="E1368" s="90"/>
    </row>
    <row r="1369" spans="1:5" ht="30" customHeight="1">
      <c r="A1369" s="85"/>
      <c r="B1369"/>
      <c r="C1369" s="88"/>
      <c r="D1369" s="89"/>
      <c r="E1369" s="90"/>
    </row>
    <row r="1370" spans="1:5" ht="30" customHeight="1">
      <c r="A1370" s="85"/>
      <c r="B1370"/>
      <c r="C1370" s="88"/>
      <c r="D1370" s="89"/>
      <c r="E1370" s="90"/>
    </row>
    <row r="1371" spans="1:5" ht="30" customHeight="1">
      <c r="A1371" s="85"/>
      <c r="B1371"/>
      <c r="C1371" s="88"/>
      <c r="D1371" s="89"/>
      <c r="E1371" s="90"/>
    </row>
    <row r="1372" spans="1:5" ht="30" customHeight="1">
      <c r="A1372" s="85"/>
      <c r="B1372"/>
      <c r="C1372" s="88"/>
      <c r="D1372" s="89"/>
      <c r="E1372" s="90"/>
    </row>
    <row r="1373" spans="1:5" ht="30" customHeight="1">
      <c r="A1373" s="85"/>
      <c r="B1373"/>
      <c r="C1373" s="88"/>
      <c r="D1373" s="89"/>
      <c r="E1373" s="90"/>
    </row>
    <row r="1374" spans="1:5" ht="30" customHeight="1">
      <c r="A1374" s="85"/>
      <c r="B1374"/>
      <c r="C1374" s="88"/>
      <c r="D1374" s="89"/>
      <c r="E1374" s="90"/>
    </row>
    <row r="1375" spans="1:5" ht="30" customHeight="1">
      <c r="A1375" s="85"/>
      <c r="B1375"/>
      <c r="C1375" s="88"/>
      <c r="D1375" s="89"/>
      <c r="E1375" s="90"/>
    </row>
    <row r="1376" spans="1:5" ht="30" customHeight="1">
      <c r="A1376" s="85"/>
      <c r="B1376"/>
      <c r="C1376" s="88"/>
      <c r="D1376" s="89"/>
      <c r="E1376" s="90"/>
    </row>
    <row r="1377" spans="1:5" ht="30" customHeight="1">
      <c r="A1377" s="85"/>
      <c r="B1377"/>
      <c r="C1377" s="88"/>
      <c r="D1377" s="89"/>
      <c r="E1377" s="90"/>
    </row>
    <row r="1378" spans="1:5" ht="30" customHeight="1">
      <c r="A1378" s="85"/>
      <c r="B1378"/>
      <c r="C1378" s="88"/>
      <c r="D1378" s="89"/>
      <c r="E1378" s="90"/>
    </row>
    <row r="1379" spans="1:5" ht="30" customHeight="1">
      <c r="A1379" s="85"/>
      <c r="B1379"/>
      <c r="C1379" s="88"/>
      <c r="D1379" s="89"/>
      <c r="E1379" s="90"/>
    </row>
    <row r="1380" spans="1:5" ht="30" customHeight="1">
      <c r="A1380" s="85"/>
      <c r="B1380"/>
      <c r="C1380" s="88"/>
      <c r="D1380" s="89"/>
      <c r="E1380" s="90"/>
    </row>
    <row r="1381" spans="1:5" ht="30" customHeight="1">
      <c r="A1381" s="85"/>
      <c r="B1381"/>
      <c r="C1381" s="88"/>
      <c r="D1381" s="89"/>
      <c r="E1381" s="90"/>
    </row>
    <row r="1382" spans="1:5" ht="30" customHeight="1">
      <c r="A1382" s="85"/>
      <c r="B1382"/>
      <c r="C1382" s="88"/>
      <c r="D1382" s="89"/>
      <c r="E1382" s="90"/>
    </row>
    <row r="1383" spans="1:5" ht="30" customHeight="1">
      <c r="A1383" s="85"/>
      <c r="B1383"/>
      <c r="C1383" s="88"/>
      <c r="D1383" s="89"/>
      <c r="E1383" s="90"/>
    </row>
    <row r="1384" spans="1:5" ht="30" customHeight="1">
      <c r="A1384" s="85"/>
      <c r="B1384"/>
      <c r="C1384" s="88"/>
      <c r="D1384" s="89"/>
      <c r="E1384" s="90"/>
    </row>
    <row r="1385" spans="1:5" ht="30" customHeight="1">
      <c r="A1385" s="85"/>
      <c r="B1385"/>
      <c r="C1385" s="88"/>
      <c r="D1385" s="89"/>
      <c r="E1385" s="90"/>
    </row>
    <row r="1386" spans="1:5" ht="30" customHeight="1">
      <c r="A1386" s="85"/>
      <c r="B1386"/>
      <c r="C1386" s="88"/>
      <c r="D1386" s="89"/>
      <c r="E1386" s="90"/>
    </row>
    <row r="1387" spans="1:5" ht="30" customHeight="1">
      <c r="A1387" s="85"/>
      <c r="B1387"/>
      <c r="C1387" s="88"/>
      <c r="D1387" s="89"/>
      <c r="E1387" s="90"/>
    </row>
    <row r="1388" spans="1:5" ht="30" customHeight="1">
      <c r="A1388" s="85"/>
      <c r="B1388"/>
      <c r="C1388" s="88"/>
      <c r="D1388" s="89"/>
      <c r="E1388" s="90"/>
    </row>
    <row r="1389" spans="1:5" ht="30" customHeight="1">
      <c r="A1389" s="85"/>
      <c r="B1389"/>
      <c r="C1389" s="88"/>
      <c r="D1389" s="89"/>
      <c r="E1389" s="90"/>
    </row>
    <row r="1390" spans="1:5" ht="30" customHeight="1">
      <c r="A1390" s="85"/>
      <c r="B1390"/>
      <c r="C1390" s="88"/>
      <c r="D1390" s="89"/>
      <c r="E1390" s="90"/>
    </row>
    <row r="1391" spans="1:5" ht="30" customHeight="1">
      <c r="A1391" s="85"/>
      <c r="B1391"/>
      <c r="C1391" s="88"/>
      <c r="D1391" s="89"/>
      <c r="E1391" s="90"/>
    </row>
    <row r="1392" spans="1:5" ht="30" customHeight="1">
      <c r="A1392" s="85"/>
      <c r="B1392"/>
      <c r="C1392" s="88"/>
      <c r="D1392" s="89"/>
      <c r="E1392" s="90"/>
    </row>
    <row r="1393" spans="1:5" ht="30" customHeight="1">
      <c r="A1393" s="85"/>
      <c r="B1393"/>
      <c r="C1393" s="88"/>
      <c r="D1393" s="89"/>
      <c r="E1393" s="90"/>
    </row>
    <row r="1394" spans="1:5" ht="30" customHeight="1">
      <c r="A1394" s="85"/>
      <c r="B1394"/>
      <c r="C1394" s="88"/>
      <c r="D1394" s="89"/>
      <c r="E1394" s="90"/>
    </row>
    <row r="1395" spans="1:5" ht="30" customHeight="1">
      <c r="A1395" s="85"/>
      <c r="B1395"/>
      <c r="C1395" s="88"/>
      <c r="D1395" s="89"/>
      <c r="E1395" s="90"/>
    </row>
    <row r="1396" spans="1:5" ht="30" customHeight="1">
      <c r="A1396" s="85"/>
      <c r="B1396"/>
      <c r="C1396" s="88"/>
      <c r="D1396" s="89"/>
      <c r="E1396" s="90"/>
    </row>
    <row r="1397" spans="1:5" ht="30" customHeight="1">
      <c r="A1397" s="85"/>
      <c r="B1397"/>
      <c r="C1397" s="88"/>
      <c r="D1397" s="89"/>
      <c r="E1397" s="90"/>
    </row>
    <row r="1398" spans="1:5" ht="30" customHeight="1">
      <c r="A1398" s="85"/>
      <c r="B1398"/>
      <c r="C1398" s="88"/>
      <c r="D1398" s="89"/>
      <c r="E1398" s="90"/>
    </row>
    <row r="1399" spans="1:5" ht="30" customHeight="1">
      <c r="A1399" s="85"/>
      <c r="B1399"/>
      <c r="C1399" s="88"/>
      <c r="D1399" s="89"/>
      <c r="E1399" s="90"/>
    </row>
    <row r="1400" spans="1:5" ht="30" customHeight="1">
      <c r="A1400" s="85"/>
      <c r="B1400"/>
      <c r="C1400" s="88"/>
      <c r="D1400" s="89"/>
      <c r="E1400" s="90"/>
    </row>
    <row r="1401" spans="1:5" ht="30" customHeight="1">
      <c r="A1401" s="85"/>
      <c r="B1401"/>
      <c r="C1401" s="88"/>
      <c r="D1401" s="89"/>
      <c r="E1401" s="90"/>
    </row>
    <row r="1402" spans="1:5" ht="30" customHeight="1">
      <c r="A1402" s="85"/>
      <c r="B1402"/>
      <c r="C1402" s="88"/>
      <c r="D1402" s="89"/>
      <c r="E1402" s="90"/>
    </row>
    <row r="1403" spans="1:5" ht="30" customHeight="1">
      <c r="A1403" s="85"/>
      <c r="B1403"/>
      <c r="C1403" s="88"/>
      <c r="D1403" s="89"/>
      <c r="E1403" s="90"/>
    </row>
    <row r="1404" spans="1:5" ht="30" customHeight="1">
      <c r="A1404" s="85"/>
      <c r="B1404"/>
      <c r="C1404" s="88"/>
      <c r="D1404" s="89"/>
      <c r="E1404" s="90"/>
    </row>
    <row r="1405" spans="1:5" ht="30" customHeight="1">
      <c r="A1405" s="85"/>
      <c r="B1405"/>
      <c r="C1405" s="88"/>
      <c r="D1405" s="89"/>
      <c r="E1405" s="90"/>
    </row>
    <row r="1406" spans="1:5" ht="30" customHeight="1">
      <c r="A1406" s="85"/>
      <c r="B1406"/>
      <c r="C1406" s="88"/>
      <c r="D1406" s="89"/>
      <c r="E1406" s="90"/>
    </row>
    <row r="1407" spans="1:5" ht="30" customHeight="1">
      <c r="A1407" s="85"/>
      <c r="B1407"/>
      <c r="C1407" s="88"/>
      <c r="D1407" s="89"/>
      <c r="E1407" s="90"/>
    </row>
    <row r="1408" spans="1:5" ht="30" customHeight="1">
      <c r="A1408" s="85"/>
      <c r="B1408"/>
      <c r="C1408" s="88"/>
      <c r="D1408" s="89"/>
      <c r="E1408" s="90"/>
    </row>
    <row r="1409" spans="1:5" ht="30" customHeight="1">
      <c r="A1409" s="85"/>
      <c r="B1409"/>
      <c r="C1409" s="88"/>
      <c r="D1409" s="89"/>
      <c r="E1409" s="90"/>
    </row>
    <row r="1410" spans="1:5" ht="30" customHeight="1">
      <c r="A1410" s="85"/>
      <c r="B1410"/>
      <c r="C1410" s="88"/>
      <c r="D1410" s="89"/>
      <c r="E1410" s="90"/>
    </row>
    <row r="1411" spans="1:5" ht="30" customHeight="1">
      <c r="A1411" s="85"/>
      <c r="B1411"/>
      <c r="C1411" s="88"/>
      <c r="D1411" s="89"/>
      <c r="E1411" s="90"/>
    </row>
    <row r="1412" spans="1:5" ht="30" customHeight="1">
      <c r="A1412" s="85"/>
      <c r="B1412"/>
      <c r="C1412" s="88"/>
      <c r="D1412" s="89"/>
      <c r="E1412" s="90"/>
    </row>
    <row r="1413" spans="1:5" ht="30" customHeight="1">
      <c r="A1413" s="85"/>
      <c r="B1413"/>
      <c r="C1413" s="88"/>
      <c r="D1413" s="89"/>
      <c r="E1413" s="90"/>
    </row>
    <row r="1414" spans="1:5" ht="30" customHeight="1">
      <c r="A1414" s="85"/>
      <c r="B1414"/>
      <c r="C1414" s="88"/>
      <c r="D1414" s="89"/>
      <c r="E1414" s="90"/>
    </row>
    <row r="1415" spans="1:5" ht="30" customHeight="1">
      <c r="A1415" s="85"/>
      <c r="B1415"/>
      <c r="C1415" s="88"/>
      <c r="D1415" s="89"/>
      <c r="E1415" s="90"/>
    </row>
    <row r="1416" spans="1:5" ht="30" customHeight="1">
      <c r="A1416" s="85"/>
      <c r="B1416"/>
      <c r="C1416" s="88"/>
      <c r="D1416" s="89"/>
      <c r="E1416" s="90"/>
    </row>
    <row r="1417" spans="1:5" ht="30" customHeight="1">
      <c r="A1417" s="85"/>
      <c r="B1417"/>
      <c r="C1417" s="88"/>
      <c r="D1417" s="89"/>
      <c r="E1417" s="90"/>
    </row>
    <row r="1418" spans="1:5" ht="30" customHeight="1">
      <c r="A1418" s="85"/>
      <c r="B1418"/>
      <c r="C1418" s="88"/>
      <c r="D1418" s="89"/>
      <c r="E1418" s="90"/>
    </row>
    <row r="1419" spans="1:5" ht="30" customHeight="1">
      <c r="A1419" s="85"/>
      <c r="B1419"/>
      <c r="C1419" s="88"/>
      <c r="D1419" s="89"/>
      <c r="E1419" s="90"/>
    </row>
    <row r="1420" spans="1:5" ht="30" customHeight="1">
      <c r="A1420" s="85"/>
      <c r="B1420"/>
      <c r="C1420" s="88"/>
      <c r="D1420" s="89"/>
      <c r="E1420" s="90"/>
    </row>
    <row r="1421" spans="1:5" ht="30" customHeight="1">
      <c r="A1421" s="85"/>
      <c r="B1421"/>
      <c r="C1421" s="88"/>
      <c r="D1421" s="89"/>
      <c r="E1421" s="90"/>
    </row>
    <row r="1422" spans="1:5" ht="30" customHeight="1">
      <c r="A1422" s="85"/>
      <c r="B1422"/>
      <c r="C1422" s="88"/>
      <c r="D1422" s="89"/>
      <c r="E1422" s="90"/>
    </row>
    <row r="1423" spans="1:5" ht="30" customHeight="1">
      <c r="A1423" s="85"/>
      <c r="B1423"/>
      <c r="C1423" s="88"/>
      <c r="D1423" s="89"/>
      <c r="E1423" s="90"/>
    </row>
    <row r="1424" spans="1:5" ht="30" customHeight="1">
      <c r="A1424" s="85"/>
      <c r="B1424"/>
      <c r="C1424" s="88"/>
      <c r="D1424" s="89"/>
      <c r="E1424" s="90"/>
    </row>
    <row r="1425" spans="1:5" ht="30" customHeight="1">
      <c r="A1425" s="85"/>
      <c r="B1425"/>
      <c r="C1425" s="88"/>
      <c r="D1425" s="89"/>
      <c r="E1425" s="90"/>
    </row>
    <row r="1426" spans="1:5" ht="30" customHeight="1">
      <c r="A1426" s="85"/>
      <c r="B1426"/>
      <c r="C1426" s="88"/>
      <c r="D1426" s="89"/>
      <c r="E1426" s="90"/>
    </row>
    <row r="1427" spans="1:5" ht="30" customHeight="1">
      <c r="A1427" s="85"/>
      <c r="B1427"/>
      <c r="C1427" s="88"/>
      <c r="D1427" s="89"/>
      <c r="E1427" s="90"/>
    </row>
    <row r="1428" spans="1:5" ht="30" customHeight="1">
      <c r="A1428" s="85"/>
      <c r="B1428"/>
      <c r="C1428" s="88"/>
      <c r="D1428" s="89"/>
      <c r="E1428" s="90"/>
    </row>
    <row r="1429" spans="1:5" ht="30" customHeight="1">
      <c r="A1429" s="85"/>
      <c r="B1429"/>
      <c r="C1429" s="88"/>
      <c r="D1429" s="89"/>
      <c r="E1429" s="90"/>
    </row>
    <row r="1430" spans="1:5" ht="30" customHeight="1">
      <c r="A1430" s="85"/>
      <c r="B1430"/>
      <c r="C1430" s="88"/>
      <c r="D1430" s="89"/>
      <c r="E1430" s="90"/>
    </row>
    <row r="1431" spans="1:5" ht="30" customHeight="1">
      <c r="A1431" s="85"/>
      <c r="B1431"/>
      <c r="C1431" s="88"/>
      <c r="D1431" s="89"/>
      <c r="E1431" s="90"/>
    </row>
    <row r="1432" spans="1:5" ht="30" customHeight="1">
      <c r="A1432" s="85"/>
      <c r="B1432"/>
      <c r="C1432" s="88"/>
      <c r="D1432" s="89"/>
      <c r="E1432" s="90"/>
    </row>
    <row r="1433" spans="1:5" ht="30" customHeight="1">
      <c r="A1433" s="85"/>
      <c r="B1433"/>
      <c r="C1433" s="88"/>
      <c r="D1433" s="89"/>
      <c r="E1433" s="90"/>
    </row>
    <row r="1434" spans="1:5" ht="30" customHeight="1">
      <c r="A1434" s="85"/>
      <c r="B1434"/>
      <c r="C1434" s="88"/>
      <c r="D1434" s="89"/>
      <c r="E1434" s="90"/>
    </row>
    <row r="1435" spans="1:5" ht="30" customHeight="1">
      <c r="A1435" s="85"/>
      <c r="B1435"/>
      <c r="C1435" s="88"/>
      <c r="D1435" s="89"/>
      <c r="E1435" s="90"/>
    </row>
    <row r="1436" spans="1:5" ht="30" customHeight="1">
      <c r="A1436" s="85"/>
      <c r="B1436"/>
      <c r="C1436" s="88"/>
      <c r="D1436" s="89"/>
      <c r="E1436" s="90"/>
    </row>
    <row r="1437" spans="1:5" ht="30" customHeight="1">
      <c r="A1437" s="85"/>
      <c r="B1437"/>
      <c r="C1437" s="88"/>
      <c r="D1437" s="89"/>
      <c r="E1437" s="90"/>
    </row>
    <row r="1438" spans="1:5" ht="30" customHeight="1">
      <c r="A1438" s="85"/>
      <c r="B1438"/>
      <c r="C1438" s="88"/>
      <c r="D1438" s="89"/>
      <c r="E1438" s="90"/>
    </row>
    <row r="1439" spans="1:5" ht="30" customHeight="1">
      <c r="A1439" s="85"/>
      <c r="B1439"/>
      <c r="C1439" s="88"/>
      <c r="D1439" s="89"/>
      <c r="E1439" s="90"/>
    </row>
    <row r="1440" spans="1:5" ht="30" customHeight="1">
      <c r="A1440" s="85"/>
      <c r="B1440"/>
      <c r="C1440" s="88"/>
      <c r="D1440" s="89"/>
      <c r="E1440" s="90"/>
    </row>
    <row r="1441" spans="1:5" ht="30" customHeight="1">
      <c r="A1441" s="85"/>
      <c r="B1441"/>
      <c r="C1441" s="88"/>
      <c r="D1441" s="89"/>
      <c r="E1441" s="90"/>
    </row>
    <row r="1442" spans="1:5" ht="30" customHeight="1">
      <c r="A1442" s="85"/>
      <c r="B1442"/>
      <c r="C1442" s="88"/>
      <c r="D1442" s="89"/>
      <c r="E1442" s="90"/>
    </row>
    <row r="1443" spans="1:5" ht="30" customHeight="1">
      <c r="A1443" s="85"/>
      <c r="B1443"/>
      <c r="C1443" s="88"/>
      <c r="D1443" s="89"/>
      <c r="E1443" s="90"/>
    </row>
    <row r="1444" spans="1:5" ht="30" customHeight="1">
      <c r="A1444" s="85"/>
      <c r="B1444"/>
      <c r="C1444" s="88"/>
      <c r="D1444" s="89"/>
      <c r="E1444" s="90"/>
    </row>
    <row r="1445" spans="1:5" ht="30" customHeight="1">
      <c r="A1445" s="85"/>
      <c r="B1445"/>
      <c r="C1445" s="88"/>
      <c r="D1445" s="89"/>
      <c r="E1445" s="90"/>
    </row>
    <row r="1446" spans="1:5" ht="30" customHeight="1">
      <c r="A1446" s="85"/>
      <c r="B1446"/>
      <c r="C1446" s="88"/>
      <c r="D1446" s="89"/>
      <c r="E1446" s="90"/>
    </row>
    <row r="1447" spans="1:5" ht="30" customHeight="1">
      <c r="A1447" s="85"/>
      <c r="B1447"/>
      <c r="C1447" s="88"/>
      <c r="D1447" s="89"/>
      <c r="E1447" s="90"/>
    </row>
    <row r="1448" spans="1:5" ht="30" customHeight="1">
      <c r="A1448" s="85"/>
      <c r="B1448"/>
      <c r="C1448" s="88"/>
      <c r="D1448" s="89"/>
      <c r="E1448" s="90"/>
    </row>
    <row r="1449" spans="1:5" ht="30" customHeight="1">
      <c r="A1449" s="85"/>
      <c r="B1449"/>
      <c r="C1449" s="88"/>
      <c r="D1449" s="89"/>
      <c r="E1449" s="90"/>
    </row>
    <row r="1450" spans="1:5" ht="30" customHeight="1">
      <c r="A1450" s="85"/>
      <c r="B1450"/>
      <c r="C1450" s="88"/>
      <c r="D1450" s="89"/>
      <c r="E1450" s="90"/>
    </row>
    <row r="1451" spans="1:5" ht="30" customHeight="1">
      <c r="A1451" s="85"/>
      <c r="B1451"/>
      <c r="C1451" s="88"/>
      <c r="D1451" s="89"/>
      <c r="E1451" s="90"/>
    </row>
    <row r="1452" spans="1:5" ht="30" customHeight="1">
      <c r="A1452" s="85"/>
      <c r="B1452"/>
      <c r="C1452" s="88"/>
      <c r="D1452" s="89"/>
      <c r="E1452" s="90"/>
    </row>
    <row r="1453" spans="1:5" ht="30" customHeight="1">
      <c r="A1453" s="85"/>
      <c r="B1453"/>
      <c r="C1453" s="88"/>
      <c r="D1453" s="89"/>
      <c r="E1453" s="90"/>
    </row>
    <row r="1454" spans="1:5" ht="30" customHeight="1">
      <c r="A1454" s="85"/>
      <c r="B1454"/>
      <c r="C1454" s="88"/>
      <c r="D1454" s="89"/>
      <c r="E1454" s="90"/>
    </row>
    <row r="1455" spans="1:5" ht="30" customHeight="1">
      <c r="A1455" s="85"/>
      <c r="B1455"/>
      <c r="C1455" s="88"/>
      <c r="D1455" s="89"/>
      <c r="E1455" s="90"/>
    </row>
    <row r="1456" spans="1:5" ht="30" customHeight="1">
      <c r="A1456" s="85"/>
      <c r="B1456"/>
      <c r="C1456" s="88"/>
      <c r="D1456" s="89"/>
      <c r="E1456" s="90"/>
    </row>
    <row r="1457" spans="1:5" ht="30" customHeight="1">
      <c r="A1457" s="85"/>
      <c r="B1457"/>
      <c r="C1457" s="88"/>
      <c r="D1457" s="89"/>
      <c r="E1457" s="90"/>
    </row>
    <row r="1458" spans="1:5" ht="30" customHeight="1">
      <c r="A1458" s="85"/>
      <c r="B1458"/>
      <c r="C1458" s="88"/>
      <c r="D1458" s="89"/>
      <c r="E1458" s="90"/>
    </row>
    <row r="1459" spans="1:5" ht="30" customHeight="1">
      <c r="A1459" s="85"/>
      <c r="B1459"/>
      <c r="C1459" s="88"/>
      <c r="D1459" s="89"/>
      <c r="E1459" s="90"/>
    </row>
    <row r="1460" spans="1:5" ht="30" customHeight="1">
      <c r="A1460" s="85"/>
      <c r="B1460"/>
      <c r="C1460" s="88"/>
      <c r="D1460" s="89"/>
      <c r="E1460" s="90"/>
    </row>
    <row r="1461" spans="1:5" ht="30" customHeight="1">
      <c r="A1461" s="85"/>
      <c r="B1461"/>
      <c r="C1461" s="88"/>
      <c r="D1461" s="89"/>
      <c r="E1461" s="90"/>
    </row>
    <row r="1462" spans="1:5" ht="30" customHeight="1">
      <c r="A1462" s="85"/>
      <c r="B1462"/>
      <c r="C1462" s="88"/>
      <c r="D1462" s="89"/>
      <c r="E1462" s="90"/>
    </row>
    <row r="1463" spans="1:5" ht="30" customHeight="1">
      <c r="A1463" s="85"/>
      <c r="B1463"/>
      <c r="C1463" s="88"/>
      <c r="D1463" s="89"/>
      <c r="E1463" s="90"/>
    </row>
    <row r="1464" spans="1:5" ht="30" customHeight="1">
      <c r="A1464" s="85"/>
      <c r="B1464"/>
      <c r="C1464" s="88"/>
      <c r="D1464" s="89"/>
      <c r="E1464" s="90"/>
    </row>
    <row r="1465" spans="1:5" ht="30" customHeight="1">
      <c r="A1465" s="85"/>
      <c r="B1465"/>
      <c r="C1465" s="88"/>
      <c r="D1465" s="89"/>
      <c r="E1465" s="90"/>
    </row>
    <row r="1466" spans="1:5" ht="30" customHeight="1">
      <c r="A1466" s="85"/>
      <c r="B1466"/>
      <c r="C1466" s="88"/>
      <c r="D1466" s="89"/>
      <c r="E1466" s="90"/>
    </row>
    <row r="1467" spans="1:5" ht="30" customHeight="1">
      <c r="A1467" s="85"/>
      <c r="B1467"/>
      <c r="C1467" s="88"/>
      <c r="D1467" s="89"/>
      <c r="E1467" s="90"/>
    </row>
    <row r="1468" spans="1:5" ht="30" customHeight="1">
      <c r="A1468" s="85"/>
      <c r="B1468"/>
      <c r="C1468" s="88"/>
      <c r="D1468" s="89"/>
      <c r="E1468" s="90"/>
    </row>
    <row r="1469" spans="1:5" ht="30" customHeight="1">
      <c r="A1469" s="85"/>
      <c r="B1469"/>
      <c r="C1469" s="88"/>
      <c r="D1469" s="89"/>
      <c r="E1469" s="90"/>
    </row>
    <row r="1470" spans="1:5" ht="30" customHeight="1">
      <c r="A1470" s="85"/>
      <c r="B1470"/>
      <c r="C1470" s="88"/>
      <c r="D1470" s="89"/>
      <c r="E1470" s="90"/>
    </row>
    <row r="1471" spans="1:5" ht="30" customHeight="1">
      <c r="A1471" s="85"/>
      <c r="B1471"/>
      <c r="C1471" s="88"/>
      <c r="D1471" s="89"/>
      <c r="E1471" s="90"/>
    </row>
    <row r="1472" spans="1:5" ht="30" customHeight="1">
      <c r="A1472" s="85"/>
      <c r="B1472"/>
      <c r="C1472" s="88"/>
      <c r="D1472" s="89"/>
      <c r="E1472" s="90"/>
    </row>
    <row r="1473" spans="1:5" ht="30" customHeight="1">
      <c r="A1473" s="85"/>
      <c r="B1473"/>
      <c r="C1473" s="88"/>
      <c r="D1473" s="89"/>
      <c r="E1473" s="90"/>
    </row>
    <row r="1474" spans="1:5" ht="30" customHeight="1">
      <c r="A1474" s="85"/>
      <c r="B1474"/>
      <c r="C1474" s="88"/>
      <c r="D1474" s="89"/>
      <c r="E1474" s="90"/>
    </row>
    <row r="1475" spans="1:5" ht="30" customHeight="1">
      <c r="A1475" s="85"/>
      <c r="B1475"/>
      <c r="C1475" s="88"/>
      <c r="D1475" s="89"/>
      <c r="E1475" s="90"/>
    </row>
    <row r="1476" spans="1:5" ht="30" customHeight="1">
      <c r="A1476" s="85"/>
      <c r="B1476"/>
      <c r="C1476" s="88"/>
      <c r="D1476" s="89"/>
      <c r="E1476" s="90"/>
    </row>
    <row r="1477" spans="1:5" ht="30" customHeight="1">
      <c r="A1477" s="85"/>
      <c r="B1477"/>
      <c r="C1477" s="88"/>
      <c r="D1477" s="89"/>
      <c r="E1477" s="90"/>
    </row>
    <row r="1478" spans="1:5" ht="30" customHeight="1">
      <c r="A1478" s="85"/>
      <c r="B1478"/>
      <c r="C1478" s="88"/>
      <c r="D1478" s="89"/>
      <c r="E1478" s="90"/>
    </row>
    <row r="1479" spans="1:5" ht="30" customHeight="1">
      <c r="A1479" s="85"/>
      <c r="B1479"/>
      <c r="C1479" s="88"/>
      <c r="D1479" s="89"/>
      <c r="E1479" s="90"/>
    </row>
    <row r="1480" spans="1:5" ht="30" customHeight="1">
      <c r="A1480" s="85"/>
      <c r="B1480"/>
      <c r="C1480" s="88"/>
      <c r="D1480" s="89"/>
      <c r="E1480" s="90"/>
    </row>
    <row r="1481" spans="1:5" ht="30" customHeight="1">
      <c r="A1481" s="85"/>
      <c r="B1481"/>
      <c r="C1481" s="88"/>
      <c r="D1481" s="89"/>
      <c r="E1481" s="90"/>
    </row>
    <row r="1482" spans="1:5" ht="30" customHeight="1">
      <c r="A1482" s="85"/>
      <c r="B1482"/>
      <c r="C1482" s="88"/>
      <c r="D1482" s="89"/>
      <c r="E1482" s="90"/>
    </row>
    <row r="1483" spans="1:5" ht="30" customHeight="1">
      <c r="A1483" s="85"/>
      <c r="B1483"/>
      <c r="C1483" s="88"/>
      <c r="D1483" s="89"/>
      <c r="E1483" s="90"/>
    </row>
    <row r="1484" spans="1:5" ht="30" customHeight="1">
      <c r="A1484" s="85"/>
      <c r="B1484"/>
      <c r="C1484" s="88"/>
      <c r="D1484" s="89"/>
      <c r="E1484" s="90"/>
    </row>
    <row r="1485" spans="1:5" ht="30" customHeight="1">
      <c r="A1485" s="85"/>
      <c r="B1485"/>
      <c r="C1485" s="88"/>
      <c r="D1485" s="89"/>
      <c r="E1485" s="90"/>
    </row>
    <row r="1486" spans="1:5" ht="30" customHeight="1">
      <c r="A1486" s="85"/>
      <c r="B1486"/>
      <c r="C1486" s="88"/>
      <c r="D1486" s="89"/>
      <c r="E1486" s="90"/>
    </row>
    <row r="1487" spans="1:5" ht="30" customHeight="1">
      <c r="A1487" s="85"/>
      <c r="B1487"/>
      <c r="C1487" s="88"/>
      <c r="D1487" s="89"/>
      <c r="E1487" s="90"/>
    </row>
    <row r="1488" spans="1:5" ht="30" customHeight="1">
      <c r="A1488" s="85"/>
      <c r="B1488"/>
      <c r="C1488" s="88"/>
      <c r="D1488" s="89"/>
      <c r="E1488" s="90"/>
    </row>
    <row r="1489" spans="1:5" ht="30" customHeight="1">
      <c r="A1489" s="85"/>
      <c r="B1489"/>
      <c r="C1489" s="88"/>
      <c r="D1489" s="89"/>
      <c r="E1489" s="90"/>
    </row>
    <row r="1490" spans="1:5" ht="30" customHeight="1">
      <c r="A1490" s="85"/>
      <c r="B1490"/>
      <c r="C1490" s="88"/>
      <c r="D1490" s="89"/>
      <c r="E1490" s="90"/>
    </row>
    <row r="1491" spans="1:5" ht="30" customHeight="1">
      <c r="A1491" s="85"/>
      <c r="B1491"/>
      <c r="C1491" s="88"/>
      <c r="D1491" s="89"/>
      <c r="E1491" s="90"/>
    </row>
    <row r="1492" spans="1:5" ht="30" customHeight="1">
      <c r="A1492" s="85"/>
      <c r="B1492"/>
      <c r="C1492" s="88"/>
      <c r="D1492" s="89"/>
      <c r="E1492" s="90"/>
    </row>
    <row r="1493" spans="1:5" ht="30" customHeight="1">
      <c r="A1493" s="85"/>
      <c r="B1493"/>
      <c r="C1493" s="88"/>
      <c r="D1493" s="89"/>
      <c r="E1493" s="90"/>
    </row>
    <row r="1494" spans="1:5" ht="30" customHeight="1">
      <c r="A1494" s="85"/>
      <c r="B1494"/>
      <c r="C1494" s="88"/>
      <c r="D1494" s="89"/>
      <c r="E1494" s="90"/>
    </row>
    <row r="1495" spans="1:5" ht="30" customHeight="1">
      <c r="A1495" s="85"/>
      <c r="B1495"/>
      <c r="C1495" s="88"/>
      <c r="D1495" s="89"/>
      <c r="E1495" s="90"/>
    </row>
    <row r="1496" spans="1:5" ht="30" customHeight="1">
      <c r="A1496" s="85"/>
      <c r="B1496"/>
      <c r="C1496" s="88"/>
      <c r="D1496" s="89"/>
      <c r="E1496" s="90"/>
    </row>
    <row r="1497" spans="1:5" ht="30" customHeight="1">
      <c r="A1497" s="85"/>
      <c r="B1497"/>
      <c r="C1497" s="88"/>
      <c r="D1497" s="89"/>
      <c r="E1497" s="90"/>
    </row>
    <row r="1498" spans="1:5" ht="30" customHeight="1">
      <c r="A1498" s="85"/>
      <c r="B1498"/>
      <c r="C1498" s="88"/>
      <c r="D1498" s="89"/>
      <c r="E1498" s="90"/>
    </row>
    <row r="1499" spans="1:5" ht="30" customHeight="1">
      <c r="A1499" s="85"/>
      <c r="B1499"/>
      <c r="C1499" s="88"/>
      <c r="D1499" s="89"/>
      <c r="E1499" s="90"/>
    </row>
    <row r="1500" spans="1:5" ht="30" customHeight="1">
      <c r="A1500" s="85"/>
      <c r="B1500"/>
      <c r="C1500" s="88"/>
      <c r="D1500" s="89"/>
      <c r="E1500" s="90"/>
    </row>
    <row r="1501" spans="1:5" ht="30" customHeight="1">
      <c r="A1501" s="85"/>
      <c r="B1501"/>
      <c r="C1501" s="88"/>
      <c r="D1501" s="89"/>
      <c r="E1501" s="90"/>
    </row>
    <row r="1502" spans="1:5" ht="30" customHeight="1">
      <c r="A1502" s="85"/>
      <c r="B1502"/>
      <c r="C1502" s="88"/>
      <c r="D1502" s="89"/>
      <c r="E1502" s="90"/>
    </row>
    <row r="1503" spans="1:5" ht="30" customHeight="1">
      <c r="A1503" s="85"/>
      <c r="B1503"/>
      <c r="C1503" s="88"/>
      <c r="D1503" s="89"/>
      <c r="E1503" s="90"/>
    </row>
    <row r="1504" spans="1:5" ht="30" customHeight="1">
      <c r="A1504" s="85"/>
      <c r="B1504"/>
      <c r="C1504" s="88"/>
      <c r="D1504" s="89"/>
      <c r="E1504" s="90"/>
    </row>
    <row r="1505" spans="1:5" ht="30" customHeight="1">
      <c r="A1505" s="85"/>
      <c r="B1505"/>
      <c r="C1505" s="88"/>
      <c r="D1505" s="89"/>
      <c r="E1505" s="90"/>
    </row>
    <row r="1506" spans="1:5" ht="30" customHeight="1">
      <c r="A1506" s="85"/>
      <c r="B1506"/>
      <c r="C1506" s="88"/>
      <c r="D1506" s="89"/>
      <c r="E1506" s="90"/>
    </row>
    <row r="1507" spans="1:5" ht="30" customHeight="1">
      <c r="A1507" s="85"/>
      <c r="B1507"/>
      <c r="C1507" s="88"/>
      <c r="D1507" s="89"/>
      <c r="E1507" s="90"/>
    </row>
    <row r="1508" spans="1:5" ht="30" customHeight="1">
      <c r="A1508" s="85"/>
      <c r="B1508"/>
      <c r="C1508" s="88"/>
      <c r="D1508" s="89"/>
      <c r="E1508" s="90"/>
    </row>
    <row r="1509" spans="1:5" ht="30" customHeight="1">
      <c r="A1509" s="85"/>
      <c r="B1509"/>
      <c r="C1509" s="88"/>
      <c r="D1509" s="89"/>
      <c r="E1509" s="90"/>
    </row>
    <row r="1510" spans="1:5" ht="30" customHeight="1">
      <c r="A1510" s="85"/>
      <c r="B1510"/>
      <c r="C1510" s="88"/>
      <c r="D1510" s="89"/>
      <c r="E1510" s="90"/>
    </row>
    <row r="1511" spans="1:5" ht="30" customHeight="1">
      <c r="A1511" s="85"/>
      <c r="B1511"/>
      <c r="C1511" s="88"/>
      <c r="D1511" s="89"/>
      <c r="E1511" s="90"/>
    </row>
    <row r="1512" spans="1:5" ht="30" customHeight="1">
      <c r="A1512" s="85"/>
      <c r="B1512"/>
      <c r="C1512" s="88"/>
      <c r="D1512" s="89"/>
      <c r="E1512" s="90"/>
    </row>
    <row r="1513" spans="1:5" ht="30" customHeight="1">
      <c r="A1513" s="85"/>
      <c r="B1513"/>
      <c r="C1513" s="88"/>
      <c r="D1513" s="89"/>
      <c r="E1513" s="90"/>
    </row>
    <row r="1514" spans="1:5" ht="30" customHeight="1">
      <c r="A1514" s="85"/>
      <c r="B1514"/>
      <c r="C1514" s="88"/>
      <c r="D1514" s="89"/>
      <c r="E1514" s="90"/>
    </row>
    <row r="1515" spans="1:5" ht="30" customHeight="1">
      <c r="A1515" s="85"/>
      <c r="B1515"/>
      <c r="C1515" s="88"/>
      <c r="D1515" s="89"/>
      <c r="E1515" s="90"/>
    </row>
    <row r="1516" spans="1:5" ht="30" customHeight="1">
      <c r="A1516" s="85"/>
      <c r="B1516"/>
      <c r="C1516" s="88"/>
      <c r="D1516" s="89"/>
      <c r="E1516" s="90"/>
    </row>
    <row r="1517" spans="1:5" ht="30" customHeight="1">
      <c r="A1517" s="85"/>
      <c r="B1517"/>
      <c r="C1517" s="88"/>
      <c r="D1517" s="89"/>
      <c r="E1517" s="90"/>
    </row>
    <row r="1518" spans="1:5" ht="30" customHeight="1">
      <c r="A1518" s="85"/>
      <c r="B1518"/>
      <c r="C1518" s="88"/>
      <c r="D1518" s="89"/>
      <c r="E1518" s="90"/>
    </row>
    <row r="1519" spans="1:5" ht="30" customHeight="1">
      <c r="A1519" s="85"/>
      <c r="B1519"/>
      <c r="C1519" s="88"/>
      <c r="D1519" s="89"/>
      <c r="E1519" s="90"/>
    </row>
    <row r="1520" spans="1:5" ht="30" customHeight="1">
      <c r="A1520" s="85"/>
      <c r="B1520"/>
      <c r="C1520" s="88"/>
      <c r="D1520" s="89"/>
      <c r="E1520" s="90"/>
    </row>
    <row r="1521" spans="1:5" ht="30" customHeight="1">
      <c r="A1521" s="85"/>
      <c r="B1521"/>
      <c r="C1521" s="88"/>
      <c r="D1521" s="89"/>
      <c r="E1521" s="90"/>
    </row>
    <row r="1522" spans="1:5" ht="30" customHeight="1">
      <c r="A1522" s="85"/>
      <c r="B1522"/>
      <c r="C1522" s="88"/>
      <c r="D1522" s="89"/>
      <c r="E1522" s="90"/>
    </row>
    <row r="1523" spans="1:5" ht="30" customHeight="1">
      <c r="A1523" s="85"/>
      <c r="B1523"/>
      <c r="C1523" s="88"/>
      <c r="D1523" s="89"/>
      <c r="E1523" s="90"/>
    </row>
    <row r="1524" spans="1:5" ht="30" customHeight="1">
      <c r="A1524" s="85"/>
      <c r="B1524"/>
      <c r="C1524" s="88"/>
      <c r="D1524" s="89"/>
      <c r="E1524" s="90"/>
    </row>
    <row r="1525" spans="1:5" ht="30" customHeight="1">
      <c r="A1525" s="85"/>
      <c r="B1525"/>
      <c r="C1525" s="88"/>
      <c r="D1525" s="89"/>
      <c r="E1525" s="90"/>
    </row>
    <row r="1526" spans="1:5" ht="30" customHeight="1">
      <c r="A1526" s="85"/>
      <c r="B1526"/>
      <c r="C1526" s="88"/>
      <c r="D1526" s="89"/>
      <c r="E1526" s="90"/>
    </row>
    <row r="1527" spans="1:5" ht="30" customHeight="1">
      <c r="A1527" s="85"/>
      <c r="B1527"/>
      <c r="C1527" s="88"/>
      <c r="D1527" s="89"/>
      <c r="E1527" s="90"/>
    </row>
    <row r="1528" spans="1:5" ht="30" customHeight="1">
      <c r="A1528" s="85"/>
      <c r="B1528"/>
      <c r="C1528" s="88"/>
      <c r="D1528" s="89"/>
      <c r="E1528" s="90"/>
    </row>
    <row r="1529" spans="1:5" ht="30" customHeight="1">
      <c r="A1529" s="85"/>
      <c r="B1529"/>
      <c r="C1529" s="88"/>
      <c r="D1529" s="89"/>
      <c r="E1529" s="90"/>
    </row>
    <row r="1530" spans="1:5" ht="30" customHeight="1">
      <c r="A1530" s="85"/>
      <c r="B1530"/>
      <c r="C1530" s="88"/>
      <c r="D1530" s="89"/>
      <c r="E1530" s="90"/>
    </row>
    <row r="1531" spans="1:5" ht="30" customHeight="1">
      <c r="A1531" s="85"/>
      <c r="B1531"/>
      <c r="C1531" s="88"/>
      <c r="D1531" s="89"/>
      <c r="E1531" s="90"/>
    </row>
    <row r="1532" spans="1:5" ht="30" customHeight="1">
      <c r="A1532" s="85"/>
      <c r="B1532"/>
      <c r="C1532" s="88"/>
      <c r="D1532" s="89"/>
      <c r="E1532" s="90"/>
    </row>
    <row r="1533" spans="1:5" ht="30" customHeight="1">
      <c r="A1533" s="85"/>
      <c r="B1533"/>
      <c r="C1533" s="88"/>
      <c r="D1533" s="89"/>
      <c r="E1533" s="90"/>
    </row>
    <row r="1534" spans="1:5" ht="30" customHeight="1">
      <c r="A1534" s="85"/>
      <c r="B1534"/>
      <c r="C1534" s="88"/>
      <c r="D1534" s="89"/>
      <c r="E1534" s="90"/>
    </row>
    <row r="1535" spans="1:5" ht="30" customHeight="1">
      <c r="A1535" s="85"/>
      <c r="B1535"/>
      <c r="C1535" s="88"/>
      <c r="D1535" s="89"/>
      <c r="E1535" s="90"/>
    </row>
    <row r="1536" spans="1:5" ht="30" customHeight="1">
      <c r="A1536" s="85"/>
      <c r="B1536"/>
      <c r="C1536" s="88"/>
      <c r="D1536" s="89"/>
      <c r="E1536" s="90"/>
    </row>
    <row r="1537" spans="1:5" ht="30" customHeight="1">
      <c r="A1537" s="85"/>
      <c r="B1537"/>
      <c r="C1537" s="88"/>
      <c r="D1537" s="89"/>
      <c r="E1537" s="90"/>
    </row>
    <row r="1538" spans="1:5" ht="30" customHeight="1">
      <c r="A1538" s="85"/>
      <c r="B1538"/>
      <c r="C1538" s="88"/>
      <c r="D1538" s="89"/>
      <c r="E1538" s="90"/>
    </row>
    <row r="1539" spans="1:5" ht="30" customHeight="1">
      <c r="A1539" s="85"/>
      <c r="B1539"/>
      <c r="C1539" s="88"/>
      <c r="D1539" s="89"/>
      <c r="E1539" s="90"/>
    </row>
    <row r="1540" spans="1:5" ht="30" customHeight="1">
      <c r="A1540" s="85"/>
      <c r="B1540"/>
      <c r="C1540" s="88"/>
      <c r="D1540" s="89"/>
      <c r="E1540" s="90"/>
    </row>
    <row r="1541" spans="1:5" ht="30" customHeight="1">
      <c r="A1541" s="85"/>
      <c r="B1541"/>
      <c r="C1541" s="88"/>
      <c r="D1541" s="89"/>
      <c r="E1541" s="90"/>
    </row>
    <row r="1542" spans="1:5" ht="30" customHeight="1">
      <c r="A1542" s="85"/>
      <c r="B1542"/>
      <c r="C1542" s="88"/>
      <c r="D1542" s="89"/>
      <c r="E1542" s="90"/>
    </row>
    <row r="1543" spans="1:5" ht="30" customHeight="1">
      <c r="A1543" s="85"/>
      <c r="B1543"/>
      <c r="C1543" s="88"/>
      <c r="D1543" s="89"/>
      <c r="E1543" s="90"/>
    </row>
    <row r="1544" spans="1:5" ht="30" customHeight="1">
      <c r="A1544" s="85"/>
      <c r="B1544"/>
      <c r="C1544" s="88"/>
      <c r="D1544" s="89"/>
      <c r="E1544" s="90"/>
    </row>
    <row r="1545" spans="1:5" ht="30" customHeight="1">
      <c r="A1545" s="85"/>
      <c r="B1545"/>
      <c r="C1545" s="88"/>
      <c r="D1545" s="89"/>
      <c r="E1545" s="90"/>
    </row>
    <row r="1546" spans="1:5" ht="30" customHeight="1">
      <c r="A1546" s="85"/>
      <c r="B1546"/>
      <c r="C1546" s="88"/>
      <c r="D1546" s="89"/>
      <c r="E1546" s="90"/>
    </row>
    <row r="1547" spans="1:5" ht="30" customHeight="1">
      <c r="A1547" s="85"/>
      <c r="B1547"/>
      <c r="C1547" s="88"/>
      <c r="D1547" s="89"/>
      <c r="E1547" s="90"/>
    </row>
    <row r="1548" spans="1:5" ht="30" customHeight="1">
      <c r="A1548" s="85"/>
      <c r="B1548"/>
      <c r="C1548" s="88"/>
      <c r="D1548" s="89"/>
      <c r="E1548" s="90"/>
    </row>
    <row r="1549" spans="1:5" ht="30" customHeight="1">
      <c r="A1549" s="85"/>
      <c r="B1549"/>
      <c r="C1549" s="88"/>
      <c r="D1549" s="89"/>
      <c r="E1549" s="90"/>
    </row>
    <row r="1550" spans="1:5" ht="30" customHeight="1">
      <c r="A1550" s="85"/>
      <c r="B1550"/>
      <c r="C1550" s="88"/>
      <c r="D1550" s="89"/>
      <c r="E1550" s="90"/>
    </row>
    <row r="1551" spans="1:5" ht="30" customHeight="1">
      <c r="A1551" s="85"/>
      <c r="B1551"/>
      <c r="C1551" s="88"/>
      <c r="D1551" s="89"/>
      <c r="E1551" s="90"/>
    </row>
    <row r="1552" spans="1:5" ht="30" customHeight="1">
      <c r="A1552" s="85"/>
      <c r="B1552"/>
      <c r="C1552" s="88"/>
      <c r="D1552" s="89"/>
      <c r="E1552" s="90"/>
    </row>
    <row r="1553" spans="1:5" ht="30" customHeight="1">
      <c r="A1553" s="85"/>
      <c r="B1553"/>
      <c r="C1553" s="88"/>
      <c r="D1553" s="89"/>
      <c r="E1553" s="90"/>
    </row>
    <row r="1554" spans="1:5" ht="30" customHeight="1">
      <c r="A1554" s="85"/>
      <c r="B1554"/>
      <c r="C1554" s="88"/>
      <c r="D1554" s="89"/>
      <c r="E1554" s="90"/>
    </row>
    <row r="1555" spans="1:5" ht="30" customHeight="1">
      <c r="A1555" s="85"/>
      <c r="B1555"/>
      <c r="C1555" s="88"/>
      <c r="D1555" s="89"/>
      <c r="E1555" s="90"/>
    </row>
    <row r="1556" spans="1:5" ht="30" customHeight="1">
      <c r="A1556" s="85"/>
      <c r="B1556"/>
      <c r="C1556" s="88"/>
      <c r="D1556" s="89"/>
      <c r="E1556" s="90"/>
    </row>
    <row r="1557" spans="1:5" ht="30" customHeight="1">
      <c r="A1557" s="85"/>
      <c r="B1557"/>
      <c r="C1557" s="88"/>
      <c r="D1557" s="89"/>
      <c r="E1557" s="90"/>
    </row>
    <row r="1558" spans="1:5" ht="30" customHeight="1">
      <c r="A1558" s="85"/>
      <c r="B1558"/>
      <c r="C1558" s="88"/>
      <c r="D1558" s="89"/>
      <c r="E1558" s="90"/>
    </row>
    <row r="1559" spans="1:5" ht="30" customHeight="1">
      <c r="A1559" s="85"/>
      <c r="B1559"/>
      <c r="C1559" s="88"/>
      <c r="D1559" s="89"/>
      <c r="E1559" s="90"/>
    </row>
    <row r="1560" spans="1:5" ht="30" customHeight="1">
      <c r="A1560" s="85"/>
      <c r="B1560"/>
      <c r="C1560" s="88"/>
      <c r="D1560" s="89"/>
      <c r="E1560" s="90"/>
    </row>
    <row r="1561" spans="1:5" ht="30" customHeight="1">
      <c r="A1561" s="85"/>
      <c r="B1561"/>
      <c r="C1561" s="88"/>
      <c r="D1561" s="89"/>
      <c r="E1561" s="90"/>
    </row>
    <row r="1562" spans="1:5" ht="30" customHeight="1">
      <c r="A1562" s="85"/>
      <c r="B1562"/>
      <c r="C1562" s="88"/>
      <c r="D1562" s="89"/>
      <c r="E1562" s="90"/>
    </row>
    <row r="1563" spans="1:5" ht="30" customHeight="1">
      <c r="A1563" s="85"/>
      <c r="B1563"/>
      <c r="C1563" s="88"/>
      <c r="D1563" s="89"/>
      <c r="E1563" s="90"/>
    </row>
    <row r="1564" spans="1:5" ht="30" customHeight="1">
      <c r="A1564" s="85"/>
      <c r="B1564"/>
      <c r="C1564" s="88"/>
      <c r="D1564" s="89"/>
      <c r="E1564" s="90"/>
    </row>
    <row r="1565" spans="1:5" ht="30" customHeight="1">
      <c r="A1565" s="85"/>
      <c r="B1565"/>
      <c r="C1565" s="88"/>
      <c r="D1565" s="89"/>
      <c r="E1565" s="90"/>
    </row>
    <row r="1566" spans="1:5" ht="30" customHeight="1">
      <c r="A1566" s="85"/>
      <c r="B1566"/>
      <c r="C1566" s="88"/>
      <c r="D1566" s="89"/>
      <c r="E1566" s="90"/>
    </row>
    <row r="1567" spans="1:5" ht="30" customHeight="1">
      <c r="A1567" s="85"/>
      <c r="B1567"/>
      <c r="C1567" s="88"/>
      <c r="D1567" s="89"/>
      <c r="E1567" s="90"/>
    </row>
    <row r="1568" spans="1:5" ht="30" customHeight="1">
      <c r="A1568" s="85"/>
      <c r="B1568"/>
      <c r="C1568" s="88"/>
      <c r="D1568" s="89"/>
      <c r="E1568" s="90"/>
    </row>
    <row r="1569" spans="1:5" ht="30" customHeight="1">
      <c r="A1569" s="85"/>
      <c r="B1569"/>
      <c r="C1569" s="88"/>
      <c r="D1569" s="89"/>
      <c r="E1569" s="90"/>
    </row>
    <row r="1570" spans="1:5" ht="30" customHeight="1">
      <c r="A1570" s="85"/>
      <c r="B1570"/>
      <c r="C1570" s="88"/>
      <c r="D1570" s="89"/>
      <c r="E1570" s="90"/>
    </row>
    <row r="1571" spans="1:5" ht="30" customHeight="1">
      <c r="A1571" s="85"/>
      <c r="B1571"/>
      <c r="C1571" s="88"/>
      <c r="D1571" s="89"/>
      <c r="E1571" s="90"/>
    </row>
    <row r="1572" spans="1:5" ht="30" customHeight="1">
      <c r="A1572" s="85"/>
      <c r="B1572"/>
      <c r="C1572" s="88"/>
      <c r="D1572" s="89"/>
      <c r="E1572" s="90"/>
    </row>
    <row r="1573" spans="1:5" ht="30" customHeight="1">
      <c r="A1573" s="85"/>
      <c r="B1573"/>
      <c r="C1573" s="88"/>
      <c r="D1573" s="89"/>
      <c r="E1573" s="90"/>
    </row>
    <row r="1574" spans="1:5" ht="30" customHeight="1">
      <c r="A1574" s="85"/>
      <c r="B1574"/>
      <c r="C1574" s="88"/>
      <c r="D1574" s="89"/>
      <c r="E1574" s="90"/>
    </row>
    <row r="1575" spans="1:5" ht="30" customHeight="1">
      <c r="A1575" s="85"/>
      <c r="B1575"/>
      <c r="C1575" s="88"/>
      <c r="D1575" s="89"/>
      <c r="E1575" s="90"/>
    </row>
    <row r="1576" spans="1:5" ht="30" customHeight="1">
      <c r="A1576" s="85"/>
      <c r="B1576"/>
      <c r="C1576" s="88"/>
      <c r="D1576" s="89"/>
      <c r="E1576" s="90"/>
    </row>
    <row r="1577" spans="1:5" ht="30" customHeight="1">
      <c r="A1577" s="85"/>
      <c r="B1577"/>
      <c r="C1577" s="88"/>
      <c r="D1577" s="89"/>
      <c r="E1577" s="90"/>
    </row>
    <row r="1578" spans="1:5" ht="30" customHeight="1">
      <c r="A1578" s="85"/>
      <c r="B1578"/>
      <c r="C1578" s="88"/>
      <c r="D1578" s="89"/>
      <c r="E1578" s="90"/>
    </row>
    <row r="1579" spans="1:5" ht="30" customHeight="1">
      <c r="A1579" s="85"/>
      <c r="B1579"/>
      <c r="C1579" s="88"/>
      <c r="D1579" s="89"/>
      <c r="E1579" s="90"/>
    </row>
    <row r="1580" spans="1:5" ht="30" customHeight="1">
      <c r="A1580" s="85"/>
      <c r="B1580"/>
      <c r="C1580" s="88"/>
      <c r="D1580" s="89"/>
      <c r="E1580" s="90"/>
    </row>
    <row r="1581" spans="1:5" ht="30" customHeight="1">
      <c r="A1581" s="85"/>
      <c r="B1581"/>
      <c r="C1581" s="88"/>
      <c r="D1581" s="89"/>
      <c r="E1581" s="90"/>
    </row>
    <row r="1582" spans="1:5" ht="30" customHeight="1">
      <c r="A1582" s="85"/>
      <c r="B1582"/>
      <c r="C1582" s="88"/>
      <c r="D1582" s="89"/>
      <c r="E1582" s="90"/>
    </row>
    <row r="1583" spans="1:5" ht="30" customHeight="1">
      <c r="A1583" s="85"/>
      <c r="B1583"/>
      <c r="C1583" s="88"/>
      <c r="D1583" s="89"/>
      <c r="E1583" s="90"/>
    </row>
    <row r="1584" spans="1:5" ht="30" customHeight="1">
      <c r="A1584" s="85"/>
      <c r="B1584"/>
      <c r="C1584" s="88"/>
      <c r="D1584" s="89"/>
      <c r="E1584" s="90"/>
    </row>
    <row r="1585" spans="1:5" ht="30" customHeight="1">
      <c r="A1585" s="85"/>
      <c r="B1585"/>
      <c r="C1585" s="88"/>
      <c r="D1585" s="89"/>
      <c r="E1585" s="90"/>
    </row>
    <row r="1586" spans="1:5" ht="30" customHeight="1">
      <c r="A1586" s="85"/>
      <c r="B1586"/>
      <c r="C1586" s="88"/>
      <c r="D1586" s="89"/>
      <c r="E1586" s="90"/>
    </row>
    <row r="1587" spans="1:5" ht="30" customHeight="1">
      <c r="A1587" s="85"/>
      <c r="B1587"/>
      <c r="C1587" s="88"/>
      <c r="D1587" s="89"/>
      <c r="E1587" s="90"/>
    </row>
    <row r="1588" spans="1:5" ht="30" customHeight="1">
      <c r="A1588" s="85"/>
      <c r="B1588"/>
      <c r="C1588" s="88"/>
      <c r="D1588" s="89"/>
      <c r="E1588" s="90"/>
    </row>
    <row r="1589" spans="1:5" ht="30" customHeight="1">
      <c r="A1589" s="85"/>
      <c r="B1589"/>
      <c r="C1589" s="88"/>
      <c r="D1589" s="89"/>
      <c r="E1589" s="90"/>
    </row>
    <row r="1590" spans="1:5" ht="30" customHeight="1">
      <c r="A1590" s="85"/>
      <c r="B1590"/>
      <c r="C1590" s="88"/>
      <c r="D1590" s="89"/>
      <c r="E1590" s="90"/>
    </row>
    <row r="1591" spans="1:5" ht="30" customHeight="1">
      <c r="A1591" s="85"/>
      <c r="B1591"/>
      <c r="C1591" s="88"/>
      <c r="D1591" s="89"/>
      <c r="E1591" s="90"/>
    </row>
    <row r="1592" spans="1:5" ht="30" customHeight="1">
      <c r="A1592" s="85"/>
      <c r="B1592"/>
      <c r="C1592" s="88"/>
      <c r="D1592" s="89"/>
      <c r="E1592" s="90"/>
    </row>
    <row r="1593" spans="1:5" ht="30" customHeight="1">
      <c r="A1593" s="85"/>
      <c r="B1593"/>
      <c r="C1593" s="88"/>
      <c r="D1593" s="89"/>
      <c r="E1593" s="90"/>
    </row>
    <row r="1594" spans="1:5" ht="30" customHeight="1">
      <c r="A1594" s="85"/>
      <c r="B1594"/>
      <c r="C1594" s="88"/>
      <c r="D1594" s="89"/>
      <c r="E1594" s="90"/>
    </row>
    <row r="1595" spans="1:5" ht="30" customHeight="1">
      <c r="A1595" s="85"/>
      <c r="B1595"/>
      <c r="C1595" s="88"/>
      <c r="D1595" s="89"/>
      <c r="E1595" s="90"/>
    </row>
    <row r="1596" spans="1:5" ht="30" customHeight="1">
      <c r="A1596" s="85"/>
      <c r="B1596"/>
      <c r="C1596" s="88"/>
      <c r="D1596" s="89"/>
      <c r="E1596" s="90"/>
    </row>
    <row r="1597" spans="1:5" ht="30" customHeight="1">
      <c r="A1597" s="85"/>
      <c r="B1597"/>
      <c r="C1597" s="88"/>
      <c r="D1597" s="89"/>
      <c r="E1597" s="90"/>
    </row>
    <row r="1598" spans="1:5" ht="30" customHeight="1">
      <c r="A1598" s="85"/>
      <c r="B1598"/>
      <c r="C1598" s="88"/>
      <c r="D1598" s="89"/>
      <c r="E1598" s="90"/>
    </row>
    <row r="1599" spans="1:5" ht="30" customHeight="1">
      <c r="A1599" s="85"/>
      <c r="B1599"/>
      <c r="C1599" s="88"/>
      <c r="D1599" s="89"/>
      <c r="E1599" s="90"/>
    </row>
    <row r="1600" spans="1:5" ht="30" customHeight="1">
      <c r="A1600" s="85"/>
      <c r="B1600"/>
      <c r="C1600" s="88"/>
      <c r="D1600" s="89"/>
      <c r="E1600" s="90"/>
    </row>
    <row r="1601" spans="1:5" ht="30" customHeight="1">
      <c r="A1601" s="85"/>
      <c r="B1601"/>
      <c r="C1601" s="88"/>
      <c r="D1601" s="89"/>
      <c r="E1601" s="90"/>
    </row>
    <row r="1602" spans="1:5" ht="30" customHeight="1">
      <c r="A1602" s="85"/>
      <c r="B1602"/>
      <c r="C1602" s="88"/>
      <c r="D1602" s="89"/>
      <c r="E1602" s="90"/>
    </row>
    <row r="1603" spans="1:5" ht="30" customHeight="1">
      <c r="A1603" s="85"/>
      <c r="B1603"/>
      <c r="C1603" s="88"/>
      <c r="D1603" s="89"/>
      <c r="E1603" s="90"/>
    </row>
    <row r="1604" spans="1:5" ht="30" customHeight="1">
      <c r="A1604" s="85"/>
      <c r="B1604"/>
      <c r="C1604" s="88"/>
      <c r="D1604" s="89"/>
      <c r="E1604" s="90"/>
    </row>
    <row r="1605" spans="1:5" ht="30" customHeight="1">
      <c r="A1605" s="85"/>
      <c r="B1605"/>
      <c r="C1605" s="88"/>
      <c r="D1605" s="89"/>
      <c r="E1605" s="90"/>
    </row>
    <row r="1606" spans="1:5" ht="30" customHeight="1">
      <c r="A1606" s="85"/>
      <c r="B1606"/>
      <c r="C1606" s="88"/>
      <c r="D1606" s="89"/>
      <c r="E1606" s="90"/>
    </row>
    <row r="1607" spans="1:5" ht="30" customHeight="1">
      <c r="A1607" s="85"/>
      <c r="B1607"/>
      <c r="C1607" s="88"/>
      <c r="D1607" s="89"/>
      <c r="E1607" s="90"/>
    </row>
    <row r="1608" spans="1:5" ht="30" customHeight="1">
      <c r="A1608" s="85"/>
      <c r="B1608"/>
      <c r="C1608" s="88"/>
      <c r="D1608" s="89"/>
      <c r="E1608" s="90"/>
    </row>
    <row r="1609" spans="1:5" ht="30" customHeight="1">
      <c r="A1609" s="85"/>
      <c r="B1609"/>
      <c r="C1609" s="88"/>
      <c r="D1609" s="89"/>
      <c r="E1609" s="90"/>
    </row>
    <row r="1610" spans="1:5" ht="30" customHeight="1">
      <c r="A1610" s="85"/>
      <c r="B1610"/>
      <c r="C1610" s="88"/>
      <c r="D1610" s="89"/>
      <c r="E1610" s="90"/>
    </row>
    <row r="1611" spans="1:5" ht="30" customHeight="1">
      <c r="A1611" s="85"/>
      <c r="B1611"/>
      <c r="C1611" s="88"/>
      <c r="D1611" s="89"/>
      <c r="E1611" s="90"/>
    </row>
    <row r="1612" spans="1:5" ht="30" customHeight="1">
      <c r="A1612" s="85"/>
      <c r="B1612"/>
      <c r="C1612" s="88"/>
      <c r="D1612" s="89"/>
      <c r="E1612" s="90"/>
    </row>
    <row r="1613" spans="1:5" ht="30" customHeight="1">
      <c r="A1613" s="85"/>
      <c r="B1613"/>
      <c r="C1613" s="88"/>
      <c r="D1613" s="89"/>
      <c r="E1613" s="90"/>
    </row>
    <row r="1614" spans="1:5" ht="30" customHeight="1">
      <c r="A1614" s="85"/>
      <c r="B1614"/>
      <c r="C1614" s="88"/>
      <c r="D1614" s="89"/>
      <c r="E1614" s="90"/>
    </row>
    <row r="1615" spans="1:5" ht="30" customHeight="1">
      <c r="A1615" s="85"/>
      <c r="B1615"/>
      <c r="C1615" s="88"/>
      <c r="D1615" s="89"/>
      <c r="E1615" s="90"/>
    </row>
    <row r="1616" spans="1:5" ht="30" customHeight="1">
      <c r="A1616" s="85"/>
      <c r="B1616"/>
      <c r="C1616" s="88"/>
      <c r="D1616" s="89"/>
      <c r="E1616" s="90"/>
    </row>
    <row r="1617" spans="1:5" ht="30" customHeight="1">
      <c r="A1617" s="85"/>
      <c r="B1617"/>
      <c r="C1617" s="88"/>
      <c r="D1617" s="89"/>
      <c r="E1617" s="90"/>
    </row>
    <row r="1618" spans="1:5" ht="30" customHeight="1">
      <c r="A1618" s="85"/>
      <c r="B1618"/>
      <c r="C1618" s="88"/>
      <c r="D1618" s="89"/>
      <c r="E1618" s="90"/>
    </row>
    <row r="1619" spans="1:5" ht="30" customHeight="1">
      <c r="A1619" s="85"/>
      <c r="B1619"/>
      <c r="C1619" s="88"/>
      <c r="D1619" s="89"/>
      <c r="E1619" s="90"/>
    </row>
    <row r="1620" spans="1:5" ht="30" customHeight="1">
      <c r="A1620" s="85"/>
      <c r="B1620"/>
      <c r="C1620" s="88"/>
      <c r="D1620" s="89"/>
      <c r="E1620" s="90"/>
    </row>
    <row r="1621" spans="1:5" ht="30" customHeight="1">
      <c r="A1621" s="85"/>
      <c r="B1621"/>
      <c r="C1621" s="88"/>
      <c r="D1621" s="89"/>
      <c r="E1621" s="90"/>
    </row>
    <row r="1622" spans="1:5" ht="30" customHeight="1">
      <c r="A1622" s="85"/>
      <c r="B1622"/>
      <c r="C1622" s="88"/>
      <c r="D1622" s="89"/>
      <c r="E1622" s="90"/>
    </row>
    <row r="1623" spans="1:5" ht="30" customHeight="1">
      <c r="A1623" s="85"/>
      <c r="B1623"/>
      <c r="C1623" s="88"/>
      <c r="D1623" s="89"/>
      <c r="E1623" s="90"/>
    </row>
    <row r="1624" spans="1:5" ht="30" customHeight="1">
      <c r="A1624" s="85"/>
      <c r="B1624"/>
      <c r="C1624" s="88"/>
      <c r="D1624" s="89"/>
      <c r="E1624" s="90"/>
    </row>
    <row r="1625" spans="1:5" ht="30" customHeight="1">
      <c r="A1625" s="85"/>
      <c r="B1625"/>
      <c r="C1625" s="88"/>
      <c r="D1625" s="89"/>
      <c r="E1625" s="90"/>
    </row>
    <row r="1626" spans="1:5" ht="30" customHeight="1">
      <c r="A1626" s="85"/>
      <c r="B1626"/>
      <c r="C1626" s="88"/>
      <c r="D1626" s="89"/>
      <c r="E1626" s="90"/>
    </row>
    <row r="1627" spans="1:5" ht="30" customHeight="1">
      <c r="A1627" s="85"/>
      <c r="B1627"/>
      <c r="C1627" s="88"/>
      <c r="D1627" s="89"/>
      <c r="E1627" s="90"/>
    </row>
    <row r="1628" spans="1:5" ht="30" customHeight="1">
      <c r="A1628" s="85"/>
      <c r="B1628"/>
      <c r="C1628" s="88"/>
      <c r="D1628" s="89"/>
      <c r="E1628" s="90"/>
    </row>
    <row r="1629" spans="1:5" ht="30" customHeight="1">
      <c r="A1629" s="85"/>
      <c r="B1629"/>
      <c r="C1629" s="88"/>
      <c r="D1629" s="89"/>
      <c r="E1629" s="90"/>
    </row>
    <row r="1630" spans="1:5" ht="30" customHeight="1">
      <c r="A1630" s="85"/>
      <c r="B1630"/>
      <c r="C1630" s="88"/>
      <c r="D1630" s="89"/>
      <c r="E1630" s="90"/>
    </row>
    <row r="1631" spans="1:5" ht="30" customHeight="1">
      <c r="A1631" s="85"/>
      <c r="B1631"/>
      <c r="C1631" s="88"/>
      <c r="D1631" s="89"/>
      <c r="E1631" s="90"/>
    </row>
    <row r="1632" spans="1:5" ht="30" customHeight="1">
      <c r="A1632" s="85"/>
      <c r="B1632"/>
      <c r="C1632" s="88"/>
      <c r="D1632" s="89"/>
      <c r="E1632" s="90"/>
    </row>
    <row r="1633" spans="1:5" ht="30" customHeight="1">
      <c r="A1633" s="85"/>
      <c r="B1633"/>
      <c r="C1633" s="88"/>
      <c r="D1633" s="89"/>
      <c r="E1633" s="90"/>
    </row>
    <row r="1634" spans="1:5" ht="30" customHeight="1">
      <c r="A1634" s="85"/>
      <c r="B1634"/>
      <c r="C1634" s="88"/>
      <c r="D1634" s="89"/>
      <c r="E1634" s="90"/>
    </row>
    <row r="1635" spans="1:5" ht="30" customHeight="1">
      <c r="A1635" s="85"/>
      <c r="B1635"/>
      <c r="C1635" s="88"/>
      <c r="D1635" s="89"/>
      <c r="E1635" s="90"/>
    </row>
    <row r="1636" spans="1:5" ht="30" customHeight="1">
      <c r="A1636" s="85"/>
      <c r="B1636"/>
      <c r="C1636" s="88"/>
      <c r="D1636" s="89"/>
      <c r="E1636" s="90"/>
    </row>
    <row r="1637" spans="1:5" ht="30" customHeight="1">
      <c r="A1637" s="85"/>
      <c r="B1637"/>
      <c r="C1637" s="88"/>
      <c r="D1637" s="89"/>
      <c r="E1637" s="90"/>
    </row>
    <row r="1638" spans="1:5" ht="30" customHeight="1">
      <c r="A1638" s="85"/>
      <c r="B1638"/>
      <c r="C1638" s="88"/>
      <c r="D1638" s="89"/>
      <c r="E1638" s="90"/>
    </row>
    <row r="1639" spans="1:5" ht="30" customHeight="1">
      <c r="A1639" s="85"/>
      <c r="B1639"/>
      <c r="C1639" s="88"/>
      <c r="D1639" s="89"/>
      <c r="E1639" s="90"/>
    </row>
    <row r="1640" spans="1:5" ht="30" customHeight="1">
      <c r="A1640" s="85"/>
      <c r="B1640"/>
      <c r="C1640" s="88"/>
      <c r="D1640" s="89"/>
      <c r="E1640" s="90"/>
    </row>
    <row r="1641" spans="1:5" ht="30" customHeight="1">
      <c r="A1641" s="85"/>
      <c r="B1641"/>
      <c r="C1641" s="88"/>
      <c r="D1641" s="89"/>
      <c r="E1641" s="90"/>
    </row>
    <row r="1642" spans="1:5" ht="30" customHeight="1">
      <c r="A1642" s="85"/>
      <c r="B1642"/>
      <c r="C1642" s="88"/>
      <c r="D1642" s="89"/>
      <c r="E1642" s="90"/>
    </row>
    <row r="1643" spans="1:5" ht="30" customHeight="1">
      <c r="A1643" s="85"/>
      <c r="B1643"/>
      <c r="C1643" s="88"/>
      <c r="D1643" s="89"/>
      <c r="E1643" s="90"/>
    </row>
    <row r="1644" spans="1:5" ht="30" customHeight="1">
      <c r="A1644" s="85"/>
      <c r="B1644"/>
      <c r="C1644" s="88"/>
      <c r="D1644" s="89"/>
      <c r="E1644" s="90"/>
    </row>
    <row r="1645" spans="1:5" ht="30" customHeight="1">
      <c r="A1645" s="85"/>
      <c r="B1645"/>
      <c r="C1645" s="88"/>
      <c r="D1645" s="89"/>
      <c r="E1645" s="90"/>
    </row>
    <row r="1646" spans="1:5" ht="30" customHeight="1">
      <c r="A1646" s="85"/>
      <c r="B1646"/>
      <c r="C1646" s="88"/>
      <c r="D1646" s="89"/>
      <c r="E1646" s="90"/>
    </row>
    <row r="1647" spans="1:5" ht="30" customHeight="1">
      <c r="A1647" s="85"/>
      <c r="B1647"/>
      <c r="C1647" s="88"/>
      <c r="D1647" s="89"/>
      <c r="E1647" s="90"/>
    </row>
    <row r="1648" spans="1:5" ht="30" customHeight="1">
      <c r="A1648" s="85"/>
      <c r="B1648"/>
      <c r="C1648" s="88"/>
      <c r="D1648" s="89"/>
      <c r="E1648" s="90"/>
    </row>
    <row r="1649" spans="1:5" ht="30" customHeight="1">
      <c r="A1649" s="85"/>
      <c r="B1649"/>
      <c r="C1649" s="88"/>
      <c r="D1649" s="89"/>
      <c r="E1649" s="90"/>
    </row>
    <row r="1650" spans="1:5" ht="30" customHeight="1">
      <c r="A1650" s="85"/>
      <c r="B1650"/>
      <c r="C1650" s="88"/>
      <c r="D1650" s="89"/>
      <c r="E1650" s="90"/>
    </row>
    <row r="1651" spans="1:5" ht="30" customHeight="1">
      <c r="A1651" s="85"/>
      <c r="B1651"/>
      <c r="C1651" s="88"/>
      <c r="D1651" s="89"/>
      <c r="E1651" s="90"/>
    </row>
    <row r="1652" spans="1:5" ht="30" customHeight="1">
      <c r="A1652" s="85"/>
      <c r="B1652"/>
      <c r="C1652" s="88"/>
      <c r="D1652" s="89"/>
      <c r="E1652" s="90"/>
    </row>
    <row r="1653" spans="1:5" ht="30" customHeight="1">
      <c r="A1653" s="85"/>
      <c r="B1653"/>
      <c r="C1653" s="88"/>
      <c r="D1653" s="89"/>
      <c r="E1653" s="90"/>
    </row>
    <row r="1654" spans="1:5" ht="30" customHeight="1">
      <c r="A1654" s="85"/>
      <c r="B1654"/>
      <c r="C1654" s="88"/>
      <c r="D1654" s="89"/>
      <c r="E1654" s="90"/>
    </row>
    <row r="1655" spans="1:5" ht="30" customHeight="1">
      <c r="A1655" s="85"/>
      <c r="B1655"/>
      <c r="C1655" s="88"/>
      <c r="D1655" s="89"/>
      <c r="E1655" s="90"/>
    </row>
    <row r="1656" spans="1:5" ht="30" customHeight="1">
      <c r="A1656" s="85"/>
      <c r="B1656"/>
      <c r="C1656" s="88"/>
      <c r="D1656" s="89"/>
      <c r="E1656" s="90"/>
    </row>
    <row r="1657" spans="1:5" ht="30" customHeight="1">
      <c r="A1657" s="85"/>
      <c r="B1657"/>
      <c r="C1657" s="88"/>
      <c r="D1657" s="89"/>
      <c r="E1657" s="90"/>
    </row>
    <row r="1658" spans="1:5" ht="30" customHeight="1">
      <c r="A1658" s="85"/>
      <c r="B1658"/>
      <c r="C1658" s="88"/>
      <c r="D1658" s="89"/>
      <c r="E1658" s="90"/>
    </row>
    <row r="1659" spans="1:5" ht="30" customHeight="1">
      <c r="A1659" s="85"/>
      <c r="B1659"/>
      <c r="C1659" s="88"/>
      <c r="D1659" s="89"/>
      <c r="E1659" s="90"/>
    </row>
    <row r="1660" spans="1:5" ht="30" customHeight="1">
      <c r="A1660" s="85"/>
      <c r="B1660"/>
      <c r="C1660" s="88"/>
      <c r="D1660" s="89"/>
      <c r="E1660" s="90"/>
    </row>
    <row r="1661" spans="1:5" ht="30" customHeight="1">
      <c r="A1661" s="85"/>
      <c r="B1661"/>
      <c r="C1661" s="88"/>
      <c r="D1661" s="89"/>
      <c r="E1661" s="90"/>
    </row>
    <row r="1662" spans="1:5" ht="30" customHeight="1">
      <c r="A1662" s="85"/>
      <c r="B1662"/>
      <c r="C1662" s="88"/>
      <c r="D1662" s="89"/>
      <c r="E1662" s="90"/>
    </row>
    <row r="1663" spans="1:5" ht="30" customHeight="1">
      <c r="A1663" s="85"/>
      <c r="B1663"/>
      <c r="C1663" s="88"/>
      <c r="D1663" s="89"/>
      <c r="E1663" s="90"/>
    </row>
    <row r="1664" spans="1:5" ht="30" customHeight="1">
      <c r="A1664" s="85"/>
      <c r="B1664"/>
      <c r="C1664" s="88"/>
      <c r="D1664" s="89"/>
      <c r="E1664" s="90"/>
    </row>
    <row r="1665" spans="1:5" ht="30" customHeight="1">
      <c r="A1665" s="85"/>
      <c r="B1665"/>
      <c r="C1665" s="88"/>
      <c r="D1665" s="89"/>
      <c r="E1665" s="90"/>
    </row>
    <row r="1666" spans="1:5" ht="30" customHeight="1">
      <c r="A1666" s="85"/>
      <c r="B1666"/>
      <c r="C1666" s="88"/>
      <c r="D1666" s="89"/>
      <c r="E1666" s="90"/>
    </row>
    <row r="1667" spans="1:5" ht="30" customHeight="1">
      <c r="A1667" s="85"/>
      <c r="B1667"/>
      <c r="C1667" s="88"/>
      <c r="D1667" s="89"/>
      <c r="E1667" s="90"/>
    </row>
    <row r="1668" spans="1:5" ht="30" customHeight="1">
      <c r="A1668" s="85"/>
      <c r="B1668"/>
      <c r="C1668" s="88"/>
      <c r="D1668" s="89"/>
      <c r="E1668" s="90"/>
    </row>
    <row r="1669" spans="1:5" ht="30" customHeight="1">
      <c r="A1669" s="85"/>
      <c r="B1669"/>
      <c r="C1669" s="88"/>
      <c r="D1669" s="89"/>
      <c r="E1669" s="90"/>
    </row>
    <row r="1670" spans="1:5" ht="30" customHeight="1">
      <c r="A1670" s="85"/>
      <c r="B1670"/>
      <c r="C1670" s="88"/>
      <c r="D1670" s="89"/>
      <c r="E1670" s="90"/>
    </row>
    <row r="1671" spans="1:5" ht="30" customHeight="1">
      <c r="A1671" s="85"/>
      <c r="B1671"/>
      <c r="C1671" s="88"/>
      <c r="D1671" s="89"/>
      <c r="E1671" s="90"/>
    </row>
    <row r="1672" spans="1:5" ht="30" customHeight="1">
      <c r="A1672" s="85"/>
      <c r="B1672"/>
      <c r="C1672" s="88"/>
      <c r="D1672" s="89"/>
      <c r="E1672" s="90"/>
    </row>
    <row r="1673" spans="1:5" ht="30" customHeight="1">
      <c r="A1673" s="85"/>
      <c r="B1673"/>
      <c r="C1673" s="88"/>
      <c r="D1673" s="89"/>
      <c r="E1673" s="90"/>
    </row>
    <row r="1674" spans="1:5" ht="30" customHeight="1">
      <c r="A1674" s="85"/>
      <c r="B1674"/>
      <c r="C1674" s="88"/>
      <c r="D1674" s="89"/>
      <c r="E1674" s="90"/>
    </row>
    <row r="1675" spans="1:5" ht="30" customHeight="1">
      <c r="A1675" s="85"/>
      <c r="B1675"/>
      <c r="C1675" s="88"/>
      <c r="D1675" s="89"/>
      <c r="E1675" s="90"/>
    </row>
    <row r="1676" spans="1:5" ht="30" customHeight="1">
      <c r="A1676" s="85"/>
      <c r="B1676"/>
      <c r="C1676" s="88"/>
      <c r="D1676" s="89"/>
      <c r="E1676" s="90"/>
    </row>
    <row r="1677" spans="1:5" ht="30" customHeight="1">
      <c r="A1677" s="85"/>
      <c r="B1677"/>
      <c r="C1677" s="88"/>
      <c r="D1677" s="89"/>
      <c r="E1677" s="90"/>
    </row>
    <row r="1678" spans="1:5" ht="30" customHeight="1">
      <c r="A1678" s="85"/>
      <c r="B1678"/>
      <c r="C1678" s="88"/>
      <c r="D1678" s="89"/>
      <c r="E1678" s="90"/>
    </row>
    <row r="1679" spans="1:5" ht="30" customHeight="1">
      <c r="A1679" s="85"/>
      <c r="B1679"/>
      <c r="C1679" s="88"/>
      <c r="D1679" s="89"/>
      <c r="E1679" s="90"/>
    </row>
    <row r="1680" spans="1:5" ht="30" customHeight="1">
      <c r="A1680" s="85"/>
      <c r="B1680"/>
      <c r="C1680" s="88"/>
      <c r="D1680" s="89"/>
      <c r="E1680" s="90"/>
    </row>
    <row r="1681" spans="1:5" ht="30" customHeight="1">
      <c r="A1681" s="85"/>
      <c r="B1681"/>
      <c r="C1681" s="88"/>
      <c r="D1681" s="89"/>
      <c r="E1681" s="90"/>
    </row>
    <row r="1682" spans="1:5" ht="30" customHeight="1">
      <c r="A1682" s="85"/>
      <c r="B1682"/>
      <c r="C1682" s="88"/>
      <c r="D1682" s="89"/>
      <c r="E1682" s="90"/>
    </row>
    <row r="1683" spans="1:5" ht="30" customHeight="1">
      <c r="A1683" s="85"/>
      <c r="B1683"/>
      <c r="C1683" s="88"/>
      <c r="D1683" s="89"/>
      <c r="E1683" s="90"/>
    </row>
    <row r="1684" spans="1:5" ht="30" customHeight="1">
      <c r="A1684" s="85"/>
      <c r="B1684"/>
      <c r="C1684" s="88"/>
      <c r="D1684" s="89"/>
      <c r="E1684" s="90"/>
    </row>
    <row r="1685" spans="1:5" ht="30" customHeight="1">
      <c r="A1685" s="85"/>
      <c r="B1685"/>
      <c r="C1685" s="88"/>
      <c r="D1685" s="89"/>
      <c r="E1685" s="90"/>
    </row>
    <row r="1686" spans="1:5" ht="30" customHeight="1">
      <c r="A1686" s="85"/>
      <c r="B1686"/>
      <c r="C1686" s="88"/>
      <c r="D1686" s="89"/>
      <c r="E1686" s="90"/>
    </row>
    <row r="1687" spans="1:5" ht="30" customHeight="1">
      <c r="A1687" s="85"/>
      <c r="B1687"/>
      <c r="C1687" s="88"/>
      <c r="D1687" s="89"/>
      <c r="E1687" s="90"/>
    </row>
    <row r="1688" spans="1:5" ht="30" customHeight="1">
      <c r="A1688" s="85"/>
      <c r="B1688"/>
      <c r="C1688" s="88"/>
      <c r="D1688" s="89"/>
      <c r="E1688" s="90"/>
    </row>
    <row r="1689" spans="1:5" ht="30" customHeight="1">
      <c r="A1689" s="85"/>
      <c r="B1689"/>
      <c r="C1689" s="88"/>
      <c r="D1689" s="89"/>
      <c r="E1689" s="90"/>
    </row>
    <row r="1690" spans="1:5" ht="30" customHeight="1">
      <c r="A1690" s="85"/>
      <c r="B1690"/>
      <c r="C1690" s="88"/>
      <c r="D1690" s="89"/>
      <c r="E1690" s="90"/>
    </row>
    <row r="1691" spans="1:5" ht="30" customHeight="1">
      <c r="A1691" s="85"/>
      <c r="B1691"/>
      <c r="C1691" s="88"/>
      <c r="D1691" s="89"/>
      <c r="E1691" s="90"/>
    </row>
    <row r="1692" spans="1:5" ht="30" customHeight="1">
      <c r="A1692" s="85"/>
      <c r="B1692"/>
      <c r="C1692" s="88"/>
      <c r="D1692" s="89"/>
      <c r="E1692" s="90"/>
    </row>
    <row r="1693" spans="1:5" ht="30" customHeight="1">
      <c r="A1693" s="85"/>
      <c r="B1693"/>
      <c r="C1693" s="88"/>
      <c r="D1693" s="89"/>
      <c r="E1693" s="90"/>
    </row>
    <row r="1694" spans="1:5" ht="30" customHeight="1">
      <c r="A1694" s="85"/>
      <c r="B1694"/>
      <c r="C1694" s="88"/>
      <c r="D1694" s="89"/>
      <c r="E1694" s="90"/>
    </row>
    <row r="1695" spans="1:5" ht="30" customHeight="1">
      <c r="A1695" s="85"/>
      <c r="B1695"/>
      <c r="C1695" s="88"/>
      <c r="D1695" s="89"/>
      <c r="E1695" s="90"/>
    </row>
    <row r="1696" spans="1:5" ht="30" customHeight="1">
      <c r="A1696" s="85"/>
      <c r="B1696"/>
      <c r="C1696" s="88"/>
      <c r="D1696" s="89"/>
      <c r="E1696" s="90"/>
    </row>
    <row r="1697" spans="1:5" ht="30" customHeight="1">
      <c r="A1697" s="85"/>
      <c r="B1697"/>
      <c r="C1697" s="88"/>
      <c r="D1697" s="89"/>
      <c r="E1697" s="90"/>
    </row>
    <row r="1698" spans="1:5" ht="30" customHeight="1">
      <c r="A1698" s="85"/>
      <c r="B1698"/>
      <c r="C1698" s="88"/>
      <c r="D1698" s="89"/>
      <c r="E1698" s="90"/>
    </row>
    <row r="1699" spans="1:5" ht="30" customHeight="1">
      <c r="A1699" s="85"/>
      <c r="B1699"/>
      <c r="C1699" s="88"/>
      <c r="D1699" s="89"/>
      <c r="E1699" s="90"/>
    </row>
    <row r="1700" spans="1:5" ht="30" customHeight="1">
      <c r="A1700" s="85"/>
      <c r="B1700"/>
      <c r="C1700" s="88"/>
      <c r="D1700" s="89"/>
      <c r="E1700" s="90"/>
    </row>
    <row r="1701" spans="1:5" ht="30" customHeight="1">
      <c r="A1701" s="85"/>
      <c r="B1701"/>
      <c r="C1701" s="88"/>
      <c r="D1701" s="89"/>
      <c r="E1701" s="90"/>
    </row>
    <row r="1702" spans="1:5" ht="30" customHeight="1">
      <c r="A1702" s="85"/>
      <c r="B1702"/>
      <c r="C1702" s="88"/>
      <c r="D1702" s="89"/>
      <c r="E1702" s="90"/>
    </row>
    <row r="1703" spans="1:5" ht="30" customHeight="1">
      <c r="A1703" s="85"/>
      <c r="B1703"/>
      <c r="C1703" s="88"/>
      <c r="D1703" s="89"/>
      <c r="E1703" s="90"/>
    </row>
    <row r="1704" spans="1:5" ht="30" customHeight="1">
      <c r="A1704" s="85"/>
      <c r="B1704"/>
      <c r="C1704" s="88"/>
      <c r="D1704" s="89"/>
      <c r="E1704" s="90"/>
    </row>
    <row r="1705" spans="1:5" ht="30" customHeight="1">
      <c r="A1705" s="85"/>
      <c r="B1705"/>
      <c r="C1705" s="88"/>
      <c r="D1705" s="89"/>
      <c r="E1705" s="90"/>
    </row>
    <row r="1706" spans="1:5" ht="30" customHeight="1">
      <c r="A1706" s="85"/>
      <c r="B1706"/>
      <c r="C1706" s="88"/>
      <c r="D1706" s="89"/>
      <c r="E1706" s="90"/>
    </row>
    <row r="1707" spans="1:5" ht="30" customHeight="1">
      <c r="A1707" s="85"/>
      <c r="B1707"/>
      <c r="C1707" s="88"/>
      <c r="D1707" s="89"/>
      <c r="E1707" s="90"/>
    </row>
    <row r="1708" spans="1:5" ht="30" customHeight="1">
      <c r="A1708" s="85"/>
      <c r="B1708"/>
      <c r="C1708" s="88"/>
      <c r="D1708" s="89"/>
      <c r="E1708" s="90"/>
    </row>
    <row r="1709" spans="1:5" ht="30" customHeight="1">
      <c r="A1709" s="85"/>
      <c r="B1709"/>
      <c r="C1709" s="88"/>
      <c r="D1709" s="89"/>
      <c r="E1709" s="90"/>
    </row>
    <row r="1710" spans="1:5" ht="30" customHeight="1">
      <c r="A1710" s="85"/>
      <c r="B1710"/>
      <c r="C1710" s="88"/>
      <c r="D1710" s="89"/>
      <c r="E1710" s="90"/>
    </row>
    <row r="1711" spans="1:5" ht="30" customHeight="1">
      <c r="A1711" s="85"/>
      <c r="B1711"/>
      <c r="C1711" s="88"/>
      <c r="D1711" s="89"/>
      <c r="E1711" s="90"/>
    </row>
    <row r="1712" spans="1:5" ht="30" customHeight="1">
      <c r="A1712" s="85"/>
      <c r="B1712"/>
      <c r="C1712" s="88"/>
      <c r="D1712" s="89"/>
      <c r="E1712" s="90"/>
    </row>
    <row r="1713" spans="1:5" ht="30" customHeight="1">
      <c r="A1713" s="85"/>
      <c r="B1713"/>
      <c r="C1713" s="88"/>
      <c r="D1713" s="89"/>
      <c r="E1713" s="90"/>
    </row>
    <row r="1714" spans="1:5" ht="30" customHeight="1">
      <c r="A1714" s="85"/>
      <c r="B1714"/>
      <c r="C1714" s="88"/>
      <c r="D1714" s="89"/>
      <c r="E1714" s="90"/>
    </row>
    <row r="1715" spans="1:5" ht="30" customHeight="1">
      <c r="A1715" s="85"/>
      <c r="B1715"/>
      <c r="C1715" s="88"/>
      <c r="D1715" s="89"/>
      <c r="E1715" s="90"/>
    </row>
    <row r="1716" spans="1:5" ht="30" customHeight="1">
      <c r="A1716" s="85"/>
      <c r="B1716"/>
      <c r="C1716" s="88"/>
      <c r="D1716" s="89"/>
      <c r="E1716" s="90"/>
    </row>
    <row r="1717" spans="1:5" ht="30" customHeight="1">
      <c r="A1717" s="85"/>
      <c r="B1717"/>
      <c r="C1717" s="88"/>
      <c r="D1717" s="89"/>
      <c r="E1717" s="90"/>
    </row>
    <row r="1718" spans="1:5" ht="30" customHeight="1">
      <c r="A1718" s="85"/>
      <c r="B1718"/>
      <c r="C1718" s="88"/>
      <c r="D1718" s="89"/>
      <c r="E1718" s="90"/>
    </row>
    <row r="1719" spans="1:5" ht="30" customHeight="1">
      <c r="A1719" s="85"/>
      <c r="B1719"/>
      <c r="C1719" s="88"/>
      <c r="D1719" s="89"/>
      <c r="E1719" s="90"/>
    </row>
    <row r="1720" spans="1:5" ht="30" customHeight="1">
      <c r="A1720" s="85"/>
      <c r="B1720"/>
      <c r="C1720" s="88"/>
      <c r="D1720" s="89"/>
      <c r="E1720" s="90"/>
    </row>
    <row r="1721" spans="1:5" ht="30" customHeight="1">
      <c r="A1721" s="85"/>
      <c r="B1721"/>
      <c r="C1721" s="88"/>
      <c r="D1721" s="89"/>
      <c r="E1721" s="90"/>
    </row>
    <row r="1722" spans="1:5" ht="30" customHeight="1">
      <c r="A1722" s="85"/>
      <c r="B1722"/>
      <c r="C1722" s="88"/>
      <c r="D1722" s="89"/>
      <c r="E1722" s="90"/>
    </row>
    <row r="1723" spans="1:5" ht="30" customHeight="1">
      <c r="A1723" s="85"/>
      <c r="B1723"/>
      <c r="C1723" s="88"/>
      <c r="D1723" s="89"/>
      <c r="E1723" s="90"/>
    </row>
    <row r="1724" spans="1:5" ht="30" customHeight="1">
      <c r="A1724" s="85"/>
      <c r="B1724"/>
      <c r="C1724" s="88"/>
      <c r="D1724" s="89"/>
      <c r="E1724" s="90"/>
    </row>
    <row r="1725" spans="1:5" ht="30" customHeight="1">
      <c r="A1725" s="85"/>
      <c r="B1725"/>
      <c r="C1725" s="88"/>
      <c r="D1725" s="89"/>
      <c r="E1725" s="90"/>
    </row>
    <row r="1726" spans="1:5" ht="30" customHeight="1">
      <c r="A1726" s="85"/>
      <c r="B1726"/>
      <c r="C1726" s="88"/>
      <c r="D1726" s="89"/>
      <c r="E1726" s="90"/>
    </row>
    <row r="1727" spans="1:5" ht="30" customHeight="1">
      <c r="A1727" s="85"/>
      <c r="B1727"/>
      <c r="C1727" s="88"/>
      <c r="D1727" s="89"/>
      <c r="E1727" s="90"/>
    </row>
    <row r="1728" spans="1:5" ht="30" customHeight="1">
      <c r="A1728" s="85"/>
      <c r="B1728"/>
      <c r="C1728" s="88"/>
      <c r="D1728" s="89"/>
      <c r="E1728" s="90"/>
    </row>
    <row r="1729" spans="1:5" ht="30" customHeight="1">
      <c r="A1729" s="85"/>
      <c r="B1729"/>
      <c r="C1729" s="88"/>
      <c r="D1729" s="89"/>
      <c r="E1729" s="90"/>
    </row>
    <row r="1730" spans="1:5" ht="30" customHeight="1">
      <c r="A1730" s="85"/>
      <c r="B1730"/>
      <c r="C1730" s="88"/>
      <c r="D1730" s="89"/>
      <c r="E1730" s="90"/>
    </row>
    <row r="1731" spans="1:5" ht="30" customHeight="1">
      <c r="A1731" s="85"/>
      <c r="B1731"/>
      <c r="C1731" s="88"/>
      <c r="D1731" s="89"/>
      <c r="E1731" s="90"/>
    </row>
    <row r="1732" spans="1:5" ht="30" customHeight="1">
      <c r="A1732" s="85"/>
      <c r="B1732"/>
      <c r="C1732" s="88"/>
      <c r="D1732" s="89"/>
      <c r="E1732" s="90"/>
    </row>
    <row r="1733" spans="1:5" ht="30" customHeight="1">
      <c r="A1733" s="85"/>
      <c r="B1733"/>
      <c r="C1733" s="88"/>
      <c r="D1733" s="89"/>
      <c r="E1733" s="90"/>
    </row>
    <row r="1734" spans="1:5" ht="30" customHeight="1">
      <c r="A1734" s="85"/>
      <c r="B1734"/>
      <c r="C1734" s="88"/>
      <c r="D1734" s="89"/>
      <c r="E1734" s="90"/>
    </row>
    <row r="1735" spans="1:5" ht="30" customHeight="1">
      <c r="A1735" s="85"/>
      <c r="B1735"/>
      <c r="C1735" s="88"/>
      <c r="D1735" s="89"/>
      <c r="E1735" s="90"/>
    </row>
    <row r="1736" spans="1:5" ht="30" customHeight="1">
      <c r="A1736" s="85"/>
      <c r="B1736"/>
      <c r="C1736" s="88"/>
      <c r="D1736" s="89"/>
      <c r="E1736" s="90"/>
    </row>
    <row r="1737" spans="1:5" ht="30" customHeight="1">
      <c r="A1737" s="85"/>
      <c r="B1737"/>
      <c r="C1737" s="88"/>
      <c r="D1737" s="89"/>
      <c r="E1737" s="90"/>
    </row>
    <row r="1738" spans="1:5" ht="30" customHeight="1">
      <c r="A1738" s="85"/>
      <c r="B1738"/>
      <c r="C1738" s="88"/>
      <c r="D1738" s="89"/>
      <c r="E1738" s="90"/>
    </row>
    <row r="1739" spans="1:5" ht="30" customHeight="1">
      <c r="A1739" s="85"/>
      <c r="B1739"/>
      <c r="C1739" s="88"/>
      <c r="D1739" s="89"/>
      <c r="E1739" s="90"/>
    </row>
    <row r="1740" spans="1:5" ht="30" customHeight="1">
      <c r="A1740" s="85"/>
      <c r="B1740"/>
      <c r="C1740" s="88"/>
      <c r="D1740" s="89"/>
      <c r="E1740" s="90"/>
    </row>
    <row r="1741" spans="1:5" ht="30" customHeight="1">
      <c r="A1741" s="85"/>
      <c r="B1741"/>
      <c r="C1741" s="88"/>
      <c r="D1741" s="89"/>
      <c r="E1741" s="90"/>
    </row>
    <row r="1742" spans="1:5" ht="30" customHeight="1">
      <c r="A1742" s="85"/>
      <c r="B1742"/>
      <c r="C1742" s="88"/>
      <c r="D1742" s="89"/>
      <c r="E1742" s="90"/>
    </row>
    <row r="1743" spans="1:5" ht="30" customHeight="1">
      <c r="A1743" s="85"/>
      <c r="B1743"/>
      <c r="C1743" s="88"/>
      <c r="D1743" s="89"/>
      <c r="E1743" s="90"/>
    </row>
    <row r="1744" spans="1:5" ht="30" customHeight="1">
      <c r="A1744" s="85"/>
      <c r="B1744"/>
      <c r="C1744" s="88"/>
      <c r="D1744" s="89"/>
      <c r="E1744" s="90"/>
    </row>
    <row r="1745" spans="1:5" ht="30" customHeight="1">
      <c r="A1745" s="85"/>
      <c r="B1745"/>
      <c r="C1745" s="88"/>
      <c r="D1745" s="89"/>
      <c r="E1745" s="90"/>
    </row>
    <row r="1746" spans="1:5" ht="30" customHeight="1">
      <c r="A1746" s="85"/>
      <c r="B1746"/>
      <c r="C1746" s="88"/>
      <c r="D1746" s="89"/>
      <c r="E1746" s="90"/>
    </row>
    <row r="1747" spans="1:5" ht="30" customHeight="1">
      <c r="A1747" s="85"/>
      <c r="B1747"/>
      <c r="C1747" s="88"/>
      <c r="D1747" s="89"/>
      <c r="E1747" s="90"/>
    </row>
    <row r="1748" spans="1:5" ht="30" customHeight="1">
      <c r="A1748" s="85"/>
      <c r="B1748"/>
      <c r="C1748" s="88"/>
      <c r="D1748" s="89"/>
      <c r="E1748" s="90"/>
    </row>
    <row r="1749" spans="1:5" ht="30" customHeight="1">
      <c r="A1749" s="85"/>
      <c r="B1749"/>
      <c r="C1749" s="88"/>
      <c r="D1749" s="89"/>
      <c r="E1749" s="90"/>
    </row>
    <row r="1750" spans="1:5" ht="30" customHeight="1">
      <c r="A1750" s="85"/>
      <c r="B1750"/>
      <c r="C1750" s="88"/>
      <c r="D1750" s="89"/>
      <c r="E1750" s="90"/>
    </row>
    <row r="1751" spans="1:5" ht="30" customHeight="1">
      <c r="A1751" s="85"/>
      <c r="B1751"/>
      <c r="C1751" s="88"/>
      <c r="D1751" s="89"/>
      <c r="E1751" s="90"/>
    </row>
    <row r="1752" spans="1:5" ht="30" customHeight="1">
      <c r="A1752" s="85"/>
      <c r="B1752"/>
      <c r="C1752" s="88"/>
      <c r="D1752" s="89"/>
      <c r="E1752" s="90"/>
    </row>
    <row r="1753" spans="1:5" ht="30" customHeight="1">
      <c r="A1753" s="85"/>
      <c r="B1753"/>
      <c r="C1753" s="88"/>
      <c r="D1753" s="89"/>
      <c r="E1753" s="90"/>
    </row>
    <row r="1754" spans="1:5" ht="30" customHeight="1">
      <c r="A1754" s="85"/>
      <c r="B1754"/>
      <c r="C1754" s="88"/>
      <c r="D1754" s="89"/>
      <c r="E1754" s="90"/>
    </row>
    <row r="1755" spans="1:5" ht="30" customHeight="1">
      <c r="A1755" s="85"/>
      <c r="B1755"/>
      <c r="C1755" s="88"/>
      <c r="D1755" s="89"/>
      <c r="E1755" s="90"/>
    </row>
    <row r="1756" spans="1:5" ht="30" customHeight="1">
      <c r="A1756" s="85"/>
      <c r="B1756"/>
      <c r="C1756" s="88"/>
      <c r="D1756" s="89"/>
      <c r="E1756" s="90"/>
    </row>
    <row r="1757" spans="1:5" ht="30" customHeight="1">
      <c r="A1757" s="85"/>
      <c r="B1757"/>
      <c r="C1757" s="88"/>
      <c r="D1757" s="89"/>
      <c r="E1757" s="90"/>
    </row>
    <row r="1758" spans="1:5" ht="30" customHeight="1">
      <c r="A1758" s="85"/>
      <c r="B1758"/>
      <c r="C1758" s="88"/>
      <c r="D1758" s="89"/>
      <c r="E1758" s="90"/>
    </row>
    <row r="1759" spans="1:5" ht="30" customHeight="1">
      <c r="A1759" s="85"/>
      <c r="B1759"/>
      <c r="C1759" s="88"/>
      <c r="D1759" s="89"/>
      <c r="E1759" s="90"/>
    </row>
    <row r="1760" spans="1:5" ht="30" customHeight="1">
      <c r="A1760" s="85"/>
      <c r="B1760"/>
      <c r="C1760" s="88"/>
      <c r="D1760" s="89"/>
      <c r="E1760" s="90"/>
    </row>
    <row r="1761" spans="1:5" ht="30" customHeight="1">
      <c r="A1761" s="85"/>
      <c r="B1761"/>
      <c r="C1761" s="88"/>
      <c r="D1761" s="89"/>
      <c r="E1761" s="90"/>
    </row>
    <row r="1762" spans="1:5" ht="30" customHeight="1">
      <c r="A1762" s="85"/>
      <c r="B1762"/>
      <c r="C1762" s="88"/>
      <c r="D1762" s="89"/>
      <c r="E1762" s="90"/>
    </row>
    <row r="1763" spans="1:5" ht="30" customHeight="1">
      <c r="A1763" s="85"/>
      <c r="B1763"/>
      <c r="C1763" s="88"/>
      <c r="D1763" s="89"/>
      <c r="E1763" s="90"/>
    </row>
    <row r="1764" spans="1:5" ht="30" customHeight="1">
      <c r="A1764" s="85"/>
      <c r="B1764"/>
      <c r="C1764" s="88"/>
      <c r="D1764" s="89"/>
      <c r="E1764" s="90"/>
    </row>
    <row r="1765" spans="1:5" ht="30" customHeight="1">
      <c r="A1765" s="85"/>
      <c r="B1765"/>
      <c r="C1765" s="88"/>
      <c r="D1765" s="89"/>
      <c r="E1765" s="90"/>
    </row>
    <row r="1766" spans="1:5" ht="30" customHeight="1">
      <c r="A1766" s="85"/>
      <c r="B1766"/>
      <c r="C1766" s="88"/>
      <c r="D1766" s="89"/>
      <c r="E1766" s="90"/>
    </row>
    <row r="1767" spans="1:5" ht="30" customHeight="1">
      <c r="A1767" s="85"/>
      <c r="B1767"/>
      <c r="C1767" s="88"/>
      <c r="D1767" s="89"/>
      <c r="E1767" s="90"/>
    </row>
    <row r="1768" spans="1:5" ht="30" customHeight="1">
      <c r="A1768" s="85"/>
      <c r="B1768"/>
      <c r="C1768" s="88"/>
      <c r="D1768" s="89"/>
      <c r="E1768" s="90"/>
    </row>
    <row r="1769" spans="1:5" ht="30" customHeight="1">
      <c r="A1769" s="85"/>
      <c r="B1769"/>
      <c r="C1769" s="88"/>
      <c r="D1769" s="89"/>
      <c r="E1769" s="90"/>
    </row>
    <row r="1770" spans="1:5" ht="30" customHeight="1">
      <c r="A1770" s="85"/>
      <c r="B1770"/>
      <c r="C1770" s="88"/>
      <c r="D1770" s="89"/>
      <c r="E1770" s="90"/>
    </row>
    <row r="1771" spans="1:5" ht="30" customHeight="1">
      <c r="A1771" s="85"/>
      <c r="B1771"/>
      <c r="C1771" s="88"/>
      <c r="D1771" s="89"/>
      <c r="E1771" s="90"/>
    </row>
    <row r="1772" spans="1:5" ht="30" customHeight="1">
      <c r="A1772" s="85"/>
      <c r="B1772"/>
      <c r="C1772" s="88"/>
      <c r="D1772" s="89"/>
      <c r="E1772" s="90"/>
    </row>
    <row r="1773" spans="1:5" ht="30" customHeight="1">
      <c r="A1773" s="85"/>
      <c r="B1773"/>
      <c r="C1773" s="88"/>
      <c r="D1773" s="89"/>
      <c r="E1773" s="90"/>
    </row>
    <row r="1774" spans="1:5" ht="30" customHeight="1">
      <c r="A1774" s="85"/>
      <c r="B1774"/>
      <c r="C1774" s="88"/>
      <c r="D1774" s="89"/>
      <c r="E1774" s="90"/>
    </row>
    <row r="1775" spans="1:5" ht="30" customHeight="1">
      <c r="A1775" s="85"/>
      <c r="B1775"/>
      <c r="C1775" s="88"/>
      <c r="D1775" s="89"/>
      <c r="E1775" s="90"/>
    </row>
    <row r="1776" spans="1:5" ht="30" customHeight="1">
      <c r="A1776" s="85"/>
      <c r="B1776"/>
      <c r="C1776" s="88"/>
      <c r="D1776" s="89"/>
      <c r="E1776" s="90"/>
    </row>
    <row r="1777" spans="1:5" ht="30" customHeight="1">
      <c r="A1777" s="85"/>
      <c r="B1777"/>
      <c r="C1777" s="88"/>
      <c r="D1777" s="89"/>
      <c r="E1777" s="90"/>
    </row>
    <row r="1778" spans="1:5" ht="30" customHeight="1">
      <c r="A1778" s="85"/>
      <c r="B1778"/>
      <c r="C1778" s="88"/>
      <c r="D1778" s="89"/>
      <c r="E1778" s="90"/>
    </row>
    <row r="1779" spans="1:5" ht="30" customHeight="1">
      <c r="A1779" s="85"/>
      <c r="B1779"/>
      <c r="C1779" s="88"/>
      <c r="D1779" s="89"/>
      <c r="E1779" s="90"/>
    </row>
    <row r="1780" spans="1:5" ht="30" customHeight="1">
      <c r="A1780" s="85"/>
      <c r="B1780"/>
      <c r="C1780" s="88"/>
      <c r="D1780" s="89"/>
      <c r="E1780" s="90"/>
    </row>
    <row r="1781" spans="1:5" ht="30" customHeight="1">
      <c r="A1781" s="85"/>
      <c r="B1781"/>
      <c r="C1781" s="88"/>
      <c r="D1781" s="89"/>
      <c r="E1781" s="90"/>
    </row>
    <row r="1782" spans="1:5" ht="30" customHeight="1">
      <c r="A1782" s="85"/>
      <c r="B1782"/>
      <c r="C1782" s="88"/>
      <c r="D1782" s="89"/>
      <c r="E1782" s="90"/>
    </row>
    <row r="1783" spans="1:5" ht="30" customHeight="1">
      <c r="A1783" s="85"/>
      <c r="B1783"/>
      <c r="C1783" s="88"/>
      <c r="D1783" s="89"/>
      <c r="E1783" s="90"/>
    </row>
    <row r="1784" spans="1:5" ht="30" customHeight="1">
      <c r="A1784" s="85"/>
      <c r="B1784"/>
      <c r="C1784" s="88"/>
      <c r="D1784" s="89"/>
      <c r="E1784" s="90"/>
    </row>
    <row r="1785" spans="1:5" ht="30" customHeight="1">
      <c r="A1785" s="85"/>
      <c r="B1785"/>
      <c r="C1785" s="88"/>
      <c r="D1785" s="89"/>
      <c r="E1785" s="90"/>
    </row>
    <row r="1786" spans="1:5" ht="30" customHeight="1">
      <c r="A1786" s="85"/>
      <c r="B1786"/>
      <c r="C1786" s="88"/>
      <c r="D1786" s="89"/>
      <c r="E1786" s="90"/>
    </row>
    <row r="1787" spans="1:5" ht="30" customHeight="1">
      <c r="A1787" s="85"/>
      <c r="B1787"/>
      <c r="C1787" s="88"/>
      <c r="D1787" s="89"/>
      <c r="E1787" s="90"/>
    </row>
    <row r="1788" spans="1:5" ht="30" customHeight="1">
      <c r="A1788" s="85"/>
      <c r="B1788"/>
      <c r="C1788" s="88"/>
      <c r="D1788" s="89"/>
      <c r="E1788" s="90"/>
    </row>
    <row r="1789" spans="1:5" ht="30" customHeight="1">
      <c r="A1789" s="85"/>
      <c r="B1789"/>
      <c r="C1789" s="88"/>
      <c r="D1789" s="89"/>
      <c r="E1789" s="90"/>
    </row>
    <row r="1790" spans="1:5" ht="30" customHeight="1">
      <c r="A1790" s="85"/>
      <c r="B1790"/>
      <c r="C1790" s="88"/>
      <c r="D1790" s="89"/>
      <c r="E1790" s="90"/>
    </row>
    <row r="1791" spans="1:5" ht="30" customHeight="1">
      <c r="A1791" s="85"/>
      <c r="B1791"/>
      <c r="C1791" s="88"/>
      <c r="D1791" s="89"/>
      <c r="E1791" s="90"/>
    </row>
    <row r="1792" spans="1:5" ht="30" customHeight="1">
      <c r="A1792" s="85"/>
      <c r="B1792"/>
      <c r="C1792" s="88"/>
      <c r="D1792" s="89"/>
      <c r="E1792" s="90"/>
    </row>
    <row r="1793" spans="1:5" ht="30" customHeight="1">
      <c r="A1793" s="85"/>
      <c r="B1793"/>
      <c r="C1793" s="88"/>
      <c r="D1793" s="89"/>
      <c r="E1793" s="90"/>
    </row>
    <row r="1794" spans="1:5" ht="30" customHeight="1">
      <c r="A1794" s="85"/>
      <c r="B1794"/>
      <c r="C1794" s="88"/>
      <c r="D1794" s="89"/>
      <c r="E1794" s="90"/>
    </row>
    <row r="1795" spans="1:5" ht="30" customHeight="1">
      <c r="A1795" s="85"/>
      <c r="B1795"/>
      <c r="C1795" s="88"/>
      <c r="D1795" s="89"/>
      <c r="E1795" s="90"/>
    </row>
    <row r="1796" spans="1:5" ht="30" customHeight="1">
      <c r="A1796" s="85"/>
      <c r="B1796"/>
      <c r="C1796" s="88"/>
      <c r="D1796" s="89"/>
      <c r="E1796" s="90"/>
    </row>
    <row r="1797" spans="1:5" ht="30" customHeight="1">
      <c r="A1797" s="85"/>
      <c r="B1797"/>
      <c r="C1797" s="88"/>
      <c r="D1797" s="89"/>
      <c r="E1797" s="90"/>
    </row>
    <row r="1798" spans="1:5" ht="30" customHeight="1">
      <c r="A1798" s="85"/>
      <c r="B1798"/>
      <c r="C1798" s="88"/>
      <c r="D1798" s="89"/>
      <c r="E1798" s="90"/>
    </row>
    <row r="1799" spans="1:5" ht="30" customHeight="1">
      <c r="A1799" s="85"/>
      <c r="B1799"/>
      <c r="C1799" s="88"/>
      <c r="D1799" s="89"/>
      <c r="E1799" s="90"/>
    </row>
    <row r="1800" spans="1:5" ht="30" customHeight="1">
      <c r="A1800" s="85"/>
      <c r="B1800"/>
      <c r="C1800" s="88"/>
      <c r="D1800" s="89"/>
      <c r="E1800" s="90"/>
    </row>
    <row r="1801" spans="1:5" ht="30" customHeight="1">
      <c r="A1801" s="85"/>
      <c r="B1801"/>
      <c r="C1801" s="88"/>
      <c r="D1801" s="89"/>
      <c r="E1801" s="90"/>
    </row>
    <row r="1802" spans="1:5" ht="30" customHeight="1">
      <c r="A1802" s="85"/>
      <c r="B1802"/>
      <c r="C1802" s="88"/>
      <c r="D1802" s="89"/>
      <c r="E1802" s="90"/>
    </row>
    <row r="1803" spans="1:5" ht="30" customHeight="1">
      <c r="A1803" s="85"/>
      <c r="B1803"/>
      <c r="C1803" s="88"/>
      <c r="D1803" s="89"/>
      <c r="E1803" s="90"/>
    </row>
    <row r="1804" spans="1:5" ht="30" customHeight="1">
      <c r="A1804" s="85"/>
      <c r="B1804"/>
      <c r="C1804" s="88"/>
      <c r="D1804" s="89"/>
      <c r="E1804" s="90"/>
    </row>
    <row r="1805" spans="1:5" ht="30" customHeight="1">
      <c r="A1805" s="85"/>
      <c r="B1805"/>
      <c r="C1805" s="88"/>
      <c r="D1805" s="89"/>
      <c r="E1805" s="90"/>
    </row>
    <row r="1806" spans="1:5" ht="30" customHeight="1">
      <c r="A1806" s="85"/>
      <c r="B1806"/>
      <c r="C1806" s="88"/>
      <c r="D1806" s="89"/>
      <c r="E1806" s="90"/>
    </row>
    <row r="1807" spans="1:5" ht="30" customHeight="1">
      <c r="A1807" s="85"/>
      <c r="B1807"/>
      <c r="C1807" s="88"/>
      <c r="D1807" s="89"/>
      <c r="E1807" s="90"/>
    </row>
    <row r="1808" spans="1:5" ht="30" customHeight="1">
      <c r="A1808" s="85"/>
      <c r="B1808"/>
      <c r="C1808" s="88"/>
      <c r="D1808" s="89"/>
      <c r="E1808" s="90"/>
    </row>
    <row r="1809" spans="1:5" ht="30" customHeight="1">
      <c r="A1809" s="85"/>
      <c r="B1809"/>
      <c r="C1809" s="88"/>
      <c r="D1809" s="89"/>
      <c r="E1809" s="90"/>
    </row>
    <row r="1810" spans="1:5" ht="30" customHeight="1">
      <c r="A1810" s="85"/>
      <c r="B1810"/>
      <c r="C1810" s="88"/>
      <c r="D1810" s="89"/>
      <c r="E1810" s="90"/>
    </row>
    <row r="1811" spans="1:5" ht="30" customHeight="1">
      <c r="A1811" s="85"/>
      <c r="B1811"/>
      <c r="C1811" s="88"/>
      <c r="D1811" s="89"/>
      <c r="E1811" s="90"/>
    </row>
    <row r="1812" spans="1:5" ht="30" customHeight="1">
      <c r="A1812" s="85"/>
      <c r="B1812"/>
      <c r="C1812" s="88"/>
      <c r="D1812" s="89"/>
      <c r="E1812" s="90"/>
    </row>
    <row r="1813" spans="1:5" ht="30" customHeight="1">
      <c r="A1813" s="85"/>
      <c r="B1813"/>
      <c r="C1813" s="88"/>
      <c r="D1813" s="89"/>
      <c r="E1813" s="90"/>
    </row>
    <row r="1814" spans="1:5" ht="30" customHeight="1">
      <c r="A1814" s="85"/>
      <c r="B1814"/>
      <c r="C1814" s="88"/>
      <c r="D1814" s="89"/>
      <c r="E1814" s="90"/>
    </row>
    <row r="1815" spans="1:5" ht="30" customHeight="1">
      <c r="A1815" s="85"/>
      <c r="B1815"/>
      <c r="C1815" s="88"/>
      <c r="D1815" s="89"/>
      <c r="E1815" s="90"/>
    </row>
    <row r="1816" spans="1:5" ht="30" customHeight="1">
      <c r="A1816" s="85"/>
      <c r="B1816"/>
      <c r="C1816" s="88"/>
      <c r="D1816" s="89"/>
      <c r="E1816" s="90"/>
    </row>
    <row r="1817" spans="1:5" ht="30" customHeight="1">
      <c r="A1817" s="85"/>
      <c r="B1817"/>
      <c r="C1817" s="88"/>
      <c r="D1817" s="89"/>
      <c r="E1817" s="90"/>
    </row>
    <row r="1818" spans="1:5" ht="30" customHeight="1">
      <c r="A1818" s="85"/>
      <c r="B1818"/>
      <c r="C1818" s="88"/>
      <c r="D1818" s="89"/>
      <c r="E1818" s="90"/>
    </row>
    <row r="1819" spans="1:5" ht="30" customHeight="1">
      <c r="A1819" s="85"/>
      <c r="B1819"/>
      <c r="C1819" s="88"/>
      <c r="D1819" s="89"/>
      <c r="E1819" s="90"/>
    </row>
    <row r="1820" spans="1:5" ht="30" customHeight="1">
      <c r="A1820" s="85"/>
      <c r="B1820"/>
      <c r="C1820" s="88"/>
      <c r="D1820" s="89"/>
      <c r="E1820" s="90"/>
    </row>
    <row r="1821" spans="1:5" ht="30" customHeight="1">
      <c r="A1821" s="85"/>
      <c r="B1821"/>
      <c r="C1821" s="88"/>
      <c r="D1821" s="89"/>
      <c r="E1821" s="90"/>
    </row>
    <row r="1822" spans="1:5" ht="30" customHeight="1">
      <c r="A1822" s="85"/>
      <c r="B1822"/>
      <c r="C1822" s="88"/>
      <c r="D1822" s="89"/>
      <c r="E1822" s="90"/>
    </row>
    <row r="1823" spans="1:5" ht="30" customHeight="1">
      <c r="A1823" s="85"/>
      <c r="B1823"/>
      <c r="C1823" s="88"/>
      <c r="D1823" s="89"/>
      <c r="E1823" s="90"/>
    </row>
    <row r="1824" spans="1:5" ht="30" customHeight="1">
      <c r="A1824" s="85"/>
      <c r="B1824"/>
      <c r="C1824" s="88"/>
      <c r="D1824" s="89"/>
      <c r="E1824" s="90"/>
    </row>
    <row r="1825" spans="1:5" ht="30" customHeight="1">
      <c r="A1825" s="85"/>
      <c r="B1825"/>
      <c r="C1825" s="88"/>
      <c r="D1825" s="89"/>
      <c r="E1825" s="90"/>
    </row>
    <row r="1826" spans="1:5" ht="30" customHeight="1">
      <c r="A1826" s="85"/>
      <c r="B1826"/>
      <c r="C1826" s="88"/>
      <c r="D1826" s="89"/>
      <c r="E1826" s="90"/>
    </row>
    <row r="1827" spans="1:5" ht="30" customHeight="1">
      <c r="A1827" s="85"/>
      <c r="B1827"/>
      <c r="C1827" s="88"/>
      <c r="D1827" s="89"/>
      <c r="E1827" s="90"/>
    </row>
    <row r="1828" spans="1:5" ht="30" customHeight="1">
      <c r="A1828" s="85"/>
      <c r="B1828"/>
      <c r="C1828" s="88"/>
      <c r="D1828" s="89"/>
      <c r="E1828" s="90"/>
    </row>
    <row r="1829" spans="1:5" ht="30" customHeight="1">
      <c r="A1829" s="85"/>
      <c r="B1829"/>
      <c r="C1829" s="88"/>
      <c r="D1829" s="89"/>
      <c r="E1829" s="90"/>
    </row>
    <row r="1830" spans="1:5" ht="30" customHeight="1">
      <c r="A1830" s="85"/>
      <c r="B1830"/>
      <c r="C1830" s="88"/>
      <c r="D1830" s="89"/>
      <c r="E1830" s="90"/>
    </row>
    <row r="1831" spans="1:5" ht="30" customHeight="1">
      <c r="A1831" s="85"/>
      <c r="B1831"/>
      <c r="C1831" s="88"/>
      <c r="D1831" s="89"/>
      <c r="E1831" s="90"/>
    </row>
    <row r="1832" spans="1:5" ht="30" customHeight="1">
      <c r="A1832" s="85"/>
      <c r="B1832"/>
      <c r="C1832" s="88"/>
      <c r="D1832" s="89"/>
      <c r="E1832" s="90"/>
    </row>
    <row r="1833" spans="1:5" ht="30" customHeight="1">
      <c r="A1833" s="85"/>
      <c r="B1833"/>
      <c r="C1833" s="88"/>
      <c r="D1833" s="89"/>
      <c r="E1833" s="90"/>
    </row>
    <row r="1834" spans="1:5" ht="30" customHeight="1">
      <c r="A1834" s="85"/>
      <c r="B1834"/>
      <c r="C1834" s="88"/>
      <c r="D1834" s="89"/>
      <c r="E1834" s="90"/>
    </row>
    <row r="1835" spans="1:5" ht="30" customHeight="1">
      <c r="A1835" s="85"/>
      <c r="B1835"/>
      <c r="C1835" s="88"/>
      <c r="D1835" s="89"/>
      <c r="E1835" s="90"/>
    </row>
    <row r="1836" spans="1:5" ht="30" customHeight="1">
      <c r="A1836" s="85"/>
      <c r="B1836"/>
      <c r="C1836" s="88"/>
      <c r="D1836" s="89"/>
      <c r="E1836" s="90"/>
    </row>
    <row r="1837" spans="1:5" ht="30" customHeight="1">
      <c r="A1837" s="85"/>
      <c r="B1837"/>
      <c r="C1837" s="88"/>
      <c r="D1837" s="89"/>
      <c r="E1837" s="90"/>
    </row>
    <row r="1838" spans="1:5" ht="30" customHeight="1">
      <c r="A1838" s="85"/>
      <c r="B1838"/>
      <c r="C1838" s="88"/>
      <c r="D1838" s="89"/>
      <c r="E1838" s="90"/>
    </row>
    <row r="1839" spans="1:5" ht="30" customHeight="1">
      <c r="A1839" s="85"/>
      <c r="B1839"/>
      <c r="C1839" s="88"/>
      <c r="D1839" s="89"/>
      <c r="E1839" s="90"/>
    </row>
    <row r="1840" spans="1:5" ht="30" customHeight="1">
      <c r="A1840" s="85"/>
      <c r="B1840"/>
      <c r="C1840" s="88"/>
      <c r="D1840" s="89"/>
      <c r="E1840" s="90"/>
    </row>
    <row r="1841" spans="1:5" ht="30" customHeight="1">
      <c r="A1841" s="85"/>
      <c r="B1841"/>
      <c r="C1841" s="88"/>
      <c r="D1841" s="89"/>
      <c r="E1841" s="90"/>
    </row>
    <row r="1842" spans="1:5" ht="30" customHeight="1">
      <c r="A1842" s="85"/>
      <c r="B1842"/>
      <c r="C1842" s="88"/>
      <c r="D1842" s="89"/>
      <c r="E1842" s="90"/>
    </row>
    <row r="1843" spans="1:5" ht="30" customHeight="1">
      <c r="A1843" s="85"/>
      <c r="B1843"/>
      <c r="C1843" s="88"/>
      <c r="D1843" s="89"/>
      <c r="E1843" s="90"/>
    </row>
    <row r="1844" spans="1:5" ht="30" customHeight="1">
      <c r="A1844" s="85"/>
      <c r="B1844"/>
      <c r="C1844" s="88"/>
      <c r="D1844" s="89"/>
      <c r="E1844" s="90"/>
    </row>
    <row r="1845" spans="1:5" ht="30" customHeight="1">
      <c r="A1845" s="85"/>
      <c r="B1845"/>
      <c r="C1845" s="88"/>
      <c r="D1845" s="89"/>
      <c r="E1845" s="90"/>
    </row>
    <row r="1846" spans="1:5" ht="30" customHeight="1">
      <c r="A1846" s="85"/>
      <c r="B1846"/>
      <c r="C1846" s="88"/>
      <c r="D1846" s="89"/>
      <c r="E1846" s="90"/>
    </row>
    <row r="1847" spans="1:5" ht="30" customHeight="1">
      <c r="A1847" s="85"/>
      <c r="B1847"/>
      <c r="C1847" s="88"/>
      <c r="D1847" s="89"/>
      <c r="E1847" s="90"/>
    </row>
    <row r="1848" spans="1:5" ht="30" customHeight="1">
      <c r="A1848" s="85"/>
      <c r="B1848"/>
      <c r="C1848" s="88"/>
      <c r="D1848" s="89"/>
      <c r="E1848" s="90"/>
    </row>
    <row r="1849" spans="1:5" ht="30" customHeight="1">
      <c r="A1849" s="85"/>
      <c r="B1849"/>
      <c r="C1849" s="88"/>
      <c r="D1849" s="89"/>
      <c r="E1849" s="90"/>
    </row>
    <row r="1850" spans="1:5" ht="30" customHeight="1">
      <c r="A1850" s="85"/>
      <c r="B1850"/>
      <c r="C1850" s="88"/>
      <c r="D1850" s="89"/>
      <c r="E1850" s="90"/>
    </row>
    <row r="1851" spans="1:5" ht="30" customHeight="1">
      <c r="A1851" s="85"/>
      <c r="B1851"/>
      <c r="C1851" s="88"/>
      <c r="D1851" s="89"/>
      <c r="E1851" s="90"/>
    </row>
    <row r="1852" spans="1:5" ht="30" customHeight="1">
      <c r="A1852" s="85"/>
      <c r="B1852"/>
      <c r="C1852" s="88"/>
      <c r="D1852" s="89"/>
      <c r="E1852" s="90"/>
    </row>
    <row r="1853" spans="1:5" ht="30" customHeight="1">
      <c r="A1853" s="85"/>
      <c r="B1853"/>
      <c r="C1853" s="88"/>
      <c r="D1853" s="89"/>
      <c r="E1853" s="90"/>
    </row>
    <row r="1854" spans="1:5" ht="30" customHeight="1">
      <c r="A1854" s="85"/>
      <c r="B1854"/>
      <c r="C1854" s="88"/>
      <c r="D1854" s="89"/>
      <c r="E1854" s="90"/>
    </row>
    <row r="1855" spans="1:5" ht="30" customHeight="1">
      <c r="A1855" s="85"/>
      <c r="B1855"/>
      <c r="C1855" s="88"/>
      <c r="D1855" s="89"/>
      <c r="E1855" s="90"/>
    </row>
    <row r="1856" spans="1:5" ht="30" customHeight="1">
      <c r="A1856" s="85"/>
      <c r="B1856"/>
      <c r="C1856" s="88"/>
      <c r="D1856" s="89"/>
      <c r="E1856" s="90"/>
    </row>
    <row r="1857" spans="1:5" ht="30" customHeight="1">
      <c r="A1857" s="85"/>
      <c r="B1857"/>
      <c r="C1857" s="88"/>
      <c r="D1857" s="89"/>
      <c r="E1857" s="90"/>
    </row>
    <row r="1858" spans="1:5" ht="30" customHeight="1">
      <c r="A1858" s="85"/>
      <c r="B1858"/>
      <c r="C1858" s="88"/>
      <c r="D1858" s="89"/>
      <c r="E1858" s="90"/>
    </row>
    <row r="1859" spans="1:5" ht="30" customHeight="1">
      <c r="A1859" s="85"/>
      <c r="B1859"/>
      <c r="C1859" s="88"/>
      <c r="D1859" s="89"/>
      <c r="E1859" s="90"/>
    </row>
    <row r="1860" spans="1:5" ht="30" customHeight="1">
      <c r="A1860" s="85"/>
      <c r="B1860"/>
      <c r="C1860" s="88"/>
      <c r="D1860" s="89"/>
      <c r="E1860" s="90"/>
    </row>
    <row r="1861" spans="1:5" ht="30" customHeight="1">
      <c r="A1861" s="85"/>
      <c r="B1861"/>
      <c r="C1861" s="88"/>
      <c r="D1861" s="89"/>
      <c r="E1861" s="90"/>
    </row>
    <row r="1862" spans="1:5" ht="30" customHeight="1">
      <c r="A1862" s="85"/>
      <c r="B1862"/>
      <c r="C1862" s="88"/>
      <c r="D1862" s="89"/>
      <c r="E1862" s="90"/>
    </row>
    <row r="1863" spans="1:5" ht="30" customHeight="1">
      <c r="A1863" s="85"/>
      <c r="B1863"/>
      <c r="C1863" s="88"/>
      <c r="D1863" s="89"/>
      <c r="E1863" s="90"/>
    </row>
    <row r="1864" spans="1:5" ht="30" customHeight="1">
      <c r="A1864" s="85"/>
      <c r="B1864"/>
      <c r="C1864" s="88"/>
      <c r="D1864" s="89"/>
      <c r="E1864" s="90"/>
    </row>
    <row r="1865" spans="1:5" ht="30" customHeight="1">
      <c r="A1865" s="85"/>
      <c r="B1865"/>
      <c r="C1865" s="88"/>
      <c r="D1865" s="89"/>
      <c r="E1865" s="90"/>
    </row>
    <row r="1866" spans="1:5" ht="30" customHeight="1">
      <c r="A1866" s="85"/>
      <c r="B1866"/>
      <c r="C1866" s="88"/>
      <c r="D1866" s="89"/>
      <c r="E1866" s="90"/>
    </row>
    <row r="1867" spans="1:5" ht="30" customHeight="1">
      <c r="A1867" s="85"/>
      <c r="B1867"/>
      <c r="C1867" s="88"/>
      <c r="D1867" s="89"/>
      <c r="E1867" s="90"/>
    </row>
    <row r="1868" spans="1:5" ht="30" customHeight="1">
      <c r="A1868" s="85"/>
      <c r="B1868"/>
      <c r="C1868" s="88"/>
      <c r="D1868" s="89"/>
      <c r="E1868" s="90"/>
    </row>
    <row r="1869" spans="1:5" ht="30" customHeight="1">
      <c r="A1869" s="85"/>
      <c r="B1869"/>
      <c r="C1869" s="88"/>
      <c r="D1869" s="89"/>
      <c r="E1869" s="90"/>
    </row>
    <row r="1870" spans="1:5" ht="30" customHeight="1">
      <c r="A1870" s="85"/>
      <c r="B1870"/>
      <c r="C1870" s="88"/>
      <c r="D1870" s="89"/>
      <c r="E1870" s="90"/>
    </row>
    <row r="1871" spans="1:5" ht="30" customHeight="1">
      <c r="A1871" s="85"/>
      <c r="B1871"/>
      <c r="C1871" s="88"/>
      <c r="D1871" s="89"/>
      <c r="E1871" s="90"/>
    </row>
    <row r="1872" spans="1:5" ht="30" customHeight="1">
      <c r="A1872" s="85"/>
      <c r="B1872"/>
      <c r="C1872" s="88"/>
      <c r="D1872" s="89"/>
      <c r="E1872" s="90"/>
    </row>
    <row r="1873" spans="1:5" ht="30" customHeight="1">
      <c r="A1873" s="85"/>
      <c r="B1873"/>
      <c r="C1873" s="88"/>
      <c r="D1873" s="89"/>
      <c r="E1873" s="90"/>
    </row>
    <row r="1874" spans="1:5" ht="30" customHeight="1">
      <c r="A1874" s="85"/>
      <c r="B1874"/>
      <c r="C1874" s="88"/>
      <c r="D1874" s="89"/>
      <c r="E1874" s="90"/>
    </row>
    <row r="1875" spans="1:5" ht="30" customHeight="1">
      <c r="A1875" s="85"/>
      <c r="B1875"/>
      <c r="C1875" s="88"/>
      <c r="D1875" s="89"/>
      <c r="E1875" s="90"/>
    </row>
    <row r="1876" spans="1:5" ht="30" customHeight="1">
      <c r="A1876" s="85"/>
      <c r="B1876"/>
      <c r="C1876" s="88"/>
      <c r="D1876" s="89"/>
      <c r="E1876" s="90"/>
    </row>
    <row r="1877" spans="1:5" ht="30" customHeight="1">
      <c r="A1877" s="85"/>
      <c r="B1877"/>
      <c r="C1877" s="88"/>
      <c r="D1877" s="89"/>
      <c r="E1877" s="90"/>
    </row>
    <row r="1878" spans="1:5" ht="30" customHeight="1">
      <c r="A1878" s="85"/>
      <c r="B1878"/>
      <c r="C1878" s="88"/>
      <c r="D1878" s="89"/>
      <c r="E1878" s="90"/>
    </row>
    <row r="1879" spans="1:5" ht="30" customHeight="1">
      <c r="A1879" s="85"/>
      <c r="B1879"/>
      <c r="C1879" s="88"/>
      <c r="D1879" s="89"/>
      <c r="E1879" s="90"/>
    </row>
    <row r="1880" spans="1:5" ht="30" customHeight="1">
      <c r="A1880" s="85"/>
      <c r="B1880"/>
      <c r="C1880" s="88"/>
      <c r="D1880" s="89"/>
      <c r="E1880" s="90"/>
    </row>
    <row r="1881" spans="1:5" ht="30" customHeight="1">
      <c r="A1881" s="85"/>
      <c r="B1881"/>
      <c r="C1881" s="88"/>
      <c r="D1881" s="89"/>
      <c r="E1881" s="90"/>
    </row>
    <row r="1882" spans="1:5" ht="30" customHeight="1">
      <c r="A1882" s="85"/>
      <c r="B1882"/>
      <c r="C1882" s="88"/>
      <c r="D1882" s="89"/>
      <c r="E1882" s="90"/>
    </row>
    <row r="1883" spans="1:5" ht="30" customHeight="1">
      <c r="A1883" s="85"/>
      <c r="B1883"/>
      <c r="C1883" s="88"/>
      <c r="D1883" s="89"/>
      <c r="E1883" s="90"/>
    </row>
    <row r="1884" spans="1:5" ht="30" customHeight="1">
      <c r="A1884" s="85"/>
      <c r="B1884"/>
      <c r="C1884" s="88"/>
      <c r="D1884" s="89"/>
      <c r="E1884" s="90"/>
    </row>
    <row r="1885" spans="1:5" ht="30" customHeight="1">
      <c r="A1885" s="85"/>
      <c r="B1885"/>
      <c r="C1885" s="88"/>
      <c r="D1885" s="89"/>
      <c r="E1885" s="90"/>
    </row>
    <row r="1886" spans="1:5" ht="30" customHeight="1">
      <c r="A1886" s="85"/>
      <c r="B1886"/>
      <c r="C1886" s="88"/>
      <c r="D1886" s="89"/>
      <c r="E1886" s="90"/>
    </row>
    <row r="1887" spans="1:5" ht="30" customHeight="1">
      <c r="A1887" s="85"/>
      <c r="B1887"/>
      <c r="C1887" s="88"/>
      <c r="D1887" s="89"/>
      <c r="E1887" s="90"/>
    </row>
    <row r="1888" spans="1:5" ht="30" customHeight="1">
      <c r="A1888" s="85"/>
      <c r="B1888"/>
      <c r="C1888" s="88"/>
      <c r="D1888" s="89"/>
      <c r="E1888" s="90"/>
    </row>
    <row r="1889" spans="1:5" ht="30" customHeight="1">
      <c r="A1889" s="85"/>
      <c r="B1889"/>
      <c r="C1889" s="88"/>
      <c r="D1889" s="89"/>
      <c r="E1889" s="90"/>
    </row>
    <row r="1890" spans="1:5" ht="30" customHeight="1">
      <c r="A1890" s="85"/>
      <c r="B1890"/>
      <c r="C1890" s="88"/>
      <c r="D1890" s="89"/>
      <c r="E1890" s="90"/>
    </row>
    <row r="1891" spans="1:5" ht="30" customHeight="1">
      <c r="A1891" s="85"/>
      <c r="B1891"/>
      <c r="C1891" s="88"/>
      <c r="D1891" s="89"/>
      <c r="E1891" s="90"/>
    </row>
    <row r="1892" spans="1:5" ht="30" customHeight="1">
      <c r="A1892" s="85"/>
      <c r="B1892"/>
      <c r="C1892" s="88"/>
      <c r="D1892" s="89"/>
      <c r="E1892" s="90"/>
    </row>
    <row r="1893" spans="1:5" ht="30" customHeight="1">
      <c r="A1893" s="85"/>
      <c r="B1893"/>
      <c r="C1893" s="88"/>
      <c r="D1893" s="89"/>
      <c r="E1893" s="90"/>
    </row>
    <row r="1894" spans="1:5" ht="30" customHeight="1">
      <c r="A1894" s="85"/>
      <c r="B1894"/>
      <c r="C1894" s="88"/>
      <c r="D1894" s="89"/>
      <c r="E1894" s="90"/>
    </row>
    <row r="1895" spans="1:5" ht="30" customHeight="1">
      <c r="A1895" s="85"/>
      <c r="B1895"/>
      <c r="C1895" s="88"/>
      <c r="D1895" s="89"/>
      <c r="E1895" s="90"/>
    </row>
    <row r="1896" spans="1:5" ht="30" customHeight="1">
      <c r="A1896" s="85"/>
      <c r="B1896"/>
      <c r="C1896" s="88"/>
      <c r="D1896" s="89"/>
      <c r="E1896" s="90"/>
    </row>
    <row r="1897" spans="1:5" ht="30" customHeight="1">
      <c r="A1897" s="85"/>
      <c r="B1897"/>
      <c r="C1897" s="88"/>
      <c r="D1897" s="89"/>
      <c r="E1897" s="90"/>
    </row>
    <row r="1898" spans="1:5" ht="30" customHeight="1">
      <c r="A1898" s="85"/>
      <c r="B1898"/>
      <c r="C1898" s="88"/>
      <c r="D1898" s="89"/>
      <c r="E1898" s="90"/>
    </row>
    <row r="1899" spans="1:5" ht="30" customHeight="1">
      <c r="A1899" s="85"/>
      <c r="B1899"/>
      <c r="C1899" s="88"/>
      <c r="D1899" s="89"/>
      <c r="E1899" s="90"/>
    </row>
    <row r="1900" spans="1:5" ht="30" customHeight="1">
      <c r="A1900" s="85"/>
      <c r="B1900"/>
      <c r="C1900" s="88"/>
      <c r="D1900" s="89"/>
      <c r="E1900" s="90"/>
    </row>
    <row r="1901" spans="1:5" ht="30" customHeight="1">
      <c r="A1901" s="85"/>
      <c r="B1901"/>
      <c r="C1901" s="88"/>
      <c r="D1901" s="89"/>
      <c r="E1901" s="90"/>
    </row>
    <row r="1902" spans="1:5" ht="30" customHeight="1">
      <c r="A1902" s="85"/>
      <c r="B1902"/>
      <c r="C1902" s="88"/>
      <c r="D1902" s="89"/>
      <c r="E1902" s="90"/>
    </row>
    <row r="1903" spans="1:5" ht="30" customHeight="1">
      <c r="A1903" s="85"/>
      <c r="B1903"/>
      <c r="C1903" s="88"/>
      <c r="D1903" s="89"/>
      <c r="E1903" s="90"/>
    </row>
    <row r="1904" spans="1:5" ht="30" customHeight="1">
      <c r="A1904" s="85"/>
      <c r="B1904"/>
      <c r="C1904" s="88"/>
      <c r="D1904" s="89"/>
      <c r="E1904" s="90"/>
    </row>
    <row r="1905" spans="1:5" ht="30" customHeight="1">
      <c r="A1905" s="85"/>
      <c r="B1905"/>
      <c r="C1905" s="88"/>
      <c r="D1905" s="89"/>
      <c r="E1905" s="90"/>
    </row>
    <row r="1906" spans="1:5" ht="30" customHeight="1">
      <c r="A1906" s="85"/>
      <c r="B1906"/>
      <c r="C1906" s="88"/>
      <c r="D1906" s="89"/>
      <c r="E1906" s="90"/>
    </row>
    <row r="1907" spans="1:5" ht="30" customHeight="1">
      <c r="A1907" s="85"/>
      <c r="B1907"/>
      <c r="C1907" s="88"/>
      <c r="D1907" s="89"/>
      <c r="E1907" s="90"/>
    </row>
    <row r="1908" spans="1:5" ht="30" customHeight="1">
      <c r="A1908" s="85"/>
      <c r="B1908"/>
      <c r="C1908" s="88"/>
      <c r="D1908" s="89"/>
      <c r="E1908" s="90"/>
    </row>
    <row r="1909" spans="1:5" ht="30" customHeight="1">
      <c r="A1909" s="85"/>
      <c r="B1909"/>
      <c r="C1909" s="88"/>
      <c r="D1909" s="89"/>
      <c r="E1909" s="90"/>
    </row>
    <row r="1910" spans="1:5" ht="30" customHeight="1">
      <c r="A1910" s="85"/>
      <c r="B1910"/>
      <c r="C1910" s="88"/>
      <c r="D1910" s="89"/>
      <c r="E1910" s="90"/>
    </row>
    <row r="1911" spans="1:5" ht="30" customHeight="1">
      <c r="A1911" s="85"/>
      <c r="B1911"/>
      <c r="C1911" s="88"/>
      <c r="D1911" s="89"/>
      <c r="E1911" s="90"/>
    </row>
    <row r="1912" spans="1:5" ht="30" customHeight="1">
      <c r="A1912" s="85"/>
      <c r="B1912"/>
      <c r="C1912" s="88"/>
      <c r="D1912" s="89"/>
      <c r="E1912" s="90"/>
    </row>
    <row r="1913" spans="1:5" ht="30" customHeight="1">
      <c r="A1913" s="85"/>
      <c r="B1913"/>
      <c r="C1913" s="88"/>
      <c r="D1913" s="89"/>
      <c r="E1913" s="90"/>
    </row>
    <row r="1914" spans="1:5" ht="30" customHeight="1">
      <c r="A1914" s="85"/>
      <c r="B1914"/>
      <c r="C1914" s="88"/>
      <c r="D1914" s="89"/>
      <c r="E1914" s="90"/>
    </row>
    <row r="1915" spans="1:5" ht="30" customHeight="1">
      <c r="A1915" s="85"/>
      <c r="B1915"/>
      <c r="C1915" s="88"/>
      <c r="D1915" s="89"/>
      <c r="E1915" s="90"/>
    </row>
    <row r="1916" spans="1:5" ht="30" customHeight="1">
      <c r="A1916" s="85"/>
      <c r="B1916"/>
      <c r="C1916" s="88"/>
      <c r="D1916" s="89"/>
      <c r="E1916" s="90"/>
    </row>
    <row r="1917" spans="1:5" ht="30" customHeight="1">
      <c r="A1917" s="85"/>
      <c r="B1917"/>
      <c r="C1917" s="88"/>
      <c r="D1917" s="89"/>
      <c r="E1917" s="90"/>
    </row>
    <row r="1918" spans="1:5" ht="30" customHeight="1">
      <c r="A1918" s="85"/>
      <c r="B1918"/>
      <c r="C1918" s="88"/>
      <c r="D1918" s="89"/>
      <c r="E1918" s="90"/>
    </row>
    <row r="1919" spans="1:5" ht="30" customHeight="1">
      <c r="A1919" s="85"/>
      <c r="B1919"/>
      <c r="C1919" s="88"/>
      <c r="D1919" s="89"/>
      <c r="E1919" s="90"/>
    </row>
    <row r="1920" spans="1:5" ht="30" customHeight="1">
      <c r="A1920" s="85"/>
      <c r="B1920"/>
      <c r="C1920" s="88"/>
      <c r="D1920" s="89"/>
      <c r="E1920" s="90"/>
    </row>
    <row r="1921" spans="1:5" ht="30" customHeight="1">
      <c r="A1921" s="85"/>
      <c r="B1921"/>
      <c r="C1921" s="88"/>
      <c r="D1921" s="89"/>
      <c r="E1921" s="90"/>
    </row>
    <row r="1922" spans="1:5" ht="30" customHeight="1">
      <c r="A1922" s="85"/>
      <c r="B1922"/>
      <c r="C1922" s="88"/>
      <c r="D1922" s="89"/>
      <c r="E1922" s="90"/>
    </row>
    <row r="1923" spans="1:5" ht="30" customHeight="1">
      <c r="A1923" s="85"/>
      <c r="B1923"/>
      <c r="C1923" s="88"/>
      <c r="D1923" s="89"/>
      <c r="E1923" s="90"/>
    </row>
    <row r="1924" spans="1:5" ht="30" customHeight="1">
      <c r="A1924" s="85"/>
      <c r="B1924"/>
      <c r="C1924" s="88"/>
      <c r="D1924" s="89"/>
      <c r="E1924" s="90"/>
    </row>
    <row r="1925" spans="1:5" ht="30" customHeight="1">
      <c r="A1925" s="85"/>
      <c r="B1925"/>
      <c r="C1925" s="88"/>
      <c r="D1925" s="89"/>
      <c r="E1925" s="90"/>
    </row>
    <row r="1926" spans="1:5" ht="30" customHeight="1">
      <c r="A1926" s="85"/>
      <c r="B1926"/>
      <c r="C1926" s="88"/>
      <c r="D1926" s="89"/>
      <c r="E1926" s="90"/>
    </row>
    <row r="1927" spans="1:5" ht="30" customHeight="1">
      <c r="A1927" s="85"/>
      <c r="B1927"/>
      <c r="C1927" s="88"/>
      <c r="D1927" s="89"/>
      <c r="E1927" s="90"/>
    </row>
    <row r="1928" spans="1:5" ht="30" customHeight="1">
      <c r="A1928" s="85"/>
      <c r="B1928"/>
      <c r="C1928" s="88"/>
      <c r="D1928" s="89"/>
      <c r="E1928" s="90"/>
    </row>
    <row r="1929" spans="1:5" ht="30" customHeight="1">
      <c r="A1929" s="85"/>
      <c r="B1929"/>
      <c r="C1929" s="88"/>
      <c r="D1929" s="89"/>
      <c r="E1929" s="90"/>
    </row>
    <row r="1930" spans="1:5" ht="30" customHeight="1">
      <c r="A1930" s="85"/>
      <c r="B1930"/>
      <c r="C1930" s="88"/>
      <c r="D1930" s="89"/>
      <c r="E1930" s="90"/>
    </row>
    <row r="1931" spans="1:5" ht="30" customHeight="1">
      <c r="A1931" s="85"/>
      <c r="B1931"/>
      <c r="C1931" s="88"/>
      <c r="D1931" s="89"/>
      <c r="E1931" s="90"/>
    </row>
    <row r="1932" spans="1:5" ht="30" customHeight="1">
      <c r="A1932" s="85"/>
      <c r="B1932"/>
      <c r="C1932" s="88"/>
      <c r="D1932" s="89"/>
      <c r="E1932" s="90"/>
    </row>
    <row r="1933" spans="1:5" ht="30" customHeight="1">
      <c r="A1933" s="85"/>
      <c r="B1933"/>
      <c r="C1933" s="88"/>
      <c r="D1933" s="89"/>
      <c r="E1933" s="90"/>
    </row>
    <row r="1934" spans="1:5" ht="30" customHeight="1">
      <c r="A1934" s="85"/>
      <c r="B1934"/>
      <c r="C1934" s="88"/>
      <c r="D1934" s="89"/>
      <c r="E1934" s="90"/>
    </row>
    <row r="1935" spans="1:5" ht="30" customHeight="1">
      <c r="A1935" s="85"/>
      <c r="B1935"/>
      <c r="C1935" s="88"/>
      <c r="D1935" s="89"/>
      <c r="E1935" s="90"/>
    </row>
    <row r="1936" spans="1:5" ht="30" customHeight="1">
      <c r="A1936" s="85"/>
      <c r="B1936"/>
      <c r="C1936" s="88"/>
      <c r="D1936" s="89"/>
      <c r="E1936" s="90"/>
    </row>
    <row r="1937" spans="1:5" ht="30" customHeight="1">
      <c r="A1937" s="85"/>
      <c r="B1937"/>
      <c r="C1937" s="88"/>
      <c r="D1937" s="89"/>
      <c r="E1937" s="90"/>
    </row>
    <row r="1938" spans="1:5" ht="30" customHeight="1">
      <c r="A1938" s="85"/>
      <c r="B1938"/>
      <c r="C1938" s="88"/>
      <c r="D1938" s="89"/>
      <c r="E1938" s="90"/>
    </row>
    <row r="1939" spans="1:5" ht="30" customHeight="1">
      <c r="A1939" s="85"/>
      <c r="B1939"/>
      <c r="C1939" s="88"/>
      <c r="D1939" s="89"/>
      <c r="E1939" s="90"/>
    </row>
    <row r="1940" spans="1:5" ht="30" customHeight="1">
      <c r="A1940" s="85"/>
      <c r="B1940"/>
      <c r="C1940" s="88"/>
      <c r="D1940" s="89"/>
      <c r="E1940" s="90"/>
    </row>
    <row r="1941" spans="1:5" ht="30" customHeight="1">
      <c r="A1941" s="85"/>
      <c r="B1941"/>
      <c r="C1941" s="88"/>
      <c r="D1941" s="89"/>
      <c r="E1941" s="90"/>
    </row>
    <row r="1942" spans="1:5" ht="30" customHeight="1">
      <c r="A1942" s="85"/>
      <c r="B1942"/>
      <c r="C1942" s="88"/>
      <c r="D1942" s="89"/>
      <c r="E1942" s="90"/>
    </row>
    <row r="1943" spans="1:5" ht="30" customHeight="1">
      <c r="A1943" s="85"/>
      <c r="B1943"/>
      <c r="C1943" s="88"/>
      <c r="D1943" s="89"/>
      <c r="E1943" s="90"/>
    </row>
    <row r="1944" spans="1:5" ht="30" customHeight="1">
      <c r="A1944" s="85"/>
      <c r="B1944"/>
      <c r="C1944" s="88"/>
      <c r="D1944" s="89"/>
      <c r="E1944" s="90"/>
    </row>
    <row r="1945" spans="1:5" ht="30" customHeight="1">
      <c r="A1945" s="85"/>
      <c r="B1945"/>
      <c r="C1945" s="88"/>
      <c r="D1945" s="89"/>
      <c r="E1945" s="90"/>
    </row>
    <row r="1946" spans="1:5" ht="30" customHeight="1">
      <c r="A1946" s="85"/>
      <c r="B1946"/>
      <c r="C1946" s="88"/>
      <c r="D1946" s="89"/>
      <c r="E1946" s="90"/>
    </row>
    <row r="1947" spans="1:5" ht="30" customHeight="1">
      <c r="A1947" s="85"/>
      <c r="B1947"/>
      <c r="C1947" s="88"/>
      <c r="D1947" s="89"/>
      <c r="E1947" s="90"/>
    </row>
    <row r="1948" spans="1:5" ht="30" customHeight="1">
      <c r="A1948" s="85"/>
      <c r="B1948"/>
      <c r="C1948" s="88"/>
      <c r="D1948" s="89"/>
      <c r="E1948" s="90"/>
    </row>
    <row r="1949" spans="1:5" ht="30" customHeight="1">
      <c r="A1949" s="85"/>
      <c r="B1949"/>
      <c r="C1949" s="88"/>
      <c r="D1949" s="89"/>
      <c r="E1949" s="90"/>
    </row>
    <row r="1950" spans="1:5" ht="30" customHeight="1">
      <c r="A1950" s="85"/>
      <c r="B1950"/>
      <c r="C1950" s="88"/>
      <c r="D1950" s="89"/>
      <c r="E1950" s="90"/>
    </row>
    <row r="1951" spans="1:5" ht="30" customHeight="1">
      <c r="A1951" s="85"/>
      <c r="B1951"/>
      <c r="C1951" s="88"/>
      <c r="D1951" s="89"/>
      <c r="E1951" s="90"/>
    </row>
    <row r="1952" spans="1:5" ht="30" customHeight="1">
      <c r="A1952" s="85"/>
      <c r="B1952"/>
      <c r="C1952" s="88"/>
      <c r="D1952" s="89"/>
      <c r="E1952" s="90"/>
    </row>
    <row r="1953" spans="1:5" ht="30" customHeight="1">
      <c r="A1953" s="85"/>
      <c r="B1953"/>
      <c r="C1953" s="88"/>
      <c r="D1953" s="89"/>
      <c r="E1953" s="90"/>
    </row>
    <row r="1954" spans="1:5" ht="30" customHeight="1">
      <c r="A1954" s="85"/>
      <c r="B1954"/>
      <c r="C1954" s="88"/>
      <c r="D1954" s="89"/>
      <c r="E1954" s="90"/>
    </row>
    <row r="1955" spans="1:5" ht="30" customHeight="1">
      <c r="A1955" s="85"/>
      <c r="B1955"/>
      <c r="C1955" s="88"/>
      <c r="D1955" s="89"/>
      <c r="E1955" s="90"/>
    </row>
    <row r="1956" spans="1:5" ht="30" customHeight="1">
      <c r="A1956" s="85"/>
      <c r="B1956"/>
      <c r="C1956" s="88"/>
      <c r="D1956" s="89"/>
      <c r="E1956" s="90"/>
    </row>
    <row r="1957" spans="1:5" ht="30" customHeight="1">
      <c r="A1957" s="85"/>
      <c r="B1957"/>
      <c r="C1957" s="88"/>
      <c r="D1957" s="89"/>
      <c r="E1957" s="90"/>
    </row>
    <row r="1958" spans="1:5" ht="30" customHeight="1">
      <c r="A1958" s="85"/>
      <c r="B1958"/>
      <c r="C1958" s="88"/>
      <c r="D1958" s="89"/>
      <c r="E1958" s="90"/>
    </row>
    <row r="1959" spans="1:5" ht="30" customHeight="1">
      <c r="A1959" s="85"/>
      <c r="B1959"/>
      <c r="C1959" s="88"/>
      <c r="D1959" s="89"/>
      <c r="E1959" s="90"/>
    </row>
    <row r="1960" spans="1:5" ht="30" customHeight="1">
      <c r="A1960" s="85"/>
      <c r="B1960"/>
      <c r="C1960" s="88"/>
      <c r="D1960" s="89"/>
      <c r="E1960" s="90"/>
    </row>
    <row r="1961" spans="1:5" ht="30" customHeight="1">
      <c r="A1961" s="85"/>
      <c r="B1961"/>
      <c r="C1961" s="88"/>
      <c r="D1961" s="89"/>
      <c r="E1961" s="90"/>
    </row>
    <row r="1962" spans="1:5" ht="30" customHeight="1">
      <c r="A1962" s="85"/>
      <c r="B1962"/>
      <c r="C1962" s="88"/>
      <c r="D1962" s="89"/>
      <c r="E1962" s="90"/>
    </row>
    <row r="1963" spans="1:5" ht="30" customHeight="1">
      <c r="A1963" s="85"/>
      <c r="B1963"/>
      <c r="C1963" s="88"/>
      <c r="D1963" s="89"/>
      <c r="E1963" s="90"/>
    </row>
    <row r="1964" spans="1:5" ht="30" customHeight="1">
      <c r="A1964" s="85"/>
      <c r="B1964"/>
      <c r="C1964" s="88"/>
      <c r="D1964" s="89"/>
      <c r="E1964" s="90"/>
    </row>
    <row r="1965" spans="1:5" ht="30" customHeight="1">
      <c r="A1965" s="85"/>
      <c r="B1965"/>
      <c r="C1965" s="88"/>
      <c r="D1965" s="89"/>
      <c r="E1965" s="90"/>
    </row>
    <row r="1966" spans="1:5" ht="30" customHeight="1">
      <c r="A1966" s="85"/>
      <c r="B1966"/>
      <c r="C1966" s="88"/>
      <c r="D1966" s="89"/>
      <c r="E1966" s="90"/>
    </row>
    <row r="1967" spans="1:5" ht="30" customHeight="1">
      <c r="A1967" s="85"/>
      <c r="B1967"/>
      <c r="C1967" s="88"/>
      <c r="D1967" s="89"/>
      <c r="E1967" s="90"/>
    </row>
    <row r="1968" spans="1:5" ht="30" customHeight="1">
      <c r="A1968" s="85"/>
      <c r="B1968"/>
      <c r="C1968" s="88"/>
      <c r="D1968" s="89"/>
      <c r="E1968" s="90"/>
    </row>
    <row r="1969" spans="1:5" ht="30" customHeight="1">
      <c r="A1969" s="85"/>
      <c r="B1969"/>
      <c r="C1969" s="88"/>
      <c r="D1969" s="89"/>
      <c r="E1969" s="90"/>
    </row>
    <row r="1970" spans="1:5" ht="30" customHeight="1">
      <c r="A1970" s="85"/>
      <c r="B1970"/>
      <c r="C1970" s="88"/>
      <c r="D1970" s="89"/>
      <c r="E1970" s="90"/>
    </row>
    <row r="1971" spans="1:5" ht="30" customHeight="1">
      <c r="A1971" s="85"/>
      <c r="B1971"/>
      <c r="C1971" s="88"/>
      <c r="D1971" s="89"/>
      <c r="E1971" s="90"/>
    </row>
    <row r="1972" spans="1:5" ht="30" customHeight="1">
      <c r="A1972" s="85"/>
      <c r="B1972"/>
      <c r="C1972" s="88"/>
      <c r="D1972" s="89"/>
      <c r="E1972" s="90"/>
    </row>
    <row r="1973" spans="1:5" ht="30" customHeight="1">
      <c r="A1973" s="85"/>
      <c r="B1973"/>
      <c r="C1973" s="88"/>
      <c r="D1973" s="89"/>
      <c r="E1973" s="90"/>
    </row>
    <row r="1974" spans="1:5" ht="30" customHeight="1">
      <c r="A1974" s="85"/>
      <c r="B1974"/>
      <c r="C1974" s="88"/>
      <c r="D1974" s="89"/>
      <c r="E1974" s="90"/>
    </row>
    <row r="1975" spans="1:5" ht="30" customHeight="1">
      <c r="A1975" s="85"/>
      <c r="B1975"/>
      <c r="C1975" s="88"/>
      <c r="D1975" s="89"/>
      <c r="E1975" s="90"/>
    </row>
    <row r="1976" spans="1:5" ht="30" customHeight="1">
      <c r="A1976" s="85"/>
      <c r="B1976"/>
      <c r="C1976" s="88"/>
      <c r="D1976" s="89"/>
      <c r="E1976" s="90"/>
    </row>
    <row r="1977" spans="1:5" ht="30" customHeight="1">
      <c r="A1977" s="85"/>
      <c r="B1977"/>
      <c r="C1977" s="88"/>
      <c r="D1977" s="89"/>
      <c r="E1977" s="90"/>
    </row>
    <row r="1978" spans="1:5" ht="30" customHeight="1">
      <c r="A1978" s="85"/>
      <c r="B1978"/>
      <c r="C1978" s="88"/>
      <c r="D1978" s="89"/>
      <c r="E1978" s="90"/>
    </row>
    <row r="1979" spans="1:5" ht="30" customHeight="1">
      <c r="A1979" s="85"/>
      <c r="B1979"/>
      <c r="C1979" s="88"/>
      <c r="D1979" s="89"/>
      <c r="E1979" s="90"/>
    </row>
    <row r="1980" spans="1:5" ht="30" customHeight="1">
      <c r="A1980" s="85"/>
      <c r="B1980"/>
      <c r="C1980" s="88"/>
      <c r="D1980" s="89"/>
      <c r="E1980" s="90"/>
    </row>
    <row r="1981" spans="1:5" ht="30" customHeight="1">
      <c r="A1981" s="85"/>
      <c r="B1981"/>
      <c r="C1981" s="88"/>
      <c r="D1981" s="89"/>
      <c r="E1981" s="90"/>
    </row>
    <row r="1982" spans="1:5" ht="30" customHeight="1">
      <c r="A1982" s="85"/>
      <c r="B1982"/>
      <c r="C1982" s="88"/>
      <c r="D1982" s="89"/>
      <c r="E1982" s="90"/>
    </row>
    <row r="1983" spans="1:5" ht="30" customHeight="1">
      <c r="A1983" s="85"/>
      <c r="B1983"/>
      <c r="C1983" s="88"/>
      <c r="D1983" s="89"/>
      <c r="E1983" s="90"/>
    </row>
    <row r="1984" spans="1:5" ht="30" customHeight="1">
      <c r="A1984" s="85"/>
      <c r="B1984"/>
      <c r="C1984" s="88"/>
      <c r="D1984" s="89"/>
      <c r="E1984" s="90"/>
    </row>
    <row r="1985" spans="1:5" ht="30" customHeight="1">
      <c r="A1985" s="85"/>
      <c r="B1985"/>
      <c r="C1985" s="88"/>
      <c r="D1985" s="89"/>
      <c r="E1985" s="90"/>
    </row>
    <row r="1986" spans="1:5" ht="30" customHeight="1">
      <c r="A1986" s="85"/>
      <c r="B1986"/>
      <c r="C1986" s="88"/>
      <c r="D1986" s="89"/>
      <c r="E1986" s="90"/>
    </row>
    <row r="1987" spans="1:5" ht="30" customHeight="1">
      <c r="A1987" s="85"/>
      <c r="B1987"/>
      <c r="C1987" s="88"/>
      <c r="D1987" s="89"/>
      <c r="E1987" s="90"/>
    </row>
    <row r="1988" spans="1:5" ht="30" customHeight="1">
      <c r="A1988" s="85"/>
      <c r="B1988"/>
      <c r="C1988" s="88"/>
      <c r="D1988" s="89"/>
      <c r="E1988" s="90"/>
    </row>
    <row r="1989" spans="1:5" ht="30" customHeight="1">
      <c r="A1989" s="85"/>
      <c r="B1989"/>
      <c r="C1989" s="88"/>
      <c r="D1989" s="89"/>
      <c r="E1989" s="90"/>
    </row>
    <row r="1990" spans="1:5" ht="30" customHeight="1">
      <c r="A1990" s="85"/>
      <c r="B1990"/>
      <c r="C1990" s="88"/>
      <c r="D1990" s="89"/>
      <c r="E1990" s="90"/>
    </row>
    <row r="1991" spans="1:5" ht="30" customHeight="1">
      <c r="A1991" s="85"/>
      <c r="B1991"/>
      <c r="C1991" s="88"/>
      <c r="D1991" s="89"/>
      <c r="E1991" s="90"/>
    </row>
    <row r="1992" spans="1:5" ht="30" customHeight="1">
      <c r="A1992" s="85"/>
      <c r="B1992"/>
      <c r="C1992" s="88"/>
      <c r="D1992" s="89"/>
      <c r="E1992" s="90"/>
    </row>
    <row r="1993" spans="1:5" ht="30" customHeight="1">
      <c r="A1993" s="85"/>
      <c r="B1993"/>
      <c r="C1993" s="88"/>
      <c r="D1993" s="89"/>
      <c r="E1993" s="90"/>
    </row>
    <row r="1994" spans="1:5" ht="30" customHeight="1">
      <c r="A1994" s="85"/>
      <c r="B1994"/>
      <c r="C1994" s="88"/>
      <c r="D1994" s="89"/>
      <c r="E1994" s="90"/>
    </row>
    <row r="1995" spans="1:5" ht="30" customHeight="1">
      <c r="A1995" s="85"/>
      <c r="B1995"/>
      <c r="C1995" s="88"/>
      <c r="D1995" s="89"/>
      <c r="E1995" s="90"/>
    </row>
    <row r="1996" spans="1:5" ht="30" customHeight="1">
      <c r="A1996" s="85"/>
      <c r="B1996"/>
      <c r="C1996" s="88"/>
      <c r="D1996" s="89"/>
      <c r="E1996" s="90"/>
    </row>
    <row r="1997" spans="1:5" ht="30" customHeight="1">
      <c r="A1997" s="85"/>
      <c r="B1997"/>
      <c r="C1997" s="88"/>
      <c r="D1997" s="89"/>
      <c r="E1997" s="90"/>
    </row>
    <row r="1998" spans="1:5" ht="30" customHeight="1">
      <c r="A1998" s="85"/>
      <c r="B1998"/>
      <c r="C1998" s="88"/>
      <c r="D1998" s="89"/>
      <c r="E1998" s="90"/>
    </row>
    <row r="1999" spans="1:5" ht="30" customHeight="1">
      <c r="A1999" s="85"/>
      <c r="B1999"/>
      <c r="C1999" s="88"/>
      <c r="D1999" s="89"/>
      <c r="E1999" s="90"/>
    </row>
    <row r="2000" spans="1:5" ht="30" customHeight="1">
      <c r="A2000" s="85"/>
      <c r="B2000"/>
      <c r="C2000" s="88"/>
      <c r="D2000" s="89"/>
      <c r="E2000" s="90"/>
    </row>
    <row r="2001" spans="1:5" ht="30" customHeight="1">
      <c r="A2001" s="85"/>
      <c r="B2001"/>
      <c r="C2001" s="88"/>
      <c r="D2001" s="89"/>
      <c r="E2001" s="90"/>
    </row>
    <row r="2002" spans="1:5" ht="30" customHeight="1">
      <c r="A2002" s="85"/>
      <c r="B2002"/>
      <c r="C2002" s="88"/>
      <c r="D2002" s="89"/>
      <c r="E2002" s="90"/>
    </row>
    <row r="2003" spans="1:5" ht="30" customHeight="1">
      <c r="A2003" s="85"/>
      <c r="B2003"/>
      <c r="C2003" s="88"/>
      <c r="D2003" s="89"/>
      <c r="E2003" s="90"/>
    </row>
    <row r="2004" spans="1:5" ht="30" customHeight="1">
      <c r="A2004" s="85"/>
      <c r="B2004"/>
      <c r="C2004" s="88"/>
      <c r="D2004" s="89"/>
      <c r="E2004" s="90"/>
    </row>
    <row r="2005" spans="1:5" ht="30" customHeight="1">
      <c r="A2005" s="85"/>
      <c r="B2005"/>
      <c r="C2005" s="88"/>
      <c r="D2005" s="89"/>
      <c r="E2005" s="90"/>
    </row>
    <row r="2006" spans="1:5" ht="30" customHeight="1">
      <c r="A2006" s="85"/>
      <c r="B2006"/>
      <c r="C2006" s="88"/>
      <c r="D2006" s="89"/>
      <c r="E2006" s="90"/>
    </row>
    <row r="2007" spans="1:5" ht="30" customHeight="1">
      <c r="A2007" s="85"/>
      <c r="B2007"/>
      <c r="C2007" s="88"/>
      <c r="D2007" s="89"/>
      <c r="E2007" s="90"/>
    </row>
    <row r="2008" spans="1:5" ht="30" customHeight="1">
      <c r="A2008" s="85"/>
      <c r="B2008"/>
      <c r="C2008" s="88"/>
      <c r="D2008" s="89"/>
      <c r="E2008" s="90"/>
    </row>
    <row r="2009" spans="1:5" ht="30" customHeight="1">
      <c r="A2009" s="85"/>
      <c r="B2009"/>
      <c r="C2009" s="88"/>
      <c r="D2009" s="89"/>
      <c r="E2009" s="90"/>
    </row>
    <row r="2010" spans="1:5" ht="30" customHeight="1">
      <c r="A2010" s="85"/>
      <c r="B2010"/>
      <c r="C2010" s="88"/>
      <c r="D2010" s="89"/>
      <c r="E2010" s="90"/>
    </row>
    <row r="2011" spans="1:5" ht="30" customHeight="1">
      <c r="A2011" s="85"/>
      <c r="B2011"/>
      <c r="C2011" s="88"/>
      <c r="D2011" s="89"/>
      <c r="E2011" s="90"/>
    </row>
    <row r="2012" spans="1:5" ht="30" customHeight="1">
      <c r="A2012" s="85"/>
      <c r="B2012"/>
      <c r="C2012" s="88"/>
      <c r="D2012" s="89"/>
      <c r="E2012" s="90"/>
    </row>
    <row r="2013" spans="1:5" ht="30" customHeight="1">
      <c r="A2013" s="85"/>
      <c r="B2013"/>
      <c r="C2013" s="88"/>
      <c r="D2013" s="89"/>
      <c r="E2013" s="90"/>
    </row>
    <row r="2014" spans="1:5" ht="30" customHeight="1">
      <c r="A2014" s="85"/>
      <c r="B2014"/>
      <c r="C2014" s="88"/>
      <c r="D2014" s="89"/>
      <c r="E2014" s="90"/>
    </row>
    <row r="2015" spans="1:5" ht="30" customHeight="1">
      <c r="A2015" s="85"/>
      <c r="B2015"/>
      <c r="C2015" s="88"/>
      <c r="D2015" s="89"/>
      <c r="E2015" s="90"/>
    </row>
    <row r="2016" spans="1:5" ht="30" customHeight="1">
      <c r="A2016" s="85"/>
      <c r="B2016"/>
      <c r="C2016" s="88"/>
      <c r="D2016" s="89"/>
      <c r="E2016" s="90"/>
    </row>
    <row r="2017" spans="1:5" ht="30" customHeight="1">
      <c r="A2017" s="85"/>
      <c r="B2017"/>
      <c r="C2017" s="88"/>
      <c r="D2017" s="89"/>
      <c r="E2017" s="90"/>
    </row>
    <row r="2018" spans="1:5" ht="30" customHeight="1">
      <c r="A2018" s="85"/>
      <c r="B2018"/>
      <c r="C2018" s="88"/>
      <c r="D2018" s="89"/>
      <c r="E2018" s="90"/>
    </row>
    <row r="2019" spans="1:5" ht="30" customHeight="1">
      <c r="A2019" s="85"/>
      <c r="B2019"/>
      <c r="C2019" s="88"/>
      <c r="D2019" s="89"/>
      <c r="E2019" s="90"/>
    </row>
    <row r="2020" spans="1:5" ht="30" customHeight="1">
      <c r="A2020" s="85"/>
      <c r="B2020"/>
      <c r="C2020" s="88"/>
      <c r="D2020" s="89"/>
      <c r="E2020" s="90"/>
    </row>
    <row r="2021" spans="1:5" ht="30" customHeight="1">
      <c r="A2021" s="85"/>
      <c r="B2021"/>
      <c r="C2021" s="88"/>
      <c r="D2021" s="89"/>
      <c r="E2021" s="90"/>
    </row>
    <row r="2022" spans="1:5" ht="30" customHeight="1">
      <c r="A2022" s="85"/>
      <c r="B2022"/>
      <c r="C2022" s="88"/>
      <c r="D2022" s="89"/>
      <c r="E2022" s="90"/>
    </row>
    <row r="2023" spans="1:5" ht="30" customHeight="1">
      <c r="A2023" s="85"/>
      <c r="B2023"/>
      <c r="C2023" s="88"/>
      <c r="D2023" s="89"/>
      <c r="E2023" s="90"/>
    </row>
    <row r="2024" spans="1:5" ht="30" customHeight="1">
      <c r="A2024" s="85"/>
      <c r="B2024"/>
      <c r="C2024" s="88"/>
      <c r="D2024" s="89"/>
      <c r="E2024" s="90"/>
    </row>
    <row r="2025" spans="1:5" ht="30" customHeight="1">
      <c r="A2025" s="85"/>
      <c r="B2025"/>
      <c r="C2025" s="88"/>
      <c r="D2025" s="89"/>
      <c r="E2025" s="90"/>
    </row>
    <row r="2026" spans="1:5" ht="30" customHeight="1">
      <c r="A2026" s="85"/>
      <c r="B2026"/>
      <c r="C2026" s="88"/>
      <c r="D2026" s="89"/>
      <c r="E2026" s="90"/>
    </row>
    <row r="2027" spans="1:5" ht="30" customHeight="1">
      <c r="A2027" s="85"/>
      <c r="B2027"/>
      <c r="C2027" s="88"/>
      <c r="D2027" s="89"/>
      <c r="E2027" s="90"/>
    </row>
    <row r="2028" spans="1:5" ht="30" customHeight="1">
      <c r="A2028" s="85"/>
      <c r="B2028"/>
      <c r="C2028" s="88"/>
      <c r="D2028" s="89"/>
      <c r="E2028" s="90"/>
    </row>
    <row r="2029" spans="1:5" ht="30" customHeight="1">
      <c r="A2029" s="85"/>
      <c r="B2029"/>
      <c r="C2029" s="88"/>
      <c r="D2029" s="89"/>
      <c r="E2029" s="90"/>
    </row>
    <row r="2030" spans="1:5" ht="30" customHeight="1">
      <c r="A2030" s="85"/>
      <c r="B2030"/>
      <c r="C2030" s="88"/>
      <c r="D2030" s="89"/>
      <c r="E2030" s="90"/>
    </row>
    <row r="2031" spans="1:5" ht="30" customHeight="1">
      <c r="A2031" s="85"/>
      <c r="B2031"/>
      <c r="C2031" s="88"/>
      <c r="D2031" s="89"/>
      <c r="E2031" s="90"/>
    </row>
    <row r="2032" spans="1:5" ht="30" customHeight="1">
      <c r="A2032" s="85"/>
      <c r="B2032"/>
      <c r="C2032" s="88"/>
      <c r="D2032" s="89"/>
      <c r="E2032" s="90"/>
    </row>
    <row r="2033" spans="1:5" ht="30" customHeight="1">
      <c r="A2033" s="85"/>
      <c r="B2033"/>
      <c r="C2033" s="88"/>
      <c r="D2033" s="89"/>
      <c r="E2033" s="90"/>
    </row>
    <row r="2034" spans="1:5" ht="30" customHeight="1">
      <c r="A2034" s="85"/>
      <c r="B2034"/>
      <c r="C2034" s="88"/>
      <c r="D2034" s="89"/>
      <c r="E2034" s="90"/>
    </row>
    <row r="2035" spans="1:5" ht="30" customHeight="1">
      <c r="A2035" s="85"/>
      <c r="B2035"/>
      <c r="C2035" s="88"/>
      <c r="D2035" s="89"/>
      <c r="E2035" s="90"/>
    </row>
    <row r="2036" spans="1:5" ht="30" customHeight="1">
      <c r="A2036" s="85"/>
      <c r="B2036"/>
      <c r="C2036" s="88"/>
      <c r="D2036" s="89"/>
      <c r="E2036" s="90"/>
    </row>
    <row r="2037" spans="1:5" ht="30" customHeight="1">
      <c r="A2037" s="85"/>
      <c r="B2037"/>
      <c r="C2037" s="88"/>
      <c r="D2037" s="89"/>
      <c r="E2037" s="90"/>
    </row>
    <row r="2038" spans="1:5" ht="30" customHeight="1">
      <c r="A2038" s="85"/>
      <c r="B2038"/>
      <c r="C2038" s="88"/>
      <c r="D2038" s="89"/>
      <c r="E2038" s="90"/>
    </row>
    <row r="2039" spans="1:5" ht="30" customHeight="1">
      <c r="A2039" s="85"/>
      <c r="B2039"/>
      <c r="C2039" s="88"/>
      <c r="D2039" s="89"/>
      <c r="E2039" s="90"/>
    </row>
    <row r="2040" spans="1:5" ht="30" customHeight="1">
      <c r="A2040" s="85"/>
      <c r="B2040"/>
      <c r="C2040" s="88"/>
      <c r="D2040" s="89"/>
      <c r="E2040" s="90"/>
    </row>
    <row r="2041" spans="1:5" ht="30" customHeight="1">
      <c r="A2041" s="85"/>
      <c r="B2041"/>
      <c r="C2041" s="88"/>
      <c r="D2041" s="89"/>
      <c r="E2041" s="90"/>
    </row>
    <row r="2042" spans="1:5" ht="30" customHeight="1">
      <c r="A2042" s="85"/>
      <c r="B2042"/>
      <c r="C2042" s="88"/>
      <c r="D2042" s="89"/>
      <c r="E2042" s="90"/>
    </row>
    <row r="2043" spans="1:5" ht="30" customHeight="1">
      <c r="A2043" s="85"/>
      <c r="B2043"/>
      <c r="C2043" s="88"/>
      <c r="D2043" s="89"/>
      <c r="E2043" s="90"/>
    </row>
    <row r="2044" spans="1:5" ht="30" customHeight="1">
      <c r="A2044" s="85"/>
      <c r="B2044"/>
      <c r="C2044" s="88"/>
      <c r="D2044" s="89"/>
      <c r="E2044" s="90"/>
    </row>
    <row r="2045" spans="1:5" ht="30" customHeight="1">
      <c r="A2045" s="85"/>
      <c r="B2045"/>
      <c r="C2045" s="88"/>
      <c r="D2045" s="89"/>
      <c r="E2045" s="90"/>
    </row>
    <row r="2046" spans="1:5" ht="30" customHeight="1">
      <c r="A2046" s="85"/>
      <c r="B2046"/>
      <c r="C2046" s="88"/>
      <c r="D2046" s="89"/>
      <c r="E2046" s="90"/>
    </row>
    <row r="2047" spans="1:5" ht="30" customHeight="1">
      <c r="A2047" s="85"/>
      <c r="B2047"/>
      <c r="C2047" s="88"/>
      <c r="D2047" s="89"/>
      <c r="E2047" s="90"/>
    </row>
    <row r="2048" spans="1:5" ht="30" customHeight="1">
      <c r="A2048" s="85"/>
      <c r="B2048"/>
      <c r="C2048" s="88"/>
      <c r="D2048" s="89"/>
      <c r="E2048" s="90"/>
    </row>
    <row r="2049" spans="1:5" ht="30" customHeight="1">
      <c r="A2049" s="85"/>
      <c r="B2049"/>
      <c r="C2049" s="88"/>
      <c r="D2049" s="89"/>
      <c r="E2049" s="90"/>
    </row>
    <row r="2050" spans="1:5" ht="30" customHeight="1">
      <c r="A2050" s="85"/>
      <c r="B2050"/>
      <c r="C2050" s="88"/>
      <c r="D2050" s="89"/>
      <c r="E2050" s="90"/>
    </row>
    <row r="2051" spans="1:5" ht="30" customHeight="1">
      <c r="A2051" s="85"/>
      <c r="B2051"/>
      <c r="C2051" s="88"/>
      <c r="D2051" s="89"/>
      <c r="E2051" s="90"/>
    </row>
    <row r="2052" spans="1:5" ht="30" customHeight="1">
      <c r="A2052" s="85"/>
      <c r="B2052"/>
      <c r="C2052" s="88"/>
      <c r="D2052" s="89"/>
      <c r="E2052" s="90"/>
    </row>
    <row r="2053" spans="1:5" ht="30" customHeight="1">
      <c r="A2053" s="85"/>
      <c r="B2053"/>
      <c r="C2053" s="88"/>
      <c r="D2053" s="89"/>
      <c r="E2053" s="90"/>
    </row>
    <row r="2054" spans="1:5" ht="30" customHeight="1">
      <c r="A2054" s="85"/>
      <c r="B2054"/>
      <c r="C2054" s="88"/>
      <c r="D2054" s="89"/>
      <c r="E2054" s="90"/>
    </row>
    <row r="2055" spans="1:5" ht="30" customHeight="1">
      <c r="A2055" s="85"/>
      <c r="B2055"/>
      <c r="C2055" s="88"/>
      <c r="D2055" s="89"/>
      <c r="E2055" s="90"/>
    </row>
    <row r="2056" spans="1:5" ht="30" customHeight="1">
      <c r="A2056" s="85"/>
      <c r="B2056"/>
      <c r="C2056" s="88"/>
      <c r="D2056" s="89"/>
      <c r="E2056" s="90"/>
    </row>
    <row r="2057" spans="1:5" ht="30" customHeight="1">
      <c r="A2057" s="85"/>
      <c r="B2057"/>
      <c r="C2057" s="88"/>
      <c r="D2057" s="89"/>
      <c r="E2057" s="90"/>
    </row>
    <row r="2058" spans="1:5" ht="30" customHeight="1">
      <c r="A2058" s="85"/>
      <c r="B2058"/>
      <c r="C2058" s="88"/>
      <c r="D2058" s="89"/>
      <c r="E2058" s="90"/>
    </row>
    <row r="2059" spans="1:5" ht="30" customHeight="1">
      <c r="A2059" s="85"/>
      <c r="B2059"/>
      <c r="C2059" s="88"/>
      <c r="D2059" s="89"/>
      <c r="E2059" s="90"/>
    </row>
    <row r="2060" spans="1:5" ht="30" customHeight="1">
      <c r="A2060" s="85"/>
      <c r="B2060"/>
      <c r="C2060" s="88"/>
      <c r="D2060" s="89"/>
      <c r="E2060" s="90"/>
    </row>
    <row r="2061" spans="1:5" ht="30" customHeight="1">
      <c r="A2061" s="85"/>
      <c r="B2061"/>
      <c r="C2061" s="88"/>
      <c r="D2061" s="89"/>
      <c r="E2061" s="90"/>
    </row>
    <row r="2062" spans="1:5" ht="30" customHeight="1">
      <c r="A2062" s="85"/>
      <c r="B2062"/>
      <c r="C2062" s="88"/>
      <c r="D2062" s="89"/>
      <c r="E2062" s="90"/>
    </row>
    <row r="2063" spans="1:5" ht="30" customHeight="1">
      <c r="A2063" s="85"/>
      <c r="B2063"/>
      <c r="C2063" s="88"/>
      <c r="D2063" s="89"/>
      <c r="E2063" s="90"/>
    </row>
    <row r="2064" spans="1:5" ht="30" customHeight="1">
      <c r="A2064" s="85"/>
      <c r="B2064"/>
      <c r="C2064" s="88"/>
      <c r="D2064" s="89"/>
      <c r="E2064" s="90"/>
    </row>
    <row r="2065" spans="1:5" ht="30" customHeight="1">
      <c r="A2065" s="85"/>
      <c r="B2065"/>
      <c r="C2065" s="88"/>
      <c r="D2065" s="89"/>
      <c r="E2065" s="90"/>
    </row>
    <row r="2066" spans="1:5" ht="30" customHeight="1">
      <c r="A2066" s="85"/>
      <c r="B2066"/>
      <c r="C2066" s="88"/>
      <c r="D2066" s="89"/>
      <c r="E2066" s="90"/>
    </row>
    <row r="2067" spans="1:5" ht="30" customHeight="1">
      <c r="A2067" s="85"/>
      <c r="B2067"/>
      <c r="C2067" s="88"/>
      <c r="D2067" s="89"/>
      <c r="E2067" s="90"/>
    </row>
    <row r="2068" spans="1:5" ht="30" customHeight="1">
      <c r="A2068" s="85"/>
      <c r="B2068"/>
      <c r="C2068" s="88"/>
      <c r="D2068" s="89"/>
      <c r="E2068" s="90"/>
    </row>
    <row r="2069" spans="1:5" ht="30" customHeight="1">
      <c r="A2069" s="85"/>
      <c r="B2069"/>
      <c r="C2069" s="88"/>
      <c r="D2069" s="89"/>
      <c r="E2069" s="90"/>
    </row>
    <row r="2070" spans="1:5" ht="30" customHeight="1">
      <c r="A2070" s="85"/>
      <c r="B2070"/>
      <c r="C2070" s="88"/>
      <c r="D2070" s="89"/>
      <c r="E2070" s="90"/>
    </row>
    <row r="2071" spans="1:5" ht="30" customHeight="1">
      <c r="A2071" s="85"/>
      <c r="B2071"/>
      <c r="C2071" s="88"/>
      <c r="D2071" s="89"/>
      <c r="E2071" s="90"/>
    </row>
    <row r="2072" spans="1:5" ht="30" customHeight="1">
      <c r="A2072" s="85"/>
      <c r="B2072"/>
      <c r="C2072" s="88"/>
      <c r="D2072" s="89"/>
      <c r="E2072" s="90"/>
    </row>
    <row r="2073" spans="1:5" ht="30" customHeight="1">
      <c r="A2073" s="85"/>
      <c r="B2073"/>
      <c r="C2073" s="88"/>
      <c r="D2073" s="89"/>
      <c r="E2073" s="90"/>
    </row>
    <row r="2074" spans="1:5" ht="30" customHeight="1">
      <c r="A2074" s="85"/>
      <c r="B2074"/>
      <c r="C2074" s="88"/>
      <c r="D2074" s="89"/>
      <c r="E2074" s="90"/>
    </row>
    <row r="2075" spans="1:5" ht="30" customHeight="1">
      <c r="A2075" s="85"/>
      <c r="B2075"/>
      <c r="C2075" s="88"/>
      <c r="D2075" s="89"/>
      <c r="E2075" s="90"/>
    </row>
    <row r="2076" spans="1:5" ht="30" customHeight="1">
      <c r="A2076" s="85"/>
      <c r="B2076"/>
      <c r="C2076" s="88"/>
      <c r="D2076" s="89"/>
      <c r="E2076" s="90"/>
    </row>
    <row r="2077" spans="1:5" ht="30" customHeight="1">
      <c r="A2077" s="85"/>
      <c r="B2077"/>
      <c r="C2077" s="88"/>
      <c r="D2077" s="89"/>
      <c r="E2077" s="90"/>
    </row>
    <row r="2078" spans="1:5" ht="30" customHeight="1">
      <c r="A2078" s="85"/>
      <c r="B2078"/>
      <c r="C2078" s="88"/>
      <c r="D2078" s="89"/>
      <c r="E2078" s="90"/>
    </row>
    <row r="2079" spans="1:5" ht="30" customHeight="1">
      <c r="A2079" s="85"/>
      <c r="B2079"/>
      <c r="C2079" s="88"/>
      <c r="D2079" s="89"/>
      <c r="E2079" s="90"/>
    </row>
    <row r="2080" spans="1:5" ht="30" customHeight="1">
      <c r="A2080" s="85"/>
      <c r="B2080"/>
      <c r="C2080" s="88"/>
      <c r="D2080" s="89"/>
      <c r="E2080" s="90"/>
    </row>
    <row r="2081" spans="1:5" ht="30" customHeight="1">
      <c r="A2081" s="85"/>
      <c r="B2081"/>
      <c r="C2081" s="88"/>
      <c r="D2081" s="89"/>
      <c r="E2081" s="90"/>
    </row>
    <row r="2082" spans="1:5" ht="30" customHeight="1">
      <c r="A2082" s="85"/>
      <c r="B2082"/>
      <c r="C2082" s="88"/>
      <c r="D2082" s="89"/>
      <c r="E2082" s="90"/>
    </row>
    <row r="2083" spans="1:5" ht="30" customHeight="1">
      <c r="A2083" s="85"/>
      <c r="B2083"/>
      <c r="C2083" s="88"/>
      <c r="D2083" s="89"/>
      <c r="E2083" s="90"/>
    </row>
    <row r="2084" spans="1:5" ht="30" customHeight="1">
      <c r="A2084" s="85"/>
      <c r="B2084"/>
      <c r="C2084" s="88"/>
      <c r="D2084" s="89"/>
      <c r="E2084" s="90"/>
    </row>
    <row r="2085" spans="1:5" ht="30" customHeight="1">
      <c r="A2085" s="85"/>
      <c r="B2085"/>
      <c r="C2085" s="88"/>
      <c r="D2085" s="89"/>
      <c r="E2085" s="90"/>
    </row>
    <row r="2086" spans="1:5" ht="30" customHeight="1">
      <c r="A2086" s="85"/>
      <c r="B2086"/>
      <c r="C2086" s="88"/>
      <c r="D2086" s="89"/>
      <c r="E2086" s="90"/>
    </row>
    <row r="2087" spans="1:5" ht="30" customHeight="1">
      <c r="A2087" s="85"/>
      <c r="B2087"/>
      <c r="C2087" s="88"/>
      <c r="D2087" s="89"/>
      <c r="E2087" s="90"/>
    </row>
    <row r="2088" spans="1:5" ht="30" customHeight="1">
      <c r="A2088" s="85"/>
      <c r="B2088"/>
      <c r="C2088" s="88"/>
      <c r="D2088" s="89"/>
      <c r="E2088" s="90"/>
    </row>
    <row r="2089" spans="1:5" ht="30" customHeight="1">
      <c r="A2089" s="85"/>
      <c r="B2089"/>
      <c r="C2089" s="88"/>
      <c r="D2089" s="89"/>
      <c r="E2089" s="90"/>
    </row>
    <row r="2090" spans="1:5" ht="30" customHeight="1">
      <c r="A2090" s="85"/>
      <c r="B2090"/>
      <c r="C2090" s="88"/>
      <c r="D2090" s="89"/>
      <c r="E2090" s="90"/>
    </row>
    <row r="2091" spans="1:5" ht="30" customHeight="1">
      <c r="A2091" s="85"/>
      <c r="B2091"/>
      <c r="C2091" s="88"/>
      <c r="D2091" s="89"/>
      <c r="E2091" s="90"/>
    </row>
    <row r="2092" spans="1:5" ht="30" customHeight="1">
      <c r="A2092" s="85"/>
      <c r="B2092"/>
      <c r="C2092" s="88"/>
      <c r="D2092" s="89"/>
      <c r="E2092" s="90"/>
    </row>
    <row r="2093" spans="1:5" ht="30" customHeight="1">
      <c r="A2093" s="85"/>
      <c r="B2093"/>
      <c r="C2093" s="88"/>
      <c r="D2093" s="89"/>
      <c r="E2093" s="90"/>
    </row>
    <row r="2094" spans="1:5" ht="30" customHeight="1">
      <c r="A2094" s="85"/>
      <c r="B2094"/>
      <c r="C2094" s="88"/>
      <c r="D2094" s="89"/>
      <c r="E2094" s="90"/>
    </row>
    <row r="2095" spans="1:5" ht="30" customHeight="1">
      <c r="A2095" s="85"/>
      <c r="B2095"/>
      <c r="C2095" s="88"/>
      <c r="D2095" s="89"/>
      <c r="E2095" s="90"/>
    </row>
    <row r="2096" spans="1:5" ht="30" customHeight="1">
      <c r="A2096" s="85"/>
      <c r="B2096"/>
      <c r="C2096" s="88"/>
      <c r="D2096" s="89"/>
      <c r="E2096" s="90"/>
    </row>
    <row r="2097" spans="1:5" ht="30" customHeight="1">
      <c r="A2097" s="85"/>
      <c r="B2097"/>
      <c r="C2097" s="88"/>
      <c r="D2097" s="89"/>
      <c r="E2097" s="90"/>
    </row>
    <row r="2098" spans="1:5" ht="30" customHeight="1">
      <c r="A2098" s="85"/>
      <c r="B2098"/>
      <c r="C2098" s="88"/>
      <c r="D2098" s="89"/>
      <c r="E2098" s="90"/>
    </row>
    <row r="2099" spans="1:5" ht="30" customHeight="1">
      <c r="A2099" s="85"/>
      <c r="B2099"/>
      <c r="C2099" s="88"/>
      <c r="D2099" s="89"/>
      <c r="E2099" s="90"/>
    </row>
    <row r="2100" spans="1:5" ht="30" customHeight="1">
      <c r="A2100" s="85"/>
      <c r="B2100"/>
      <c r="C2100" s="88"/>
      <c r="D2100" s="89"/>
      <c r="E2100" s="90"/>
    </row>
    <row r="2101" spans="1:5" ht="30" customHeight="1">
      <c r="A2101" s="85"/>
      <c r="B2101"/>
      <c r="C2101" s="88"/>
      <c r="D2101" s="89"/>
      <c r="E2101" s="90"/>
    </row>
    <row r="2102" spans="1:5" ht="30" customHeight="1">
      <c r="A2102" s="85"/>
      <c r="B2102"/>
      <c r="C2102" s="88"/>
      <c r="D2102" s="89"/>
      <c r="E2102" s="90"/>
    </row>
    <row r="2103" spans="1:5" ht="30" customHeight="1">
      <c r="A2103" s="85"/>
      <c r="B2103"/>
      <c r="C2103" s="88"/>
      <c r="D2103" s="89"/>
      <c r="E2103" s="90"/>
    </row>
    <row r="2104" spans="1:5" ht="30" customHeight="1">
      <c r="A2104" s="85"/>
      <c r="B2104"/>
      <c r="C2104" s="88"/>
      <c r="D2104" s="89"/>
      <c r="E2104" s="90"/>
    </row>
    <row r="2105" spans="1:5" ht="30" customHeight="1">
      <c r="A2105" s="85"/>
      <c r="B2105"/>
      <c r="C2105" s="88"/>
      <c r="D2105" s="89"/>
      <c r="E2105" s="90"/>
    </row>
    <row r="2106" spans="1:5" ht="30" customHeight="1">
      <c r="A2106" s="85"/>
      <c r="B2106"/>
      <c r="C2106" s="88"/>
      <c r="D2106" s="89"/>
      <c r="E2106" s="90"/>
    </row>
    <row r="2107" spans="1:5" ht="30" customHeight="1">
      <c r="A2107" s="85"/>
      <c r="B2107"/>
      <c r="C2107" s="88"/>
      <c r="D2107" s="89"/>
      <c r="E2107" s="90"/>
    </row>
    <row r="2108" spans="1:5" ht="30" customHeight="1">
      <c r="A2108" s="85"/>
      <c r="B2108"/>
      <c r="C2108" s="88"/>
      <c r="D2108" s="89"/>
      <c r="E2108" s="90"/>
    </row>
    <row r="2109" spans="1:5" ht="30" customHeight="1">
      <c r="A2109" s="85"/>
      <c r="B2109"/>
      <c r="C2109" s="88"/>
      <c r="D2109" s="89"/>
      <c r="E2109" s="90"/>
    </row>
    <row r="2110" spans="1:5" ht="30" customHeight="1">
      <c r="A2110" s="85"/>
      <c r="B2110"/>
      <c r="C2110" s="88"/>
      <c r="D2110" s="89"/>
      <c r="E2110" s="90"/>
    </row>
    <row r="2111" spans="1:5" ht="30" customHeight="1">
      <c r="A2111" s="85"/>
      <c r="B2111"/>
      <c r="C2111" s="88"/>
      <c r="D2111" s="89"/>
      <c r="E2111" s="90"/>
    </row>
    <row r="2112" spans="1:5" ht="30" customHeight="1">
      <c r="A2112" s="85"/>
      <c r="B2112"/>
      <c r="C2112" s="88"/>
      <c r="D2112" s="89"/>
      <c r="E2112" s="90"/>
    </row>
    <row r="2113" spans="1:5" ht="30" customHeight="1">
      <c r="A2113" s="85"/>
      <c r="B2113"/>
      <c r="C2113" s="88"/>
      <c r="D2113" s="89"/>
      <c r="E2113" s="90"/>
    </row>
    <row r="2114" spans="1:5" ht="30" customHeight="1">
      <c r="A2114" s="85"/>
      <c r="B2114"/>
      <c r="C2114" s="88"/>
      <c r="D2114" s="89"/>
      <c r="E2114" s="90"/>
    </row>
    <row r="2115" spans="1:5" ht="30" customHeight="1">
      <c r="A2115" s="85"/>
      <c r="B2115"/>
      <c r="C2115" s="88"/>
      <c r="D2115" s="89"/>
      <c r="E2115" s="90"/>
    </row>
    <row r="2116" spans="1:5" ht="30" customHeight="1">
      <c r="A2116" s="85"/>
      <c r="B2116"/>
      <c r="C2116" s="88"/>
      <c r="D2116" s="89"/>
      <c r="E2116" s="90"/>
    </row>
    <row r="2117" spans="1:5" ht="30" customHeight="1">
      <c r="A2117" s="85"/>
      <c r="B2117"/>
      <c r="C2117" s="88"/>
      <c r="D2117" s="89"/>
      <c r="E2117" s="90"/>
    </row>
    <row r="2118" spans="1:5" ht="30" customHeight="1">
      <c r="A2118" s="85"/>
      <c r="B2118"/>
      <c r="C2118" s="88"/>
      <c r="D2118" s="89"/>
      <c r="E2118" s="90"/>
    </row>
    <row r="2119" spans="1:5" ht="30" customHeight="1">
      <c r="A2119" s="85"/>
      <c r="B2119"/>
      <c r="C2119" s="88"/>
      <c r="D2119" s="89"/>
      <c r="E2119" s="90"/>
    </row>
    <row r="2120" spans="1:5" ht="30" customHeight="1">
      <c r="A2120" s="85"/>
      <c r="B2120"/>
      <c r="C2120" s="88"/>
      <c r="D2120" s="89"/>
      <c r="E2120" s="90"/>
    </row>
    <row r="2121" spans="1:5" ht="30" customHeight="1">
      <c r="A2121" s="85"/>
      <c r="B2121"/>
      <c r="C2121" s="88"/>
      <c r="D2121" s="89"/>
      <c r="E2121" s="90"/>
    </row>
    <row r="2122" spans="1:5" ht="30" customHeight="1">
      <c r="A2122" s="85"/>
      <c r="B2122"/>
      <c r="C2122" s="88"/>
      <c r="D2122" s="89"/>
      <c r="E2122" s="90"/>
    </row>
    <row r="2123" spans="1:5" ht="30" customHeight="1">
      <c r="A2123" s="85"/>
      <c r="B2123"/>
      <c r="C2123" s="88"/>
      <c r="D2123" s="89"/>
      <c r="E2123" s="90"/>
    </row>
    <row r="2124" spans="1:5" ht="30" customHeight="1">
      <c r="A2124" s="85"/>
      <c r="B2124"/>
      <c r="C2124" s="88"/>
      <c r="D2124" s="89"/>
      <c r="E2124" s="90"/>
    </row>
    <row r="2125" spans="1:5" ht="30" customHeight="1">
      <c r="A2125" s="85"/>
      <c r="B2125"/>
      <c r="C2125" s="88"/>
      <c r="D2125" s="89"/>
      <c r="E2125" s="90"/>
    </row>
    <row r="2126" spans="1:5" ht="30" customHeight="1">
      <c r="A2126" s="85"/>
      <c r="B2126"/>
      <c r="C2126" s="88"/>
      <c r="D2126" s="89"/>
      <c r="E2126" s="90"/>
    </row>
    <row r="2127" spans="1:5" ht="30" customHeight="1">
      <c r="A2127" s="85"/>
      <c r="B2127"/>
      <c r="C2127" s="88"/>
      <c r="D2127" s="89"/>
      <c r="E2127" s="90"/>
    </row>
    <row r="2128" spans="1:5" ht="30" customHeight="1">
      <c r="A2128" s="85"/>
      <c r="B2128"/>
      <c r="C2128" s="88"/>
      <c r="D2128" s="89"/>
      <c r="E2128" s="90"/>
    </row>
    <row r="2129" spans="1:5" ht="30" customHeight="1">
      <c r="A2129" s="85"/>
      <c r="B2129"/>
      <c r="C2129" s="88"/>
      <c r="D2129" s="89"/>
      <c r="E2129" s="90"/>
    </row>
    <row r="2130" spans="1:5" ht="30" customHeight="1">
      <c r="A2130" s="85"/>
      <c r="B2130"/>
      <c r="C2130" s="88"/>
      <c r="D2130" s="89"/>
      <c r="E2130" s="90"/>
    </row>
    <row r="2131" spans="1:5" ht="30" customHeight="1">
      <c r="A2131" s="85"/>
      <c r="B2131"/>
      <c r="C2131" s="88"/>
      <c r="D2131" s="89"/>
      <c r="E2131" s="90"/>
    </row>
    <row r="2132" spans="1:5" ht="30" customHeight="1">
      <c r="A2132" s="85"/>
      <c r="B2132"/>
      <c r="C2132" s="88"/>
      <c r="D2132" s="89"/>
      <c r="E2132" s="90"/>
    </row>
    <row r="2133" spans="1:5" ht="30" customHeight="1">
      <c r="A2133" s="85"/>
      <c r="B2133"/>
      <c r="C2133" s="88"/>
      <c r="D2133" s="89"/>
      <c r="E2133" s="90"/>
    </row>
    <row r="2134" spans="1:5" ht="30" customHeight="1">
      <c r="A2134" s="85"/>
      <c r="B2134"/>
      <c r="C2134" s="88"/>
      <c r="D2134" s="89"/>
      <c r="E2134" s="90"/>
    </row>
    <row r="2135" spans="1:5" ht="30" customHeight="1">
      <c r="A2135" s="85"/>
      <c r="B2135"/>
      <c r="C2135" s="88"/>
      <c r="D2135" s="89"/>
      <c r="E2135" s="90"/>
    </row>
    <row r="2136" spans="1:5" ht="30" customHeight="1">
      <c r="A2136" s="85"/>
      <c r="B2136"/>
      <c r="C2136" s="88"/>
      <c r="D2136" s="89"/>
      <c r="E2136" s="90"/>
    </row>
    <row r="2137" spans="1:5" ht="30" customHeight="1">
      <c r="A2137" s="85"/>
      <c r="B2137"/>
      <c r="C2137" s="88"/>
      <c r="D2137" s="89"/>
      <c r="E2137" s="90"/>
    </row>
    <row r="2138" spans="1:5" ht="30" customHeight="1">
      <c r="A2138" s="85"/>
      <c r="B2138"/>
      <c r="C2138" s="88"/>
      <c r="D2138" s="89"/>
      <c r="E2138" s="90"/>
    </row>
    <row r="2139" spans="1:5" ht="30" customHeight="1">
      <c r="A2139" s="85"/>
      <c r="B2139"/>
      <c r="C2139" s="88"/>
      <c r="D2139" s="89"/>
      <c r="E2139" s="90"/>
    </row>
    <row r="2140" spans="1:5" ht="30" customHeight="1">
      <c r="A2140" s="85"/>
      <c r="B2140"/>
      <c r="C2140" s="88"/>
      <c r="D2140" s="89"/>
      <c r="E2140" s="90"/>
    </row>
    <row r="2141" spans="1:5" ht="30" customHeight="1">
      <c r="A2141" s="85"/>
      <c r="B2141"/>
      <c r="C2141" s="88"/>
      <c r="D2141" s="89"/>
      <c r="E2141" s="90"/>
    </row>
    <row r="2142" spans="1:5" ht="30" customHeight="1">
      <c r="A2142" s="85"/>
      <c r="B2142"/>
      <c r="C2142" s="88"/>
      <c r="D2142" s="89"/>
      <c r="E2142" s="90"/>
    </row>
    <row r="2143" spans="1:5" ht="30" customHeight="1">
      <c r="A2143" s="85"/>
      <c r="B2143"/>
      <c r="C2143" s="88"/>
      <c r="D2143" s="89"/>
      <c r="E2143" s="90"/>
    </row>
    <row r="2144" spans="1:5" ht="30" customHeight="1">
      <c r="A2144" s="85"/>
      <c r="B2144"/>
      <c r="C2144" s="88"/>
      <c r="D2144" s="89"/>
      <c r="E2144" s="90"/>
    </row>
    <row r="2145" spans="1:5" ht="30" customHeight="1">
      <c r="A2145" s="85"/>
      <c r="B2145"/>
      <c r="C2145" s="88"/>
      <c r="D2145" s="89"/>
      <c r="E2145" s="90"/>
    </row>
    <row r="2146" spans="1:5" ht="30" customHeight="1">
      <c r="A2146" s="85"/>
      <c r="B2146"/>
      <c r="C2146" s="88"/>
      <c r="D2146" s="89"/>
      <c r="E2146" s="90"/>
    </row>
    <row r="2147" spans="1:5" ht="30" customHeight="1">
      <c r="A2147" s="85"/>
      <c r="B2147"/>
      <c r="C2147" s="88"/>
      <c r="D2147" s="89"/>
      <c r="E2147" s="90"/>
    </row>
    <row r="2148" spans="1:5" ht="30" customHeight="1">
      <c r="A2148" s="85"/>
      <c r="B2148"/>
      <c r="C2148" s="88"/>
      <c r="D2148" s="89"/>
      <c r="E2148" s="90"/>
    </row>
    <row r="2149" spans="1:5" ht="30" customHeight="1">
      <c r="A2149" s="85"/>
      <c r="B2149"/>
      <c r="C2149" s="88"/>
      <c r="D2149" s="89"/>
      <c r="E2149" s="90"/>
    </row>
    <row r="2150" spans="1:5" ht="30" customHeight="1">
      <c r="A2150" s="85"/>
      <c r="B2150"/>
      <c r="C2150" s="88"/>
      <c r="D2150" s="89"/>
      <c r="E2150" s="90"/>
    </row>
    <row r="2151" spans="1:5" ht="30" customHeight="1">
      <c r="A2151" s="85"/>
      <c r="B2151"/>
      <c r="C2151" s="88"/>
      <c r="D2151" s="89"/>
      <c r="E2151" s="90"/>
    </row>
    <row r="2152" spans="1:5" ht="30" customHeight="1">
      <c r="A2152" s="85"/>
      <c r="B2152"/>
      <c r="C2152" s="88"/>
      <c r="D2152" s="89"/>
      <c r="E2152" s="90"/>
    </row>
    <row r="2153" spans="1:5" ht="30" customHeight="1">
      <c r="A2153" s="85"/>
      <c r="B2153"/>
      <c r="C2153" s="88"/>
      <c r="D2153" s="89"/>
      <c r="E2153" s="90"/>
    </row>
    <row r="2154" spans="1:5" ht="30" customHeight="1">
      <c r="A2154" s="85"/>
      <c r="B2154"/>
      <c r="C2154" s="88"/>
      <c r="D2154" s="89"/>
      <c r="E2154" s="90"/>
    </row>
    <row r="2155" spans="1:5" ht="30" customHeight="1">
      <c r="A2155" s="85"/>
      <c r="B2155"/>
      <c r="C2155" s="88"/>
      <c r="D2155" s="89"/>
      <c r="E2155" s="90"/>
    </row>
    <row r="2156" spans="1:5" ht="30" customHeight="1">
      <c r="A2156" s="85"/>
      <c r="B2156"/>
      <c r="C2156" s="88"/>
      <c r="D2156" s="89"/>
      <c r="E2156" s="90"/>
    </row>
    <row r="2157" spans="1:5" ht="30" customHeight="1">
      <c r="A2157" s="85"/>
      <c r="B2157"/>
      <c r="C2157" s="88"/>
      <c r="D2157" s="89"/>
      <c r="E2157" s="90"/>
    </row>
    <row r="2158" spans="1:5" ht="30" customHeight="1">
      <c r="A2158" s="85"/>
      <c r="B2158"/>
      <c r="C2158" s="88"/>
      <c r="D2158" s="89"/>
      <c r="E2158" s="90"/>
    </row>
    <row r="2159" spans="1:5" ht="30" customHeight="1">
      <c r="A2159" s="85"/>
      <c r="B2159"/>
      <c r="C2159" s="88"/>
      <c r="D2159" s="89"/>
      <c r="E2159" s="90"/>
    </row>
    <row r="2160" spans="1:5" ht="30" customHeight="1">
      <c r="A2160" s="85"/>
      <c r="B2160"/>
      <c r="C2160" s="88"/>
      <c r="D2160" s="89"/>
      <c r="E2160" s="90"/>
    </row>
    <row r="2161" spans="1:5" ht="30" customHeight="1">
      <c r="A2161" s="85"/>
      <c r="B2161"/>
      <c r="C2161" s="88"/>
      <c r="D2161" s="89"/>
      <c r="E2161" s="90"/>
    </row>
    <row r="2162" spans="1:5" ht="30" customHeight="1">
      <c r="A2162" s="85"/>
      <c r="B2162"/>
      <c r="C2162" s="88"/>
      <c r="D2162" s="89"/>
      <c r="E2162" s="90"/>
    </row>
    <row r="2163" spans="1:5" ht="30" customHeight="1">
      <c r="A2163" s="85"/>
      <c r="B2163"/>
      <c r="C2163" s="88"/>
      <c r="D2163" s="89"/>
      <c r="E2163" s="90"/>
    </row>
    <row r="2164" spans="1:5" ht="30" customHeight="1">
      <c r="A2164" s="85"/>
      <c r="B2164"/>
      <c r="C2164" s="88"/>
      <c r="D2164" s="89"/>
      <c r="E2164" s="90"/>
    </row>
    <row r="2165" spans="1:5" ht="30" customHeight="1">
      <c r="A2165" s="85"/>
      <c r="B2165"/>
      <c r="C2165" s="88"/>
      <c r="D2165" s="89"/>
      <c r="E2165" s="90"/>
    </row>
    <row r="2166" spans="1:5" ht="30" customHeight="1">
      <c r="A2166" s="85"/>
      <c r="B2166"/>
      <c r="C2166" s="88"/>
      <c r="D2166" s="89"/>
      <c r="E2166" s="90"/>
    </row>
    <row r="2167" spans="1:5" ht="30" customHeight="1">
      <c r="A2167" s="85"/>
      <c r="B2167"/>
      <c r="C2167" s="88"/>
      <c r="D2167" s="89"/>
      <c r="E2167" s="90"/>
    </row>
    <row r="2168" spans="1:5" ht="30" customHeight="1">
      <c r="A2168" s="85"/>
      <c r="B2168"/>
      <c r="C2168" s="88"/>
      <c r="D2168" s="89"/>
      <c r="E2168" s="90"/>
    </row>
    <row r="2169" spans="1:5" ht="30" customHeight="1">
      <c r="A2169" s="85"/>
      <c r="B2169"/>
      <c r="C2169" s="88"/>
      <c r="D2169" s="89"/>
      <c r="E2169" s="90"/>
    </row>
    <row r="2170" spans="1:5" ht="30" customHeight="1">
      <c r="A2170" s="85"/>
      <c r="B2170"/>
      <c r="C2170" s="88"/>
      <c r="D2170" s="89"/>
      <c r="E2170" s="90"/>
    </row>
    <row r="2171" spans="1:5" ht="30" customHeight="1">
      <c r="A2171" s="85"/>
      <c r="B2171"/>
      <c r="C2171" s="88"/>
      <c r="D2171" s="89"/>
      <c r="E2171" s="90"/>
    </row>
    <row r="2172" spans="1:5" ht="30" customHeight="1">
      <c r="A2172" s="85"/>
      <c r="B2172"/>
      <c r="C2172" s="88"/>
      <c r="D2172" s="89"/>
      <c r="E2172" s="90"/>
    </row>
    <row r="2173" spans="1:5" ht="30" customHeight="1">
      <c r="A2173" s="85"/>
      <c r="B2173"/>
      <c r="C2173" s="88"/>
      <c r="D2173" s="89"/>
      <c r="E2173" s="90"/>
    </row>
    <row r="2174" spans="1:5" ht="30" customHeight="1">
      <c r="A2174" s="85"/>
      <c r="B2174"/>
      <c r="C2174" s="88"/>
      <c r="D2174" s="89"/>
      <c r="E2174" s="90"/>
    </row>
    <row r="2175" spans="1:5" ht="30" customHeight="1">
      <c r="A2175" s="85"/>
      <c r="B2175"/>
      <c r="C2175" s="88"/>
      <c r="D2175" s="89"/>
      <c r="E2175" s="90"/>
    </row>
    <row r="2176" spans="1:5" ht="30" customHeight="1">
      <c r="A2176" s="85"/>
      <c r="B2176"/>
      <c r="C2176" s="88"/>
      <c r="D2176" s="89"/>
      <c r="E2176" s="90"/>
    </row>
    <row r="2177" spans="1:5" ht="30" customHeight="1">
      <c r="A2177" s="85"/>
      <c r="B2177"/>
      <c r="C2177" s="88"/>
      <c r="D2177" s="89"/>
      <c r="E2177" s="90"/>
    </row>
    <row r="2178" spans="1:5" ht="30" customHeight="1">
      <c r="A2178" s="85"/>
      <c r="B2178"/>
      <c r="C2178" s="88"/>
      <c r="D2178" s="89"/>
      <c r="E2178" s="90"/>
    </row>
    <row r="2179" spans="1:5" ht="30" customHeight="1">
      <c r="A2179" s="85"/>
      <c r="B2179"/>
      <c r="C2179" s="88"/>
      <c r="D2179" s="89"/>
      <c r="E2179" s="90"/>
    </row>
    <row r="2180" spans="1:5" ht="30" customHeight="1">
      <c r="A2180" s="85"/>
      <c r="B2180"/>
      <c r="C2180" s="88"/>
      <c r="D2180" s="89"/>
      <c r="E2180" s="90"/>
    </row>
    <row r="2181" spans="1:5" ht="30" customHeight="1">
      <c r="A2181" s="85"/>
      <c r="B2181"/>
      <c r="C2181" s="88"/>
      <c r="D2181" s="89"/>
      <c r="E2181" s="90"/>
    </row>
    <row r="2182" spans="1:5" ht="30" customHeight="1">
      <c r="A2182" s="85"/>
      <c r="B2182"/>
      <c r="C2182" s="88"/>
      <c r="D2182" s="89"/>
      <c r="E2182" s="90"/>
    </row>
    <row r="2183" spans="1:5" ht="30" customHeight="1">
      <c r="A2183" s="85"/>
      <c r="B2183"/>
      <c r="C2183" s="88"/>
      <c r="D2183" s="89"/>
      <c r="E2183" s="90"/>
    </row>
    <row r="2184" spans="1:5" ht="30" customHeight="1">
      <c r="A2184" s="85"/>
      <c r="B2184"/>
      <c r="C2184" s="88"/>
      <c r="D2184" s="89"/>
      <c r="E2184" s="90"/>
    </row>
    <row r="2185" spans="1:5" ht="30" customHeight="1">
      <c r="A2185" s="85"/>
      <c r="B2185"/>
      <c r="C2185" s="88"/>
      <c r="D2185" s="89"/>
      <c r="E2185" s="90"/>
    </row>
    <row r="2186" spans="1:5" ht="30" customHeight="1">
      <c r="A2186" s="85"/>
      <c r="B2186"/>
      <c r="C2186" s="88"/>
      <c r="D2186" s="89"/>
      <c r="E2186" s="90"/>
    </row>
    <row r="2187" spans="1:5" ht="30" customHeight="1">
      <c r="A2187" s="85"/>
      <c r="B2187"/>
      <c r="C2187" s="88"/>
      <c r="D2187" s="89"/>
      <c r="E2187" s="90"/>
    </row>
    <row r="2188" spans="1:5" ht="30" customHeight="1">
      <c r="A2188" s="85"/>
      <c r="B2188"/>
      <c r="C2188" s="88"/>
      <c r="D2188" s="89"/>
      <c r="E2188" s="90"/>
    </row>
    <row r="2189" spans="1:5" ht="30" customHeight="1">
      <c r="A2189" s="85"/>
      <c r="B2189"/>
      <c r="C2189" s="88"/>
      <c r="D2189" s="89"/>
      <c r="E2189" s="90"/>
    </row>
    <row r="2190" spans="1:5" ht="30" customHeight="1">
      <c r="A2190" s="85"/>
      <c r="B2190"/>
      <c r="C2190" s="88"/>
      <c r="D2190" s="89"/>
      <c r="E2190" s="90"/>
    </row>
    <row r="2191" spans="1:5" ht="30" customHeight="1">
      <c r="A2191" s="85"/>
      <c r="B2191"/>
      <c r="C2191" s="88"/>
      <c r="D2191" s="89"/>
      <c r="E2191" s="90"/>
    </row>
    <row r="2192" spans="1:5" ht="30" customHeight="1">
      <c r="A2192" s="85"/>
      <c r="B2192"/>
      <c r="C2192" s="88"/>
      <c r="D2192" s="89"/>
      <c r="E2192" s="90"/>
    </row>
    <row r="2193" spans="1:5" ht="30" customHeight="1">
      <c r="A2193" s="85"/>
      <c r="B2193"/>
      <c r="C2193" s="88"/>
      <c r="D2193" s="89"/>
      <c r="E2193" s="90"/>
    </row>
    <row r="2194" spans="1:5" ht="30" customHeight="1">
      <c r="A2194" s="85"/>
      <c r="B2194"/>
      <c r="C2194" s="88"/>
      <c r="D2194" s="89"/>
      <c r="E2194" s="90"/>
    </row>
    <row r="2195" spans="1:5" ht="30" customHeight="1">
      <c r="A2195" s="85"/>
      <c r="B2195"/>
      <c r="C2195" s="88"/>
      <c r="D2195" s="89"/>
      <c r="E2195" s="90"/>
    </row>
    <row r="2196" spans="1:5" ht="30" customHeight="1">
      <c r="A2196" s="85"/>
      <c r="B2196"/>
      <c r="C2196" s="88"/>
      <c r="D2196" s="89"/>
      <c r="E2196" s="90"/>
    </row>
    <row r="2197" spans="1:5" ht="30" customHeight="1">
      <c r="A2197" s="85"/>
      <c r="B2197"/>
      <c r="C2197" s="88"/>
      <c r="D2197" s="89"/>
      <c r="E2197" s="90"/>
    </row>
    <row r="2198" spans="1:5" ht="30" customHeight="1">
      <c r="A2198" s="85"/>
      <c r="B2198"/>
      <c r="C2198" s="88"/>
      <c r="D2198" s="89"/>
      <c r="E2198" s="90"/>
    </row>
    <row r="2199" spans="1:5" ht="30" customHeight="1">
      <c r="A2199" s="85"/>
      <c r="B2199"/>
      <c r="C2199" s="88"/>
      <c r="D2199" s="89"/>
      <c r="E2199" s="90"/>
    </row>
    <row r="2200" spans="1:5" ht="30" customHeight="1">
      <c r="A2200" s="85"/>
      <c r="B2200"/>
      <c r="C2200" s="88"/>
      <c r="D2200" s="89"/>
      <c r="E2200" s="90"/>
    </row>
    <row r="2201" spans="1:5" ht="30" customHeight="1">
      <c r="A2201" s="85"/>
      <c r="B2201"/>
      <c r="C2201" s="88"/>
      <c r="D2201" s="89"/>
      <c r="E2201" s="90"/>
    </row>
    <row r="2202" spans="1:5" ht="30" customHeight="1">
      <c r="A2202" s="85"/>
      <c r="B2202"/>
      <c r="C2202" s="88"/>
      <c r="D2202" s="89"/>
      <c r="E2202" s="90"/>
    </row>
    <row r="2203" spans="1:5" ht="30" customHeight="1">
      <c r="A2203" s="85"/>
      <c r="B2203"/>
      <c r="C2203" s="88"/>
      <c r="D2203" s="89"/>
      <c r="E2203" s="90"/>
    </row>
    <row r="2204" spans="1:5" ht="30" customHeight="1">
      <c r="A2204" s="85"/>
      <c r="B2204"/>
      <c r="C2204" s="88"/>
      <c r="D2204" s="89"/>
      <c r="E2204" s="90"/>
    </row>
    <row r="2205" spans="1:5" ht="30" customHeight="1">
      <c r="A2205" s="85"/>
      <c r="B2205"/>
      <c r="C2205" s="88"/>
      <c r="D2205" s="89"/>
      <c r="E2205" s="90"/>
    </row>
    <row r="2206" spans="1:5" ht="30" customHeight="1">
      <c r="A2206" s="85"/>
      <c r="B2206"/>
      <c r="C2206" s="88"/>
      <c r="D2206" s="89"/>
      <c r="E2206" s="90"/>
    </row>
    <row r="2207" spans="1:5" ht="30" customHeight="1">
      <c r="A2207" s="85"/>
      <c r="B2207"/>
      <c r="C2207" s="88"/>
      <c r="D2207" s="89"/>
      <c r="E2207" s="90"/>
    </row>
    <row r="2208" spans="1:5" ht="30" customHeight="1">
      <c r="A2208" s="85"/>
      <c r="B2208"/>
      <c r="C2208" s="88"/>
      <c r="D2208" s="89"/>
      <c r="E2208" s="90"/>
    </row>
    <row r="2209" spans="1:5" ht="30" customHeight="1">
      <c r="A2209" s="85"/>
      <c r="B2209"/>
      <c r="C2209" s="88"/>
      <c r="D2209" s="89"/>
      <c r="E2209" s="90"/>
    </row>
    <row r="2210" spans="1:5" ht="30" customHeight="1">
      <c r="A2210" s="85"/>
      <c r="B2210"/>
      <c r="C2210" s="88"/>
      <c r="D2210" s="89"/>
      <c r="E2210" s="90"/>
    </row>
    <row r="2211" spans="1:5" ht="30" customHeight="1">
      <c r="A2211" s="85"/>
      <c r="B2211"/>
      <c r="C2211" s="88"/>
      <c r="D2211" s="89"/>
      <c r="E2211" s="90"/>
    </row>
    <row r="2212" spans="1:5" ht="30" customHeight="1">
      <c r="A2212" s="85"/>
      <c r="B2212"/>
      <c r="C2212" s="88"/>
      <c r="D2212" s="89"/>
      <c r="E2212" s="90"/>
    </row>
    <row r="2213" spans="1:5" ht="30" customHeight="1">
      <c r="A2213" s="85"/>
      <c r="B2213"/>
      <c r="C2213" s="88"/>
      <c r="D2213" s="89"/>
      <c r="E2213" s="90"/>
    </row>
    <row r="2214" spans="1:5" ht="30" customHeight="1">
      <c r="A2214" s="85"/>
      <c r="B2214"/>
      <c r="C2214" s="88"/>
      <c r="D2214" s="89"/>
      <c r="E2214" s="90"/>
    </row>
    <row r="2215" spans="1:5" ht="30" customHeight="1">
      <c r="A2215" s="85"/>
      <c r="B2215"/>
      <c r="C2215" s="88"/>
      <c r="D2215" s="89"/>
      <c r="E2215" s="90"/>
    </row>
    <row r="2216" spans="1:5" ht="30" customHeight="1">
      <c r="A2216" s="85"/>
      <c r="B2216"/>
      <c r="C2216" s="88"/>
      <c r="D2216" s="89"/>
      <c r="E2216" s="90"/>
    </row>
    <row r="2217" spans="1:5" ht="30" customHeight="1">
      <c r="A2217" s="85"/>
      <c r="B2217"/>
      <c r="C2217" s="88"/>
      <c r="D2217" s="89"/>
      <c r="E2217" s="90"/>
    </row>
    <row r="2218" spans="1:5" ht="30" customHeight="1">
      <c r="A2218" s="85"/>
      <c r="B2218"/>
      <c r="C2218" s="88"/>
      <c r="D2218" s="89"/>
      <c r="E2218" s="90"/>
    </row>
    <row r="2219" spans="1:5" ht="30" customHeight="1">
      <c r="A2219" s="85"/>
      <c r="B2219"/>
      <c r="C2219" s="88"/>
      <c r="D2219" s="89"/>
      <c r="E2219" s="90"/>
    </row>
    <row r="2220" spans="1:5" ht="30" customHeight="1">
      <c r="A2220" s="85"/>
      <c r="B2220"/>
      <c r="C2220" s="88"/>
      <c r="D2220" s="89"/>
      <c r="E2220" s="90"/>
    </row>
    <row r="2221" spans="1:5" ht="30" customHeight="1">
      <c r="A2221" s="85"/>
      <c r="B2221"/>
      <c r="C2221" s="88"/>
      <c r="D2221" s="89"/>
      <c r="E2221" s="90"/>
    </row>
    <row r="2222" spans="1:5" ht="30" customHeight="1">
      <c r="A2222" s="85"/>
      <c r="B2222"/>
      <c r="C2222" s="88"/>
      <c r="D2222" s="89"/>
      <c r="E2222" s="90"/>
    </row>
    <row r="2223" spans="1:5" ht="30" customHeight="1">
      <c r="A2223" s="85"/>
      <c r="B2223"/>
      <c r="C2223" s="88"/>
      <c r="D2223" s="89"/>
      <c r="E2223" s="90"/>
    </row>
    <row r="2224" spans="1:5" ht="30" customHeight="1">
      <c r="A2224" s="85"/>
      <c r="B2224"/>
      <c r="C2224" s="88"/>
      <c r="D2224" s="89"/>
      <c r="E2224" s="90"/>
    </row>
    <row r="2225" spans="1:5" ht="30" customHeight="1">
      <c r="A2225" s="85"/>
      <c r="B2225"/>
      <c r="C2225" s="88"/>
      <c r="D2225" s="89"/>
      <c r="E2225" s="90"/>
    </row>
    <row r="2226" spans="1:5" ht="30" customHeight="1">
      <c r="A2226" s="85"/>
      <c r="B2226"/>
      <c r="C2226" s="88"/>
      <c r="D2226" s="89"/>
      <c r="E2226" s="90"/>
    </row>
    <row r="2227" spans="1:5" ht="30" customHeight="1">
      <c r="A2227" s="85"/>
      <c r="B2227"/>
      <c r="C2227" s="88"/>
      <c r="D2227" s="89"/>
      <c r="E2227" s="90"/>
    </row>
    <row r="2228" spans="1:5" ht="30" customHeight="1">
      <c r="A2228" s="85"/>
      <c r="B2228"/>
      <c r="C2228" s="88"/>
      <c r="D2228" s="89"/>
      <c r="E2228" s="90"/>
    </row>
    <row r="2229" spans="1:5" ht="30" customHeight="1">
      <c r="A2229" s="85"/>
      <c r="B2229"/>
      <c r="C2229" s="88"/>
      <c r="D2229" s="89"/>
      <c r="E2229" s="90"/>
    </row>
    <row r="2230" spans="1:5" ht="30" customHeight="1">
      <c r="A2230" s="85"/>
      <c r="B2230"/>
      <c r="C2230" s="88"/>
      <c r="D2230" s="89"/>
      <c r="E2230" s="90"/>
    </row>
    <row r="2231" spans="1:5" ht="30" customHeight="1">
      <c r="A2231" s="85"/>
      <c r="B2231"/>
      <c r="C2231" s="88"/>
      <c r="D2231" s="89"/>
      <c r="E2231" s="90"/>
    </row>
    <row r="2232" spans="1:5" ht="30" customHeight="1">
      <c r="A2232" s="85"/>
      <c r="B2232"/>
      <c r="C2232" s="88"/>
      <c r="D2232" s="89"/>
      <c r="E2232" s="90"/>
    </row>
    <row r="2233" spans="1:5" ht="30" customHeight="1">
      <c r="A2233" s="85"/>
      <c r="B2233"/>
      <c r="C2233" s="88"/>
      <c r="D2233" s="89"/>
      <c r="E2233" s="90"/>
    </row>
    <row r="2234" spans="1:5" ht="30" customHeight="1">
      <c r="A2234" s="85"/>
      <c r="B2234"/>
      <c r="C2234" s="88"/>
      <c r="D2234" s="89"/>
      <c r="E2234" s="90"/>
    </row>
    <row r="2235" spans="1:5" ht="30" customHeight="1">
      <c r="A2235" s="85"/>
      <c r="B2235"/>
      <c r="C2235" s="88"/>
      <c r="D2235" s="89"/>
      <c r="E2235" s="90"/>
    </row>
    <row r="2236" spans="1:5" ht="30" customHeight="1">
      <c r="A2236" s="85"/>
      <c r="B2236"/>
      <c r="C2236" s="88"/>
      <c r="D2236" s="89"/>
      <c r="E2236" s="90"/>
    </row>
    <row r="2237" spans="1:5" ht="30" customHeight="1">
      <c r="A2237" s="85"/>
      <c r="B2237"/>
      <c r="C2237" s="88"/>
      <c r="D2237" s="89"/>
      <c r="E2237" s="90"/>
    </row>
    <row r="2238" spans="1:5" ht="30" customHeight="1">
      <c r="A2238" s="85"/>
      <c r="B2238"/>
      <c r="C2238" s="88"/>
      <c r="D2238" s="89"/>
      <c r="E2238" s="90"/>
    </row>
    <row r="2239" spans="1:5" ht="30" customHeight="1">
      <c r="A2239" s="85"/>
      <c r="B2239"/>
      <c r="C2239" s="88"/>
      <c r="D2239" s="89"/>
      <c r="E2239" s="90"/>
    </row>
    <row r="2240" spans="1:5" ht="30" customHeight="1">
      <c r="A2240" s="85"/>
      <c r="B2240"/>
      <c r="C2240" s="88"/>
      <c r="D2240" s="89"/>
      <c r="E2240" s="90"/>
    </row>
    <row r="2241" spans="1:5" ht="30" customHeight="1">
      <c r="A2241" s="85"/>
      <c r="B2241"/>
      <c r="C2241" s="88"/>
      <c r="D2241" s="89"/>
      <c r="E2241" s="90"/>
    </row>
    <row r="2242" spans="1:5" ht="30" customHeight="1">
      <c r="A2242" s="85"/>
      <c r="B2242"/>
      <c r="C2242" s="88"/>
      <c r="D2242" s="89"/>
      <c r="E2242" s="90"/>
    </row>
    <row r="2243" spans="1:5" ht="30" customHeight="1">
      <c r="A2243" s="85"/>
      <c r="B2243"/>
      <c r="C2243" s="88"/>
      <c r="D2243" s="89"/>
      <c r="E2243" s="90"/>
    </row>
    <row r="2244" spans="1:5" ht="30" customHeight="1">
      <c r="A2244" s="85"/>
      <c r="B2244"/>
      <c r="C2244" s="88"/>
      <c r="D2244" s="89"/>
      <c r="E2244" s="90"/>
    </row>
    <row r="2245" spans="1:5" ht="30" customHeight="1">
      <c r="A2245" s="85"/>
      <c r="B2245"/>
      <c r="C2245" s="88"/>
      <c r="D2245" s="89"/>
      <c r="E2245" s="90"/>
    </row>
    <row r="2246" spans="1:5" ht="30" customHeight="1">
      <c r="A2246" s="85"/>
      <c r="B2246"/>
      <c r="C2246" s="88"/>
      <c r="D2246" s="89"/>
      <c r="E2246" s="90"/>
    </row>
    <row r="2247" spans="1:5" ht="30" customHeight="1">
      <c r="A2247" s="85"/>
      <c r="B2247"/>
      <c r="C2247" s="88"/>
      <c r="D2247" s="89"/>
      <c r="E2247" s="90"/>
    </row>
    <row r="2248" spans="1:5" ht="30" customHeight="1">
      <c r="A2248" s="85"/>
      <c r="B2248"/>
      <c r="C2248" s="88"/>
      <c r="D2248" s="89"/>
      <c r="E2248" s="90"/>
    </row>
    <row r="2249" spans="1:5" ht="30" customHeight="1">
      <c r="A2249" s="85"/>
      <c r="B2249"/>
      <c r="C2249" s="88"/>
      <c r="D2249" s="89"/>
      <c r="E2249" s="90"/>
    </row>
    <row r="2250" spans="1:5" ht="30" customHeight="1">
      <c r="A2250" s="85"/>
      <c r="B2250"/>
      <c r="C2250" s="88"/>
      <c r="D2250" s="89"/>
      <c r="E2250" s="90"/>
    </row>
    <row r="2251" spans="1:5" ht="30" customHeight="1">
      <c r="A2251" s="85"/>
      <c r="B2251"/>
      <c r="C2251" s="88"/>
      <c r="D2251" s="89"/>
      <c r="E2251" s="90"/>
    </row>
    <row r="2252" spans="1:5" ht="30" customHeight="1">
      <c r="A2252" s="85"/>
      <c r="B2252"/>
      <c r="C2252" s="88"/>
      <c r="D2252" s="89"/>
      <c r="E2252" s="90"/>
    </row>
    <row r="2253" spans="1:5" ht="30" customHeight="1">
      <c r="A2253" s="85"/>
      <c r="B2253"/>
      <c r="C2253" s="88"/>
      <c r="D2253" s="89"/>
      <c r="E2253" s="90"/>
    </row>
    <row r="2254" spans="1:5" ht="30" customHeight="1">
      <c r="A2254" s="85"/>
      <c r="B2254"/>
      <c r="C2254" s="88"/>
      <c r="D2254" s="89"/>
      <c r="E2254" s="90"/>
    </row>
    <row r="2255" spans="1:5" ht="30" customHeight="1">
      <c r="A2255" s="85"/>
      <c r="B2255"/>
      <c r="C2255" s="88"/>
      <c r="D2255" s="89"/>
      <c r="E2255" s="90"/>
    </row>
    <row r="2256" spans="1:5" ht="30" customHeight="1">
      <c r="A2256" s="85"/>
      <c r="B2256"/>
      <c r="C2256" s="88"/>
      <c r="D2256" s="89"/>
      <c r="E2256" s="90"/>
    </row>
    <row r="2257" spans="1:5" ht="30" customHeight="1">
      <c r="A2257" s="85"/>
      <c r="B2257"/>
      <c r="C2257" s="88"/>
      <c r="D2257" s="89"/>
      <c r="E2257" s="90"/>
    </row>
    <row r="2258" spans="1:5" ht="30" customHeight="1">
      <c r="A2258" s="85"/>
      <c r="B2258"/>
      <c r="C2258" s="88"/>
      <c r="D2258" s="89"/>
      <c r="E2258" s="90"/>
    </row>
    <row r="2259" spans="1:5" ht="30" customHeight="1">
      <c r="A2259" s="85"/>
      <c r="B2259"/>
      <c r="C2259" s="88"/>
      <c r="D2259" s="89"/>
      <c r="E2259" s="90"/>
    </row>
    <row r="2260" spans="1:5" ht="30" customHeight="1">
      <c r="A2260" s="85"/>
      <c r="B2260"/>
      <c r="C2260" s="88"/>
      <c r="D2260" s="89"/>
      <c r="E2260" s="90"/>
    </row>
    <row r="2261" spans="1:5" ht="30" customHeight="1">
      <c r="A2261" s="85"/>
      <c r="B2261"/>
      <c r="C2261" s="88"/>
      <c r="D2261" s="89"/>
      <c r="E2261" s="90"/>
    </row>
    <row r="2262" spans="1:5" ht="30" customHeight="1">
      <c r="A2262" s="85"/>
      <c r="B2262"/>
      <c r="C2262" s="88"/>
      <c r="D2262" s="89"/>
      <c r="E2262" s="90"/>
    </row>
    <row r="2263" spans="1:5" ht="30" customHeight="1">
      <c r="A2263" s="85"/>
      <c r="B2263"/>
      <c r="C2263" s="88"/>
      <c r="D2263" s="89"/>
      <c r="E2263" s="90"/>
    </row>
    <row r="2264" spans="1:5" ht="30" customHeight="1">
      <c r="A2264" s="85"/>
      <c r="B2264"/>
      <c r="C2264" s="88"/>
      <c r="D2264" s="89"/>
      <c r="E2264" s="90"/>
    </row>
    <row r="2265" spans="1:5" ht="30" customHeight="1">
      <c r="A2265" s="85"/>
      <c r="B2265"/>
      <c r="C2265" s="88"/>
      <c r="D2265" s="89"/>
      <c r="E2265" s="90"/>
    </row>
    <row r="2266" spans="1:5" ht="30" customHeight="1">
      <c r="A2266" s="85"/>
      <c r="B2266"/>
      <c r="C2266" s="88"/>
      <c r="D2266" s="89"/>
      <c r="E2266" s="90"/>
    </row>
    <row r="2267" spans="1:5" ht="30" customHeight="1">
      <c r="A2267" s="85"/>
      <c r="B2267"/>
      <c r="C2267" s="88"/>
      <c r="D2267" s="89"/>
      <c r="E2267" s="90"/>
    </row>
    <row r="2268" spans="1:5" ht="30" customHeight="1">
      <c r="A2268" s="85"/>
      <c r="B2268"/>
      <c r="C2268" s="88"/>
      <c r="D2268" s="89"/>
      <c r="E2268" s="90"/>
    </row>
    <row r="2269" spans="1:5" ht="30" customHeight="1">
      <c r="A2269" s="85"/>
      <c r="B2269"/>
      <c r="C2269" s="88"/>
      <c r="D2269" s="89"/>
      <c r="E2269" s="90"/>
    </row>
    <row r="2270" spans="1:5" ht="30" customHeight="1">
      <c r="A2270" s="85"/>
      <c r="B2270"/>
      <c r="C2270" s="88"/>
      <c r="D2270" s="89"/>
      <c r="E2270" s="90"/>
    </row>
    <row r="2271" spans="1:5" ht="30" customHeight="1">
      <c r="A2271" s="85"/>
      <c r="B2271"/>
      <c r="C2271" s="88"/>
      <c r="D2271" s="89"/>
      <c r="E2271" s="90"/>
    </row>
    <row r="2272" spans="1:5" ht="30" customHeight="1">
      <c r="A2272" s="85"/>
      <c r="B2272"/>
      <c r="C2272" s="88"/>
      <c r="D2272" s="89"/>
      <c r="E2272" s="90"/>
    </row>
    <row r="2273" spans="1:5" ht="30" customHeight="1">
      <c r="A2273" s="85"/>
      <c r="B2273"/>
      <c r="C2273" s="88"/>
      <c r="D2273" s="89"/>
      <c r="E2273" s="90"/>
    </row>
    <row r="2274" spans="1:5" ht="30" customHeight="1">
      <c r="A2274" s="85"/>
      <c r="B2274"/>
      <c r="C2274" s="88"/>
      <c r="D2274" s="89"/>
      <c r="E2274" s="90"/>
    </row>
    <row r="2275" spans="1:5" ht="30" customHeight="1">
      <c r="A2275" s="85"/>
      <c r="B2275"/>
      <c r="C2275" s="88"/>
      <c r="D2275" s="89"/>
      <c r="E2275" s="90"/>
    </row>
    <row r="2276" spans="1:5" ht="30" customHeight="1">
      <c r="A2276" s="85"/>
      <c r="B2276"/>
      <c r="C2276" s="88"/>
      <c r="D2276" s="89"/>
      <c r="E2276" s="90"/>
    </row>
    <row r="2277" spans="1:5" ht="30" customHeight="1">
      <c r="A2277" s="85"/>
      <c r="B2277"/>
      <c r="C2277" s="88"/>
      <c r="D2277" s="89"/>
      <c r="E2277" s="90"/>
    </row>
    <row r="2278" spans="1:5" ht="30" customHeight="1">
      <c r="A2278" s="85"/>
      <c r="B2278"/>
      <c r="C2278" s="88"/>
      <c r="D2278" s="89"/>
      <c r="E2278" s="90"/>
    </row>
    <row r="2279" spans="1:5" ht="30" customHeight="1">
      <c r="A2279" s="85"/>
      <c r="B2279"/>
      <c r="C2279" s="88"/>
      <c r="D2279" s="89"/>
      <c r="E2279" s="90"/>
    </row>
    <row r="2280" spans="1:5" ht="30" customHeight="1">
      <c r="A2280" s="85"/>
      <c r="B2280"/>
      <c r="C2280" s="88"/>
      <c r="D2280" s="89"/>
      <c r="E2280" s="90"/>
    </row>
    <row r="2281" spans="1:5" ht="30" customHeight="1">
      <c r="A2281" s="85"/>
      <c r="B2281"/>
      <c r="C2281" s="88"/>
      <c r="D2281" s="89"/>
      <c r="E2281" s="90"/>
    </row>
    <row r="2282" spans="1:5" ht="30" customHeight="1">
      <c r="A2282" s="85"/>
      <c r="B2282"/>
      <c r="C2282" s="88"/>
      <c r="D2282" s="89"/>
      <c r="E2282" s="90"/>
    </row>
    <row r="2283" spans="1:5" ht="30" customHeight="1">
      <c r="A2283" s="85"/>
      <c r="B2283"/>
      <c r="C2283" s="88"/>
      <c r="D2283" s="89"/>
      <c r="E2283" s="90"/>
    </row>
    <row r="2284" spans="1:5" ht="30" customHeight="1">
      <c r="A2284" s="85"/>
      <c r="B2284"/>
      <c r="C2284" s="88"/>
      <c r="D2284" s="89"/>
      <c r="E2284" s="90"/>
    </row>
    <row r="2285" spans="1:5" ht="30" customHeight="1">
      <c r="A2285" s="85"/>
      <c r="B2285"/>
      <c r="C2285" s="88"/>
      <c r="D2285" s="89"/>
      <c r="E2285" s="90"/>
    </row>
    <row r="2286" spans="1:5" ht="30" customHeight="1">
      <c r="A2286" s="85"/>
      <c r="B2286"/>
      <c r="C2286" s="88"/>
      <c r="D2286" s="89"/>
      <c r="E2286" s="90"/>
    </row>
    <row r="2287" spans="1:5" ht="30" customHeight="1">
      <c r="A2287" s="85"/>
      <c r="B2287"/>
      <c r="C2287" s="88"/>
      <c r="D2287" s="89"/>
      <c r="E2287" s="90"/>
    </row>
    <row r="2288" spans="1:5" ht="30" customHeight="1">
      <c r="A2288" s="85"/>
      <c r="B2288"/>
      <c r="C2288" s="88"/>
      <c r="D2288" s="89"/>
      <c r="E2288" s="90"/>
    </row>
    <row r="2289" spans="1:5" ht="30" customHeight="1">
      <c r="A2289" s="85"/>
      <c r="B2289"/>
      <c r="C2289" s="88"/>
      <c r="D2289" s="89"/>
      <c r="E2289" s="90"/>
    </row>
    <row r="2290" spans="1:5" ht="30" customHeight="1">
      <c r="A2290" s="85"/>
      <c r="B2290"/>
      <c r="C2290" s="88"/>
      <c r="D2290" s="89"/>
      <c r="E2290" s="90"/>
    </row>
    <row r="2291" spans="1:5" ht="30" customHeight="1">
      <c r="A2291" s="85"/>
      <c r="B2291"/>
      <c r="C2291" s="88"/>
      <c r="D2291" s="89"/>
      <c r="E2291" s="90"/>
    </row>
    <row r="2292" spans="1:5" ht="30" customHeight="1">
      <c r="A2292" s="85"/>
      <c r="B2292"/>
      <c r="C2292" s="88"/>
      <c r="D2292" s="89"/>
      <c r="E2292" s="90"/>
    </row>
    <row r="2293" spans="1:5" ht="30" customHeight="1">
      <c r="A2293" s="85"/>
      <c r="B2293"/>
      <c r="C2293" s="88"/>
      <c r="D2293" s="89"/>
      <c r="E2293" s="90"/>
    </row>
    <row r="2294" spans="1:5" ht="30" customHeight="1">
      <c r="A2294" s="85"/>
      <c r="B2294"/>
      <c r="C2294" s="88"/>
      <c r="D2294" s="89"/>
      <c r="E2294" s="90"/>
    </row>
    <row r="2295" spans="1:5" ht="30" customHeight="1">
      <c r="A2295" s="85"/>
      <c r="B2295"/>
      <c r="C2295" s="88"/>
      <c r="D2295" s="89"/>
      <c r="E2295" s="90"/>
    </row>
    <row r="2296" spans="1:5" ht="30" customHeight="1">
      <c r="A2296" s="85"/>
      <c r="B2296"/>
      <c r="C2296" s="88"/>
      <c r="D2296" s="89"/>
      <c r="E2296" s="90"/>
    </row>
    <row r="2297" spans="1:5" ht="30" customHeight="1">
      <c r="A2297" s="85"/>
      <c r="B2297"/>
      <c r="C2297" s="88"/>
      <c r="D2297" s="89"/>
      <c r="E2297" s="90"/>
    </row>
    <row r="2298" spans="1:5" ht="30" customHeight="1">
      <c r="A2298" s="85"/>
      <c r="B2298"/>
      <c r="C2298" s="88"/>
      <c r="D2298" s="89"/>
      <c r="E2298" s="90"/>
    </row>
    <row r="2299" spans="1:5" ht="30" customHeight="1">
      <c r="A2299" s="85"/>
      <c r="B2299"/>
      <c r="C2299" s="88"/>
      <c r="D2299" s="89"/>
      <c r="E2299" s="90"/>
    </row>
    <row r="2300" spans="1:5" ht="30" customHeight="1">
      <c r="A2300" s="85"/>
      <c r="B2300"/>
      <c r="C2300" s="88"/>
      <c r="D2300" s="89"/>
      <c r="E2300" s="90"/>
    </row>
    <row r="2301" spans="1:5" ht="30" customHeight="1">
      <c r="A2301" s="85"/>
      <c r="B2301"/>
      <c r="C2301" s="88"/>
      <c r="D2301" s="89"/>
      <c r="E2301" s="90"/>
    </row>
    <row r="2302" spans="1:5" ht="30" customHeight="1">
      <c r="A2302" s="85"/>
      <c r="B2302"/>
      <c r="C2302" s="88"/>
      <c r="D2302" s="89"/>
      <c r="E2302" s="90"/>
    </row>
    <row r="2303" spans="1:5" ht="30" customHeight="1">
      <c r="A2303" s="85"/>
      <c r="B2303"/>
      <c r="C2303" s="88"/>
      <c r="D2303" s="89"/>
      <c r="E2303" s="90"/>
    </row>
    <row r="2304" spans="1:5" ht="30" customHeight="1">
      <c r="A2304" s="85"/>
      <c r="B2304"/>
      <c r="C2304" s="88"/>
      <c r="D2304" s="89"/>
      <c r="E2304" s="90"/>
    </row>
    <row r="2305" spans="1:5" ht="30" customHeight="1">
      <c r="A2305" s="85"/>
      <c r="B2305"/>
      <c r="C2305" s="88"/>
      <c r="D2305" s="89"/>
      <c r="E2305" s="90"/>
    </row>
    <row r="2306" spans="1:5" ht="30" customHeight="1">
      <c r="A2306" s="85"/>
      <c r="B2306"/>
      <c r="C2306" s="88"/>
      <c r="D2306" s="89"/>
      <c r="E2306" s="90"/>
    </row>
    <row r="2307" spans="1:5" ht="30" customHeight="1">
      <c r="A2307" s="85"/>
      <c r="B2307"/>
      <c r="C2307" s="88"/>
      <c r="D2307" s="89"/>
      <c r="E2307" s="90"/>
    </row>
    <row r="2308" spans="1:5" ht="30" customHeight="1">
      <c r="A2308" s="85"/>
      <c r="B2308"/>
      <c r="C2308" s="88"/>
      <c r="D2308" s="89"/>
      <c r="E2308" s="90"/>
    </row>
    <row r="2309" spans="1:5" ht="30" customHeight="1">
      <c r="A2309" s="85"/>
      <c r="B2309"/>
      <c r="C2309" s="88"/>
      <c r="D2309" s="89"/>
      <c r="E2309" s="90"/>
    </row>
    <row r="2310" spans="1:5" ht="30" customHeight="1">
      <c r="A2310" s="85"/>
      <c r="B2310"/>
      <c r="C2310" s="88"/>
      <c r="D2310" s="89"/>
      <c r="E2310" s="90"/>
    </row>
    <row r="2311" spans="1:5" ht="30" customHeight="1">
      <c r="A2311" s="85"/>
      <c r="B2311"/>
      <c r="C2311" s="88"/>
      <c r="D2311" s="89"/>
      <c r="E2311" s="90"/>
    </row>
    <row r="2312" spans="1:5" ht="30" customHeight="1">
      <c r="A2312" s="85"/>
      <c r="B2312"/>
      <c r="C2312" s="88"/>
      <c r="D2312" s="89"/>
      <c r="E2312" s="90"/>
    </row>
    <row r="2313" spans="1:5" ht="30" customHeight="1">
      <c r="A2313" s="85"/>
      <c r="B2313"/>
      <c r="C2313" s="88"/>
      <c r="D2313" s="89"/>
      <c r="E2313" s="90"/>
    </row>
    <row r="2314" spans="1:5" ht="30" customHeight="1">
      <c r="A2314" s="85"/>
      <c r="B2314"/>
      <c r="C2314" s="88"/>
      <c r="D2314" s="89"/>
      <c r="E2314" s="90"/>
    </row>
    <row r="2315" spans="1:5" ht="30" customHeight="1">
      <c r="A2315" s="85"/>
      <c r="B2315"/>
      <c r="C2315" s="88"/>
      <c r="D2315" s="89"/>
      <c r="E2315" s="90"/>
    </row>
    <row r="2316" spans="1:5" ht="30" customHeight="1">
      <c r="A2316" s="85"/>
      <c r="B2316"/>
      <c r="C2316" s="88"/>
      <c r="D2316" s="89"/>
      <c r="E2316" s="90"/>
    </row>
    <row r="2317" spans="1:5" ht="30" customHeight="1">
      <c r="A2317" s="85"/>
      <c r="B2317"/>
      <c r="C2317" s="88"/>
      <c r="D2317" s="89"/>
      <c r="E2317" s="90"/>
    </row>
    <row r="2318" spans="1:5" ht="30" customHeight="1">
      <c r="A2318" s="85"/>
      <c r="B2318"/>
      <c r="C2318" s="88"/>
      <c r="D2318" s="89"/>
      <c r="E2318" s="90"/>
    </row>
    <row r="2319" spans="1:5" ht="30" customHeight="1">
      <c r="A2319" s="85"/>
      <c r="B2319"/>
      <c r="C2319" s="88"/>
      <c r="D2319" s="89"/>
      <c r="E2319" s="90"/>
    </row>
    <row r="2320" spans="1:5" ht="30" customHeight="1">
      <c r="A2320" s="85"/>
      <c r="B2320"/>
      <c r="C2320" s="88"/>
      <c r="D2320" s="89"/>
      <c r="E2320" s="90"/>
    </row>
    <row r="2321" spans="1:5" ht="30" customHeight="1">
      <c r="A2321" s="85"/>
      <c r="B2321"/>
      <c r="C2321" s="88"/>
      <c r="D2321" s="89"/>
      <c r="E2321" s="90"/>
    </row>
    <row r="2322" spans="1:5" ht="30" customHeight="1">
      <c r="A2322" s="85"/>
      <c r="B2322"/>
      <c r="C2322" s="88"/>
      <c r="D2322" s="89"/>
      <c r="E2322" s="90"/>
    </row>
    <row r="2323" spans="1:5" ht="30" customHeight="1">
      <c r="A2323" s="85"/>
      <c r="B2323"/>
      <c r="C2323" s="88"/>
      <c r="D2323" s="89"/>
      <c r="E2323" s="90"/>
    </row>
    <row r="2324" spans="1:5" ht="30" customHeight="1">
      <c r="A2324" s="85"/>
      <c r="B2324"/>
      <c r="C2324" s="88"/>
      <c r="D2324" s="89"/>
      <c r="E2324" s="90"/>
    </row>
    <row r="2325" spans="1:5" ht="30" customHeight="1">
      <c r="A2325" s="85"/>
      <c r="B2325"/>
      <c r="C2325" s="88"/>
      <c r="D2325" s="89"/>
      <c r="E2325" s="90"/>
    </row>
    <row r="2326" spans="1:5" ht="30" customHeight="1">
      <c r="A2326" s="85"/>
      <c r="B2326"/>
      <c r="C2326" s="88"/>
      <c r="D2326" s="89"/>
      <c r="E2326" s="90"/>
    </row>
    <row r="2327" spans="1:5" ht="30" customHeight="1">
      <c r="A2327" s="85"/>
      <c r="B2327"/>
      <c r="C2327" s="88"/>
      <c r="D2327" s="89"/>
      <c r="E2327" s="90"/>
    </row>
    <row r="2328" spans="1:5" ht="30" customHeight="1">
      <c r="A2328" s="85"/>
      <c r="B2328"/>
      <c r="C2328" s="88"/>
      <c r="D2328" s="89"/>
      <c r="E2328" s="90"/>
    </row>
    <row r="2329" spans="1:5" ht="30" customHeight="1">
      <c r="A2329" s="85"/>
      <c r="B2329"/>
      <c r="C2329" s="88"/>
      <c r="D2329" s="89"/>
      <c r="E2329" s="90"/>
    </row>
    <row r="2330" spans="1:5" ht="30" customHeight="1">
      <c r="A2330" s="85"/>
      <c r="B2330"/>
      <c r="C2330" s="88"/>
      <c r="D2330" s="89"/>
      <c r="E2330" s="90"/>
    </row>
    <row r="2331" spans="1:5" ht="30" customHeight="1">
      <c r="A2331" s="85"/>
      <c r="B2331"/>
      <c r="C2331" s="88"/>
      <c r="D2331" s="89"/>
      <c r="E2331" s="90"/>
    </row>
    <row r="2332" spans="1:5" ht="30" customHeight="1">
      <c r="A2332" s="85"/>
      <c r="B2332"/>
      <c r="C2332" s="88"/>
      <c r="D2332" s="89"/>
      <c r="E2332" s="90"/>
    </row>
    <row r="2333" spans="1:5" ht="30" customHeight="1">
      <c r="A2333" s="85"/>
      <c r="B2333"/>
      <c r="C2333" s="88"/>
      <c r="D2333" s="89"/>
      <c r="E2333" s="90"/>
    </row>
    <row r="2334" spans="1:5" ht="30" customHeight="1">
      <c r="A2334" s="85"/>
      <c r="B2334"/>
      <c r="C2334" s="88"/>
      <c r="D2334" s="89"/>
      <c r="E2334" s="90"/>
    </row>
    <row r="2335" spans="1:5" ht="30" customHeight="1">
      <c r="A2335" s="85"/>
      <c r="B2335"/>
      <c r="C2335" s="88"/>
      <c r="D2335" s="89"/>
      <c r="E2335" s="90"/>
    </row>
    <row r="2336" spans="1:5" ht="30" customHeight="1">
      <c r="A2336" s="85"/>
      <c r="B2336"/>
      <c r="C2336" s="88"/>
      <c r="D2336" s="89"/>
      <c r="E2336" s="90"/>
    </row>
    <row r="2337" spans="1:5" ht="30" customHeight="1">
      <c r="A2337" s="85"/>
      <c r="B2337"/>
      <c r="C2337" s="88"/>
      <c r="D2337" s="89"/>
      <c r="E2337" s="90"/>
    </row>
    <row r="2338" spans="1:5" ht="30" customHeight="1">
      <c r="A2338" s="85"/>
      <c r="B2338"/>
      <c r="C2338" s="88"/>
      <c r="D2338" s="89"/>
      <c r="E2338" s="90"/>
    </row>
    <row r="2339" spans="1:5" ht="30" customHeight="1">
      <c r="A2339" s="85"/>
      <c r="B2339"/>
      <c r="C2339" s="88"/>
      <c r="D2339" s="89"/>
      <c r="E2339" s="90"/>
    </row>
    <row r="2340" spans="1:5" ht="30" customHeight="1">
      <c r="A2340" s="85"/>
      <c r="B2340"/>
      <c r="C2340" s="88"/>
      <c r="D2340" s="89"/>
      <c r="E2340" s="90"/>
    </row>
    <row r="2341" spans="1:5" ht="30" customHeight="1">
      <c r="A2341" s="85"/>
      <c r="B2341"/>
      <c r="C2341" s="88"/>
      <c r="D2341" s="89"/>
      <c r="E2341" s="90"/>
    </row>
  </sheetData>
  <sheetProtection algorithmName="SHA-512" hashValue="Ti+6t58LFMtvoxtxXFvAUSb4bsyknT+3JvxpFDr4t3XhWeqkwMxVPPcFXKA+dOAZP9IL4ZC6uYJwlCnOpqyn8w==" saltValue="3P2Dq4ZAtljc+JWu5tB+YQ==" spinCount="100000" sheet="1" objects="1" scenarios="1" formatCells="0" formatRows="0" insertRows="0" autoFilter="0"/>
  <autoFilter ref="B4:F1323" xr:uid="{00000000-0009-0000-0000-000000000000}"/>
  <mergeCells count="15">
    <mergeCell ref="B527:C527"/>
    <mergeCell ref="B814:C814"/>
    <mergeCell ref="B1004:C1004"/>
    <mergeCell ref="B1145:C1145"/>
    <mergeCell ref="B1229:C1229"/>
    <mergeCell ref="B877:C877"/>
    <mergeCell ref="B945:C945"/>
    <mergeCell ref="B946:C946"/>
    <mergeCell ref="B971:C971"/>
    <mergeCell ref="B991:C991"/>
    <mergeCell ref="B2:E2"/>
    <mergeCell ref="B5:C5"/>
    <mergeCell ref="B179:C179"/>
    <mergeCell ref="B355:C355"/>
    <mergeCell ref="B508:C508"/>
  </mergeCells>
  <conditionalFormatting sqref="B1:B3">
    <cfRule type="duplicateValues" dxfId="143" priority="257"/>
  </conditionalFormatting>
  <conditionalFormatting sqref="C467">
    <cfRule type="duplicateValues" dxfId="142" priority="1"/>
    <cfRule type="duplicateValues" dxfId="141" priority="2"/>
    <cfRule type="duplicateValues" dxfId="140" priority="3"/>
    <cfRule type="duplicateValues" dxfId="139" priority="4"/>
    <cfRule type="duplicateValues" dxfId="138" priority="5"/>
    <cfRule type="duplicateValues" dxfId="137" priority="6"/>
    <cfRule type="duplicateValues" dxfId="136" priority="7"/>
    <cfRule type="duplicateValues" dxfId="135" priority="8"/>
  </conditionalFormatting>
  <conditionalFormatting sqref="C500">
    <cfRule type="duplicateValues" dxfId="134" priority="73"/>
    <cfRule type="duplicateValues" dxfId="133" priority="80"/>
    <cfRule type="duplicateValues" dxfId="132" priority="79"/>
    <cfRule type="duplicateValues" dxfId="131" priority="78"/>
    <cfRule type="duplicateValues" dxfId="130" priority="77"/>
    <cfRule type="duplicateValues" dxfId="129" priority="76"/>
    <cfRule type="duplicateValues" dxfId="128" priority="75"/>
    <cfRule type="duplicateValues" dxfId="127" priority="74"/>
  </conditionalFormatting>
  <conditionalFormatting sqref="C935">
    <cfRule type="duplicateValues" dxfId="126" priority="72"/>
    <cfRule type="duplicateValues" dxfId="125" priority="71"/>
    <cfRule type="duplicateValues" dxfId="124" priority="70"/>
    <cfRule type="duplicateValues" dxfId="123" priority="69"/>
    <cfRule type="duplicateValues" dxfId="122" priority="68"/>
    <cfRule type="duplicateValues" dxfId="121" priority="67"/>
    <cfRule type="duplicateValues" dxfId="120" priority="66"/>
    <cfRule type="duplicateValues" dxfId="119" priority="65"/>
  </conditionalFormatting>
  <conditionalFormatting sqref="C937">
    <cfRule type="duplicateValues" dxfId="118" priority="50"/>
    <cfRule type="duplicateValues" dxfId="117" priority="51"/>
    <cfRule type="duplicateValues" dxfId="116" priority="52"/>
    <cfRule type="duplicateValues" dxfId="115" priority="53"/>
    <cfRule type="duplicateValues" dxfId="114" priority="54"/>
    <cfRule type="duplicateValues" dxfId="113" priority="55"/>
    <cfRule type="duplicateValues" dxfId="112" priority="56"/>
    <cfRule type="duplicateValues" dxfId="111" priority="49"/>
  </conditionalFormatting>
  <conditionalFormatting sqref="C938">
    <cfRule type="duplicateValues" dxfId="110" priority="57"/>
    <cfRule type="duplicateValues" dxfId="109" priority="58"/>
    <cfRule type="duplicateValues" dxfId="108" priority="59"/>
    <cfRule type="duplicateValues" dxfId="107" priority="60"/>
    <cfRule type="duplicateValues" dxfId="106" priority="62"/>
    <cfRule type="duplicateValues" dxfId="105" priority="63"/>
    <cfRule type="duplicateValues" dxfId="104" priority="64"/>
    <cfRule type="duplicateValues" dxfId="103" priority="61"/>
  </conditionalFormatting>
  <conditionalFormatting sqref="C940">
    <cfRule type="duplicateValues" dxfId="102" priority="41"/>
    <cfRule type="duplicateValues" dxfId="101" priority="42"/>
    <cfRule type="duplicateValues" dxfId="100" priority="44"/>
    <cfRule type="duplicateValues" dxfId="99" priority="45"/>
    <cfRule type="duplicateValues" dxfId="98" priority="46"/>
    <cfRule type="duplicateValues" dxfId="97" priority="47"/>
    <cfRule type="duplicateValues" dxfId="96" priority="48"/>
    <cfRule type="duplicateValues" dxfId="95" priority="43"/>
  </conditionalFormatting>
  <conditionalFormatting sqref="C941">
    <cfRule type="duplicateValues" dxfId="94" priority="34"/>
    <cfRule type="duplicateValues" dxfId="93" priority="35"/>
    <cfRule type="duplicateValues" dxfId="92" priority="36"/>
    <cfRule type="duplicateValues" dxfId="91" priority="37"/>
    <cfRule type="duplicateValues" dxfId="90" priority="38"/>
    <cfRule type="duplicateValues" dxfId="89" priority="39"/>
    <cfRule type="duplicateValues" dxfId="88" priority="40"/>
    <cfRule type="duplicateValues" dxfId="87" priority="33"/>
  </conditionalFormatting>
  <conditionalFormatting sqref="C942">
    <cfRule type="duplicateValues" dxfId="86" priority="32"/>
    <cfRule type="duplicateValues" dxfId="85" priority="31"/>
    <cfRule type="duplicateValues" dxfId="84" priority="30"/>
    <cfRule type="duplicateValues" dxfId="83" priority="29"/>
    <cfRule type="duplicateValues" dxfId="82" priority="28"/>
    <cfRule type="duplicateValues" dxfId="81" priority="27"/>
    <cfRule type="duplicateValues" dxfId="80" priority="26"/>
    <cfRule type="duplicateValues" dxfId="79" priority="25"/>
  </conditionalFormatting>
  <conditionalFormatting sqref="C943">
    <cfRule type="duplicateValues" dxfId="78" priority="17"/>
    <cfRule type="duplicateValues" dxfId="77" priority="23"/>
    <cfRule type="duplicateValues" dxfId="76" priority="24"/>
    <cfRule type="duplicateValues" dxfId="75" priority="22"/>
    <cfRule type="duplicateValues" dxfId="74" priority="21"/>
    <cfRule type="duplicateValues" dxfId="73" priority="20"/>
    <cfRule type="duplicateValues" dxfId="72" priority="19"/>
    <cfRule type="duplicateValues" dxfId="71" priority="18"/>
  </conditionalFormatting>
  <conditionalFormatting sqref="C944">
    <cfRule type="duplicateValues" dxfId="70" priority="10"/>
    <cfRule type="duplicateValues" dxfId="69" priority="11"/>
    <cfRule type="duplicateValues" dxfId="68" priority="12"/>
    <cfRule type="duplicateValues" dxfId="67" priority="13"/>
    <cfRule type="duplicateValues" dxfId="66" priority="14"/>
    <cfRule type="duplicateValues" dxfId="65" priority="15"/>
    <cfRule type="duplicateValues" dxfId="64" priority="16"/>
    <cfRule type="duplicateValues" dxfId="63" priority="9"/>
  </conditionalFormatting>
  <conditionalFormatting sqref="C1071:C1072">
    <cfRule type="duplicateValues" dxfId="62" priority="98"/>
    <cfRule type="duplicateValues" dxfId="61" priority="101"/>
    <cfRule type="duplicateValues" dxfId="60" priority="100"/>
    <cfRule type="duplicateValues" dxfId="59" priority="103"/>
    <cfRule type="duplicateValues" dxfId="58" priority="99"/>
    <cfRule type="duplicateValues" dxfId="57" priority="102"/>
    <cfRule type="duplicateValues" dxfId="56" priority="104"/>
    <cfRule type="duplicateValues" dxfId="55" priority="97"/>
  </conditionalFormatting>
  <conditionalFormatting sqref="C1073:C1074">
    <cfRule type="duplicateValues" dxfId="54" priority="84"/>
    <cfRule type="duplicateValues" dxfId="53" priority="86"/>
    <cfRule type="duplicateValues" dxfId="52" priority="87"/>
    <cfRule type="duplicateValues" dxfId="51" priority="88"/>
    <cfRule type="duplicateValues" dxfId="50" priority="85"/>
    <cfRule type="duplicateValues" dxfId="49" priority="81"/>
    <cfRule type="duplicateValues" dxfId="48" priority="82"/>
    <cfRule type="duplicateValues" dxfId="47" priority="83"/>
  </conditionalFormatting>
  <conditionalFormatting sqref="C1078:C1079">
    <cfRule type="duplicateValues" dxfId="46" priority="92"/>
    <cfRule type="duplicateValues" dxfId="45" priority="91"/>
    <cfRule type="duplicateValues" dxfId="44" priority="90"/>
    <cfRule type="duplicateValues" dxfId="43" priority="89"/>
    <cfRule type="duplicateValues" dxfId="42" priority="95"/>
    <cfRule type="duplicateValues" dxfId="41" priority="94"/>
    <cfRule type="duplicateValues" dxfId="40" priority="96"/>
    <cfRule type="duplicateValues" dxfId="39" priority="93"/>
  </conditionalFormatting>
  <conditionalFormatting sqref="C1095">
    <cfRule type="duplicateValues" dxfId="38" priority="120"/>
    <cfRule type="duplicateValues" dxfId="37" priority="114"/>
    <cfRule type="duplicateValues" dxfId="36" priority="115"/>
    <cfRule type="duplicateValues" dxfId="35" priority="116"/>
    <cfRule type="duplicateValues" dxfId="34" priority="117"/>
    <cfRule type="duplicateValues" dxfId="33" priority="118"/>
    <cfRule type="duplicateValues" dxfId="32" priority="119"/>
    <cfRule type="duplicateValues" dxfId="31" priority="113"/>
  </conditionalFormatting>
  <conditionalFormatting sqref="C1096">
    <cfRule type="duplicateValues" dxfId="30" priority="105"/>
    <cfRule type="duplicateValues" dxfId="29" priority="106"/>
    <cfRule type="duplicateValues" dxfId="28" priority="107"/>
    <cfRule type="duplicateValues" dxfId="27" priority="108"/>
    <cfRule type="duplicateValues" dxfId="26" priority="109"/>
    <cfRule type="duplicateValues" dxfId="25" priority="110"/>
    <cfRule type="duplicateValues" dxfId="24" priority="112"/>
    <cfRule type="duplicateValues" dxfId="23" priority="111"/>
  </conditionalFormatting>
  <conditionalFormatting sqref="C1223:C1226 C915:C932 C76:C136 C501:C507 C1097:C1144 C1075:C1077 C1080:C1094 C1058:C1070 C411:C466 C468:C499">
    <cfRule type="duplicateValues" dxfId="22" priority="121"/>
    <cfRule type="duplicateValues" dxfId="21" priority="122"/>
    <cfRule type="duplicateValues" dxfId="20" priority="123"/>
    <cfRule type="duplicateValues" dxfId="19" priority="124"/>
    <cfRule type="duplicateValues" dxfId="18" priority="125"/>
    <cfRule type="duplicateValues" dxfId="17" priority="126"/>
    <cfRule type="duplicateValues" dxfId="16" priority="127"/>
    <cfRule type="duplicateValues" dxfId="15" priority="128"/>
  </conditionalFormatting>
  <printOptions horizontalCentered="1"/>
  <pageMargins left="0.7" right="0.7" top="1.2306250000000001" bottom="0.75" header="0.3" footer="0.3"/>
  <pageSetup paperSize="9" scale="65" fitToHeight="0" orientation="portrait" r:id="rId1"/>
  <headerFooter>
    <oddHeader>&amp;C&amp;"Arial,Negrita"&amp;18&amp;KFF0000
&amp;K000000DYNADRILL ECUADOR C.A.&amp;R
&amp;G</oddHeader>
    <oddFooter>Página &amp;P</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127"/>
  <sheetViews>
    <sheetView topLeftCell="BX1" zoomScaleNormal="100" workbookViewId="0">
      <selection activeCell="BW17" sqref="BW17"/>
    </sheetView>
  </sheetViews>
  <sheetFormatPr baseColWidth="10" defaultColWidth="11.44140625" defaultRowHeight="14.4"/>
  <cols>
    <col min="1" max="1" width="2.5546875" style="9" customWidth="1"/>
    <col min="2" max="2" width="24.44140625" style="9" customWidth="1"/>
    <col min="3" max="3" width="13.88671875" style="9" customWidth="1"/>
    <col min="4" max="4" width="76.44140625" style="9" customWidth="1"/>
    <col min="5" max="5" width="11.5546875" style="9" bestFit="1" customWidth="1"/>
    <col min="6" max="6" width="48.44140625" style="9" customWidth="1"/>
    <col min="7" max="7" width="19" style="9" customWidth="1"/>
    <col min="8" max="65" width="11.44140625" style="9"/>
    <col min="66" max="66" width="4" style="9" bestFit="1" customWidth="1"/>
    <col min="67" max="67" width="11.44140625" style="9"/>
    <col min="70" max="70" width="25.44140625" style="9" bestFit="1" customWidth="1"/>
    <col min="71" max="71" width="11.5546875" style="9" bestFit="1" customWidth="1"/>
    <col min="72" max="73" width="11.44140625" style="9"/>
    <col min="74" max="74" width="17" style="9" bestFit="1" customWidth="1"/>
    <col min="75" max="75" width="25.44140625" style="9" bestFit="1" customWidth="1"/>
    <col min="76" max="76" width="11.44140625" style="9"/>
    <col min="77" max="77" width="4.44140625" style="9" bestFit="1" customWidth="1"/>
    <col min="78" max="78" width="18.88671875" style="9" bestFit="1" customWidth="1"/>
    <col min="79" max="81" width="11.44140625" style="9"/>
    <col min="82" max="82" width="25.109375" style="9" bestFit="1" customWidth="1"/>
    <col min="83" max="83" width="12.44140625" style="9" bestFit="1" customWidth="1"/>
    <col min="84" max="84" width="28" style="9" bestFit="1" customWidth="1"/>
    <col min="85" max="16384" width="11.44140625" style="9"/>
  </cols>
  <sheetData>
    <row r="1" spans="1:85">
      <c r="A1" s="8"/>
      <c r="B1" s="8"/>
      <c r="C1" s="10" t="s">
        <v>2623</v>
      </c>
      <c r="D1" s="11" t="s">
        <v>2624</v>
      </c>
      <c r="E1" s="16"/>
      <c r="F1" s="12"/>
      <c r="G1" s="8"/>
      <c r="H1" s="8"/>
      <c r="I1" s="8"/>
      <c r="BR1" s="11"/>
      <c r="BS1" s="16"/>
    </row>
    <row r="2" spans="1:85">
      <c r="A2" s="8"/>
      <c r="B2" s="13"/>
      <c r="C2" s="19" t="s">
        <v>2625</v>
      </c>
      <c r="D2" s="54" t="s">
        <v>2626</v>
      </c>
      <c r="E2" s="54" t="s">
        <v>2627</v>
      </c>
      <c r="F2" s="45" t="s">
        <v>2627</v>
      </c>
      <c r="G2" s="8"/>
      <c r="H2" s="8"/>
      <c r="I2" s="8"/>
      <c r="BN2" s="208" t="s">
        <v>2628</v>
      </c>
      <c r="BO2" s="208" t="s">
        <v>2629</v>
      </c>
      <c r="BR2" s="11" t="s">
        <v>2630</v>
      </c>
      <c r="BS2" s="16" t="s">
        <v>2631</v>
      </c>
      <c r="BV2" s="9" t="s">
        <v>2632</v>
      </c>
      <c r="BW2" s="208" t="s">
        <v>2633</v>
      </c>
      <c r="BY2" s="208"/>
      <c r="BZ2" s="208" t="s">
        <v>2634</v>
      </c>
      <c r="CA2" s="209" t="s">
        <v>2635</v>
      </c>
      <c r="CD2" s="208" t="s">
        <v>2636</v>
      </c>
      <c r="CE2" s="209" t="s">
        <v>2637</v>
      </c>
      <c r="CF2" s="208" t="s">
        <v>2638</v>
      </c>
      <c r="CG2" s="208" t="s">
        <v>2639</v>
      </c>
    </row>
    <row r="3" spans="1:85">
      <c r="A3" s="8"/>
      <c r="B3" s="13"/>
      <c r="C3" s="19" t="s">
        <v>2640</v>
      </c>
      <c r="D3" s="54" t="s">
        <v>2641</v>
      </c>
      <c r="E3" s="54" t="s">
        <v>2642</v>
      </c>
      <c r="F3" s="489" t="s">
        <v>2642</v>
      </c>
      <c r="G3" s="8"/>
      <c r="H3" s="8"/>
      <c r="I3" s="8"/>
      <c r="BN3" s="208" t="s">
        <v>2643</v>
      </c>
      <c r="BO3" s="208" t="s">
        <v>2644</v>
      </c>
      <c r="BR3" s="54" t="s">
        <v>2645</v>
      </c>
      <c r="BS3" s="54" t="s">
        <v>2646</v>
      </c>
      <c r="BV3" s="9" t="s">
        <v>2647</v>
      </c>
      <c r="BW3" s="208" t="s">
        <v>2648</v>
      </c>
      <c r="BY3" s="208"/>
      <c r="BZ3" s="208" t="s">
        <v>2649</v>
      </c>
      <c r="CA3" s="209" t="s">
        <v>2650</v>
      </c>
      <c r="CD3" s="208" t="s">
        <v>2651</v>
      </c>
      <c r="CE3" s="209" t="s">
        <v>2652</v>
      </c>
      <c r="CF3" s="208" t="s">
        <v>2653</v>
      </c>
      <c r="CG3" s="208" t="s">
        <v>2654</v>
      </c>
    </row>
    <row r="4" spans="1:85">
      <c r="A4" s="8"/>
      <c r="B4" s="13"/>
      <c r="C4" s="19" t="s">
        <v>2640</v>
      </c>
      <c r="D4" s="54" t="s">
        <v>2655</v>
      </c>
      <c r="E4" s="54" t="s">
        <v>2642</v>
      </c>
      <c r="F4" s="489"/>
      <c r="G4" s="8"/>
      <c r="H4" s="8"/>
      <c r="I4" s="8"/>
      <c r="BN4" s="208" t="s">
        <v>2656</v>
      </c>
      <c r="BO4" s="208" t="s">
        <v>2657</v>
      </c>
      <c r="BR4" s="54" t="s">
        <v>2658</v>
      </c>
      <c r="BS4" s="54" t="s">
        <v>2659</v>
      </c>
      <c r="BV4" s="9" t="s">
        <v>2660</v>
      </c>
      <c r="BW4" s="208" t="s">
        <v>2661</v>
      </c>
      <c r="BY4" s="208"/>
      <c r="BZ4" s="208" t="s">
        <v>2662</v>
      </c>
      <c r="CA4" s="209" t="s">
        <v>2663</v>
      </c>
      <c r="CD4" s="208" t="s">
        <v>2664</v>
      </c>
      <c r="CE4" s="209" t="s">
        <v>2665</v>
      </c>
      <c r="CF4" s="208" t="s">
        <v>2648</v>
      </c>
      <c r="CG4" s="208" t="s">
        <v>2666</v>
      </c>
    </row>
    <row r="5" spans="1:85">
      <c r="A5" s="8"/>
      <c r="B5" s="13"/>
      <c r="C5" s="19" t="s">
        <v>2640</v>
      </c>
      <c r="D5" s="54" t="s">
        <v>2667</v>
      </c>
      <c r="E5" s="54" t="s">
        <v>2642</v>
      </c>
      <c r="F5" s="489"/>
      <c r="G5" s="8"/>
      <c r="H5" s="8"/>
      <c r="I5" s="8"/>
      <c r="BN5" s="208" t="s">
        <v>2668</v>
      </c>
      <c r="BO5" s="208" t="s">
        <v>2669</v>
      </c>
      <c r="BR5" s="54" t="s">
        <v>2670</v>
      </c>
      <c r="BS5" s="54" t="s">
        <v>2671</v>
      </c>
      <c r="BV5" s="9" t="s">
        <v>2672</v>
      </c>
      <c r="BW5" s="208" t="s">
        <v>2673</v>
      </c>
      <c r="BY5" s="208"/>
      <c r="BZ5" s="208" t="s">
        <v>2674</v>
      </c>
      <c r="CA5" s="209" t="s">
        <v>2675</v>
      </c>
      <c r="CD5" s="208" t="s">
        <v>2676</v>
      </c>
      <c r="CE5" s="209" t="s">
        <v>2677</v>
      </c>
      <c r="CF5" s="208" t="s">
        <v>2653</v>
      </c>
      <c r="CG5" s="208" t="s">
        <v>2639</v>
      </c>
    </row>
    <row r="6" spans="1:85">
      <c r="A6" s="8"/>
      <c r="B6" s="13"/>
      <c r="C6" s="19" t="s">
        <v>2640</v>
      </c>
      <c r="D6" s="54" t="s">
        <v>2678</v>
      </c>
      <c r="E6" s="54" t="s">
        <v>2642</v>
      </c>
      <c r="F6" s="489"/>
      <c r="G6" s="8"/>
      <c r="H6" s="8"/>
      <c r="I6" s="8"/>
      <c r="BN6" s="208" t="s">
        <v>2679</v>
      </c>
      <c r="BO6" s="208" t="s">
        <v>2659</v>
      </c>
      <c r="BR6" s="54" t="s">
        <v>2680</v>
      </c>
      <c r="BS6" s="54" t="s">
        <v>2642</v>
      </c>
      <c r="BV6" s="9" t="s">
        <v>2681</v>
      </c>
      <c r="BW6" s="208" t="s">
        <v>2638</v>
      </c>
      <c r="BY6" s="208"/>
      <c r="BZ6" s="208" t="s">
        <v>2682</v>
      </c>
      <c r="CA6" s="209" t="s">
        <v>2683</v>
      </c>
      <c r="CD6" s="208" t="s">
        <v>2684</v>
      </c>
      <c r="CE6" s="209" t="s">
        <v>2685</v>
      </c>
      <c r="CF6" s="208" t="s">
        <v>2686</v>
      </c>
      <c r="CG6" s="208" t="s">
        <v>2666</v>
      </c>
    </row>
    <row r="7" spans="1:85">
      <c r="A7" s="8"/>
      <c r="B7" s="13"/>
      <c r="C7" s="19" t="s">
        <v>2640</v>
      </c>
      <c r="D7" s="54" t="s">
        <v>2687</v>
      </c>
      <c r="E7" s="54" t="s">
        <v>2642</v>
      </c>
      <c r="F7" s="489"/>
      <c r="G7" s="8"/>
      <c r="H7" s="8"/>
      <c r="I7" s="8"/>
      <c r="BN7" s="208" t="s">
        <v>2688</v>
      </c>
      <c r="BO7" s="208" t="s">
        <v>2689</v>
      </c>
      <c r="BR7" s="54" t="s">
        <v>2690</v>
      </c>
      <c r="BS7" s="54" t="s">
        <v>2671</v>
      </c>
      <c r="BV7" s="9" t="s">
        <v>2691</v>
      </c>
      <c r="BW7" s="208" t="s">
        <v>2692</v>
      </c>
      <c r="BY7" s="208"/>
      <c r="BZ7" s="208" t="s">
        <v>2693</v>
      </c>
      <c r="CA7" s="209" t="s">
        <v>2694</v>
      </c>
      <c r="CD7" s="208" t="s">
        <v>2695</v>
      </c>
      <c r="CE7" s="209" t="s">
        <v>2696</v>
      </c>
      <c r="CF7" s="209" t="s">
        <v>2653</v>
      </c>
      <c r="CG7" s="208" t="s">
        <v>2697</v>
      </c>
    </row>
    <row r="8" spans="1:85">
      <c r="A8" s="8"/>
      <c r="B8" s="13"/>
      <c r="C8" s="19" t="s">
        <v>2640</v>
      </c>
      <c r="D8" s="54" t="s">
        <v>2698</v>
      </c>
      <c r="E8" s="54" t="s">
        <v>2642</v>
      </c>
      <c r="F8" s="489"/>
      <c r="G8" s="8"/>
      <c r="H8" s="8"/>
      <c r="I8" s="8"/>
      <c r="BN8" s="208" t="s">
        <v>2699</v>
      </c>
      <c r="BO8" s="208" t="s">
        <v>2700</v>
      </c>
      <c r="BR8" s="54" t="s">
        <v>2701</v>
      </c>
      <c r="BS8" s="54" t="s">
        <v>2702</v>
      </c>
      <c r="BV8" s="9" t="s">
        <v>2703</v>
      </c>
      <c r="BY8" s="208"/>
      <c r="BZ8" s="208" t="s">
        <v>2704</v>
      </c>
      <c r="CA8" s="209" t="s">
        <v>2705</v>
      </c>
      <c r="CD8" s="208" t="s">
        <v>2706</v>
      </c>
      <c r="CE8" s="209" t="s">
        <v>2707</v>
      </c>
      <c r="CF8" s="208" t="s">
        <v>2653</v>
      </c>
      <c r="CG8" s="208" t="s">
        <v>2666</v>
      </c>
    </row>
    <row r="9" spans="1:85">
      <c r="A9" s="8"/>
      <c r="B9" s="13"/>
      <c r="C9" s="19" t="s">
        <v>2708</v>
      </c>
      <c r="D9" s="54" t="s">
        <v>2709</v>
      </c>
      <c r="E9" s="54" t="s">
        <v>2642</v>
      </c>
      <c r="F9" s="489"/>
      <c r="G9" s="511"/>
      <c r="H9" s="512"/>
      <c r="I9" s="8"/>
      <c r="BN9" s="208" t="s">
        <v>2710</v>
      </c>
      <c r="BO9" s="208" t="s">
        <v>2711</v>
      </c>
      <c r="BR9" s="54" t="s">
        <v>2712</v>
      </c>
      <c r="BS9" s="54" t="s">
        <v>2646</v>
      </c>
      <c r="BV9" s="9" t="s">
        <v>2713</v>
      </c>
      <c r="BW9" s="208"/>
      <c r="BY9" s="208"/>
      <c r="BZ9" s="208" t="s">
        <v>2714</v>
      </c>
      <c r="CA9" s="209" t="s">
        <v>2715</v>
      </c>
      <c r="CD9" s="208" t="s">
        <v>2716</v>
      </c>
      <c r="CE9" s="209" t="s">
        <v>2717</v>
      </c>
      <c r="CF9" s="208" t="s">
        <v>2648</v>
      </c>
      <c r="CG9" s="208" t="s">
        <v>2666</v>
      </c>
    </row>
    <row r="10" spans="1:85">
      <c r="A10" s="8"/>
      <c r="B10" s="13"/>
      <c r="C10" s="19" t="s">
        <v>2718</v>
      </c>
      <c r="D10" s="54" t="s">
        <v>2719</v>
      </c>
      <c r="E10" s="54" t="s">
        <v>2720</v>
      </c>
      <c r="F10" s="46" t="s">
        <v>2720</v>
      </c>
      <c r="G10" s="511"/>
      <c r="H10" s="512"/>
      <c r="I10" s="8"/>
      <c r="BN10" s="208" t="s">
        <v>2721</v>
      </c>
      <c r="BO10" s="208" t="s">
        <v>2720</v>
      </c>
      <c r="BR10" s="54" t="s">
        <v>2722</v>
      </c>
      <c r="BS10" s="54" t="s">
        <v>2723</v>
      </c>
      <c r="BV10" s="9" t="s">
        <v>2724</v>
      </c>
      <c r="BY10" s="208"/>
      <c r="BZ10" s="208" t="s">
        <v>2725</v>
      </c>
      <c r="CA10" s="209" t="s">
        <v>2726</v>
      </c>
      <c r="CD10" s="208" t="s">
        <v>2727</v>
      </c>
      <c r="CE10" s="209" t="s">
        <v>2728</v>
      </c>
      <c r="CF10" s="208" t="s">
        <v>2648</v>
      </c>
      <c r="CG10" s="208" t="s">
        <v>2666</v>
      </c>
    </row>
    <row r="11" spans="1:85">
      <c r="A11" s="8"/>
      <c r="B11" s="13"/>
      <c r="C11" s="19" t="s">
        <v>2729</v>
      </c>
      <c r="D11" s="54" t="s">
        <v>2730</v>
      </c>
      <c r="E11" s="54"/>
      <c r="F11" s="47" t="s">
        <v>2731</v>
      </c>
      <c r="G11" s="511"/>
      <c r="H11" s="512"/>
      <c r="I11" s="8"/>
      <c r="BN11" s="208" t="s">
        <v>2732</v>
      </c>
      <c r="BO11" s="208" t="s">
        <v>2733</v>
      </c>
      <c r="BR11" s="54" t="s">
        <v>2734</v>
      </c>
      <c r="BS11" s="54" t="s">
        <v>2646</v>
      </c>
      <c r="BV11" s="9" t="s">
        <v>2735</v>
      </c>
      <c r="BZ11" s="208" t="s">
        <v>2736</v>
      </c>
      <c r="CA11" s="209" t="s">
        <v>2737</v>
      </c>
      <c r="CD11" s="208" t="s">
        <v>2738</v>
      </c>
      <c r="CE11" s="209" t="s">
        <v>2739</v>
      </c>
      <c r="CF11" s="208" t="s">
        <v>2686</v>
      </c>
      <c r="CG11" s="208" t="s">
        <v>2666</v>
      </c>
    </row>
    <row r="12" spans="1:85">
      <c r="A12" s="8"/>
      <c r="B12" s="13"/>
      <c r="C12" s="19" t="s">
        <v>2740</v>
      </c>
      <c r="D12" s="54" t="s">
        <v>2741</v>
      </c>
      <c r="E12" s="54"/>
      <c r="F12" s="46" t="s">
        <v>2720</v>
      </c>
      <c r="G12" s="511"/>
      <c r="H12" s="512"/>
      <c r="I12" s="8"/>
      <c r="BN12" s="208" t="s">
        <v>2742</v>
      </c>
      <c r="BO12" s="208" t="s">
        <v>2642</v>
      </c>
      <c r="BR12" s="54" t="s">
        <v>2743</v>
      </c>
      <c r="BS12" s="54" t="s">
        <v>2671</v>
      </c>
      <c r="BV12" s="208" t="s">
        <v>2744</v>
      </c>
      <c r="BZ12" s="208" t="s">
        <v>2745</v>
      </c>
      <c r="CA12" s="209" t="s">
        <v>2746</v>
      </c>
      <c r="CD12" s="208" t="s">
        <v>2747</v>
      </c>
      <c r="CE12" s="209" t="s">
        <v>2748</v>
      </c>
      <c r="CF12" s="208" t="s">
        <v>2653</v>
      </c>
      <c r="CG12" s="208" t="s">
        <v>2666</v>
      </c>
    </row>
    <row r="13" spans="1:85">
      <c r="A13" s="8"/>
      <c r="B13" s="13"/>
      <c r="C13" s="19" t="s">
        <v>2749</v>
      </c>
      <c r="D13" s="54" t="s">
        <v>2750</v>
      </c>
      <c r="E13" s="54" t="s">
        <v>2642</v>
      </c>
      <c r="F13" s="490" t="s">
        <v>2642</v>
      </c>
      <c r="G13" s="511"/>
      <c r="H13" s="512"/>
      <c r="I13" s="8"/>
      <c r="BN13" s="208" t="s">
        <v>2751</v>
      </c>
      <c r="BO13" s="208" t="s">
        <v>2752</v>
      </c>
      <c r="BR13" s="54" t="s">
        <v>2753</v>
      </c>
      <c r="BS13" s="54" t="s">
        <v>2671</v>
      </c>
      <c r="BV13" s="9" t="s">
        <v>2754</v>
      </c>
      <c r="BZ13" s="208" t="s">
        <v>2755</v>
      </c>
      <c r="CA13" s="209" t="s">
        <v>2756</v>
      </c>
      <c r="CD13" s="208" t="s">
        <v>2757</v>
      </c>
      <c r="CE13" s="209" t="s">
        <v>2758</v>
      </c>
      <c r="CF13" s="208" t="s">
        <v>2661</v>
      </c>
      <c r="CG13" s="208" t="s">
        <v>2666</v>
      </c>
    </row>
    <row r="14" spans="1:85">
      <c r="A14" s="8"/>
      <c r="B14" s="13"/>
      <c r="C14" s="19" t="s">
        <v>2749</v>
      </c>
      <c r="D14" s="54" t="s">
        <v>2759</v>
      </c>
      <c r="E14" s="54" t="s">
        <v>2642</v>
      </c>
      <c r="F14" s="490"/>
      <c r="G14" s="511"/>
      <c r="H14" s="512"/>
      <c r="I14" s="8"/>
      <c r="BN14" s="208" t="s">
        <v>2760</v>
      </c>
      <c r="BO14" s="208" t="s">
        <v>2761</v>
      </c>
      <c r="BR14" s="54" t="s">
        <v>2762</v>
      </c>
      <c r="BS14" s="54" t="s">
        <v>2631</v>
      </c>
      <c r="BV14" s="9" t="s">
        <v>2763</v>
      </c>
      <c r="BZ14" s="208" t="s">
        <v>2764</v>
      </c>
      <c r="CA14" s="209" t="s">
        <v>2765</v>
      </c>
      <c r="CD14" s="208" t="s">
        <v>2766</v>
      </c>
      <c r="CE14" s="209" t="s">
        <v>2767</v>
      </c>
      <c r="CF14" s="208" t="s">
        <v>2653</v>
      </c>
      <c r="CG14" s="208" t="s">
        <v>2666</v>
      </c>
    </row>
    <row r="15" spans="1:85">
      <c r="A15" s="8"/>
      <c r="B15" s="13"/>
      <c r="C15" s="19" t="s">
        <v>2749</v>
      </c>
      <c r="D15" s="54" t="s">
        <v>2680</v>
      </c>
      <c r="E15" s="54" t="s">
        <v>2642</v>
      </c>
      <c r="F15" s="490"/>
      <c r="G15" s="511"/>
      <c r="H15" s="512"/>
      <c r="I15" s="8"/>
      <c r="BN15" s="208" t="s">
        <v>2768</v>
      </c>
      <c r="BO15" s="208" t="s">
        <v>2769</v>
      </c>
      <c r="BR15" s="54" t="s">
        <v>2770</v>
      </c>
      <c r="BS15" s="54" t="s">
        <v>2671</v>
      </c>
      <c r="BV15" s="9" t="s">
        <v>2771</v>
      </c>
      <c r="BZ15" s="208" t="s">
        <v>2772</v>
      </c>
      <c r="CA15" s="209" t="s">
        <v>2773</v>
      </c>
      <c r="CD15" s="208" t="s">
        <v>2774</v>
      </c>
      <c r="CE15" s="209" t="s">
        <v>2775</v>
      </c>
      <c r="CF15" s="208" t="s">
        <v>2638</v>
      </c>
      <c r="CG15" s="208" t="s">
        <v>2639</v>
      </c>
    </row>
    <row r="16" spans="1:85">
      <c r="A16" s="8"/>
      <c r="B16" s="13"/>
      <c r="C16" s="19" t="s">
        <v>2776</v>
      </c>
      <c r="D16" s="54" t="s">
        <v>2777</v>
      </c>
      <c r="E16" s="54" t="s">
        <v>2642</v>
      </c>
      <c r="F16" s="490"/>
      <c r="G16" s="511"/>
      <c r="H16" s="512"/>
      <c r="I16" s="8"/>
      <c r="BN16" s="208" t="s">
        <v>2778</v>
      </c>
      <c r="BO16" s="208" t="s">
        <v>2779</v>
      </c>
      <c r="BR16" s="54" t="s">
        <v>2780</v>
      </c>
      <c r="BS16" s="54" t="s">
        <v>2631</v>
      </c>
      <c r="BV16" s="9" t="s">
        <v>2781</v>
      </c>
      <c r="BZ16" s="208" t="s">
        <v>2782</v>
      </c>
      <c r="CA16" s="209" t="s">
        <v>2783</v>
      </c>
      <c r="CD16" s="208" t="s">
        <v>2784</v>
      </c>
      <c r="CE16" s="209" t="s">
        <v>2785</v>
      </c>
      <c r="CF16" s="209" t="s">
        <v>2653</v>
      </c>
      <c r="CG16" s="208" t="s">
        <v>2786</v>
      </c>
    </row>
    <row r="17" spans="1:85">
      <c r="A17" s="8"/>
      <c r="B17" s="13"/>
      <c r="C17" s="19" t="s">
        <v>2787</v>
      </c>
      <c r="D17" s="54" t="s">
        <v>2788</v>
      </c>
      <c r="E17" s="54" t="s">
        <v>2642</v>
      </c>
      <c r="F17" s="490"/>
      <c r="G17" s="511"/>
      <c r="H17" s="512"/>
      <c r="I17" s="8"/>
      <c r="BN17" s="208" t="s">
        <v>2789</v>
      </c>
      <c r="BO17" s="208" t="s">
        <v>2790</v>
      </c>
      <c r="BR17" s="54" t="s">
        <v>2791</v>
      </c>
      <c r="BS17" s="54" t="s">
        <v>2642</v>
      </c>
      <c r="BV17" s="9" t="s">
        <v>2792</v>
      </c>
      <c r="BZ17" s="208" t="s">
        <v>2793</v>
      </c>
      <c r="CA17" s="209" t="s">
        <v>2794</v>
      </c>
      <c r="CD17" s="208" t="s">
        <v>2795</v>
      </c>
      <c r="CE17" s="209" t="s">
        <v>2796</v>
      </c>
      <c r="CF17" s="209" t="s">
        <v>2653</v>
      </c>
      <c r="CG17" s="208" t="s">
        <v>2666</v>
      </c>
    </row>
    <row r="18" spans="1:85">
      <c r="A18" s="8"/>
      <c r="B18" s="14"/>
      <c r="C18" s="19" t="s">
        <v>2797</v>
      </c>
      <c r="D18" s="54" t="s">
        <v>2798</v>
      </c>
      <c r="E18" s="54" t="s">
        <v>2720</v>
      </c>
      <c r="F18" s="46" t="s">
        <v>2720</v>
      </c>
      <c r="G18" s="511"/>
      <c r="H18" s="512"/>
      <c r="I18" s="8"/>
      <c r="BN18" s="208" t="s">
        <v>2799</v>
      </c>
      <c r="BO18" s="208" t="s">
        <v>2800</v>
      </c>
      <c r="BR18" s="54" t="s">
        <v>2801</v>
      </c>
      <c r="BS18" s="54" t="s">
        <v>2671</v>
      </c>
      <c r="BV18" s="208" t="s">
        <v>2802</v>
      </c>
      <c r="BZ18" s="208" t="s">
        <v>2803</v>
      </c>
      <c r="CA18" s="209" t="s">
        <v>2804</v>
      </c>
      <c r="CD18" s="9" t="s">
        <v>2805</v>
      </c>
      <c r="CE18" s="209" t="s">
        <v>2806</v>
      </c>
      <c r="CF18" s="209" t="s">
        <v>2653</v>
      </c>
      <c r="CG18" s="208" t="s">
        <v>2666</v>
      </c>
    </row>
    <row r="19" spans="1:85">
      <c r="A19" s="8"/>
      <c r="B19" s="14"/>
      <c r="C19" s="19" t="s">
        <v>2807</v>
      </c>
      <c r="D19" s="54" t="s">
        <v>2808</v>
      </c>
      <c r="E19" s="54" t="s">
        <v>2642</v>
      </c>
      <c r="F19" s="48" t="s">
        <v>2642</v>
      </c>
      <c r="G19" s="511"/>
      <c r="H19" s="512"/>
      <c r="I19" s="8"/>
      <c r="BN19" s="208" t="s">
        <v>2809</v>
      </c>
      <c r="BO19" s="208" t="s">
        <v>2810</v>
      </c>
      <c r="BR19" s="54" t="s">
        <v>2811</v>
      </c>
      <c r="BS19" s="54" t="s">
        <v>2646</v>
      </c>
      <c r="BV19" s="9" t="s">
        <v>2812</v>
      </c>
      <c r="BZ19" s="208" t="s">
        <v>2813</v>
      </c>
      <c r="CA19" s="209" t="s">
        <v>2814</v>
      </c>
      <c r="CD19" s="208" t="s">
        <v>2815</v>
      </c>
      <c r="CE19" s="209" t="s">
        <v>2816</v>
      </c>
      <c r="CF19" s="209" t="s">
        <v>2661</v>
      </c>
      <c r="CG19" s="208" t="s">
        <v>2666</v>
      </c>
    </row>
    <row r="20" spans="1:85">
      <c r="A20" s="8"/>
      <c r="B20" s="14"/>
      <c r="C20" s="19" t="s">
        <v>2807</v>
      </c>
      <c r="D20" s="54" t="s">
        <v>2817</v>
      </c>
      <c r="E20" s="54" t="s">
        <v>2642</v>
      </c>
      <c r="F20" s="48" t="s">
        <v>2642</v>
      </c>
      <c r="G20" s="511"/>
      <c r="H20" s="512"/>
      <c r="I20" s="8"/>
      <c r="BN20" s="208" t="s">
        <v>2818</v>
      </c>
      <c r="BO20" s="208" t="s">
        <v>2702</v>
      </c>
      <c r="BR20" s="54" t="s">
        <v>2819</v>
      </c>
      <c r="BS20" s="54" t="s">
        <v>2689</v>
      </c>
      <c r="BV20" s="9" t="s">
        <v>2820</v>
      </c>
      <c r="BZ20" s="208" t="s">
        <v>2821</v>
      </c>
      <c r="CA20" s="209" t="s">
        <v>2822</v>
      </c>
      <c r="CD20" s="9" t="s">
        <v>2823</v>
      </c>
      <c r="CE20" s="209" t="s">
        <v>2824</v>
      </c>
      <c r="CF20" s="209" t="s">
        <v>2653</v>
      </c>
      <c r="CG20" s="208" t="s">
        <v>2825</v>
      </c>
    </row>
    <row r="21" spans="1:85">
      <c r="A21" s="8"/>
      <c r="B21" s="14"/>
      <c r="C21" s="19" t="s">
        <v>2807</v>
      </c>
      <c r="D21" s="54" t="s">
        <v>2826</v>
      </c>
      <c r="E21" s="54" t="s">
        <v>2642</v>
      </c>
      <c r="F21" s="48" t="s">
        <v>2642</v>
      </c>
      <c r="G21" s="511"/>
      <c r="H21" s="512"/>
      <c r="I21" s="8"/>
      <c r="BN21" s="208" t="s">
        <v>2827</v>
      </c>
      <c r="BO21" s="208" t="s">
        <v>2828</v>
      </c>
      <c r="BR21" s="54" t="s">
        <v>2655</v>
      </c>
      <c r="BS21" s="54" t="s">
        <v>2642</v>
      </c>
      <c r="BV21" s="9" t="s">
        <v>2829</v>
      </c>
      <c r="BZ21" s="208" t="s">
        <v>2830</v>
      </c>
      <c r="CA21" s="209" t="s">
        <v>2831</v>
      </c>
      <c r="CD21" s="208" t="s">
        <v>2832</v>
      </c>
      <c r="CE21" s="209" t="s">
        <v>2833</v>
      </c>
      <c r="CF21" s="208" t="s">
        <v>2834</v>
      </c>
      <c r="CG21" s="208" t="s">
        <v>2835</v>
      </c>
    </row>
    <row r="22" spans="1:85">
      <c r="A22" s="8"/>
      <c r="B22" s="14"/>
      <c r="C22" s="19" t="s">
        <v>2807</v>
      </c>
      <c r="D22" s="54" t="s">
        <v>2836</v>
      </c>
      <c r="E22" s="54" t="s">
        <v>2642</v>
      </c>
      <c r="F22" s="48" t="s">
        <v>2642</v>
      </c>
      <c r="G22" s="511"/>
      <c r="H22" s="512"/>
      <c r="I22" s="8"/>
      <c r="BN22" s="208" t="s">
        <v>2837</v>
      </c>
      <c r="BO22" s="208" t="s">
        <v>2838</v>
      </c>
      <c r="BR22" s="54" t="s">
        <v>2839</v>
      </c>
      <c r="BS22" s="54" t="s">
        <v>2646</v>
      </c>
      <c r="BV22" s="9" t="s">
        <v>2840</v>
      </c>
      <c r="BZ22" s="208" t="s">
        <v>2841</v>
      </c>
      <c r="CA22" s="209" t="s">
        <v>2842</v>
      </c>
      <c r="CD22" s="208" t="s">
        <v>2843</v>
      </c>
      <c r="CE22" s="209" t="s">
        <v>2844</v>
      </c>
      <c r="CF22" s="208" t="s">
        <v>2653</v>
      </c>
      <c r="CG22" s="208" t="s">
        <v>2666</v>
      </c>
    </row>
    <row r="23" spans="1:85">
      <c r="A23" s="8"/>
      <c r="B23" s="14"/>
      <c r="C23" s="19" t="s">
        <v>2807</v>
      </c>
      <c r="D23" s="54" t="s">
        <v>2845</v>
      </c>
      <c r="E23" s="54" t="s">
        <v>2642</v>
      </c>
      <c r="F23" s="48" t="s">
        <v>2642</v>
      </c>
      <c r="G23" s="511"/>
      <c r="H23" s="512"/>
      <c r="I23" s="8"/>
      <c r="BN23" s="208" t="s">
        <v>2846</v>
      </c>
      <c r="BO23" s="208" t="s">
        <v>2847</v>
      </c>
      <c r="BR23" s="54" t="s">
        <v>2848</v>
      </c>
      <c r="BS23" s="54" t="s">
        <v>2671</v>
      </c>
      <c r="BV23" s="208" t="s">
        <v>2849</v>
      </c>
      <c r="BZ23" s="208" t="s">
        <v>2850</v>
      </c>
      <c r="CA23" s="209" t="s">
        <v>2851</v>
      </c>
      <c r="CD23" s="208" t="s">
        <v>2852</v>
      </c>
      <c r="CE23" s="209" t="s">
        <v>2853</v>
      </c>
      <c r="CF23" s="209" t="s">
        <v>2653</v>
      </c>
      <c r="CG23" s="208" t="s">
        <v>2666</v>
      </c>
    </row>
    <row r="24" spans="1:85">
      <c r="A24" s="8"/>
      <c r="B24" s="14"/>
      <c r="C24" s="19" t="s">
        <v>2854</v>
      </c>
      <c r="D24" s="54" t="s">
        <v>2855</v>
      </c>
      <c r="E24" s="54" t="s">
        <v>2720</v>
      </c>
      <c r="F24" s="46" t="s">
        <v>2720</v>
      </c>
      <c r="G24" s="511"/>
      <c r="H24" s="512"/>
      <c r="I24" s="8"/>
      <c r="BN24" s="208" t="s">
        <v>2856</v>
      </c>
      <c r="BO24" s="208" t="s">
        <v>2857</v>
      </c>
      <c r="BR24" s="54" t="s">
        <v>2858</v>
      </c>
      <c r="BS24" s="54" t="s">
        <v>2671</v>
      </c>
      <c r="BV24" s="9" t="s">
        <v>2859</v>
      </c>
      <c r="CD24" s="208" t="s">
        <v>2860</v>
      </c>
      <c r="CE24" s="209" t="s">
        <v>2861</v>
      </c>
      <c r="CF24" s="208" t="s">
        <v>2661</v>
      </c>
      <c r="CG24" s="208" t="s">
        <v>2666</v>
      </c>
    </row>
    <row r="25" spans="1:85">
      <c r="A25" s="8"/>
      <c r="B25" s="14"/>
      <c r="C25" s="19" t="s">
        <v>2862</v>
      </c>
      <c r="D25" s="54" t="s">
        <v>2863</v>
      </c>
      <c r="E25" s="54" t="s">
        <v>2642</v>
      </c>
      <c r="F25" s="48" t="s">
        <v>2642</v>
      </c>
      <c r="G25" s="511"/>
      <c r="H25" s="512"/>
      <c r="I25" s="8"/>
      <c r="BN25" s="208" t="s">
        <v>2864</v>
      </c>
      <c r="BO25" s="208" t="s">
        <v>2865</v>
      </c>
      <c r="BR25" s="54" t="s">
        <v>2866</v>
      </c>
      <c r="BS25" s="54" t="s">
        <v>2671</v>
      </c>
      <c r="BV25" s="9" t="s">
        <v>2867</v>
      </c>
      <c r="CD25" s="208" t="s">
        <v>2868</v>
      </c>
      <c r="CE25" s="209" t="s">
        <v>2869</v>
      </c>
      <c r="CF25" s="208" t="s">
        <v>2661</v>
      </c>
      <c r="CG25" s="208" t="s">
        <v>2666</v>
      </c>
    </row>
    <row r="26" spans="1:85">
      <c r="A26" s="8"/>
      <c r="B26" s="14"/>
      <c r="C26" s="20" t="s">
        <v>2870</v>
      </c>
      <c r="D26" s="55" t="s">
        <v>2871</v>
      </c>
      <c r="E26" s="55" t="s">
        <v>2872</v>
      </c>
      <c r="F26" s="49" t="s">
        <v>2872</v>
      </c>
      <c r="G26" s="511"/>
      <c r="H26" s="512"/>
      <c r="I26" s="8"/>
      <c r="BN26" s="208" t="s">
        <v>2873</v>
      </c>
      <c r="BO26" s="208" t="s">
        <v>2874</v>
      </c>
      <c r="BR26" s="54" t="s">
        <v>2875</v>
      </c>
      <c r="BS26" s="54" t="s">
        <v>2631</v>
      </c>
      <c r="BV26" s="9" t="s">
        <v>2876</v>
      </c>
      <c r="CD26" s="208" t="s">
        <v>2877</v>
      </c>
      <c r="CE26" s="209" t="s">
        <v>2878</v>
      </c>
      <c r="CF26" s="208" t="s">
        <v>2686</v>
      </c>
      <c r="CG26" s="208" t="s">
        <v>2666</v>
      </c>
    </row>
    <row r="27" spans="1:85">
      <c r="A27" s="8"/>
      <c r="B27" s="14"/>
      <c r="C27" s="19" t="s">
        <v>2879</v>
      </c>
      <c r="D27" s="54" t="s">
        <v>2791</v>
      </c>
      <c r="E27" s="54" t="s">
        <v>2642</v>
      </c>
      <c r="F27" s="48" t="s">
        <v>2642</v>
      </c>
      <c r="G27" s="511"/>
      <c r="H27" s="512"/>
      <c r="I27" s="8"/>
      <c r="BN27" s="208" t="s">
        <v>2880</v>
      </c>
      <c r="BO27" s="208" t="s">
        <v>2881</v>
      </c>
      <c r="BR27" s="54" t="s">
        <v>2882</v>
      </c>
      <c r="BS27" s="54" t="s">
        <v>2646</v>
      </c>
      <c r="BV27" s="9" t="s">
        <v>2883</v>
      </c>
      <c r="CD27" s="208" t="s">
        <v>2884</v>
      </c>
      <c r="CE27" s="209" t="s">
        <v>2885</v>
      </c>
      <c r="CF27" s="208" t="s">
        <v>2653</v>
      </c>
      <c r="CG27" s="208" t="s">
        <v>2666</v>
      </c>
    </row>
    <row r="28" spans="1:85">
      <c r="A28" s="8"/>
      <c r="B28" s="14"/>
      <c r="C28" s="19" t="s">
        <v>2879</v>
      </c>
      <c r="D28" s="54" t="s">
        <v>2886</v>
      </c>
      <c r="E28" s="54" t="s">
        <v>2642</v>
      </c>
      <c r="F28" s="48" t="s">
        <v>2642</v>
      </c>
      <c r="G28" s="511"/>
      <c r="H28" s="512"/>
      <c r="I28" s="8"/>
      <c r="BN28" s="208" t="s">
        <v>2887</v>
      </c>
      <c r="BO28" s="208" t="s">
        <v>2888</v>
      </c>
      <c r="BR28" s="54" t="s">
        <v>2889</v>
      </c>
      <c r="BS28" s="54" t="s">
        <v>2646</v>
      </c>
      <c r="BV28" s="9" t="s">
        <v>2890</v>
      </c>
      <c r="CD28" s="208" t="s">
        <v>2891</v>
      </c>
      <c r="CE28" s="209" t="s">
        <v>2892</v>
      </c>
      <c r="CF28" s="209" t="s">
        <v>2648</v>
      </c>
      <c r="CG28" s="208" t="s">
        <v>2666</v>
      </c>
    </row>
    <row r="29" spans="1:85">
      <c r="A29" s="8"/>
      <c r="B29" s="14"/>
      <c r="C29" s="19" t="s">
        <v>2893</v>
      </c>
      <c r="D29" s="54" t="s">
        <v>2894</v>
      </c>
      <c r="E29" s="54" t="s">
        <v>2720</v>
      </c>
      <c r="F29" s="515" t="s">
        <v>2720</v>
      </c>
      <c r="G29" s="511"/>
      <c r="H29" s="512"/>
      <c r="I29" s="8"/>
      <c r="BN29" s="208" t="s">
        <v>2895</v>
      </c>
      <c r="BO29" s="208" t="s">
        <v>2896</v>
      </c>
      <c r="BR29" s="54" t="s">
        <v>2897</v>
      </c>
      <c r="BS29" s="54" t="s">
        <v>2646</v>
      </c>
      <c r="BV29" s="208" t="s">
        <v>2898</v>
      </c>
      <c r="CD29" s="208" t="s">
        <v>2899</v>
      </c>
      <c r="CE29" s="209" t="s">
        <v>2900</v>
      </c>
      <c r="CF29" s="209" t="s">
        <v>2648</v>
      </c>
      <c r="CG29" s="208" t="s">
        <v>2666</v>
      </c>
    </row>
    <row r="30" spans="1:85">
      <c r="A30" s="8"/>
      <c r="B30" s="14"/>
      <c r="C30" s="19" t="s">
        <v>2901</v>
      </c>
      <c r="D30" s="54" t="s">
        <v>2902</v>
      </c>
      <c r="E30" s="54" t="s">
        <v>2720</v>
      </c>
      <c r="F30" s="515"/>
      <c r="G30" s="511"/>
      <c r="H30" s="512"/>
      <c r="I30" s="8"/>
      <c r="BN30" s="208" t="s">
        <v>2903</v>
      </c>
      <c r="BO30" s="208" t="s">
        <v>2904</v>
      </c>
      <c r="BR30" s="54" t="s">
        <v>2855</v>
      </c>
      <c r="BS30" s="54" t="s">
        <v>2720</v>
      </c>
      <c r="BV30" s="208" t="s">
        <v>2905</v>
      </c>
      <c r="CD30" s="208" t="s">
        <v>2906</v>
      </c>
      <c r="CE30" s="209" t="s">
        <v>2907</v>
      </c>
      <c r="CF30" s="208" t="s">
        <v>2653</v>
      </c>
      <c r="CG30" s="208" t="s">
        <v>2666</v>
      </c>
    </row>
    <row r="31" spans="1:85">
      <c r="A31" s="8"/>
      <c r="B31" s="14"/>
      <c r="C31" s="19" t="s">
        <v>2908</v>
      </c>
      <c r="D31" s="54" t="s">
        <v>2909</v>
      </c>
      <c r="E31" s="54" t="s">
        <v>2720</v>
      </c>
      <c r="F31" s="515"/>
      <c r="G31" s="513"/>
      <c r="H31" s="514"/>
      <c r="I31" s="8"/>
      <c r="BN31" s="208" t="s">
        <v>2910</v>
      </c>
      <c r="BO31" s="208" t="s">
        <v>2911</v>
      </c>
      <c r="BR31" s="54" t="s">
        <v>2894</v>
      </c>
      <c r="BS31" s="54" t="s">
        <v>2720</v>
      </c>
      <c r="BV31" s="9" t="s">
        <v>2912</v>
      </c>
      <c r="CD31" s="208" t="s">
        <v>2913</v>
      </c>
      <c r="CE31" s="209" t="s">
        <v>2914</v>
      </c>
      <c r="CF31" s="208" t="s">
        <v>2653</v>
      </c>
      <c r="CG31" s="208" t="s">
        <v>2666</v>
      </c>
    </row>
    <row r="32" spans="1:85">
      <c r="A32" s="8"/>
      <c r="B32" s="14"/>
      <c r="C32" s="21" t="s">
        <v>2915</v>
      </c>
      <c r="D32" s="54" t="s">
        <v>2916</v>
      </c>
      <c r="E32" s="54" t="s">
        <v>2769</v>
      </c>
      <c r="F32" s="516" t="s">
        <v>2769</v>
      </c>
      <c r="G32" s="517" t="s">
        <v>2917</v>
      </c>
      <c r="H32" s="518"/>
      <c r="I32" s="8"/>
      <c r="BN32" s="208" t="s">
        <v>2918</v>
      </c>
      <c r="BO32" s="208" t="s">
        <v>2919</v>
      </c>
      <c r="BR32" s="54" t="s">
        <v>2719</v>
      </c>
      <c r="BS32" s="54" t="s">
        <v>2720</v>
      </c>
      <c r="BV32" s="9" t="s">
        <v>2920</v>
      </c>
      <c r="CD32" s="208" t="s">
        <v>2921</v>
      </c>
      <c r="CE32" s="209" t="s">
        <v>2922</v>
      </c>
      <c r="CF32" s="208" t="s">
        <v>2661</v>
      </c>
      <c r="CG32" s="208" t="s">
        <v>2666</v>
      </c>
    </row>
    <row r="33" spans="1:85">
      <c r="A33" s="8"/>
      <c r="B33" s="14"/>
      <c r="C33" s="21" t="s">
        <v>2923</v>
      </c>
      <c r="D33" s="54" t="s">
        <v>2924</v>
      </c>
      <c r="E33" s="54" t="s">
        <v>2769</v>
      </c>
      <c r="F33" s="516"/>
      <c r="G33" s="519"/>
      <c r="H33" s="520"/>
      <c r="I33" s="8"/>
      <c r="BN33" s="208" t="s">
        <v>2925</v>
      </c>
      <c r="BO33" s="208" t="s">
        <v>2723</v>
      </c>
      <c r="BR33" s="54" t="s">
        <v>2926</v>
      </c>
      <c r="BS33" s="54" t="s">
        <v>2646</v>
      </c>
      <c r="BV33" s="9" t="s">
        <v>2927</v>
      </c>
      <c r="CD33" s="9" t="s">
        <v>2928</v>
      </c>
      <c r="CE33" s="209" t="s">
        <v>2929</v>
      </c>
      <c r="CF33" s="209" t="s">
        <v>2692</v>
      </c>
      <c r="CG33" s="208" t="s">
        <v>2930</v>
      </c>
    </row>
    <row r="34" spans="1:85">
      <c r="A34" s="8"/>
      <c r="B34" s="14"/>
      <c r="C34" s="21" t="s">
        <v>2931</v>
      </c>
      <c r="D34" s="54" t="s">
        <v>2932</v>
      </c>
      <c r="E34" s="54" t="s">
        <v>2790</v>
      </c>
      <c r="F34" s="50" t="s">
        <v>2790</v>
      </c>
      <c r="G34" s="519"/>
      <c r="H34" s="520"/>
      <c r="I34" s="8"/>
      <c r="BN34" s="208" t="s">
        <v>2933</v>
      </c>
      <c r="BO34" s="208" t="s">
        <v>2934</v>
      </c>
      <c r="BR34" s="54" t="s">
        <v>2935</v>
      </c>
      <c r="BS34" s="54" t="s">
        <v>2689</v>
      </c>
      <c r="BV34" s="9" t="s">
        <v>2936</v>
      </c>
      <c r="CD34" s="208" t="s">
        <v>2937</v>
      </c>
      <c r="CE34" s="209" t="s">
        <v>2938</v>
      </c>
      <c r="CF34" s="208" t="s">
        <v>2653</v>
      </c>
      <c r="CG34" s="208" t="s">
        <v>2666</v>
      </c>
    </row>
    <row r="35" spans="1:85">
      <c r="A35" s="8"/>
      <c r="B35" s="14"/>
      <c r="C35" s="21" t="s">
        <v>2939</v>
      </c>
      <c r="D35" s="54" t="s">
        <v>2722</v>
      </c>
      <c r="E35" s="54" t="s">
        <v>2723</v>
      </c>
      <c r="F35" s="51" t="s">
        <v>2723</v>
      </c>
      <c r="G35" s="519"/>
      <c r="H35" s="520"/>
      <c r="I35" s="8"/>
      <c r="BN35" s="208" t="s">
        <v>2940</v>
      </c>
      <c r="BO35" s="208" t="s">
        <v>2646</v>
      </c>
      <c r="BR35" s="54" t="s">
        <v>2941</v>
      </c>
      <c r="BS35" s="54" t="s">
        <v>2659</v>
      </c>
      <c r="BV35" s="9" t="s">
        <v>2942</v>
      </c>
      <c r="CD35" s="208" t="s">
        <v>2943</v>
      </c>
      <c r="CE35" s="9" t="s">
        <v>2944</v>
      </c>
      <c r="CF35" s="209" t="s">
        <v>2661</v>
      </c>
      <c r="CG35" s="208" t="s">
        <v>2666</v>
      </c>
    </row>
    <row r="36" spans="1:85">
      <c r="A36" s="8"/>
      <c r="B36" s="14"/>
      <c r="C36" s="21" t="s">
        <v>2945</v>
      </c>
      <c r="D36" s="54" t="s">
        <v>2819</v>
      </c>
      <c r="E36" s="54" t="s">
        <v>2689</v>
      </c>
      <c r="F36" s="523" t="s">
        <v>2689</v>
      </c>
      <c r="G36" s="519"/>
      <c r="H36" s="520"/>
      <c r="I36" s="8"/>
      <c r="BN36" s="208" t="s">
        <v>2946</v>
      </c>
      <c r="BO36" s="208" t="s">
        <v>2631</v>
      </c>
      <c r="BR36" s="54" t="s">
        <v>2947</v>
      </c>
      <c r="BS36" s="54" t="s">
        <v>2934</v>
      </c>
      <c r="BV36" s="9" t="s">
        <v>2948</v>
      </c>
      <c r="CD36" s="208" t="s">
        <v>2949</v>
      </c>
      <c r="CE36" s="209" t="s">
        <v>2950</v>
      </c>
      <c r="CF36" s="209" t="s">
        <v>2648</v>
      </c>
      <c r="CG36" s="208" t="s">
        <v>2666</v>
      </c>
    </row>
    <row r="37" spans="1:85">
      <c r="A37" s="8"/>
      <c r="B37" s="14"/>
      <c r="C37" s="21" t="s">
        <v>2951</v>
      </c>
      <c r="D37" s="54" t="s">
        <v>2952</v>
      </c>
      <c r="E37" s="54" t="s">
        <v>2689</v>
      </c>
      <c r="F37" s="523"/>
      <c r="G37" s="519"/>
      <c r="H37" s="520"/>
      <c r="I37" s="8"/>
      <c r="BN37" s="208" t="s">
        <v>2953</v>
      </c>
      <c r="BO37" s="208" t="s">
        <v>2954</v>
      </c>
      <c r="BR37" s="54" t="s">
        <v>2955</v>
      </c>
      <c r="BS37" s="54" t="s">
        <v>2629</v>
      </c>
      <c r="BV37" s="9" t="s">
        <v>2956</v>
      </c>
      <c r="CD37" s="208" t="s">
        <v>2957</v>
      </c>
      <c r="CE37" s="209" t="s">
        <v>2958</v>
      </c>
      <c r="CF37" s="209" t="s">
        <v>2686</v>
      </c>
      <c r="CG37" s="208" t="s">
        <v>2666</v>
      </c>
    </row>
    <row r="38" spans="1:85">
      <c r="A38" s="8"/>
      <c r="B38" s="14"/>
      <c r="C38" s="21" t="s">
        <v>2959</v>
      </c>
      <c r="D38" s="54" t="s">
        <v>2935</v>
      </c>
      <c r="E38" s="54" t="s">
        <v>2689</v>
      </c>
      <c r="F38" s="523"/>
      <c r="G38" s="519"/>
      <c r="H38" s="520"/>
      <c r="I38" s="8"/>
      <c r="BN38" s="208" t="s">
        <v>2960</v>
      </c>
      <c r="BO38" s="208" t="s">
        <v>2961</v>
      </c>
      <c r="BR38" s="54" t="s">
        <v>2962</v>
      </c>
      <c r="BS38" s="54" t="s">
        <v>2631</v>
      </c>
      <c r="BV38" s="9" t="s">
        <v>2963</v>
      </c>
      <c r="CD38" s="208" t="s">
        <v>2964</v>
      </c>
      <c r="CE38" s="209" t="s">
        <v>2965</v>
      </c>
      <c r="CF38" s="208" t="s">
        <v>2653</v>
      </c>
      <c r="CG38" s="208" t="s">
        <v>2666</v>
      </c>
    </row>
    <row r="39" spans="1:85">
      <c r="A39" s="8"/>
      <c r="B39" s="14"/>
      <c r="C39" s="21" t="s">
        <v>2966</v>
      </c>
      <c r="D39" s="54" t="s">
        <v>2967</v>
      </c>
      <c r="E39" s="54" t="s">
        <v>2689</v>
      </c>
      <c r="F39" s="523"/>
      <c r="G39" s="519"/>
      <c r="H39" s="520"/>
      <c r="I39" s="8"/>
      <c r="BN39" s="208" t="s">
        <v>2968</v>
      </c>
      <c r="BO39" s="208" t="s">
        <v>2671</v>
      </c>
      <c r="BR39" s="54" t="s">
        <v>2641</v>
      </c>
      <c r="BS39" s="54" t="s">
        <v>2642</v>
      </c>
      <c r="BV39" s="9" t="s">
        <v>2969</v>
      </c>
      <c r="CD39" s="208" t="s">
        <v>2970</v>
      </c>
      <c r="CE39" s="209" t="s">
        <v>2971</v>
      </c>
      <c r="CF39" s="209" t="s">
        <v>2972</v>
      </c>
      <c r="CG39" s="208" t="s">
        <v>2666</v>
      </c>
    </row>
    <row r="40" spans="1:85">
      <c r="A40" s="8"/>
      <c r="B40" s="14"/>
      <c r="C40" s="21" t="s">
        <v>2973</v>
      </c>
      <c r="D40" s="54" t="s">
        <v>2974</v>
      </c>
      <c r="E40" s="54" t="s">
        <v>2689</v>
      </c>
      <c r="F40" s="523"/>
      <c r="G40" s="519"/>
      <c r="H40" s="520"/>
      <c r="I40" s="8"/>
      <c r="BN40" s="208" t="s">
        <v>2975</v>
      </c>
      <c r="BO40" s="208" t="s">
        <v>2976</v>
      </c>
      <c r="BR40" s="54" t="s">
        <v>2667</v>
      </c>
      <c r="BS40" s="54" t="s">
        <v>2642</v>
      </c>
      <c r="BV40" s="9" t="s">
        <v>2977</v>
      </c>
      <c r="CD40" s="208" t="s">
        <v>2978</v>
      </c>
      <c r="CE40" s="209" t="s">
        <v>2979</v>
      </c>
      <c r="CF40" s="208" t="s">
        <v>2653</v>
      </c>
      <c r="CG40" s="208" t="s">
        <v>2666</v>
      </c>
    </row>
    <row r="41" spans="1:85" ht="15" thickBot="1">
      <c r="A41" s="8"/>
      <c r="B41" s="14"/>
      <c r="C41" s="21" t="s">
        <v>2980</v>
      </c>
      <c r="D41" s="54" t="s">
        <v>2981</v>
      </c>
      <c r="E41" s="54" t="s">
        <v>2689</v>
      </c>
      <c r="F41" s="523"/>
      <c r="G41" s="521"/>
      <c r="H41" s="522"/>
      <c r="I41" s="8"/>
      <c r="BN41" s="208" t="s">
        <v>2982</v>
      </c>
      <c r="BO41" s="208" t="s">
        <v>2983</v>
      </c>
      <c r="BR41" s="54" t="s">
        <v>2678</v>
      </c>
      <c r="BS41" s="54" t="s">
        <v>2642</v>
      </c>
      <c r="BV41" s="9" t="s">
        <v>2984</v>
      </c>
      <c r="CD41" s="208" t="s">
        <v>2985</v>
      </c>
      <c r="CE41" s="209" t="s">
        <v>2986</v>
      </c>
      <c r="CF41" s="209" t="s">
        <v>2648</v>
      </c>
      <c r="CG41" s="208" t="s">
        <v>2666</v>
      </c>
    </row>
    <row r="42" spans="1:85">
      <c r="A42" s="8"/>
      <c r="B42" s="14"/>
      <c r="C42" s="21" t="s">
        <v>2987</v>
      </c>
      <c r="D42" s="54" t="s">
        <v>2988</v>
      </c>
      <c r="E42" s="54" t="s">
        <v>2828</v>
      </c>
      <c r="F42" s="504" t="s">
        <v>2828</v>
      </c>
      <c r="G42" s="505" t="s">
        <v>2989</v>
      </c>
      <c r="H42" s="506"/>
      <c r="I42" s="8"/>
      <c r="BN42" s="208" t="s">
        <v>2990</v>
      </c>
      <c r="BO42" s="208" t="s">
        <v>2991</v>
      </c>
      <c r="BR42" s="54" t="s">
        <v>2992</v>
      </c>
      <c r="BS42" s="54" t="s">
        <v>2934</v>
      </c>
      <c r="BV42" s="9" t="s">
        <v>2993</v>
      </c>
      <c r="CD42" s="208" t="s">
        <v>2994</v>
      </c>
      <c r="CE42" s="209" t="s">
        <v>2995</v>
      </c>
      <c r="CF42" s="208" t="s">
        <v>2653</v>
      </c>
      <c r="CG42" s="208" t="s">
        <v>2666</v>
      </c>
    </row>
    <row r="43" spans="1:85">
      <c r="A43" s="8"/>
      <c r="B43" s="14"/>
      <c r="C43" s="21" t="s">
        <v>2996</v>
      </c>
      <c r="D43" s="54" t="s">
        <v>2997</v>
      </c>
      <c r="E43" s="54" t="s">
        <v>2828</v>
      </c>
      <c r="F43" s="504"/>
      <c r="G43" s="507"/>
      <c r="H43" s="508"/>
      <c r="I43" s="8"/>
      <c r="BN43" s="208" t="s">
        <v>2998</v>
      </c>
      <c r="BO43" s="208" t="s">
        <v>2999</v>
      </c>
      <c r="BP43" s="9"/>
      <c r="BQ43" s="9"/>
      <c r="BR43" s="54" t="s">
        <v>2687</v>
      </c>
      <c r="BS43" s="54" t="s">
        <v>2642</v>
      </c>
      <c r="BV43" s="9" t="s">
        <v>3000</v>
      </c>
      <c r="CD43" s="208" t="s">
        <v>3001</v>
      </c>
      <c r="CE43" s="209" t="s">
        <v>3002</v>
      </c>
      <c r="CF43" s="209" t="s">
        <v>2661</v>
      </c>
      <c r="CG43" s="208" t="s">
        <v>2666</v>
      </c>
    </row>
    <row r="44" spans="1:85">
      <c r="A44" s="8"/>
      <c r="B44" s="14"/>
      <c r="C44" s="21" t="s">
        <v>3003</v>
      </c>
      <c r="D44" s="54" t="s">
        <v>2701</v>
      </c>
      <c r="E44" s="54" t="s">
        <v>2702</v>
      </c>
      <c r="F44" s="491" t="s">
        <v>2702</v>
      </c>
      <c r="G44" s="507"/>
      <c r="H44" s="508"/>
      <c r="I44" s="8"/>
      <c r="BN44" s="208" t="s">
        <v>3004</v>
      </c>
      <c r="BO44" s="208" t="s">
        <v>3005</v>
      </c>
      <c r="BP44" s="9"/>
      <c r="BQ44" s="9"/>
      <c r="BR44" s="54" t="s">
        <v>2709</v>
      </c>
      <c r="BS44" s="54" t="s">
        <v>2642</v>
      </c>
      <c r="BV44" s="9" t="s">
        <v>3006</v>
      </c>
      <c r="CD44" s="208" t="s">
        <v>3007</v>
      </c>
      <c r="CE44" s="209" t="s">
        <v>3008</v>
      </c>
      <c r="CF44" s="208" t="s">
        <v>2661</v>
      </c>
      <c r="CG44" s="208" t="s">
        <v>2666</v>
      </c>
    </row>
    <row r="45" spans="1:85" ht="15" thickBot="1">
      <c r="A45" s="8"/>
      <c r="B45" s="14"/>
      <c r="C45" s="21" t="s">
        <v>3003</v>
      </c>
      <c r="D45" s="54" t="s">
        <v>3009</v>
      </c>
      <c r="E45" s="54" t="s">
        <v>2702</v>
      </c>
      <c r="F45" s="491"/>
      <c r="G45" s="509"/>
      <c r="H45" s="510"/>
      <c r="I45" s="8"/>
      <c r="BN45" s="208" t="s">
        <v>3010</v>
      </c>
      <c r="BO45" s="208" t="s">
        <v>3011</v>
      </c>
      <c r="BP45" s="9"/>
      <c r="BQ45" s="9"/>
      <c r="BR45" s="54" t="s">
        <v>2967</v>
      </c>
      <c r="BS45" s="54" t="s">
        <v>2689</v>
      </c>
      <c r="BV45" s="9" t="s">
        <v>3012</v>
      </c>
      <c r="CD45" s="208" t="s">
        <v>3013</v>
      </c>
      <c r="CE45" s="209" t="s">
        <v>3014</v>
      </c>
      <c r="CF45" s="209" t="s">
        <v>2653</v>
      </c>
      <c r="CG45" s="208" t="s">
        <v>2666</v>
      </c>
    </row>
    <row r="46" spans="1:85">
      <c r="A46" s="8"/>
      <c r="B46" s="546" t="s">
        <v>2992</v>
      </c>
      <c r="C46" s="22">
        <v>100</v>
      </c>
      <c r="D46" s="54" t="s">
        <v>2947</v>
      </c>
      <c r="E46" s="54" t="s">
        <v>2934</v>
      </c>
      <c r="F46" s="549" t="s">
        <v>2934</v>
      </c>
      <c r="G46" s="550" t="s">
        <v>3015</v>
      </c>
      <c r="H46" s="551"/>
      <c r="I46" s="8"/>
      <c r="BN46" s="208" t="s">
        <v>3016</v>
      </c>
      <c r="BO46" s="208" t="s">
        <v>3017</v>
      </c>
      <c r="BP46" s="9"/>
      <c r="BQ46" s="9"/>
      <c r="BR46" s="54" t="s">
        <v>2974</v>
      </c>
      <c r="BS46" s="54" t="s">
        <v>2689</v>
      </c>
      <c r="BV46" s="9" t="s">
        <v>3018</v>
      </c>
      <c r="CD46" s="208" t="s">
        <v>3019</v>
      </c>
      <c r="CE46" s="209" t="s">
        <v>3020</v>
      </c>
      <c r="CF46" s="209" t="s">
        <v>2653</v>
      </c>
      <c r="CG46" s="208" t="s">
        <v>2666</v>
      </c>
    </row>
    <row r="47" spans="1:85">
      <c r="A47" s="8"/>
      <c r="B47" s="547"/>
      <c r="C47" s="23">
        <v>101</v>
      </c>
      <c r="D47" s="54" t="s">
        <v>2992</v>
      </c>
      <c r="E47" s="54" t="s">
        <v>2934</v>
      </c>
      <c r="F47" s="549"/>
      <c r="G47" s="552"/>
      <c r="H47" s="553"/>
      <c r="I47" s="8"/>
      <c r="BN47" s="208" t="s">
        <v>3021</v>
      </c>
      <c r="BO47" s="208" t="s">
        <v>3022</v>
      </c>
      <c r="BP47" s="9"/>
      <c r="BQ47" s="9"/>
      <c r="BR47" s="54" t="s">
        <v>2698</v>
      </c>
      <c r="BS47" s="54" t="s">
        <v>2642</v>
      </c>
      <c r="BV47" s="9" t="s">
        <v>3023</v>
      </c>
      <c r="CD47" s="208" t="s">
        <v>3024</v>
      </c>
      <c r="CE47" s="209" t="s">
        <v>3025</v>
      </c>
      <c r="CF47" s="209" t="s">
        <v>2653</v>
      </c>
      <c r="CG47" s="208" t="s">
        <v>2666</v>
      </c>
    </row>
    <row r="48" spans="1:85" ht="15" thickBot="1">
      <c r="A48" s="8"/>
      <c r="B48" s="548"/>
      <c r="C48" s="24">
        <v>102</v>
      </c>
      <c r="D48" s="54" t="s">
        <v>3026</v>
      </c>
      <c r="E48" s="54" t="s">
        <v>2934</v>
      </c>
      <c r="F48" s="549"/>
      <c r="G48" s="552"/>
      <c r="H48" s="553"/>
      <c r="I48" s="8"/>
      <c r="BN48" s="208" t="s">
        <v>3027</v>
      </c>
      <c r="BO48" s="208" t="s">
        <v>3028</v>
      </c>
      <c r="BP48" s="9"/>
      <c r="BQ48" s="9"/>
      <c r="BR48" s="54" t="s">
        <v>3009</v>
      </c>
      <c r="BS48" s="54" t="s">
        <v>2702</v>
      </c>
      <c r="BV48" s="9" t="s">
        <v>3029</v>
      </c>
      <c r="CD48" s="208" t="s">
        <v>3030</v>
      </c>
      <c r="CE48" s="209" t="s">
        <v>3031</v>
      </c>
      <c r="CF48" s="209" t="s">
        <v>2653</v>
      </c>
      <c r="CG48" s="208" t="s">
        <v>2666</v>
      </c>
    </row>
    <row r="49" spans="1:85">
      <c r="A49" s="8"/>
      <c r="B49" s="556" t="s">
        <v>3032</v>
      </c>
      <c r="C49" s="25">
        <v>110</v>
      </c>
      <c r="D49" s="54" t="s">
        <v>3032</v>
      </c>
      <c r="E49" s="54" t="s">
        <v>2646</v>
      </c>
      <c r="F49" s="559" t="s">
        <v>2646</v>
      </c>
      <c r="G49" s="552"/>
      <c r="H49" s="553"/>
      <c r="I49" s="8"/>
      <c r="BN49" s="208" t="s">
        <v>3033</v>
      </c>
      <c r="BO49" s="208" t="s">
        <v>3034</v>
      </c>
      <c r="BP49" s="9"/>
      <c r="BQ49" s="9"/>
      <c r="BR49" s="55" t="s">
        <v>2871</v>
      </c>
      <c r="BS49" s="55" t="s">
        <v>2872</v>
      </c>
      <c r="BV49" s="9" t="s">
        <v>3035</v>
      </c>
      <c r="CD49" s="208" t="s">
        <v>3036</v>
      </c>
      <c r="CE49" s="209" t="s">
        <v>3037</v>
      </c>
      <c r="CF49" s="209" t="s">
        <v>2653</v>
      </c>
      <c r="CG49" s="208" t="s">
        <v>2666</v>
      </c>
    </row>
    <row r="50" spans="1:85">
      <c r="A50" s="8"/>
      <c r="B50" s="557"/>
      <c r="C50" s="26">
        <v>111</v>
      </c>
      <c r="D50" s="54" t="s">
        <v>2645</v>
      </c>
      <c r="E50" s="54" t="s">
        <v>2646</v>
      </c>
      <c r="F50" s="559"/>
      <c r="G50" s="552"/>
      <c r="H50" s="553"/>
      <c r="I50" s="8"/>
      <c r="BN50" s="208" t="s">
        <v>3038</v>
      </c>
      <c r="BO50" s="208" t="s">
        <v>3039</v>
      </c>
      <c r="BP50" s="9"/>
      <c r="BQ50" s="9"/>
      <c r="BR50" s="54" t="s">
        <v>2981</v>
      </c>
      <c r="BS50" s="54" t="s">
        <v>2689</v>
      </c>
      <c r="BV50" s="9" t="s">
        <v>3040</v>
      </c>
      <c r="CD50" s="208" t="s">
        <v>3041</v>
      </c>
      <c r="CE50" s="209" t="s">
        <v>3042</v>
      </c>
      <c r="CF50" s="209" t="s">
        <v>2653</v>
      </c>
      <c r="CG50" s="208" t="s">
        <v>2666</v>
      </c>
    </row>
    <row r="51" spans="1:85">
      <c r="A51" s="8"/>
      <c r="B51" s="557"/>
      <c r="C51" s="26">
        <v>112</v>
      </c>
      <c r="D51" s="54" t="s">
        <v>2882</v>
      </c>
      <c r="E51" s="54" t="s">
        <v>2646</v>
      </c>
      <c r="F51" s="559"/>
      <c r="G51" s="552"/>
      <c r="H51" s="553"/>
      <c r="I51" s="8"/>
      <c r="BN51" s="208" t="s">
        <v>3043</v>
      </c>
      <c r="BO51" s="208" t="s">
        <v>3044</v>
      </c>
      <c r="BP51" s="9"/>
      <c r="BQ51" s="9"/>
      <c r="BR51" s="54" t="s">
        <v>2759</v>
      </c>
      <c r="BS51" s="54" t="s">
        <v>2642</v>
      </c>
      <c r="BV51" s="9" t="s">
        <v>3045</v>
      </c>
      <c r="CD51" s="9" t="s">
        <v>3046</v>
      </c>
      <c r="CE51" s="209" t="s">
        <v>3047</v>
      </c>
      <c r="CF51" s="209" t="s">
        <v>2653</v>
      </c>
      <c r="CG51" s="208" t="s">
        <v>2666</v>
      </c>
    </row>
    <row r="52" spans="1:85">
      <c r="A52" s="8"/>
      <c r="B52" s="557"/>
      <c r="C52" s="26">
        <v>113</v>
      </c>
      <c r="D52" s="54" t="s">
        <v>2839</v>
      </c>
      <c r="E52" s="54" t="s">
        <v>2646</v>
      </c>
      <c r="F52" s="559"/>
      <c r="G52" s="552"/>
      <c r="H52" s="553"/>
      <c r="I52" s="8"/>
      <c r="BN52" s="208" t="s">
        <v>3048</v>
      </c>
      <c r="BO52" s="208" t="s">
        <v>3049</v>
      </c>
      <c r="BP52" s="9"/>
      <c r="BQ52" s="9"/>
      <c r="BR52" s="54" t="s">
        <v>3050</v>
      </c>
      <c r="BS52" s="54" t="s">
        <v>2646</v>
      </c>
      <c r="BV52" s="9" t="s">
        <v>3051</v>
      </c>
      <c r="CD52" s="208" t="s">
        <v>3052</v>
      </c>
      <c r="CE52" s="209" t="s">
        <v>3053</v>
      </c>
      <c r="CF52" s="208" t="s">
        <v>2972</v>
      </c>
      <c r="CG52" s="208" t="s">
        <v>2666</v>
      </c>
    </row>
    <row r="53" spans="1:85" ht="15" thickBot="1">
      <c r="A53" s="8"/>
      <c r="B53" s="558"/>
      <c r="C53" s="27">
        <v>114</v>
      </c>
      <c r="D53" s="54" t="s">
        <v>2811</v>
      </c>
      <c r="E53" s="54" t="s">
        <v>2646</v>
      </c>
      <c r="F53" s="559"/>
      <c r="G53" s="552"/>
      <c r="H53" s="553"/>
      <c r="I53" s="8"/>
      <c r="BN53" s="208" t="s">
        <v>3054</v>
      </c>
      <c r="BO53" s="208" t="s">
        <v>3055</v>
      </c>
      <c r="BP53" s="9"/>
      <c r="BQ53" s="9"/>
      <c r="BR53" s="54" t="s">
        <v>3056</v>
      </c>
      <c r="BS53" s="54" t="s">
        <v>2629</v>
      </c>
      <c r="BV53" s="9" t="s">
        <v>3057</v>
      </c>
      <c r="CD53" s="208" t="s">
        <v>3058</v>
      </c>
      <c r="CE53" s="209" t="s">
        <v>3059</v>
      </c>
      <c r="CF53" s="209" t="s">
        <v>2653</v>
      </c>
      <c r="CG53" s="208" t="s">
        <v>2666</v>
      </c>
    </row>
    <row r="54" spans="1:85">
      <c r="A54" s="8"/>
      <c r="B54" s="560" t="s">
        <v>3060</v>
      </c>
      <c r="C54" s="28">
        <v>120</v>
      </c>
      <c r="D54" s="54" t="s">
        <v>2734</v>
      </c>
      <c r="E54" s="54" t="s">
        <v>2646</v>
      </c>
      <c r="F54" s="559"/>
      <c r="G54" s="552"/>
      <c r="H54" s="553"/>
      <c r="I54" s="8"/>
      <c r="BP54" s="9"/>
      <c r="BQ54" s="9"/>
      <c r="BR54" s="54" t="s">
        <v>2788</v>
      </c>
      <c r="BS54" s="54" t="s">
        <v>2642</v>
      </c>
      <c r="BV54" s="9" t="s">
        <v>3061</v>
      </c>
      <c r="CD54" s="208" t="s">
        <v>3062</v>
      </c>
      <c r="CE54" s="209" t="s">
        <v>3063</v>
      </c>
      <c r="CF54" s="208" t="s">
        <v>2648</v>
      </c>
      <c r="CG54" s="208" t="s">
        <v>2666</v>
      </c>
    </row>
    <row r="55" spans="1:85">
      <c r="A55" s="8"/>
      <c r="B55" s="561"/>
      <c r="C55" s="26">
        <v>121</v>
      </c>
      <c r="D55" s="54" t="s">
        <v>2926</v>
      </c>
      <c r="E55" s="54" t="s">
        <v>2646</v>
      </c>
      <c r="F55" s="559"/>
      <c r="G55" s="552"/>
      <c r="H55" s="553"/>
      <c r="I55" s="8"/>
      <c r="BP55" s="9"/>
      <c r="BQ55" s="9"/>
      <c r="BR55" s="54" t="s">
        <v>2777</v>
      </c>
      <c r="BS55" s="54" t="s">
        <v>2642</v>
      </c>
      <c r="BV55" s="9" t="s">
        <v>3064</v>
      </c>
      <c r="CD55" s="208" t="s">
        <v>3065</v>
      </c>
      <c r="CE55" s="209" t="s">
        <v>3066</v>
      </c>
      <c r="CF55" s="208" t="s">
        <v>2648</v>
      </c>
      <c r="CG55" s="208" t="s">
        <v>2666</v>
      </c>
    </row>
    <row r="56" spans="1:85">
      <c r="A56" s="8"/>
      <c r="B56" s="561"/>
      <c r="C56" s="26">
        <v>122</v>
      </c>
      <c r="D56" s="54" t="s">
        <v>3067</v>
      </c>
      <c r="E56" s="54" t="s">
        <v>2646</v>
      </c>
      <c r="F56" s="559"/>
      <c r="G56" s="552"/>
      <c r="H56" s="553"/>
      <c r="I56" s="8"/>
      <c r="BP56" s="9"/>
      <c r="BQ56" s="9"/>
      <c r="BR56" s="54" t="s">
        <v>3068</v>
      </c>
      <c r="BS56" s="54" t="s">
        <v>2642</v>
      </c>
      <c r="BV56" s="9" t="s">
        <v>3069</v>
      </c>
      <c r="CD56" s="208" t="s">
        <v>3070</v>
      </c>
      <c r="CE56" s="209" t="s">
        <v>3071</v>
      </c>
      <c r="CF56" s="208" t="s">
        <v>2661</v>
      </c>
      <c r="CG56" s="208" t="s">
        <v>2666</v>
      </c>
    </row>
    <row r="57" spans="1:85">
      <c r="A57" s="8"/>
      <c r="B57" s="561"/>
      <c r="C57" s="26">
        <v>123</v>
      </c>
      <c r="D57" s="54" t="s">
        <v>3072</v>
      </c>
      <c r="E57" s="54" t="s">
        <v>2646</v>
      </c>
      <c r="F57" s="559"/>
      <c r="G57" s="552"/>
      <c r="H57" s="553"/>
      <c r="I57" s="8"/>
      <c r="BP57" s="9"/>
      <c r="BQ57" s="9"/>
      <c r="BR57" s="54" t="s">
        <v>2826</v>
      </c>
      <c r="BS57" s="54" t="s">
        <v>2642</v>
      </c>
      <c r="BV57" s="208" t="s">
        <v>3073</v>
      </c>
      <c r="CD57" s="208" t="s">
        <v>3074</v>
      </c>
      <c r="CE57" s="209" t="s">
        <v>3075</v>
      </c>
      <c r="CF57" s="208" t="s">
        <v>2648</v>
      </c>
      <c r="CG57" s="208" t="s">
        <v>2666</v>
      </c>
    </row>
    <row r="58" spans="1:85">
      <c r="A58" s="8"/>
      <c r="B58" s="561"/>
      <c r="C58" s="26">
        <v>124</v>
      </c>
      <c r="D58" s="54" t="s">
        <v>3076</v>
      </c>
      <c r="E58" s="54" t="s">
        <v>2646</v>
      </c>
      <c r="F58" s="559"/>
      <c r="G58" s="552"/>
      <c r="H58" s="553"/>
      <c r="I58" s="8"/>
      <c r="BP58" s="9"/>
      <c r="BQ58" s="9"/>
      <c r="BR58" s="54" t="s">
        <v>3077</v>
      </c>
      <c r="BS58" s="54" t="s">
        <v>2642</v>
      </c>
      <c r="BV58" s="208" t="s">
        <v>3078</v>
      </c>
      <c r="CD58" s="208" t="s">
        <v>3079</v>
      </c>
      <c r="CE58" s="209" t="s">
        <v>3080</v>
      </c>
      <c r="CF58" s="208" t="s">
        <v>2653</v>
      </c>
      <c r="CG58" s="208" t="s">
        <v>2666</v>
      </c>
    </row>
    <row r="59" spans="1:85">
      <c r="A59" s="8"/>
      <c r="B59" s="561"/>
      <c r="C59" s="26">
        <v>125</v>
      </c>
      <c r="D59" s="54" t="s">
        <v>3081</v>
      </c>
      <c r="E59" s="54" t="s">
        <v>2646</v>
      </c>
      <c r="F59" s="559"/>
      <c r="G59" s="552"/>
      <c r="H59" s="553"/>
      <c r="I59" s="8"/>
      <c r="BP59" s="9"/>
      <c r="BQ59" s="9"/>
      <c r="BR59" s="54" t="s">
        <v>2916</v>
      </c>
      <c r="BS59" s="54" t="s">
        <v>2769</v>
      </c>
      <c r="BV59" s="9" t="s">
        <v>3082</v>
      </c>
      <c r="CD59" s="208" t="s">
        <v>3083</v>
      </c>
      <c r="CE59" s="209" t="s">
        <v>3084</v>
      </c>
      <c r="CF59" s="209" t="s">
        <v>2648</v>
      </c>
      <c r="CG59" s="208" t="s">
        <v>2666</v>
      </c>
    </row>
    <row r="60" spans="1:85">
      <c r="A60" s="8"/>
      <c r="B60" s="561"/>
      <c r="C60" s="26">
        <v>125</v>
      </c>
      <c r="D60" s="54" t="s">
        <v>3050</v>
      </c>
      <c r="E60" s="54" t="s">
        <v>2646</v>
      </c>
      <c r="F60" s="559"/>
      <c r="G60" s="552"/>
      <c r="H60" s="553"/>
      <c r="I60" s="8"/>
      <c r="BP60" s="9"/>
      <c r="BQ60" s="9"/>
      <c r="BR60" s="54" t="s">
        <v>2798</v>
      </c>
      <c r="BS60" s="54" t="s">
        <v>2720</v>
      </c>
      <c r="BV60" s="9" t="s">
        <v>3085</v>
      </c>
      <c r="CD60" s="208" t="s">
        <v>3086</v>
      </c>
      <c r="CE60" s="209" t="s">
        <v>3087</v>
      </c>
      <c r="CF60" s="209" t="s">
        <v>2653</v>
      </c>
      <c r="CG60" s="208" t="s">
        <v>2697</v>
      </c>
    </row>
    <row r="61" spans="1:85">
      <c r="A61" s="8"/>
      <c r="B61" s="561"/>
      <c r="C61" s="26">
        <v>126</v>
      </c>
      <c r="D61" s="54" t="s">
        <v>3088</v>
      </c>
      <c r="E61" s="54" t="s">
        <v>2646</v>
      </c>
      <c r="F61" s="559"/>
      <c r="G61" s="552"/>
      <c r="H61" s="553"/>
      <c r="I61" s="8"/>
      <c r="BP61" s="9"/>
      <c r="BQ61" s="9"/>
      <c r="BR61" s="54" t="s">
        <v>2863</v>
      </c>
      <c r="BS61" s="54" t="s">
        <v>2642</v>
      </c>
      <c r="BV61" s="9" t="s">
        <v>3089</v>
      </c>
      <c r="CD61" s="9" t="s">
        <v>3090</v>
      </c>
      <c r="CE61" s="209" t="s">
        <v>3091</v>
      </c>
      <c r="CF61" s="209" t="s">
        <v>2653</v>
      </c>
      <c r="CG61" s="208" t="s">
        <v>2666</v>
      </c>
    </row>
    <row r="62" spans="1:85">
      <c r="A62" s="8"/>
      <c r="B62" s="561"/>
      <c r="C62" s="26">
        <v>127</v>
      </c>
      <c r="D62" s="54" t="s">
        <v>3092</v>
      </c>
      <c r="E62" s="54" t="s">
        <v>2646</v>
      </c>
      <c r="F62" s="559"/>
      <c r="G62" s="552"/>
      <c r="H62" s="553"/>
      <c r="I62" s="8"/>
      <c r="BP62" s="9"/>
      <c r="BQ62" s="9"/>
      <c r="BR62" s="54" t="s">
        <v>3026</v>
      </c>
      <c r="BS62" s="54" t="s">
        <v>2934</v>
      </c>
      <c r="BV62" s="9" t="s">
        <v>3093</v>
      </c>
      <c r="CD62" s="208" t="s">
        <v>3094</v>
      </c>
      <c r="CE62" s="209" t="s">
        <v>3095</v>
      </c>
      <c r="CF62" s="209" t="s">
        <v>2648</v>
      </c>
      <c r="CG62" s="208" t="s">
        <v>2666</v>
      </c>
    </row>
    <row r="63" spans="1:85" ht="15" thickBot="1">
      <c r="A63" s="8"/>
      <c r="B63" s="562"/>
      <c r="C63" s="29">
        <v>128</v>
      </c>
      <c r="D63" s="54" t="s">
        <v>2712</v>
      </c>
      <c r="E63" s="54" t="s">
        <v>2646</v>
      </c>
      <c r="F63" s="559"/>
      <c r="G63" s="552"/>
      <c r="H63" s="553"/>
      <c r="I63" s="8"/>
      <c r="BP63" s="9"/>
      <c r="BQ63" s="9"/>
      <c r="BR63" s="54" t="s">
        <v>2924</v>
      </c>
      <c r="BS63" s="54" t="s">
        <v>2769</v>
      </c>
      <c r="BV63" s="9" t="s">
        <v>3096</v>
      </c>
      <c r="CD63" s="208" t="s">
        <v>3097</v>
      </c>
      <c r="CE63" s="209" t="s">
        <v>3098</v>
      </c>
      <c r="CF63" s="209" t="s">
        <v>2661</v>
      </c>
      <c r="CG63" s="208" t="s">
        <v>2666</v>
      </c>
    </row>
    <row r="64" spans="1:85">
      <c r="A64" s="8"/>
      <c r="B64" s="563" t="s">
        <v>2875</v>
      </c>
      <c r="C64" s="30">
        <v>140</v>
      </c>
      <c r="D64" s="54" t="s">
        <v>3099</v>
      </c>
      <c r="E64" s="54" t="s">
        <v>2631</v>
      </c>
      <c r="F64" s="529" t="s">
        <v>2631</v>
      </c>
      <c r="G64" s="552"/>
      <c r="H64" s="553"/>
      <c r="I64" s="8"/>
      <c r="BP64" s="9"/>
      <c r="BQ64" s="9"/>
      <c r="BR64" s="54" t="s">
        <v>2952</v>
      </c>
      <c r="BS64" s="54" t="s">
        <v>2689</v>
      </c>
      <c r="BV64" s="9" t="s">
        <v>3100</v>
      </c>
      <c r="CD64" s="208" t="s">
        <v>3101</v>
      </c>
      <c r="CE64" s="209" t="s">
        <v>3102</v>
      </c>
      <c r="CF64" s="209" t="s">
        <v>2653</v>
      </c>
      <c r="CG64" s="208" t="s">
        <v>2666</v>
      </c>
    </row>
    <row r="65" spans="1:85">
      <c r="A65" s="8"/>
      <c r="B65" s="564"/>
      <c r="C65" s="31">
        <v>141</v>
      </c>
      <c r="D65" s="54" t="s">
        <v>3103</v>
      </c>
      <c r="E65" s="54" t="s">
        <v>2631</v>
      </c>
      <c r="F65" s="529"/>
      <c r="G65" s="552"/>
      <c r="H65" s="553"/>
      <c r="I65" s="8"/>
      <c r="BP65" s="9"/>
      <c r="BQ65" s="9"/>
      <c r="BR65" s="54" t="s">
        <v>3088</v>
      </c>
      <c r="BS65" s="54" t="s">
        <v>2646</v>
      </c>
      <c r="BV65" s="9" t="s">
        <v>3104</v>
      </c>
      <c r="CD65" s="208" t="s">
        <v>3105</v>
      </c>
      <c r="CE65" s="209" t="s">
        <v>3106</v>
      </c>
      <c r="CF65" s="209" t="s">
        <v>2686</v>
      </c>
      <c r="CG65" s="208" t="s">
        <v>2666</v>
      </c>
    </row>
    <row r="66" spans="1:85">
      <c r="A66" s="8"/>
      <c r="B66" s="564"/>
      <c r="C66" s="32">
        <v>142</v>
      </c>
      <c r="D66" s="54" t="s">
        <v>2875</v>
      </c>
      <c r="E66" s="54" t="s">
        <v>2631</v>
      </c>
      <c r="F66" s="529"/>
      <c r="G66" s="552"/>
      <c r="H66" s="553"/>
      <c r="I66" s="8"/>
      <c r="BP66" s="9"/>
      <c r="BQ66" s="9"/>
      <c r="BR66" s="54" t="s">
        <v>3107</v>
      </c>
      <c r="BS66" s="54" t="s">
        <v>2671</v>
      </c>
      <c r="BV66" s="9" t="s">
        <v>3108</v>
      </c>
      <c r="CD66" s="208" t="s">
        <v>3109</v>
      </c>
      <c r="CE66" s="209" t="s">
        <v>3110</v>
      </c>
      <c r="CF66" s="209" t="s">
        <v>2653</v>
      </c>
      <c r="CG66" s="208" t="s">
        <v>2639</v>
      </c>
    </row>
    <row r="67" spans="1:85">
      <c r="A67" s="8"/>
      <c r="B67" s="564"/>
      <c r="C67" s="31">
        <v>143</v>
      </c>
      <c r="D67" s="54" t="s">
        <v>2762</v>
      </c>
      <c r="E67" s="54" t="s">
        <v>2631</v>
      </c>
      <c r="F67" s="529"/>
      <c r="G67" s="552"/>
      <c r="H67" s="553"/>
      <c r="I67" s="8"/>
      <c r="BP67" s="9"/>
      <c r="BQ67" s="9"/>
      <c r="BR67" s="54" t="s">
        <v>3111</v>
      </c>
      <c r="BS67" s="54" t="s">
        <v>2838</v>
      </c>
      <c r="BV67" s="9" t="s">
        <v>3112</v>
      </c>
      <c r="CD67" s="208" t="s">
        <v>3113</v>
      </c>
      <c r="CE67" s="209" t="s">
        <v>3114</v>
      </c>
      <c r="CF67" s="208" t="s">
        <v>2648</v>
      </c>
      <c r="CG67" s="208" t="s">
        <v>2666</v>
      </c>
    </row>
    <row r="68" spans="1:85">
      <c r="A68" s="8"/>
      <c r="B68" s="564"/>
      <c r="C68" s="32">
        <v>144</v>
      </c>
      <c r="D68" s="54" t="s">
        <v>3115</v>
      </c>
      <c r="E68" s="54" t="s">
        <v>2631</v>
      </c>
      <c r="F68" s="529"/>
      <c r="G68" s="552"/>
      <c r="H68" s="553"/>
      <c r="I68" s="8"/>
      <c r="BP68" s="9"/>
      <c r="BQ68" s="9"/>
      <c r="BR68" s="54" t="s">
        <v>2886</v>
      </c>
      <c r="BS68" s="54" t="s">
        <v>2642</v>
      </c>
      <c r="BV68" s="9" t="s">
        <v>3116</v>
      </c>
      <c r="CD68" s="9" t="s">
        <v>3117</v>
      </c>
      <c r="CE68" s="209" t="s">
        <v>3118</v>
      </c>
      <c r="CF68" s="209" t="s">
        <v>2653</v>
      </c>
      <c r="CG68" s="208" t="s">
        <v>2666</v>
      </c>
    </row>
    <row r="69" spans="1:85">
      <c r="A69" s="8"/>
      <c r="B69" s="564"/>
      <c r="C69" s="32">
        <v>144</v>
      </c>
      <c r="D69" s="54" t="s">
        <v>2962</v>
      </c>
      <c r="E69" s="54" t="s">
        <v>2631</v>
      </c>
      <c r="F69" s="529"/>
      <c r="G69" s="552"/>
      <c r="H69" s="553"/>
      <c r="I69" s="8"/>
      <c r="BP69" s="9"/>
      <c r="BQ69" s="9"/>
      <c r="BR69" s="54" t="s">
        <v>3119</v>
      </c>
      <c r="BS69" s="54" t="s">
        <v>2671</v>
      </c>
      <c r="BV69" s="9" t="s">
        <v>3120</v>
      </c>
      <c r="CD69" s="208" t="s">
        <v>3121</v>
      </c>
      <c r="CE69" s="209" t="s">
        <v>3122</v>
      </c>
      <c r="CF69" s="208" t="s">
        <v>2648</v>
      </c>
      <c r="CG69" s="208" t="s">
        <v>2666</v>
      </c>
    </row>
    <row r="70" spans="1:85">
      <c r="A70" s="8"/>
      <c r="B70" s="564"/>
      <c r="C70" s="32">
        <v>145</v>
      </c>
      <c r="D70" s="54" t="s">
        <v>3123</v>
      </c>
      <c r="E70" s="54" t="s">
        <v>2631</v>
      </c>
      <c r="F70" s="529"/>
      <c r="G70" s="552"/>
      <c r="H70" s="553"/>
      <c r="I70" s="8"/>
      <c r="BP70" s="9"/>
      <c r="BQ70" s="9"/>
      <c r="BR70" s="54" t="s">
        <v>3124</v>
      </c>
      <c r="BS70" s="54" t="s">
        <v>2961</v>
      </c>
      <c r="BV70" s="9" t="s">
        <v>3125</v>
      </c>
      <c r="CD70" s="208" t="s">
        <v>3126</v>
      </c>
      <c r="CE70" s="209" t="s">
        <v>3127</v>
      </c>
      <c r="CF70" s="208" t="s">
        <v>2648</v>
      </c>
      <c r="CG70" s="208" t="s">
        <v>2666</v>
      </c>
    </row>
    <row r="71" spans="1:85" ht="15" thickBot="1">
      <c r="A71" s="8"/>
      <c r="B71" s="565"/>
      <c r="C71" s="33">
        <v>146</v>
      </c>
      <c r="D71" s="54" t="s">
        <v>3128</v>
      </c>
      <c r="E71" s="54" t="s">
        <v>2954</v>
      </c>
      <c r="F71" s="52" t="s">
        <v>2954</v>
      </c>
      <c r="G71" s="554"/>
      <c r="H71" s="555"/>
      <c r="I71" s="8"/>
      <c r="BP71" s="9"/>
      <c r="BQ71" s="9"/>
      <c r="BR71" s="54" t="s">
        <v>3129</v>
      </c>
      <c r="BS71" s="54" t="s">
        <v>2671</v>
      </c>
      <c r="BV71" s="208" t="s">
        <v>3130</v>
      </c>
      <c r="CD71" s="208" t="s">
        <v>3131</v>
      </c>
      <c r="CE71" s="209" t="s">
        <v>3132</v>
      </c>
      <c r="CF71" s="209" t="s">
        <v>2648</v>
      </c>
      <c r="CG71" s="208" t="s">
        <v>2666</v>
      </c>
    </row>
    <row r="72" spans="1:85" ht="16.2" thickBot="1">
      <c r="A72" s="8"/>
      <c r="B72" s="15" t="s">
        <v>3111</v>
      </c>
      <c r="C72" s="34">
        <v>160</v>
      </c>
      <c r="D72" s="54" t="s">
        <v>3111</v>
      </c>
      <c r="E72" s="54" t="s">
        <v>2838</v>
      </c>
      <c r="F72" s="46" t="s">
        <v>2838</v>
      </c>
      <c r="G72" s="530" t="s">
        <v>2917</v>
      </c>
      <c r="H72" s="530"/>
      <c r="I72" s="8"/>
      <c r="BP72" s="9"/>
      <c r="BQ72" s="9"/>
      <c r="BR72" s="54" t="s">
        <v>3103</v>
      </c>
      <c r="BS72" s="54" t="s">
        <v>2631</v>
      </c>
      <c r="BV72" s="9" t="s">
        <v>3133</v>
      </c>
      <c r="CD72" s="208" t="s">
        <v>3134</v>
      </c>
      <c r="CE72" s="209" t="s">
        <v>3135</v>
      </c>
      <c r="CF72" s="209" t="s">
        <v>2648</v>
      </c>
      <c r="CG72" s="208" t="s">
        <v>2666</v>
      </c>
    </row>
    <row r="73" spans="1:85">
      <c r="A73" s="8"/>
      <c r="B73" s="533" t="s">
        <v>2743</v>
      </c>
      <c r="C73" s="35">
        <v>161</v>
      </c>
      <c r="D73" s="54" t="s">
        <v>2743</v>
      </c>
      <c r="E73" s="54" t="s">
        <v>2671</v>
      </c>
      <c r="F73" s="536" t="s">
        <v>2671</v>
      </c>
      <c r="G73" s="531"/>
      <c r="H73" s="531"/>
      <c r="I73" s="8"/>
      <c r="BP73" s="9"/>
      <c r="BQ73" s="9"/>
      <c r="BR73" s="54" t="s">
        <v>3092</v>
      </c>
      <c r="BS73" s="54" t="s">
        <v>2646</v>
      </c>
      <c r="BV73" s="208" t="s">
        <v>3136</v>
      </c>
      <c r="CD73" s="208" t="s">
        <v>3137</v>
      </c>
      <c r="CE73" s="209" t="s">
        <v>3138</v>
      </c>
      <c r="CF73" s="209" t="s">
        <v>2653</v>
      </c>
      <c r="CG73" s="208" t="s">
        <v>2786</v>
      </c>
    </row>
    <row r="74" spans="1:85">
      <c r="A74" s="8"/>
      <c r="B74" s="534"/>
      <c r="C74" s="35">
        <v>161</v>
      </c>
      <c r="D74" s="54" t="s">
        <v>2848</v>
      </c>
      <c r="E74" s="54" t="s">
        <v>2671</v>
      </c>
      <c r="F74" s="536"/>
      <c r="G74" s="531"/>
      <c r="H74" s="531"/>
      <c r="I74" s="8"/>
      <c r="BP74" s="9"/>
      <c r="BQ74" s="9"/>
      <c r="BR74" s="54" t="s">
        <v>3081</v>
      </c>
      <c r="BS74" s="54" t="s">
        <v>2646</v>
      </c>
      <c r="BV74" s="9" t="s">
        <v>3139</v>
      </c>
      <c r="CD74" s="208" t="s">
        <v>3140</v>
      </c>
      <c r="CE74" s="209" t="s">
        <v>3141</v>
      </c>
      <c r="CF74" s="209" t="s">
        <v>2648</v>
      </c>
      <c r="CG74" s="208" t="s">
        <v>2666</v>
      </c>
    </row>
    <row r="75" spans="1:85">
      <c r="A75" s="8"/>
      <c r="B75" s="534"/>
      <c r="C75" s="36">
        <v>162</v>
      </c>
      <c r="D75" s="54" t="s">
        <v>2858</v>
      </c>
      <c r="E75" s="54" t="s">
        <v>2671</v>
      </c>
      <c r="F75" s="536"/>
      <c r="G75" s="531"/>
      <c r="H75" s="531"/>
      <c r="I75" s="8"/>
      <c r="BP75" s="9"/>
      <c r="BQ75" s="9"/>
      <c r="BR75" s="54" t="s">
        <v>3032</v>
      </c>
      <c r="BS75" s="54" t="s">
        <v>2646</v>
      </c>
      <c r="BV75" s="208" t="s">
        <v>3142</v>
      </c>
      <c r="CD75" s="208" t="s">
        <v>3143</v>
      </c>
      <c r="CE75" s="209" t="s">
        <v>3144</v>
      </c>
      <c r="CF75" s="209" t="s">
        <v>2648</v>
      </c>
      <c r="CG75" s="208" t="s">
        <v>2666</v>
      </c>
    </row>
    <row r="76" spans="1:85">
      <c r="A76" s="8"/>
      <c r="B76" s="534"/>
      <c r="C76" s="35">
        <v>163</v>
      </c>
      <c r="D76" s="54" t="s">
        <v>2866</v>
      </c>
      <c r="E76" s="54" t="s">
        <v>2671</v>
      </c>
      <c r="F76" s="536"/>
      <c r="G76" s="531"/>
      <c r="H76" s="531"/>
      <c r="I76" s="8"/>
      <c r="BP76" s="9"/>
      <c r="BQ76" s="9"/>
      <c r="BR76" s="54" t="s">
        <v>3076</v>
      </c>
      <c r="BS76" s="54" t="s">
        <v>2646</v>
      </c>
      <c r="BV76" s="208" t="s">
        <v>3145</v>
      </c>
      <c r="CD76" s="9" t="s">
        <v>3146</v>
      </c>
      <c r="CE76" s="209" t="s">
        <v>3147</v>
      </c>
      <c r="CF76" s="209" t="s">
        <v>2661</v>
      </c>
      <c r="CG76" s="208" t="s">
        <v>2666</v>
      </c>
    </row>
    <row r="77" spans="1:85">
      <c r="A77" s="8"/>
      <c r="B77" s="534"/>
      <c r="C77" s="36">
        <v>164</v>
      </c>
      <c r="D77" s="54" t="s">
        <v>3148</v>
      </c>
      <c r="E77" s="54" t="s">
        <v>2671</v>
      </c>
      <c r="F77" s="536"/>
      <c r="G77" s="531"/>
      <c r="H77" s="531"/>
      <c r="I77" s="8"/>
      <c r="BP77" s="9"/>
      <c r="BQ77" s="9"/>
      <c r="BR77" s="54" t="s">
        <v>2997</v>
      </c>
      <c r="BS77" s="54" t="s">
        <v>2828</v>
      </c>
      <c r="CD77" s="208" t="s">
        <v>3149</v>
      </c>
      <c r="CE77" s="209" t="s">
        <v>3150</v>
      </c>
      <c r="CF77" s="209" t="s">
        <v>2653</v>
      </c>
      <c r="CG77" s="208" t="s">
        <v>3151</v>
      </c>
    </row>
    <row r="78" spans="1:85">
      <c r="A78" s="8"/>
      <c r="B78" s="534"/>
      <c r="C78" s="35">
        <v>165</v>
      </c>
      <c r="D78" s="54" t="s">
        <v>3119</v>
      </c>
      <c r="E78" s="54" t="s">
        <v>2671</v>
      </c>
      <c r="F78" s="536"/>
      <c r="G78" s="531"/>
      <c r="H78" s="531"/>
      <c r="I78" s="8"/>
      <c r="BP78" s="9"/>
      <c r="BQ78" s="9"/>
      <c r="BR78" s="54" t="s">
        <v>3152</v>
      </c>
      <c r="BS78" s="54"/>
      <c r="CD78" s="208" t="s">
        <v>3153</v>
      </c>
      <c r="CE78" s="209" t="s">
        <v>3154</v>
      </c>
      <c r="CF78" s="209" t="s">
        <v>2648</v>
      </c>
      <c r="CG78" s="208" t="s">
        <v>2666</v>
      </c>
    </row>
    <row r="79" spans="1:85">
      <c r="A79" s="8"/>
      <c r="B79" s="534"/>
      <c r="C79" s="36">
        <v>166</v>
      </c>
      <c r="D79" s="54" t="s">
        <v>3155</v>
      </c>
      <c r="E79" s="54" t="s">
        <v>2671</v>
      </c>
      <c r="F79" s="536"/>
      <c r="G79" s="531"/>
      <c r="H79" s="531"/>
      <c r="I79" s="8"/>
      <c r="BP79" s="9"/>
      <c r="BQ79" s="9"/>
      <c r="BR79" s="54" t="s">
        <v>3156</v>
      </c>
      <c r="BS79" s="54"/>
      <c r="CD79" s="208" t="s">
        <v>3157</v>
      </c>
      <c r="CE79" s="209" t="s">
        <v>3158</v>
      </c>
      <c r="CF79" s="209" t="s">
        <v>2648</v>
      </c>
      <c r="CG79" s="208" t="s">
        <v>2666</v>
      </c>
    </row>
    <row r="80" spans="1:85">
      <c r="A80" s="8"/>
      <c r="B80" s="534"/>
      <c r="C80" s="35">
        <v>167</v>
      </c>
      <c r="D80" s="54" t="s">
        <v>2670</v>
      </c>
      <c r="E80" s="54" t="s">
        <v>2671</v>
      </c>
      <c r="F80" s="536"/>
      <c r="G80" s="531"/>
      <c r="H80" s="531"/>
      <c r="I80" s="8"/>
      <c r="BP80" s="9"/>
      <c r="BQ80" s="9"/>
      <c r="BR80" s="54" t="s">
        <v>3067</v>
      </c>
      <c r="BS80" s="54" t="s">
        <v>2646</v>
      </c>
      <c r="CD80" s="208" t="s">
        <v>3159</v>
      </c>
      <c r="CE80" s="209" t="s">
        <v>3160</v>
      </c>
      <c r="CF80" s="209" t="s">
        <v>2648</v>
      </c>
      <c r="CG80" s="208" t="s">
        <v>2666</v>
      </c>
    </row>
    <row r="81" spans="1:85">
      <c r="A81" s="8"/>
      <c r="B81" s="534"/>
      <c r="C81" s="36">
        <v>168</v>
      </c>
      <c r="D81" s="54" t="s">
        <v>2801</v>
      </c>
      <c r="E81" s="54" t="s">
        <v>2671</v>
      </c>
      <c r="F81" s="536"/>
      <c r="G81" s="531"/>
      <c r="H81" s="531"/>
      <c r="I81" s="8"/>
      <c r="BP81" s="9"/>
      <c r="BQ81" s="9"/>
      <c r="BR81" s="54" t="s">
        <v>3072</v>
      </c>
      <c r="BS81" s="54" t="s">
        <v>2646</v>
      </c>
      <c r="CD81" s="208" t="s">
        <v>3161</v>
      </c>
      <c r="CE81" s="209" t="s">
        <v>3162</v>
      </c>
      <c r="CF81" s="208" t="s">
        <v>2653</v>
      </c>
      <c r="CG81" s="208" t="s">
        <v>2666</v>
      </c>
    </row>
    <row r="82" spans="1:85">
      <c r="A82" s="8"/>
      <c r="B82" s="534"/>
      <c r="C82" s="35">
        <v>169</v>
      </c>
      <c r="D82" s="54" t="s">
        <v>3107</v>
      </c>
      <c r="E82" s="54" t="s">
        <v>2671</v>
      </c>
      <c r="F82" s="536"/>
      <c r="G82" s="531"/>
      <c r="H82" s="531"/>
      <c r="I82" s="8"/>
      <c r="BP82" s="9"/>
      <c r="BQ82" s="9"/>
      <c r="BR82" s="54" t="s">
        <v>3115</v>
      </c>
      <c r="BS82" s="54" t="s">
        <v>2631</v>
      </c>
      <c r="CD82" s="208" t="s">
        <v>3163</v>
      </c>
      <c r="CE82" s="209" t="s">
        <v>3164</v>
      </c>
      <c r="CF82" s="209" t="s">
        <v>2653</v>
      </c>
      <c r="CG82" s="208" t="s">
        <v>2786</v>
      </c>
    </row>
    <row r="83" spans="1:85">
      <c r="A83" s="8"/>
      <c r="B83" s="534"/>
      <c r="C83" s="36">
        <v>170</v>
      </c>
      <c r="D83" s="54" t="s">
        <v>3129</v>
      </c>
      <c r="E83" s="54" t="s">
        <v>2671</v>
      </c>
      <c r="F83" s="536"/>
      <c r="G83" s="531"/>
      <c r="H83" s="531"/>
      <c r="I83" s="8"/>
      <c r="BP83" s="9"/>
      <c r="BQ83" s="9"/>
      <c r="BR83" s="54" t="s">
        <v>2988</v>
      </c>
      <c r="BS83" s="54" t="s">
        <v>2828</v>
      </c>
      <c r="CD83" s="208" t="s">
        <v>3165</v>
      </c>
      <c r="CE83" s="209" t="s">
        <v>3166</v>
      </c>
      <c r="CF83" s="209" t="s">
        <v>2653</v>
      </c>
      <c r="CG83" s="208" t="s">
        <v>2666</v>
      </c>
    </row>
    <row r="84" spans="1:85">
      <c r="A84" s="8"/>
      <c r="B84" s="534"/>
      <c r="C84" s="36">
        <v>170</v>
      </c>
      <c r="D84" s="54" t="s">
        <v>2690</v>
      </c>
      <c r="E84" s="54" t="s">
        <v>2671</v>
      </c>
      <c r="F84" s="536"/>
      <c r="G84" s="531"/>
      <c r="H84" s="531"/>
      <c r="I84" s="8"/>
      <c r="BP84" s="9"/>
      <c r="BQ84" s="9"/>
      <c r="BR84" s="54" t="s">
        <v>3167</v>
      </c>
      <c r="BS84" s="54" t="s">
        <v>2671</v>
      </c>
      <c r="CD84" s="208" t="s">
        <v>3168</v>
      </c>
      <c r="CE84" s="209" t="s">
        <v>3169</v>
      </c>
      <c r="CF84" s="208" t="s">
        <v>2648</v>
      </c>
      <c r="CG84" s="208" t="s">
        <v>2666</v>
      </c>
    </row>
    <row r="85" spans="1:85">
      <c r="A85" s="8"/>
      <c r="B85" s="534"/>
      <c r="C85" s="35">
        <v>171</v>
      </c>
      <c r="D85" s="54" t="s">
        <v>3167</v>
      </c>
      <c r="E85" s="54" t="s">
        <v>2671</v>
      </c>
      <c r="F85" s="536"/>
      <c r="G85" s="531"/>
      <c r="H85" s="531"/>
      <c r="I85" s="8"/>
      <c r="BP85" s="9"/>
      <c r="BQ85" s="9"/>
      <c r="BR85" s="54" t="s">
        <v>2845</v>
      </c>
      <c r="BS85" s="54" t="s">
        <v>2642</v>
      </c>
      <c r="CD85" s="208" t="s">
        <v>3170</v>
      </c>
      <c r="CE85" s="209" t="s">
        <v>3171</v>
      </c>
      <c r="CF85" s="208" t="s">
        <v>2648</v>
      </c>
      <c r="CG85" s="208" t="s">
        <v>2666</v>
      </c>
    </row>
    <row r="86" spans="1:85" ht="15" thickBot="1">
      <c r="A86" s="8"/>
      <c r="B86" s="534"/>
      <c r="C86" s="37">
        <v>172</v>
      </c>
      <c r="D86" s="54" t="s">
        <v>2770</v>
      </c>
      <c r="E86" s="54" t="s">
        <v>2671</v>
      </c>
      <c r="F86" s="536"/>
      <c r="G86" s="531"/>
      <c r="H86" s="531"/>
      <c r="I86" s="8"/>
      <c r="BP86" s="9"/>
      <c r="BQ86" s="9"/>
      <c r="BR86" s="54" t="s">
        <v>3172</v>
      </c>
      <c r="BS86" s="54" t="s">
        <v>2720</v>
      </c>
      <c r="CD86" s="208" t="s">
        <v>3173</v>
      </c>
      <c r="CE86" s="209" t="s">
        <v>3174</v>
      </c>
      <c r="CF86" s="208" t="s">
        <v>2653</v>
      </c>
      <c r="CG86" s="208" t="s">
        <v>2666</v>
      </c>
    </row>
    <row r="87" spans="1:85" ht="15" thickBot="1">
      <c r="A87" s="8"/>
      <c r="B87" s="535"/>
      <c r="C87" s="37">
        <v>172</v>
      </c>
      <c r="D87" s="54" t="s">
        <v>2770</v>
      </c>
      <c r="E87" s="54" t="s">
        <v>2671</v>
      </c>
      <c r="F87" s="536"/>
      <c r="G87" s="532"/>
      <c r="H87" s="532"/>
      <c r="I87" s="8"/>
      <c r="BP87" s="9"/>
      <c r="BQ87" s="9"/>
      <c r="BR87" s="54" t="s">
        <v>2909</v>
      </c>
      <c r="BS87" s="54" t="s">
        <v>2642</v>
      </c>
      <c r="CD87" s="208" t="s">
        <v>3175</v>
      </c>
      <c r="CE87" s="209" t="s">
        <v>3176</v>
      </c>
      <c r="CF87" s="208" t="s">
        <v>2648</v>
      </c>
      <c r="CG87" s="208" t="s">
        <v>2666</v>
      </c>
    </row>
    <row r="88" spans="1:85" ht="15" thickBot="1">
      <c r="A88" s="8"/>
      <c r="B88" s="17" t="s">
        <v>3124</v>
      </c>
      <c r="C88" s="34">
        <v>300</v>
      </c>
      <c r="D88" s="54" t="s">
        <v>3124</v>
      </c>
      <c r="E88" s="54" t="s">
        <v>2961</v>
      </c>
      <c r="F88" s="53" t="s">
        <v>2961</v>
      </c>
      <c r="G88" s="537" t="s">
        <v>3015</v>
      </c>
      <c r="H88" s="538"/>
      <c r="I88" s="8"/>
      <c r="BP88" s="9"/>
      <c r="BQ88" s="9"/>
      <c r="BR88" s="54" t="s">
        <v>3177</v>
      </c>
      <c r="BS88" s="54" t="s">
        <v>2720</v>
      </c>
      <c r="CD88" s="208" t="s">
        <v>3178</v>
      </c>
      <c r="CE88" s="209" t="s">
        <v>3179</v>
      </c>
      <c r="CF88" s="208" t="s">
        <v>2653</v>
      </c>
      <c r="CG88" s="208" t="s">
        <v>2666</v>
      </c>
    </row>
    <row r="89" spans="1:85">
      <c r="A89" s="8"/>
      <c r="B89" s="539" t="s">
        <v>3180</v>
      </c>
      <c r="C89" s="38">
        <v>200</v>
      </c>
      <c r="D89" s="54" t="s">
        <v>3056</v>
      </c>
      <c r="E89" s="54" t="s">
        <v>2629</v>
      </c>
      <c r="F89" s="541" t="s">
        <v>2629</v>
      </c>
      <c r="G89" s="542" t="s">
        <v>3181</v>
      </c>
      <c r="H89" s="543"/>
      <c r="I89" s="8"/>
      <c r="BP89" s="9"/>
      <c r="BQ89" s="9"/>
      <c r="BR89" s="54" t="s">
        <v>2836</v>
      </c>
      <c r="BS89" s="54" t="s">
        <v>2642</v>
      </c>
      <c r="CD89" s="208" t="s">
        <v>3182</v>
      </c>
      <c r="CE89" s="209" t="s">
        <v>3162</v>
      </c>
      <c r="CF89" s="208" t="s">
        <v>2653</v>
      </c>
      <c r="CG89" s="208" t="s">
        <v>2666</v>
      </c>
    </row>
    <row r="90" spans="1:85" ht="15" thickBot="1">
      <c r="A90" s="8"/>
      <c r="B90" s="540"/>
      <c r="C90" s="39">
        <v>201</v>
      </c>
      <c r="D90" s="54" t="s">
        <v>2955</v>
      </c>
      <c r="E90" s="54" t="s">
        <v>2629</v>
      </c>
      <c r="F90" s="541"/>
      <c r="G90" s="544"/>
      <c r="H90" s="545"/>
      <c r="I90" s="8"/>
      <c r="BP90" s="9"/>
      <c r="BQ90" s="9"/>
      <c r="BR90" s="54" t="s">
        <v>3183</v>
      </c>
      <c r="BS90" s="54" t="s">
        <v>2631</v>
      </c>
      <c r="CD90" s="208" t="s">
        <v>3184</v>
      </c>
      <c r="CE90" s="209" t="s">
        <v>3185</v>
      </c>
      <c r="CF90" s="208" t="s">
        <v>2653</v>
      </c>
      <c r="CG90" s="208" t="s">
        <v>2666</v>
      </c>
    </row>
    <row r="91" spans="1:85">
      <c r="A91" s="8"/>
      <c r="B91" s="524" t="s">
        <v>3186</v>
      </c>
      <c r="C91" s="40">
        <v>500</v>
      </c>
      <c r="D91" s="54" t="s">
        <v>2658</v>
      </c>
      <c r="E91" s="54" t="s">
        <v>2659</v>
      </c>
      <c r="F91" s="526" t="s">
        <v>2659</v>
      </c>
      <c r="G91" s="527" t="s">
        <v>3187</v>
      </c>
      <c r="H91" s="527"/>
      <c r="I91" s="8"/>
      <c r="BP91" s="9"/>
      <c r="BQ91" s="9"/>
      <c r="BR91" s="54" t="s">
        <v>3128</v>
      </c>
      <c r="BS91" s="54" t="s">
        <v>2954</v>
      </c>
      <c r="CD91" s="208" t="s">
        <v>3188</v>
      </c>
      <c r="CE91" s="209" t="s">
        <v>3189</v>
      </c>
      <c r="CF91" s="208" t="s">
        <v>2648</v>
      </c>
      <c r="CG91" s="208" t="s">
        <v>2666</v>
      </c>
    </row>
    <row r="92" spans="1:85" ht="15" thickBot="1">
      <c r="A92" s="8"/>
      <c r="B92" s="525"/>
      <c r="C92" s="41">
        <v>520</v>
      </c>
      <c r="D92" s="54" t="s">
        <v>2941</v>
      </c>
      <c r="E92" s="54" t="s">
        <v>2659</v>
      </c>
      <c r="F92" s="526"/>
      <c r="G92" s="528"/>
      <c r="H92" s="528"/>
      <c r="I92" s="8"/>
      <c r="BP92" s="9"/>
      <c r="BQ92" s="9"/>
      <c r="BR92" s="54" t="s">
        <v>2902</v>
      </c>
      <c r="BS92" s="54" t="s">
        <v>2720</v>
      </c>
      <c r="CD92" s="208" t="s">
        <v>3190</v>
      </c>
      <c r="CE92" s="209" t="s">
        <v>3191</v>
      </c>
      <c r="CF92" s="209" t="s">
        <v>2653</v>
      </c>
      <c r="CG92" s="208" t="s">
        <v>2666</v>
      </c>
    </row>
    <row r="93" spans="1:85">
      <c r="A93" s="8"/>
      <c r="B93" s="18" t="s">
        <v>3192</v>
      </c>
      <c r="C93" s="42" t="s">
        <v>2625</v>
      </c>
      <c r="D93" s="54" t="s">
        <v>2626</v>
      </c>
      <c r="E93" s="54"/>
      <c r="F93" s="492" t="s">
        <v>3193</v>
      </c>
      <c r="G93" s="493"/>
      <c r="H93" s="494"/>
      <c r="I93" s="8"/>
      <c r="BP93" s="9"/>
      <c r="BQ93" s="9"/>
      <c r="BR93" s="54" t="s">
        <v>3194</v>
      </c>
      <c r="BS93" s="54" t="s">
        <v>2642</v>
      </c>
      <c r="CD93" s="208" t="s">
        <v>3195</v>
      </c>
      <c r="CE93" s="209" t="s">
        <v>3196</v>
      </c>
      <c r="CF93" s="209" t="s">
        <v>2653</v>
      </c>
      <c r="CG93" s="208" t="s">
        <v>2666</v>
      </c>
    </row>
    <row r="94" spans="1:85">
      <c r="A94" s="8"/>
      <c r="B94" s="13"/>
      <c r="C94" s="43" t="s">
        <v>2749</v>
      </c>
      <c r="D94" s="55" t="s">
        <v>2689</v>
      </c>
      <c r="E94" s="55"/>
      <c r="F94" s="492"/>
      <c r="G94" s="492"/>
      <c r="H94" s="495"/>
      <c r="I94" s="8"/>
      <c r="BP94" s="9"/>
      <c r="BQ94" s="9"/>
      <c r="BR94" s="54" t="s">
        <v>3197</v>
      </c>
      <c r="BS94" s="54" t="s">
        <v>2642</v>
      </c>
      <c r="CD94" s="208" t="s">
        <v>3198</v>
      </c>
      <c r="CE94" s="209" t="s">
        <v>3199</v>
      </c>
      <c r="CF94" s="209" t="s">
        <v>2653</v>
      </c>
      <c r="CG94" s="208" t="s">
        <v>2666</v>
      </c>
    </row>
    <row r="95" spans="1:85">
      <c r="A95" s="8"/>
      <c r="B95" s="13"/>
      <c r="C95" s="43" t="s">
        <v>2854</v>
      </c>
      <c r="D95" s="56" t="s">
        <v>2720</v>
      </c>
      <c r="E95" s="56"/>
      <c r="F95" s="492"/>
      <c r="G95" s="492"/>
      <c r="H95" s="495"/>
      <c r="I95" s="8"/>
      <c r="BP95" s="9"/>
      <c r="BQ95" s="9"/>
      <c r="BR95" s="54" t="s">
        <v>3200</v>
      </c>
      <c r="BS95" s="54" t="s">
        <v>2642</v>
      </c>
      <c r="CD95" s="208" t="s">
        <v>3201</v>
      </c>
      <c r="CE95" s="209" t="s">
        <v>3202</v>
      </c>
      <c r="CF95" s="9" t="s">
        <v>2648</v>
      </c>
      <c r="CG95" s="208" t="s">
        <v>2666</v>
      </c>
    </row>
    <row r="96" spans="1:85">
      <c r="A96" s="8"/>
      <c r="B96" s="13"/>
      <c r="C96" s="44" t="s">
        <v>2879</v>
      </c>
      <c r="D96" s="57" t="s">
        <v>2642</v>
      </c>
      <c r="E96" s="57"/>
      <c r="F96" s="492"/>
      <c r="G96" s="492"/>
      <c r="H96" s="495"/>
      <c r="I96" s="8"/>
      <c r="BP96" s="9"/>
      <c r="BQ96" s="9"/>
      <c r="BR96" s="54" t="s">
        <v>3203</v>
      </c>
      <c r="BS96" s="54" t="s">
        <v>2642</v>
      </c>
      <c r="CD96" s="208" t="s">
        <v>3204</v>
      </c>
      <c r="CE96" s="209" t="s">
        <v>3205</v>
      </c>
      <c r="CF96" s="9" t="s">
        <v>2648</v>
      </c>
      <c r="CG96" s="208" t="s">
        <v>2666</v>
      </c>
    </row>
    <row r="97" spans="1:85">
      <c r="A97" s="8"/>
      <c r="B97" s="13"/>
      <c r="C97" s="44" t="s">
        <v>2908</v>
      </c>
      <c r="D97" s="58" t="s">
        <v>2769</v>
      </c>
      <c r="E97" s="58"/>
      <c r="F97" s="492"/>
      <c r="G97" s="492"/>
      <c r="H97" s="495"/>
      <c r="I97" s="8"/>
      <c r="BP97" s="9"/>
      <c r="BQ97" s="9"/>
      <c r="BR97" s="54" t="s">
        <v>3200</v>
      </c>
      <c r="BS97" s="54" t="s">
        <v>2642</v>
      </c>
      <c r="CD97" s="208" t="s">
        <v>3206</v>
      </c>
      <c r="CE97" s="209" t="s">
        <v>3207</v>
      </c>
      <c r="CF97" s="208" t="s">
        <v>2653</v>
      </c>
      <c r="CG97" s="208" t="s">
        <v>2666</v>
      </c>
    </row>
    <row r="98" spans="1:85">
      <c r="A98" s="8"/>
      <c r="B98" s="13"/>
      <c r="C98" s="44" t="s">
        <v>3208</v>
      </c>
      <c r="D98" s="59" t="s">
        <v>2790</v>
      </c>
      <c r="E98" s="59"/>
      <c r="F98" s="492"/>
      <c r="G98" s="492"/>
      <c r="H98" s="495"/>
      <c r="I98" s="8"/>
      <c r="BP98" s="9"/>
      <c r="BQ98" s="9"/>
      <c r="BR98" s="54" t="s">
        <v>3155</v>
      </c>
      <c r="BS98" s="54" t="s">
        <v>2671</v>
      </c>
      <c r="CD98" s="208" t="s">
        <v>3209</v>
      </c>
      <c r="CE98" s="209" t="s">
        <v>3210</v>
      </c>
      <c r="CF98" s="9" t="s">
        <v>2653</v>
      </c>
      <c r="CG98" s="208" t="s">
        <v>2786</v>
      </c>
    </row>
    <row r="99" spans="1:85" ht="15" thickBot="1">
      <c r="A99" s="8"/>
      <c r="B99" s="13"/>
      <c r="C99" s="44" t="s">
        <v>3211</v>
      </c>
      <c r="D99" s="60" t="s">
        <v>2702</v>
      </c>
      <c r="E99" s="60"/>
      <c r="F99" s="496"/>
      <c r="G99" s="496"/>
      <c r="H99" s="497"/>
      <c r="I99" s="8"/>
      <c r="BP99" s="9"/>
      <c r="BQ99" s="9"/>
      <c r="BR99" s="54" t="s">
        <v>3148</v>
      </c>
      <c r="BS99" s="54" t="s">
        <v>2671</v>
      </c>
      <c r="CD99" s="208" t="s">
        <v>3212</v>
      </c>
      <c r="CF99" s="208" t="s">
        <v>2834</v>
      </c>
      <c r="CG99" s="208" t="s">
        <v>2835</v>
      </c>
    </row>
    <row r="100" spans="1:85">
      <c r="A100" s="8"/>
      <c r="B100" s="13"/>
      <c r="C100" s="44" t="s">
        <v>2740</v>
      </c>
      <c r="D100" s="60" t="s">
        <v>2659</v>
      </c>
      <c r="E100" s="60"/>
      <c r="F100" s="498" t="s">
        <v>3213</v>
      </c>
      <c r="G100" s="498"/>
      <c r="H100" s="499"/>
      <c r="I100" s="8"/>
      <c r="BP100" s="9"/>
      <c r="BQ100" s="9"/>
      <c r="BR100" s="54" t="s">
        <v>2932</v>
      </c>
      <c r="BS100" s="54" t="s">
        <v>2790</v>
      </c>
      <c r="CD100" s="208" t="s">
        <v>3214</v>
      </c>
      <c r="CE100" s="209" t="s">
        <v>3215</v>
      </c>
      <c r="CF100" s="9" t="s">
        <v>2648</v>
      </c>
      <c r="CG100" s="208" t="s">
        <v>2666</v>
      </c>
    </row>
    <row r="101" spans="1:85">
      <c r="A101" s="8"/>
      <c r="B101" s="13"/>
      <c r="C101" s="44" t="s">
        <v>3216</v>
      </c>
      <c r="D101" s="61" t="s">
        <v>2934</v>
      </c>
      <c r="E101" s="61"/>
      <c r="F101" s="500"/>
      <c r="G101" s="500"/>
      <c r="H101" s="501"/>
      <c r="I101" s="8"/>
      <c r="BP101" s="9"/>
      <c r="BQ101" s="9"/>
      <c r="BR101" s="54" t="s">
        <v>3217</v>
      </c>
      <c r="BS101" s="54" t="s">
        <v>2790</v>
      </c>
      <c r="CD101" s="208" t="s">
        <v>3218</v>
      </c>
      <c r="CE101" s="209" t="s">
        <v>3219</v>
      </c>
      <c r="CF101" s="208" t="s">
        <v>2653</v>
      </c>
      <c r="CG101" s="208" t="s">
        <v>2666</v>
      </c>
    </row>
    <row r="102" spans="1:85">
      <c r="A102" s="8"/>
      <c r="B102" s="13"/>
      <c r="C102" s="44" t="s">
        <v>3220</v>
      </c>
      <c r="D102" s="62" t="s">
        <v>2646</v>
      </c>
      <c r="E102" s="62"/>
      <c r="F102" s="500"/>
      <c r="G102" s="500"/>
      <c r="H102" s="501"/>
      <c r="I102" s="8"/>
      <c r="BP102" s="9"/>
      <c r="BQ102" s="9"/>
      <c r="BR102" s="54" t="s">
        <v>3221</v>
      </c>
      <c r="BS102" s="54" t="s">
        <v>2847</v>
      </c>
      <c r="BT102" s="208" t="s">
        <v>3222</v>
      </c>
      <c r="CD102" s="208" t="s">
        <v>3223</v>
      </c>
      <c r="CE102" s="209" t="s">
        <v>3224</v>
      </c>
      <c r="CF102" s="9" t="s">
        <v>2648</v>
      </c>
      <c r="CG102" s="208" t="s">
        <v>2666</v>
      </c>
    </row>
    <row r="103" spans="1:85">
      <c r="A103" s="8"/>
      <c r="B103" s="13"/>
      <c r="C103" s="44" t="s">
        <v>3225</v>
      </c>
      <c r="D103" s="58" t="s">
        <v>2631</v>
      </c>
      <c r="E103" s="58"/>
      <c r="F103" s="500"/>
      <c r="G103" s="500"/>
      <c r="H103" s="501"/>
      <c r="I103" s="8"/>
      <c r="BP103" s="9"/>
      <c r="BQ103" s="9"/>
      <c r="BR103" s="54" t="s">
        <v>3226</v>
      </c>
      <c r="BS103" s="54" t="s">
        <v>2983</v>
      </c>
      <c r="BT103" s="208" t="s">
        <v>3222</v>
      </c>
      <c r="CD103" s="208" t="s">
        <v>3227</v>
      </c>
      <c r="CE103" s="209" t="s">
        <v>3228</v>
      </c>
      <c r="CF103" s="208" t="s">
        <v>2648</v>
      </c>
      <c r="CG103" s="208" t="s">
        <v>2835</v>
      </c>
    </row>
    <row r="104" spans="1:85">
      <c r="A104" s="8"/>
      <c r="B104" s="13"/>
      <c r="C104" s="44" t="s">
        <v>3229</v>
      </c>
      <c r="D104" s="63" t="s">
        <v>2954</v>
      </c>
      <c r="E104" s="63"/>
      <c r="F104" s="500"/>
      <c r="G104" s="500"/>
      <c r="H104" s="501"/>
      <c r="I104" s="8"/>
      <c r="BP104" s="9"/>
      <c r="BQ104" s="9"/>
      <c r="BR104" s="54" t="s">
        <v>3230</v>
      </c>
      <c r="BS104" s="54" t="s">
        <v>2991</v>
      </c>
      <c r="BT104" s="208" t="s">
        <v>3222</v>
      </c>
      <c r="CD104" s="208" t="s">
        <v>3231</v>
      </c>
      <c r="CE104" s="209" t="s">
        <v>3232</v>
      </c>
      <c r="CF104" s="9" t="s">
        <v>2648</v>
      </c>
      <c r="CG104" s="208" t="s">
        <v>2666</v>
      </c>
    </row>
    <row r="105" spans="1:85">
      <c r="A105" s="8"/>
      <c r="B105" s="13"/>
      <c r="C105" s="44" t="s">
        <v>3233</v>
      </c>
      <c r="D105" s="64" t="s">
        <v>2961</v>
      </c>
      <c r="E105" s="64"/>
      <c r="F105" s="500"/>
      <c r="G105" s="500"/>
      <c r="H105" s="501"/>
      <c r="I105" s="8"/>
      <c r="BP105" s="9"/>
      <c r="BQ105" s="9"/>
      <c r="BR105" s="54" t="s">
        <v>3234</v>
      </c>
      <c r="BS105" s="54" t="s">
        <v>2999</v>
      </c>
      <c r="BT105" s="208" t="s">
        <v>3222</v>
      </c>
      <c r="CD105" s="208" t="s">
        <v>3235</v>
      </c>
      <c r="CE105" s="209" t="s">
        <v>3236</v>
      </c>
      <c r="CF105" s="9" t="s">
        <v>2648</v>
      </c>
      <c r="CG105" s="208" t="s">
        <v>2930</v>
      </c>
    </row>
    <row r="106" spans="1:85">
      <c r="A106" s="8"/>
      <c r="B106" s="13"/>
      <c r="C106" s="44" t="s">
        <v>3237</v>
      </c>
      <c r="D106" s="55" t="s">
        <v>2671</v>
      </c>
      <c r="E106" s="55"/>
      <c r="F106" s="500"/>
      <c r="G106" s="500"/>
      <c r="H106" s="501"/>
      <c r="I106" s="8"/>
      <c r="BP106" s="9"/>
      <c r="BQ106" s="9"/>
      <c r="BR106" s="208" t="s">
        <v>3238</v>
      </c>
      <c r="BS106" s="54" t="s">
        <v>2881</v>
      </c>
      <c r="CD106" s="208" t="s">
        <v>3239</v>
      </c>
      <c r="CE106" s="209" t="s">
        <v>3240</v>
      </c>
      <c r="CF106" s="9" t="s">
        <v>2686</v>
      </c>
      <c r="CG106" s="208" t="s">
        <v>2666</v>
      </c>
    </row>
    <row r="107" spans="1:85" ht="15" thickBot="1">
      <c r="A107" s="8"/>
      <c r="B107" s="13"/>
      <c r="C107" s="44" t="s">
        <v>3241</v>
      </c>
      <c r="D107" s="65" t="s">
        <v>2838</v>
      </c>
      <c r="E107" s="65"/>
      <c r="F107" s="502"/>
      <c r="G107" s="502"/>
      <c r="H107" s="503"/>
      <c r="I107" s="8"/>
      <c r="BP107" s="9"/>
      <c r="BQ107" s="9"/>
      <c r="CD107" s="208" t="s">
        <v>3242</v>
      </c>
      <c r="CE107" s="209" t="s">
        <v>3243</v>
      </c>
      <c r="CF107" s="208" t="s">
        <v>2661</v>
      </c>
      <c r="CG107" s="208" t="s">
        <v>2666</v>
      </c>
    </row>
    <row r="108" spans="1:85">
      <c r="A108" s="8"/>
      <c r="B108" s="8"/>
      <c r="C108" s="8"/>
      <c r="D108" s="8"/>
      <c r="E108" s="8"/>
      <c r="F108" s="8"/>
      <c r="G108" s="8"/>
      <c r="H108" s="8"/>
      <c r="I108" s="8"/>
      <c r="BP108" s="9"/>
      <c r="BQ108" s="9"/>
      <c r="CD108" s="208" t="s">
        <v>3244</v>
      </c>
      <c r="CE108" s="209" t="s">
        <v>3245</v>
      </c>
      <c r="CF108" s="208" t="s">
        <v>2661</v>
      </c>
      <c r="CG108" s="208" t="s">
        <v>2666</v>
      </c>
    </row>
    <row r="109" spans="1:85">
      <c r="A109" s="8"/>
      <c r="B109" s="8"/>
      <c r="C109" s="8"/>
      <c r="D109" s="8"/>
      <c r="E109" s="8"/>
      <c r="F109" s="8"/>
      <c r="G109" s="8"/>
      <c r="H109" s="8"/>
      <c r="I109" s="8"/>
      <c r="BP109" s="9"/>
      <c r="BQ109" s="9"/>
      <c r="CD109" s="208" t="s">
        <v>3246</v>
      </c>
      <c r="CE109" s="209" t="s">
        <v>3247</v>
      </c>
      <c r="CF109" s="208" t="s">
        <v>2661</v>
      </c>
      <c r="CG109" s="208" t="s">
        <v>2666</v>
      </c>
    </row>
    <row r="110" spans="1:85">
      <c r="A110" s="8"/>
      <c r="B110" s="8"/>
      <c r="C110" s="8"/>
      <c r="D110" s="8"/>
      <c r="E110" s="8"/>
      <c r="F110" s="8"/>
      <c r="G110" s="8"/>
      <c r="H110" s="8"/>
      <c r="I110" s="8"/>
      <c r="BP110" s="9"/>
      <c r="BQ110" s="9"/>
      <c r="CD110" s="208" t="s">
        <v>3248</v>
      </c>
      <c r="CE110" s="209" t="s">
        <v>3249</v>
      </c>
      <c r="CF110" s="9" t="s">
        <v>2686</v>
      </c>
      <c r="CG110" s="208" t="s">
        <v>2666</v>
      </c>
    </row>
    <row r="111" spans="1:85">
      <c r="A111" s="8"/>
      <c r="B111" s="8"/>
      <c r="C111" s="8"/>
      <c r="D111" s="8"/>
      <c r="E111" s="8"/>
      <c r="F111" s="8"/>
      <c r="G111" s="8"/>
      <c r="H111" s="8"/>
      <c r="I111" s="8"/>
      <c r="BP111" s="9"/>
      <c r="BQ111" s="9"/>
      <c r="CD111" s="208" t="s">
        <v>3250</v>
      </c>
      <c r="CE111" s="209" t="s">
        <v>3243</v>
      </c>
      <c r="CF111" s="9" t="s">
        <v>2686</v>
      </c>
      <c r="CG111" s="208" t="s">
        <v>2666</v>
      </c>
    </row>
    <row r="112" spans="1:85">
      <c r="A112" s="8"/>
      <c r="B112" s="8"/>
      <c r="C112" s="8"/>
      <c r="D112" s="8"/>
      <c r="E112" s="8"/>
      <c r="F112" s="8"/>
      <c r="G112" s="8"/>
      <c r="H112" s="8"/>
      <c r="I112" s="8"/>
      <c r="BP112" s="9"/>
      <c r="BQ112" s="9"/>
      <c r="CD112" s="208" t="s">
        <v>3251</v>
      </c>
      <c r="CE112" s="209" t="s">
        <v>3252</v>
      </c>
      <c r="CF112" s="208" t="s">
        <v>2648</v>
      </c>
      <c r="CG112" s="208" t="s">
        <v>2666</v>
      </c>
    </row>
    <row r="113" spans="1:85">
      <c r="A113" s="8"/>
      <c r="B113" s="8"/>
      <c r="C113" s="8"/>
      <c r="D113" s="8"/>
      <c r="E113" s="8"/>
      <c r="F113" s="8"/>
      <c r="G113" s="8"/>
      <c r="H113" s="8"/>
      <c r="I113" s="8"/>
      <c r="BP113" s="9"/>
      <c r="BQ113" s="9"/>
      <c r="CD113" s="208" t="s">
        <v>3253</v>
      </c>
      <c r="CE113" s="209" t="s">
        <v>3254</v>
      </c>
      <c r="CF113" s="208" t="s">
        <v>2653</v>
      </c>
      <c r="CG113" s="208" t="s">
        <v>2666</v>
      </c>
    </row>
    <row r="114" spans="1:85">
      <c r="CD114" s="208" t="s">
        <v>3255</v>
      </c>
      <c r="CE114" s="209" t="s">
        <v>3256</v>
      </c>
      <c r="CF114" s="208" t="s">
        <v>2653</v>
      </c>
      <c r="CG114" s="208" t="s">
        <v>2666</v>
      </c>
    </row>
    <row r="115" spans="1:85">
      <c r="CD115" s="208" t="s">
        <v>3257</v>
      </c>
      <c r="CE115" s="209" t="s">
        <v>3258</v>
      </c>
      <c r="CF115" s="9" t="s">
        <v>2648</v>
      </c>
      <c r="CG115" s="208" t="s">
        <v>2666</v>
      </c>
    </row>
    <row r="116" spans="1:85">
      <c r="CD116" s="208" t="s">
        <v>3259</v>
      </c>
      <c r="CE116" s="209" t="s">
        <v>3260</v>
      </c>
      <c r="CF116" s="9" t="s">
        <v>2653</v>
      </c>
      <c r="CG116" s="208" t="s">
        <v>2666</v>
      </c>
    </row>
    <row r="117" spans="1:85">
      <c r="CD117" s="208" t="s">
        <v>3261</v>
      </c>
      <c r="CE117" s="209" t="s">
        <v>3262</v>
      </c>
      <c r="CF117" s="9" t="s">
        <v>2653</v>
      </c>
      <c r="CG117" s="208" t="s">
        <v>2786</v>
      </c>
    </row>
    <row r="118" spans="1:85">
      <c r="CD118" s="208" t="s">
        <v>3263</v>
      </c>
      <c r="CE118" s="209" t="s">
        <v>3264</v>
      </c>
      <c r="CF118" s="208" t="s">
        <v>2648</v>
      </c>
      <c r="CG118" s="208" t="s">
        <v>2666</v>
      </c>
    </row>
    <row r="119" spans="1:85">
      <c r="CD119" s="208" t="s">
        <v>3265</v>
      </c>
      <c r="CE119" s="209" t="s">
        <v>3266</v>
      </c>
      <c r="CF119" s="9" t="s">
        <v>2653</v>
      </c>
      <c r="CG119" s="208" t="s">
        <v>2666</v>
      </c>
    </row>
    <row r="120" spans="1:85">
      <c r="CD120" s="208" t="s">
        <v>3267</v>
      </c>
      <c r="CE120" s="209" t="s">
        <v>3268</v>
      </c>
      <c r="CF120" s="208" t="s">
        <v>2653</v>
      </c>
      <c r="CG120" s="208" t="s">
        <v>2666</v>
      </c>
    </row>
    <row r="121" spans="1:85">
      <c r="CD121" s="208" t="s">
        <v>3269</v>
      </c>
      <c r="CE121" s="209" t="s">
        <v>3270</v>
      </c>
      <c r="CF121" s="208" t="s">
        <v>2653</v>
      </c>
      <c r="CG121" s="208" t="s">
        <v>2666</v>
      </c>
    </row>
    <row r="122" spans="1:85">
      <c r="CD122" s="208" t="s">
        <v>3271</v>
      </c>
      <c r="CE122" s="209" t="s">
        <v>3272</v>
      </c>
      <c r="CF122" s="208" t="s">
        <v>2653</v>
      </c>
      <c r="CG122" s="208" t="s">
        <v>2666</v>
      </c>
    </row>
    <row r="123" spans="1:85">
      <c r="CD123" s="208" t="s">
        <v>3273</v>
      </c>
      <c r="CE123" s="209" t="s">
        <v>3274</v>
      </c>
      <c r="CF123" s="208" t="s">
        <v>2648</v>
      </c>
      <c r="CG123" s="208" t="s">
        <v>2666</v>
      </c>
    </row>
    <row r="124" spans="1:85">
      <c r="CD124" s="208" t="s">
        <v>3275</v>
      </c>
      <c r="CE124" s="209" t="s">
        <v>3276</v>
      </c>
      <c r="CF124" s="208" t="s">
        <v>2661</v>
      </c>
      <c r="CG124" s="208" t="s">
        <v>2666</v>
      </c>
    </row>
    <row r="125" spans="1:85">
      <c r="CD125" s="208" t="s">
        <v>3277</v>
      </c>
      <c r="CE125" s="209" t="s">
        <v>3278</v>
      </c>
      <c r="CF125" s="9" t="s">
        <v>2653</v>
      </c>
      <c r="CG125" s="208" t="s">
        <v>2697</v>
      </c>
    </row>
    <row r="126" spans="1:85">
      <c r="CD126" s="208" t="s">
        <v>3279</v>
      </c>
      <c r="CE126" s="209" t="s">
        <v>3280</v>
      </c>
      <c r="CF126" s="9" t="s">
        <v>2653</v>
      </c>
      <c r="CG126" s="208" t="s">
        <v>2930</v>
      </c>
    </row>
    <row r="127" spans="1:85">
      <c r="CD127" s="208"/>
      <c r="CF127" s="208"/>
      <c r="CG127" s="208"/>
    </row>
  </sheetData>
  <autoFilter ref="BR1:BS105" xr:uid="{00000000-0009-0000-0000-000001000000}"/>
  <sortState xmlns:xlrd2="http://schemas.microsoft.com/office/spreadsheetml/2017/richdata2" ref="CD2:CF98">
    <sortCondition ref="CD2:CD98"/>
  </sortState>
  <mergeCells count="30">
    <mergeCell ref="B46:B48"/>
    <mergeCell ref="F46:F48"/>
    <mergeCell ref="G46:H71"/>
    <mergeCell ref="B49:B53"/>
    <mergeCell ref="F49:F63"/>
    <mergeCell ref="B54:B63"/>
    <mergeCell ref="B64:B71"/>
    <mergeCell ref="B91:B92"/>
    <mergeCell ref="F91:F92"/>
    <mergeCell ref="G91:H92"/>
    <mergeCell ref="F64:F70"/>
    <mergeCell ref="G72:H87"/>
    <mergeCell ref="B73:B87"/>
    <mergeCell ref="F73:F87"/>
    <mergeCell ref="G88:H88"/>
    <mergeCell ref="B89:B90"/>
    <mergeCell ref="F89:F90"/>
    <mergeCell ref="G89:H90"/>
    <mergeCell ref="F3:F9"/>
    <mergeCell ref="F13:F17"/>
    <mergeCell ref="F44:F45"/>
    <mergeCell ref="F93:H99"/>
    <mergeCell ref="F100:H107"/>
    <mergeCell ref="F42:F43"/>
    <mergeCell ref="G42:H45"/>
    <mergeCell ref="G9:H31"/>
    <mergeCell ref="F29:F31"/>
    <mergeCell ref="F32:F33"/>
    <mergeCell ref="G32:H41"/>
    <mergeCell ref="F36:F4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topLeftCell="A4" workbookViewId="0">
      <selection activeCell="D14" sqref="D14"/>
    </sheetView>
  </sheetViews>
  <sheetFormatPr baseColWidth="10" defaultColWidth="11.44140625" defaultRowHeight="13.2"/>
  <cols>
    <col min="1" max="1" width="47.109375" bestFit="1" customWidth="1"/>
    <col min="2" max="2" width="14" bestFit="1" customWidth="1"/>
  </cols>
  <sheetData>
    <row r="1" spans="1:2" ht="14.4">
      <c r="A1" s="77" t="s">
        <v>3281</v>
      </c>
      <c r="B1" s="77" t="s">
        <v>3282</v>
      </c>
    </row>
    <row r="2" spans="1:2" ht="14.4">
      <c r="A2" s="78" t="s">
        <v>3283</v>
      </c>
      <c r="B2" s="78" t="s">
        <v>3284</v>
      </c>
    </row>
    <row r="3" spans="1:2" ht="14.4">
      <c r="A3" s="78" t="s">
        <v>3285</v>
      </c>
      <c r="B3" s="78" t="s">
        <v>3286</v>
      </c>
    </row>
    <row r="4" spans="1:2" ht="14.4">
      <c r="A4" s="78" t="s">
        <v>3287</v>
      </c>
      <c r="B4" s="78" t="s">
        <v>3288</v>
      </c>
    </row>
    <row r="5" spans="1:2" ht="14.4">
      <c r="A5" s="78" t="s">
        <v>3289</v>
      </c>
      <c r="B5" s="78" t="s">
        <v>3290</v>
      </c>
    </row>
    <row r="6" spans="1:2" ht="14.4">
      <c r="A6" s="78" t="s">
        <v>3291</v>
      </c>
      <c r="B6" s="79" t="s">
        <v>3292</v>
      </c>
    </row>
    <row r="7" spans="1:2" ht="14.4">
      <c r="A7" s="78" t="s">
        <v>3293</v>
      </c>
      <c r="B7" s="78" t="s">
        <v>3294</v>
      </c>
    </row>
    <row r="8" spans="1:2" ht="14.4">
      <c r="A8" s="78" t="s">
        <v>3295</v>
      </c>
      <c r="B8" s="78" t="s">
        <v>3296</v>
      </c>
    </row>
    <row r="9" spans="1:2" ht="14.4">
      <c r="A9" s="78" t="s">
        <v>3297</v>
      </c>
      <c r="B9" s="81" t="s">
        <v>3298</v>
      </c>
    </row>
    <row r="10" spans="1:2" ht="14.4">
      <c r="A10" s="78" t="s">
        <v>3299</v>
      </c>
      <c r="B10" s="78" t="s">
        <v>3300</v>
      </c>
    </row>
    <row r="11" spans="1:2" ht="14.4">
      <c r="A11" s="78" t="s">
        <v>3301</v>
      </c>
      <c r="B11" s="79" t="s">
        <v>3302</v>
      </c>
    </row>
    <row r="12" spans="1:2" ht="14.4">
      <c r="A12" s="78" t="s">
        <v>3303</v>
      </c>
      <c r="B12" s="78" t="s">
        <v>3304</v>
      </c>
    </row>
    <row r="13" spans="1:2" ht="14.4">
      <c r="A13" s="78" t="s">
        <v>3305</v>
      </c>
      <c r="B13" s="78" t="s">
        <v>3306</v>
      </c>
    </row>
    <row r="14" spans="1:2" ht="14.4">
      <c r="A14" s="78" t="s">
        <v>3307</v>
      </c>
      <c r="B14" s="78" t="s">
        <v>3308</v>
      </c>
    </row>
    <row r="15" spans="1:2" ht="14.4">
      <c r="A15" s="78" t="s">
        <v>3309</v>
      </c>
      <c r="B15" s="78" t="s">
        <v>3310</v>
      </c>
    </row>
    <row r="16" spans="1:2" ht="14.4">
      <c r="A16" s="78" t="s">
        <v>3311</v>
      </c>
      <c r="B16" s="78" t="s">
        <v>3312</v>
      </c>
    </row>
    <row r="17" spans="1:2" ht="14.4">
      <c r="A17" s="78" t="s">
        <v>3313</v>
      </c>
      <c r="B17" s="78" t="s">
        <v>3314</v>
      </c>
    </row>
    <row r="18" spans="1:2" ht="14.4">
      <c r="A18" s="78" t="s">
        <v>3315</v>
      </c>
      <c r="B18" s="78" t="s">
        <v>3316</v>
      </c>
    </row>
    <row r="19" spans="1:2" ht="14.4">
      <c r="A19" s="78" t="s">
        <v>3317</v>
      </c>
      <c r="B19" s="78" t="s">
        <v>3318</v>
      </c>
    </row>
    <row r="20" spans="1:2" ht="14.4">
      <c r="A20" s="78" t="s">
        <v>3319</v>
      </c>
      <c r="B20" s="78" t="s">
        <v>3320</v>
      </c>
    </row>
    <row r="21" spans="1:2" ht="14.4">
      <c r="A21" s="78" t="s">
        <v>3321</v>
      </c>
      <c r="B21" s="78" t="s">
        <v>3322</v>
      </c>
    </row>
    <row r="22" spans="1:2" ht="14.4">
      <c r="A22" s="78" t="s">
        <v>3323</v>
      </c>
      <c r="B22" s="78" t="s">
        <v>3324</v>
      </c>
    </row>
    <row r="23" spans="1:2" ht="14.4">
      <c r="A23" s="78" t="s">
        <v>3325</v>
      </c>
      <c r="B23" s="78" t="s">
        <v>3326</v>
      </c>
    </row>
    <row r="24" spans="1:2" ht="14.4">
      <c r="A24" s="78" t="s">
        <v>3327</v>
      </c>
      <c r="B24" s="78" t="s">
        <v>3328</v>
      </c>
    </row>
    <row r="25" spans="1:2" ht="14.4">
      <c r="A25" s="78" t="s">
        <v>3329</v>
      </c>
      <c r="B25" s="78" t="s">
        <v>3330</v>
      </c>
    </row>
    <row r="26" spans="1:2" ht="14.4">
      <c r="A26" s="78"/>
      <c r="B26" s="78"/>
    </row>
    <row r="27" spans="1:2" ht="14.4">
      <c r="A27" s="78"/>
      <c r="B27" s="78"/>
    </row>
    <row r="28" spans="1:2" ht="14.4">
      <c r="A28" s="78"/>
      <c r="B28" s="78"/>
    </row>
    <row r="29" spans="1:2" ht="14.4">
      <c r="A29" s="78"/>
      <c r="B29" s="78"/>
    </row>
    <row r="30" spans="1:2" ht="14.4">
      <c r="A30" s="78"/>
      <c r="B30" s="78"/>
    </row>
    <row r="31" spans="1:2" ht="14.4">
      <c r="A31" s="78"/>
      <c r="B31" s="7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EAA5-E9BD-4EDF-8BBF-98D79A190DDD}">
  <dimension ref="A1:J35"/>
  <sheetViews>
    <sheetView zoomScaleNormal="100" workbookViewId="0">
      <selection activeCell="B34" sqref="B34"/>
    </sheetView>
  </sheetViews>
  <sheetFormatPr baseColWidth="10" defaultColWidth="10.88671875" defaultRowHeight="14.4"/>
  <cols>
    <col min="1" max="1" width="16.44140625" style="263" customWidth="1"/>
    <col min="2" max="2" width="20.6640625" style="263" customWidth="1"/>
    <col min="3" max="3" width="21.33203125" style="263" customWidth="1"/>
    <col min="4" max="4" width="18.44140625" style="263" customWidth="1"/>
    <col min="5" max="5" width="9.33203125" style="263" customWidth="1"/>
    <col min="6" max="6" width="15.6640625" style="263" bestFit="1" customWidth="1"/>
    <col min="7" max="7" width="14.6640625" style="263" bestFit="1" customWidth="1"/>
    <col min="8" max="8" width="19.5546875" style="263" customWidth="1"/>
    <col min="9" max="9" width="11.6640625" style="263" customWidth="1"/>
    <col min="10" max="10" width="2.33203125" style="263" customWidth="1"/>
    <col min="11" max="11" width="1.6640625" style="263" customWidth="1"/>
    <col min="12" max="16384" width="10.88671875" style="263"/>
  </cols>
  <sheetData>
    <row r="1" spans="1:10" ht="0.75" customHeight="1">
      <c r="A1" s="260"/>
      <c r="B1" s="261"/>
      <c r="C1" s="261"/>
      <c r="D1" s="262"/>
      <c r="E1" s="261"/>
      <c r="F1" s="261"/>
      <c r="H1" s="261"/>
      <c r="I1" s="261"/>
      <c r="J1" s="262"/>
    </row>
    <row r="2" spans="1:10">
      <c r="G2" s="261"/>
    </row>
    <row r="3" spans="1:10" ht="23.4">
      <c r="A3" s="264"/>
      <c r="B3" s="265"/>
      <c r="C3" s="586" t="s">
        <v>9971</v>
      </c>
      <c r="D3" s="587"/>
      <c r="E3" s="587"/>
      <c r="F3" s="587"/>
      <c r="G3" s="266"/>
      <c r="H3" s="265"/>
      <c r="I3" s="266"/>
      <c r="J3" s="265"/>
    </row>
    <row r="4" spans="1:10" ht="3" customHeight="1">
      <c r="A4" s="267"/>
      <c r="B4" s="268"/>
      <c r="C4" s="588"/>
      <c r="D4" s="589"/>
      <c r="E4" s="589"/>
      <c r="F4" s="589"/>
      <c r="H4" s="268"/>
      <c r="J4" s="268"/>
    </row>
    <row r="5" spans="1:10" ht="23.4">
      <c r="A5" s="267"/>
      <c r="B5" s="268"/>
      <c r="C5" s="588" t="s">
        <v>9972</v>
      </c>
      <c r="D5" s="589"/>
      <c r="E5" s="589"/>
      <c r="F5" s="589"/>
      <c r="H5" s="268"/>
      <c r="J5" s="268"/>
    </row>
    <row r="6" spans="1:10" ht="6" customHeight="1">
      <c r="A6" s="267"/>
      <c r="B6" s="268"/>
      <c r="C6" s="267"/>
      <c r="H6" s="268"/>
      <c r="J6" s="268"/>
    </row>
    <row r="7" spans="1:10" ht="39.450000000000003" customHeight="1">
      <c r="A7" s="269" t="s">
        <v>9973</v>
      </c>
      <c r="B7" s="270"/>
      <c r="C7" s="270"/>
      <c r="D7" s="271" t="s">
        <v>9974</v>
      </c>
      <c r="E7" s="272" t="s">
        <v>10051</v>
      </c>
      <c r="F7" s="273"/>
      <c r="G7" s="274"/>
      <c r="H7" s="590" t="s">
        <v>9975</v>
      </c>
      <c r="I7" s="591"/>
      <c r="J7" s="592"/>
    </row>
    <row r="8" spans="1:10" ht="102.45" customHeight="1">
      <c r="A8" s="596" t="s">
        <v>9976</v>
      </c>
      <c r="B8" s="597"/>
      <c r="C8" s="597"/>
      <c r="D8" s="275" t="s">
        <v>3335</v>
      </c>
      <c r="E8" s="598">
        <v>46233</v>
      </c>
      <c r="F8" s="599"/>
      <c r="G8" s="276"/>
      <c r="H8" s="593"/>
      <c r="I8" s="594"/>
      <c r="J8" s="595"/>
    </row>
    <row r="9" spans="1:10" ht="20.7" customHeight="1">
      <c r="A9" s="575" t="s">
        <v>9977</v>
      </c>
      <c r="B9" s="576"/>
      <c r="C9" s="576"/>
      <c r="D9" s="576"/>
      <c r="E9" s="576"/>
      <c r="F9" s="576"/>
      <c r="G9" s="577" t="s">
        <v>9978</v>
      </c>
      <c r="H9" s="577"/>
      <c r="I9" s="577"/>
      <c r="J9" s="578"/>
    </row>
    <row r="10" spans="1:10" ht="22.2" customHeight="1">
      <c r="A10" s="277" t="s">
        <v>9979</v>
      </c>
      <c r="B10" s="579" t="str">
        <f>CONCATENATE([6]TICKET!E17,"/",[6]TICKET!E15,"/",[6]TICKET!E16)</f>
        <v>BOMBEO SISTEMA SOLVENTE ACIDO/GCLH-022/RIGLESS</v>
      </c>
      <c r="C10" s="580"/>
      <c r="D10" s="580"/>
      <c r="E10" s="580"/>
      <c r="F10" s="580"/>
      <c r="G10" s="580"/>
      <c r="H10" s="580"/>
      <c r="I10" s="580"/>
      <c r="J10" s="581"/>
    </row>
    <row r="11" spans="1:10">
      <c r="A11" s="582" t="s">
        <v>9980</v>
      </c>
      <c r="B11" s="583"/>
      <c r="C11" s="583"/>
      <c r="D11" s="583"/>
      <c r="E11" s="583"/>
      <c r="F11" s="583"/>
      <c r="G11" s="583"/>
      <c r="H11" s="583"/>
      <c r="I11" s="583"/>
      <c r="J11" s="584"/>
    </row>
    <row r="12" spans="1:10">
      <c r="A12" s="278" t="s">
        <v>9981</v>
      </c>
      <c r="B12" s="585" t="s">
        <v>9982</v>
      </c>
      <c r="C12" s="585"/>
      <c r="D12" s="585"/>
      <c r="E12" s="279" t="s">
        <v>3</v>
      </c>
      <c r="F12" s="279" t="s">
        <v>9983</v>
      </c>
      <c r="G12" s="279" t="s">
        <v>3354</v>
      </c>
      <c r="H12" s="280" t="s">
        <v>9984</v>
      </c>
      <c r="J12" s="268"/>
    </row>
    <row r="13" spans="1:10" ht="30" customHeight="1">
      <c r="A13" s="281" t="str">
        <f>+TICKET!D19</f>
        <v>SFC33001</v>
      </c>
      <c r="B13" s="568" t="str">
        <f>IF(A13="","",IF(ISERROR(VLOOKUP(A13,'[7]LISTA DE PRECIOS'!B$7:E$1788,2,0)),"",VLOOKUP(A13,'[7]LISTA DE PRECIOS'!B$7:E$1788,2,0)))</f>
        <v xml:space="preserve">Movilización unidad de bombeo para fluidos de completación  </v>
      </c>
      <c r="C13" s="568"/>
      <c r="D13" s="569"/>
      <c r="E13" s="282" t="str">
        <f>IF(A13="","",IF(ISERROR(VLOOKUP(A13,'[7]LISTA DE PRECIOS'!B$7:E$1788,3,0)),"",VLOOKUP(A13,'[7]LISTA DE PRECIOS'!B$7:E$1788,3,0)))</f>
        <v>km</v>
      </c>
      <c r="F13" s="282">
        <f>IF(A13="","",IF(ISERROR(VLOOKUP(A13,'[7]LISTA DE PRECIOS'!B$7:E$1788,4,0)),"",VLOOKUP(A13,'[7]LISTA DE PRECIOS'!B$7:E$1788,4,0)))</f>
        <v>3.15</v>
      </c>
      <c r="G13" s="283">
        <f>+TICKET!E19</f>
        <v>33.6</v>
      </c>
      <c r="H13" s="284">
        <f t="shared" ref="H13:H27" si="0">+F13*G13</f>
        <v>105.84</v>
      </c>
      <c r="I13" s="285"/>
      <c r="J13" s="268"/>
    </row>
    <row r="14" spans="1:10" ht="30" customHeight="1">
      <c r="A14" s="281" t="str">
        <f>+TICKET!D20</f>
        <v>SB3240</v>
      </c>
      <c r="B14" s="568" t="str">
        <f>IF(A14="","",IF(ISERROR(VLOOKUP(A14,'[7]LISTA DE PRECIOS'!B$7:E$1788,2,0)),"",VLOOKUP(A14,'[7]LISTA DE PRECIOS'!B$7:E$1788,2,0)))</f>
        <v>Cargo básico, primeras 4 horas o fracción de bombeo unidad de estimulación (700 HP)</v>
      </c>
      <c r="C14" s="568"/>
      <c r="D14" s="569"/>
      <c r="E14" s="282" t="str">
        <f>IF(A14="","",IF(ISERROR(VLOOKUP(A14,'[7]LISTA DE PRECIOS'!B$7:E$1788,3,0)),"",VLOOKUP(A14,'[7]LISTA DE PRECIOS'!B$7:E$1788,3,0)))</f>
        <v>unidad</v>
      </c>
      <c r="F14" s="282">
        <f>IF(A14="","",IF(ISERROR(VLOOKUP(A14,'[7]LISTA DE PRECIOS'!B$7:E$1788,4,0)),"",VLOOKUP(A14,'[7]LISTA DE PRECIOS'!B$7:E$1788,4,0)))</f>
        <v>3180.54</v>
      </c>
      <c r="G14" s="283">
        <f>+TICKET!E20</f>
        <v>1</v>
      </c>
      <c r="H14" s="284">
        <f t="shared" si="0"/>
        <v>3180.54</v>
      </c>
      <c r="I14" s="285"/>
      <c r="J14" s="268"/>
    </row>
    <row r="15" spans="1:10" ht="36" customHeight="1">
      <c r="A15" s="281" t="str">
        <f>+TICKET!D21</f>
        <v>SFC33024</v>
      </c>
      <c r="B15" s="568" t="str">
        <f>IF(A15="","",IF(ISERROR(VLOOKUP(A15,'[7]LISTA DE PRECIOS'!B$7:E$1788,2,0)),"",VLOOKUP(A15,'[7]LISTA DE PRECIOS'!B$7:E$1788,2,0)))</f>
        <v>Tanque para ácido o solvente de 6500 galones, por trabajo</v>
      </c>
      <c r="C15" s="568"/>
      <c r="D15" s="569"/>
      <c r="E15" s="282" t="str">
        <f>IF(A15="","",IF(ISERROR(VLOOKUP(A15,'[7]LISTA DE PRECIOS'!B$7:E$1788,3,0)),"",VLOOKUP(A15,'[7]LISTA DE PRECIOS'!B$7:E$1788,3,0)))</f>
        <v>unidad</v>
      </c>
      <c r="F15" s="282">
        <f>IF(A15="","",IF(ISERROR(VLOOKUP(A15,'[7]LISTA DE PRECIOS'!B$7:E$1788,4,0)),"",VLOOKUP(A15,'[7]LISTA DE PRECIOS'!B$7:E$1788,4,0)))</f>
        <v>773.77</v>
      </c>
      <c r="G15" s="283">
        <f>+TICKET!E21</f>
        <v>1</v>
      </c>
      <c r="H15" s="284">
        <f t="shared" si="0"/>
        <v>773.77</v>
      </c>
      <c r="I15" s="285"/>
      <c r="J15" s="268"/>
    </row>
    <row r="16" spans="1:10" ht="30" customHeight="1">
      <c r="A16" s="281" t="str">
        <f>+TICKET!D22</f>
        <v>SFC33032</v>
      </c>
      <c r="B16" s="568" t="str">
        <f>IF(A16="","",IF(ISERROR(VLOOKUP(A16,'[7]LISTA DE PRECIOS'!B$7:E$1788,2,0)),"",VLOOKUP(A16,'[7]LISTA DE PRECIOS'!B$7:E$1788,2,0)))</f>
        <v>Supervisor Senior para fluidos de completación dia o fraccion</v>
      </c>
      <c r="C16" s="568"/>
      <c r="D16" s="569"/>
      <c r="E16" s="282" t="str">
        <f>IF(A16="","",IF(ISERROR(VLOOKUP(A16,'[7]LISTA DE PRECIOS'!B$7:E$1788,3,0)),"",VLOOKUP(A16,'[7]LISTA DE PRECIOS'!B$7:E$1788,3,0)))</f>
        <v>día</v>
      </c>
      <c r="F16" s="282">
        <f>IF(A16="","",IF(ISERROR(VLOOKUP(A16,'[7]LISTA DE PRECIOS'!B$7:E$1788,4,0)),"",VLOOKUP(A16,'[7]LISTA DE PRECIOS'!B$7:E$1788,4,0)))</f>
        <v>833.41</v>
      </c>
      <c r="G16" s="283">
        <f>+TICKET!E22</f>
        <v>1</v>
      </c>
      <c r="H16" s="284">
        <f t="shared" si="0"/>
        <v>833.41</v>
      </c>
      <c r="I16" s="285"/>
      <c r="J16" s="268"/>
    </row>
    <row r="17" spans="1:10" ht="30" customHeight="1">
      <c r="A17" s="281" t="str">
        <f>+TICKET!D23</f>
        <v>SFC33017</v>
      </c>
      <c r="B17" s="568" t="str">
        <f>IF(A17="","",IF(ISERROR(VLOOKUP(A17,'[7]LISTA DE PRECIOS'!B$7:E$1788,2,0)),"",VLOOKUP(A17,'[7]LISTA DE PRECIOS'!B$7:E$1788,2,0)))</f>
        <v>Operador para fluidos de completación dia o fraccion</v>
      </c>
      <c r="C17" s="568"/>
      <c r="D17" s="569"/>
      <c r="E17" s="282" t="str">
        <f>IF(A17="","",IF(ISERROR(VLOOKUP(A17,'[7]LISTA DE PRECIOS'!B$7:E$1788,3,0)),"",VLOOKUP(A17,'[7]LISTA DE PRECIOS'!B$7:E$1788,3,0)))</f>
        <v>día</v>
      </c>
      <c r="F17" s="282">
        <f>IF(A17="","",IF(ISERROR(VLOOKUP(A17,'[7]LISTA DE PRECIOS'!B$7:E$1788,4,0)),"",VLOOKUP(A17,'[7]LISTA DE PRECIOS'!B$7:E$1788,4,0)))</f>
        <v>349.78</v>
      </c>
      <c r="G17" s="283">
        <f>+TICKET!E23</f>
        <v>1</v>
      </c>
      <c r="H17" s="284">
        <f t="shared" si="0"/>
        <v>349.78</v>
      </c>
      <c r="I17" s="285"/>
      <c r="J17" s="268"/>
    </row>
    <row r="18" spans="1:10" ht="30" customHeight="1">
      <c r="A18" s="281" t="str">
        <f>+TICKET!D24</f>
        <v>SFC33017</v>
      </c>
      <c r="B18" s="568" t="str">
        <f>IF(A18="","",IF(ISERROR(VLOOKUP(A18,'[7]LISTA DE PRECIOS'!B$7:E$1788,2,0)),"",VLOOKUP(A18,'[7]LISTA DE PRECIOS'!B$7:E$1788,2,0)))</f>
        <v>Operador para fluidos de completación dia o fraccion</v>
      </c>
      <c r="C18" s="568"/>
      <c r="D18" s="569"/>
      <c r="E18" s="282" t="str">
        <f>IF(A18="","",IF(ISERROR(VLOOKUP(A18,'[7]LISTA DE PRECIOS'!B$7:E$1788,3,0)),"",VLOOKUP(A18,'[7]LISTA DE PRECIOS'!B$7:E$1788,3,0)))</f>
        <v>día</v>
      </c>
      <c r="F18" s="282">
        <f>IF(A18="","",IF(ISERROR(VLOOKUP(A18,'[7]LISTA DE PRECIOS'!B$7:E$1788,4,0)),"",VLOOKUP(A18,'[7]LISTA DE PRECIOS'!B$7:E$1788,4,0)))</f>
        <v>349.78</v>
      </c>
      <c r="G18" s="283">
        <f>+TICKET!E24</f>
        <v>1</v>
      </c>
      <c r="H18" s="284">
        <f t="shared" si="0"/>
        <v>349.78</v>
      </c>
      <c r="I18" s="285"/>
      <c r="J18" s="268"/>
    </row>
    <row r="19" spans="1:10" ht="30" customHeight="1">
      <c r="A19" s="281" t="str">
        <f>+TICKET!D25</f>
        <v>SFC33014</v>
      </c>
      <c r="B19" s="568" t="str">
        <f>IF(A19="","",IF(ISERROR(VLOOKUP(A19,'[7]LISTA DE PRECIOS'!B$7:E$1788,2,0)),"",VLOOKUP(A19,'[7]LISTA DE PRECIOS'!B$7:E$1788,2,0)))</f>
        <v>Tarifa de monitoreo en unidad de bombeo Presión, Densidad, Caudal, Volumen</v>
      </c>
      <c r="C19" s="568"/>
      <c r="D19" s="569"/>
      <c r="E19" s="282" t="str">
        <f>IF(A19="","",IF(ISERROR(VLOOKUP(A19,'[7]LISTA DE PRECIOS'!B$7:E$1788,3,0)),"",VLOOKUP(A19,'[7]LISTA DE PRECIOS'!B$7:E$1788,3,0)))</f>
        <v>día</v>
      </c>
      <c r="F19" s="282">
        <f>IF(A19="","",IF(ISERROR(VLOOKUP(A19,'[7]LISTA DE PRECIOS'!B$7:E$1788,4,0)),"",VLOOKUP(A19,'[7]LISTA DE PRECIOS'!B$7:E$1788,4,0)))</f>
        <v>373.74</v>
      </c>
      <c r="G19" s="283">
        <f>+TICKET!E25</f>
        <v>1</v>
      </c>
      <c r="H19" s="284">
        <f t="shared" si="0"/>
        <v>373.74</v>
      </c>
      <c r="I19" s="285"/>
      <c r="J19" s="268"/>
    </row>
    <row r="20" spans="1:10" ht="40.200000000000003" customHeight="1">
      <c r="A20" s="281" t="str">
        <f>+TICKET!D26</f>
        <v>SFC33011</v>
      </c>
      <c r="B20" s="568" t="str">
        <f>IF(A20="","",IF(ISERROR(VLOOKUP(A20,'[7]LISTA DE PRECIOS'!B$7:E$1788,2,0)),"",VLOOKUP(A20,'[7]LISTA DE PRECIOS'!B$7:E$1788,2,0)))</f>
        <v>Bombeo de fluidos no corrosivos de 2500 hasta 4200 galones</v>
      </c>
      <c r="C20" s="568"/>
      <c r="D20" s="569"/>
      <c r="E20" s="282" t="str">
        <f>IF(A20="","",IF(ISERROR(VLOOKUP(A20,'[7]LISTA DE PRECIOS'!B$7:E$1788,3,0)),"",VLOOKUP(A20,'[7]LISTA DE PRECIOS'!B$7:E$1788,3,0)))</f>
        <v>gls</v>
      </c>
      <c r="F20" s="282">
        <f>IF(A20="","",IF(ISERROR(VLOOKUP(A20,'[7]LISTA DE PRECIOS'!B$7:E$1788,4,0)),"",VLOOKUP(A20,'[7]LISTA DE PRECIOS'!B$7:E$1788,4,0)))</f>
        <v>0.38</v>
      </c>
      <c r="G20" s="283">
        <f>+TICKET!E26</f>
        <v>4200</v>
      </c>
      <c r="H20" s="284">
        <f t="shared" si="0"/>
        <v>1596</v>
      </c>
      <c r="I20" s="285"/>
      <c r="J20" s="268"/>
    </row>
    <row r="21" spans="1:10" ht="40.950000000000003" customHeight="1">
      <c r="A21" s="281" t="str">
        <f>+TICKET!D27</f>
        <v>SFC33007</v>
      </c>
      <c r="B21" s="568" t="str">
        <f>IF(A21="","",IF(ISERROR(VLOOKUP(A21,'[7]LISTA DE PRECIOS'!B$7:E$1788,2,0)),"",VLOOKUP(A21,'[7]LISTA DE PRECIOS'!B$7:E$1788,2,0)))</f>
        <v>Servicio de Bombeo de ácido  primeros 2500 galones</v>
      </c>
      <c r="C21" s="568"/>
      <c r="D21" s="569"/>
      <c r="E21" s="282" t="str">
        <f>IF(A21="","",IF(ISERROR(VLOOKUP(A21,'[7]LISTA DE PRECIOS'!B$7:E$1788,3,0)),"",VLOOKUP(A21,'[7]LISTA DE PRECIOS'!B$7:E$1788,3,0)))</f>
        <v>gls</v>
      </c>
      <c r="F21" s="282">
        <f>IF(A21="","",IF(ISERROR(VLOOKUP(A21,'[7]LISTA DE PRECIOS'!B$7:E$1788,4,0)),"",VLOOKUP(A21,'[7]LISTA DE PRECIOS'!B$7:E$1788,4,0)))</f>
        <v>0.33999999999999997</v>
      </c>
      <c r="G21" s="283">
        <f>+TICKET!E27</f>
        <v>840</v>
      </c>
      <c r="H21" s="284">
        <f t="shared" si="0"/>
        <v>285.59999999999997</v>
      </c>
      <c r="I21" s="285"/>
      <c r="J21" s="268"/>
    </row>
    <row r="22" spans="1:10" ht="35.4" customHeight="1">
      <c r="A22" s="281" t="str">
        <f>+TICKET!D28</f>
        <v>SFC33027</v>
      </c>
      <c r="B22" s="568" t="str">
        <f>IF(A22="","",IF(ISERROR(VLOOKUP(A22,'[7]LISTA DE PRECIOS'!B$7:E$1788,2,0)),"",VLOOKUP(A22,'[7]LISTA DE PRECIOS'!B$7:E$1788,2,0)))</f>
        <v>Movilización de equipo adicional, unidades pesadas.</v>
      </c>
      <c r="C22" s="568"/>
      <c r="D22" s="569"/>
      <c r="E22" s="282" t="str">
        <f>IF(A22="","",IF(ISERROR(VLOOKUP(A22,'[7]LISTA DE PRECIOS'!B$7:E$1788,3,0)),"",VLOOKUP(A22,'[7]LISTA DE PRECIOS'!B$7:E$1788,3,0)))</f>
        <v>km</v>
      </c>
      <c r="F22" s="282">
        <f>IF(A22="","",IF(ISERROR(VLOOKUP(A22,'[7]LISTA DE PRECIOS'!B$7:E$1788,4,0)),"",VLOOKUP(A22,'[7]LISTA DE PRECIOS'!B$7:E$1788,4,0)))</f>
        <v>3.15</v>
      </c>
      <c r="G22" s="283">
        <f>+TICKET!E28</f>
        <v>33.6</v>
      </c>
      <c r="H22" s="284">
        <f t="shared" si="0"/>
        <v>105.84</v>
      </c>
      <c r="I22" s="285"/>
      <c r="J22" s="268"/>
    </row>
    <row r="23" spans="1:10" ht="30" customHeight="1">
      <c r="A23" s="281" t="str">
        <f>+TICKET!D29</f>
        <v>SFC33027</v>
      </c>
      <c r="B23" s="568" t="str">
        <f>IF(A23="","",IF(ISERROR(VLOOKUP(A23,'[7]LISTA DE PRECIOS'!B$7:E$1788,2,0)),"",VLOOKUP(A23,'[7]LISTA DE PRECIOS'!B$7:E$1788,2,0)))</f>
        <v>Movilización de equipo adicional, unidades pesadas.</v>
      </c>
      <c r="C23" s="568"/>
      <c r="D23" s="569"/>
      <c r="E23" s="282" t="str">
        <f>IF(A23="","",IF(ISERROR(VLOOKUP(A23,'[7]LISTA DE PRECIOS'!B$7:E$1788,3,0)),"",VLOOKUP(A23,'[7]LISTA DE PRECIOS'!B$7:E$1788,3,0)))</f>
        <v>km</v>
      </c>
      <c r="F23" s="282">
        <f>IF(A23="","",IF(ISERROR(VLOOKUP(A23,'[7]LISTA DE PRECIOS'!B$7:E$1788,4,0)),"",VLOOKUP(A23,'[7]LISTA DE PRECIOS'!B$7:E$1788,4,0)))</f>
        <v>3.15</v>
      </c>
      <c r="G23" s="283">
        <f>+TICKET!E29</f>
        <v>33.6</v>
      </c>
      <c r="H23" s="284">
        <f t="shared" si="0"/>
        <v>105.84</v>
      </c>
      <c r="I23" s="285"/>
      <c r="J23" s="268"/>
    </row>
    <row r="24" spans="1:10" ht="35.4" customHeight="1">
      <c r="A24" s="281" t="str">
        <f>+TICKET!D30</f>
        <v>SFC33026</v>
      </c>
      <c r="B24" s="568" t="str">
        <f>IF(A24="","",IF(ISERROR(VLOOKUP(A24,'[7]LISTA DE PRECIOS'!B$7:E$1788,2,0)),"",VLOOKUP(A24,'[7]LISTA DE PRECIOS'!B$7:E$1788,2,0)))</f>
        <v>Movilización unidades livianas para personal</v>
      </c>
      <c r="C24" s="568"/>
      <c r="D24" s="569"/>
      <c r="E24" s="282" t="str">
        <f>IF(A24="","",IF(ISERROR(VLOOKUP(A24,'[7]LISTA DE PRECIOS'!B$7:E$1788,3,0)),"",VLOOKUP(A24,'[7]LISTA DE PRECIOS'!B$7:E$1788,3,0)))</f>
        <v>km</v>
      </c>
      <c r="F24" s="282">
        <f>IF(A24="","",IF(ISERROR(VLOOKUP(A24,'[7]LISTA DE PRECIOS'!B$7:E$1788,4,0)),"",VLOOKUP(A24,'[7]LISTA DE PRECIOS'!B$7:E$1788,4,0)))</f>
        <v>2.66</v>
      </c>
      <c r="G24" s="283">
        <f>+TICKET!E30</f>
        <v>33.6</v>
      </c>
      <c r="H24" s="284">
        <f t="shared" si="0"/>
        <v>89.376000000000005</v>
      </c>
      <c r="I24" s="285"/>
      <c r="J24" s="268"/>
    </row>
    <row r="25" spans="1:10" ht="35.4" customHeight="1">
      <c r="A25" s="281" t="str">
        <f>+TICKET!D31</f>
        <v>DYTERP-150</v>
      </c>
      <c r="B25" s="568" t="str">
        <f>IF(A25="","",IF(ISERROR(VLOOKUP(A25,'[7]LISTA DE PRECIOS'!B$7:E$1788,2,0)),"",VLOOKUP(A25,'[7]LISTA DE PRECIOS'!B$7:E$1788,2,0)))</f>
        <v>Solvente Base Terpenos biodegradable</v>
      </c>
      <c r="C25" s="568"/>
      <c r="D25" s="569"/>
      <c r="E25" s="282" t="str">
        <f>IF(A25="","",IF(ISERROR(VLOOKUP(A25,'[7]LISTA DE PRECIOS'!B$7:E$1788,3,0)),"",VLOOKUP(A25,'[7]LISTA DE PRECIOS'!B$7:E$1788,3,0)))</f>
        <v>gls</v>
      </c>
      <c r="F25" s="282">
        <f>IF(A25="","",IF(ISERROR(VLOOKUP(A25,'[7]LISTA DE PRECIOS'!B$7:E$1788,4,0)),"",VLOOKUP(A25,'[7]LISTA DE PRECIOS'!B$7:E$1788,4,0)))</f>
        <v>35.730000000000004</v>
      </c>
      <c r="G25" s="283">
        <f>+TICKET!E31</f>
        <v>110</v>
      </c>
      <c r="H25" s="284">
        <f t="shared" si="0"/>
        <v>3930.3000000000006</v>
      </c>
      <c r="I25" s="285"/>
      <c r="J25" s="268"/>
    </row>
    <row r="26" spans="1:10" ht="30" customHeight="1">
      <c r="A26" s="281" t="str">
        <f>+TICKET!D32</f>
        <v>DYMBA-100</v>
      </c>
      <c r="B26" s="568" t="str">
        <f>IF(A26="","",IF(ISERROR(VLOOKUP(A26,'[7]LISTA DE PRECIOS'!B$7:E$1788,2,0)),"",VLOOKUP(A26,'[7]LISTA DE PRECIOS'!B$7:E$1788,2,0)))</f>
        <v>SISTEMA REMOVEDOR DE CARBONATOS ORGÁNICO</v>
      </c>
      <c r="C26" s="568"/>
      <c r="D26" s="569"/>
      <c r="E26" s="282" t="str">
        <f>IF(A26="","",IF(ISERROR(VLOOKUP(A26,'[7]LISTA DE PRECIOS'!B$7:E$1788,3,0)),"",VLOOKUP(A26,'[7]LISTA DE PRECIOS'!B$7:E$1788,3,0)))</f>
        <v>gls</v>
      </c>
      <c r="F26" s="282">
        <f>IF(A26="","",IF(ISERROR(VLOOKUP(A26,'[7]LISTA DE PRECIOS'!B$7:E$1788,4,0)),"",VLOOKUP(A26,'[7]LISTA DE PRECIOS'!B$7:E$1788,4,0)))</f>
        <v>12.77</v>
      </c>
      <c r="G26" s="283">
        <f>+TICKET!E32</f>
        <v>840</v>
      </c>
      <c r="H26" s="284">
        <f t="shared" si="0"/>
        <v>10726.8</v>
      </c>
      <c r="I26" s="285"/>
      <c r="J26" s="268"/>
    </row>
    <row r="27" spans="1:10" ht="35.4" customHeight="1">
      <c r="A27" s="281" t="str">
        <f>+TICKET!D33</f>
        <v>DYFCE-70</v>
      </c>
      <c r="B27" s="568" t="str">
        <f>IF(A27="","",IF(ISERROR(VLOOKUP(A27,'[7]LISTA DE PRECIOS'!B$7:E$1788,2,0)),"",VLOOKUP(A27,'[7]LISTA DE PRECIOS'!B$7:E$1788,2,0)))</f>
        <v>FLUIDO COMPLETACION ESPECIAL TIPO 7</v>
      </c>
      <c r="C27" s="568"/>
      <c r="D27" s="569"/>
      <c r="E27" s="282" t="str">
        <f>IF(A27="","",IF(ISERROR(VLOOKUP(A27,'[7]LISTA DE PRECIOS'!B$7:E$1788,3,0)),"",VLOOKUP(A27,'[7]LISTA DE PRECIOS'!B$7:E$1788,3,0)))</f>
        <v>bbl</v>
      </c>
      <c r="F27" s="282">
        <f>IF(A27="","",IF(ISERROR(VLOOKUP(A27,'[7]LISTA DE PRECIOS'!B$7:E$1788,4,0)),"",VLOOKUP(A27,'[7]LISTA DE PRECIOS'!B$7:E$1788,4,0)))</f>
        <v>34.9</v>
      </c>
      <c r="G27" s="283">
        <f>+TICKET!E33</f>
        <v>90</v>
      </c>
      <c r="H27" s="284">
        <f t="shared" si="0"/>
        <v>3141</v>
      </c>
      <c r="I27" s="285"/>
      <c r="J27" s="268"/>
    </row>
    <row r="28" spans="1:10">
      <c r="A28" s="286"/>
      <c r="B28" s="570"/>
      <c r="C28" s="570"/>
      <c r="D28" s="571"/>
      <c r="E28" s="287"/>
      <c r="F28" s="287"/>
      <c r="G28" s="288"/>
      <c r="H28" s="289"/>
      <c r="I28" s="285"/>
      <c r="J28" s="268"/>
    </row>
    <row r="29" spans="1:10" ht="21.45" customHeight="1">
      <c r="A29" s="290"/>
      <c r="B29" s="572" t="str">
        <f>IF(A29="","",IF(ISERROR(VLOOKUP(A29,'[7]LISTA DE PRECIOS'!B$7:E$1788,2,0)),"",VLOOKUP(A29,'[7]LISTA DE PRECIOS'!B$7:E$1788,2,0)))</f>
        <v/>
      </c>
      <c r="C29" s="572"/>
      <c r="D29" s="572"/>
      <c r="F29" s="291" t="s">
        <v>9985</v>
      </c>
      <c r="G29" s="292"/>
      <c r="H29" s="293">
        <f>SUM(H1:H28)</f>
        <v>25947.616000000002</v>
      </c>
      <c r="I29" s="294"/>
      <c r="J29" s="268"/>
    </row>
    <row r="30" spans="1:10">
      <c r="A30" s="267"/>
      <c r="B30" s="291" t="s">
        <v>9986</v>
      </c>
      <c r="C30" s="295">
        <v>46234</v>
      </c>
      <c r="H30" s="296"/>
      <c r="J30" s="268"/>
    </row>
    <row r="31" spans="1:10">
      <c r="A31" s="267"/>
      <c r="B31" s="291" t="s">
        <v>9987</v>
      </c>
      <c r="C31" s="295">
        <v>46235</v>
      </c>
      <c r="H31" s="297"/>
      <c r="J31" s="268"/>
    </row>
    <row r="32" spans="1:10">
      <c r="A32" s="298"/>
      <c r="C32" s="299"/>
      <c r="H32" s="297"/>
      <c r="J32" s="268"/>
    </row>
    <row r="33" spans="1:10" ht="29.7" customHeight="1">
      <c r="A33" s="300" t="s">
        <v>9988</v>
      </c>
      <c r="B33" s="301"/>
      <c r="C33" s="301"/>
      <c r="D33" s="302"/>
      <c r="E33" s="301" t="s">
        <v>9989</v>
      </c>
      <c r="F33" s="266"/>
      <c r="G33" s="266"/>
      <c r="H33" s="266"/>
      <c r="I33" s="266"/>
      <c r="J33" s="265"/>
    </row>
    <row r="34" spans="1:10" ht="113.7" customHeight="1">
      <c r="A34" s="260" t="s">
        <v>9990</v>
      </c>
      <c r="B34" s="261" t="s">
        <v>9991</v>
      </c>
      <c r="D34" s="262"/>
      <c r="E34" s="260" t="s">
        <v>9990</v>
      </c>
      <c r="F34" s="573" t="str">
        <f>+[6]TICKET!E9</f>
        <v>Ing. Mónica Quisnancela</v>
      </c>
      <c r="G34" s="573"/>
      <c r="H34" s="573"/>
      <c r="I34" s="573"/>
      <c r="J34" s="574"/>
    </row>
    <row r="35" spans="1:10">
      <c r="A35" s="303" t="s">
        <v>9992</v>
      </c>
      <c r="B35" s="304" t="s">
        <v>9993</v>
      </c>
      <c r="C35" s="304"/>
      <c r="D35" s="305"/>
      <c r="E35" s="303" t="s">
        <v>9992</v>
      </c>
      <c r="F35" s="566" t="s">
        <v>9994</v>
      </c>
      <c r="G35" s="566"/>
      <c r="H35" s="566"/>
      <c r="I35" s="566"/>
      <c r="J35" s="567"/>
    </row>
  </sheetData>
  <mergeCells count="30">
    <mergeCell ref="C3:F3"/>
    <mergeCell ref="C4:F4"/>
    <mergeCell ref="C5:F5"/>
    <mergeCell ref="H7:J8"/>
    <mergeCell ref="A8:C8"/>
    <mergeCell ref="E8:F8"/>
    <mergeCell ref="B19:D19"/>
    <mergeCell ref="A9:F9"/>
    <mergeCell ref="G9:J9"/>
    <mergeCell ref="B10:J10"/>
    <mergeCell ref="A11:J11"/>
    <mergeCell ref="B12:D12"/>
    <mergeCell ref="B13:D13"/>
    <mergeCell ref="B14:D14"/>
    <mergeCell ref="B15:D15"/>
    <mergeCell ref="B16:D16"/>
    <mergeCell ref="B17:D17"/>
    <mergeCell ref="B18:D18"/>
    <mergeCell ref="F35:J35"/>
    <mergeCell ref="B20:D20"/>
    <mergeCell ref="B21:D21"/>
    <mergeCell ref="B22:D22"/>
    <mergeCell ref="B23:D23"/>
    <mergeCell ref="B24:D24"/>
    <mergeCell ref="B25:D25"/>
    <mergeCell ref="B26:D26"/>
    <mergeCell ref="B27:D27"/>
    <mergeCell ref="B28:D28"/>
    <mergeCell ref="B29:D29"/>
    <mergeCell ref="F34:J34"/>
  </mergeCells>
  <pageMargins left="0.70866141732283472" right="0.70866141732283472" top="0.74803149606299213" bottom="0.74803149606299213" header="0.31496062992125984" footer="0.31496062992125984"/>
  <pageSetup scale="60" fitToWidth="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499984740745262"/>
    <pageSetUpPr fitToPage="1"/>
  </sheetPr>
  <dimension ref="B1:Q49"/>
  <sheetViews>
    <sheetView showGridLines="0" tabSelected="1" view="pageBreakPreview" topLeftCell="A8" zoomScale="80" zoomScaleNormal="60" zoomScaleSheetLayoutView="80" workbookViewId="0">
      <selection activeCell="E35" sqref="E35"/>
    </sheetView>
  </sheetViews>
  <sheetFormatPr baseColWidth="10" defaultColWidth="11.44140625" defaultRowHeight="13.2"/>
  <cols>
    <col min="1" max="1" width="11.44140625" style="101"/>
    <col min="2" max="3" width="4.5546875" style="101" customWidth="1"/>
    <col min="4" max="4" width="25.44140625" style="101" customWidth="1"/>
    <col min="5" max="5" width="18.5546875" style="101" customWidth="1"/>
    <col min="6" max="6" width="13.44140625" style="101" customWidth="1"/>
    <col min="7" max="7" width="32.6640625" style="101" customWidth="1"/>
    <col min="8" max="8" width="17.5546875" style="101" customWidth="1"/>
    <col min="9" max="9" width="19.44140625" style="101" customWidth="1"/>
    <col min="10" max="10" width="20.44140625" style="101" customWidth="1"/>
    <col min="11" max="11" width="22.88671875" style="101" customWidth="1"/>
    <col min="12" max="12" width="19.5546875" style="101" customWidth="1"/>
    <col min="13" max="13" width="9.44140625" style="101" customWidth="1"/>
    <col min="14" max="14" width="20.109375" style="101" customWidth="1"/>
    <col min="15" max="15" width="17.5546875" style="101" bestFit="1" customWidth="1"/>
    <col min="16" max="16" width="11.5546875" style="101" bestFit="1" customWidth="1"/>
    <col min="17" max="17" width="12.5546875" style="101" bestFit="1" customWidth="1"/>
    <col min="18" max="16384" width="11.44140625" style="101"/>
  </cols>
  <sheetData>
    <row r="1" spans="2:15" ht="25.5" customHeight="1">
      <c r="B1" s="472"/>
      <c r="C1" s="473"/>
      <c r="D1" s="473"/>
      <c r="E1" s="474"/>
      <c r="F1" s="433" t="s">
        <v>3337</v>
      </c>
      <c r="G1" s="433"/>
      <c r="H1" s="433"/>
      <c r="I1" s="433"/>
      <c r="J1" s="434"/>
      <c r="K1" s="441" t="s">
        <v>10045</v>
      </c>
      <c r="L1" s="442"/>
    </row>
    <row r="2" spans="2:15" ht="12.75" customHeight="1">
      <c r="B2" s="475"/>
      <c r="C2" s="476"/>
      <c r="D2" s="476"/>
      <c r="E2" s="477"/>
      <c r="F2" s="435"/>
      <c r="G2" s="435"/>
      <c r="H2" s="435"/>
      <c r="I2" s="435"/>
      <c r="J2" s="436"/>
      <c r="K2" s="443"/>
      <c r="L2" s="444"/>
    </row>
    <row r="3" spans="2:15" ht="16.5" customHeight="1">
      <c r="B3" s="475"/>
      <c r="C3" s="476"/>
      <c r="D3" s="476"/>
      <c r="E3" s="477"/>
      <c r="F3" s="435"/>
      <c r="G3" s="435"/>
      <c r="H3" s="435"/>
      <c r="I3" s="435"/>
      <c r="J3" s="436"/>
      <c r="K3" s="443"/>
      <c r="L3" s="444"/>
    </row>
    <row r="4" spans="2:15" ht="30" customHeight="1">
      <c r="B4" s="475"/>
      <c r="C4" s="476"/>
      <c r="D4" s="476"/>
      <c r="E4" s="477"/>
      <c r="F4" s="435"/>
      <c r="G4" s="435"/>
      <c r="H4" s="435"/>
      <c r="I4" s="435"/>
      <c r="J4" s="436"/>
      <c r="K4" s="443"/>
      <c r="L4" s="444"/>
    </row>
    <row r="5" spans="2:15" ht="28.5" customHeight="1" thickBot="1">
      <c r="B5" s="478"/>
      <c r="C5" s="479"/>
      <c r="D5" s="479"/>
      <c r="E5" s="480"/>
      <c r="F5" s="437"/>
      <c r="G5" s="437"/>
      <c r="H5" s="437"/>
      <c r="I5" s="437"/>
      <c r="J5" s="438"/>
      <c r="K5" s="445"/>
      <c r="L5" s="446"/>
    </row>
    <row r="6" spans="2:15" ht="82.5" customHeight="1" thickBot="1">
      <c r="B6" s="454"/>
      <c r="C6" s="455"/>
      <c r="D6" s="455"/>
      <c r="E6" s="455"/>
      <c r="F6" s="455"/>
      <c r="G6" s="455"/>
      <c r="H6" s="455"/>
      <c r="I6" s="455"/>
      <c r="J6" s="455"/>
      <c r="K6" s="455"/>
      <c r="L6" s="456"/>
    </row>
    <row r="7" spans="2:15" ht="21.75" customHeight="1" thickBot="1">
      <c r="B7" s="102" t="s">
        <v>3335</v>
      </c>
      <c r="C7" s="103"/>
      <c r="D7" s="103"/>
      <c r="E7" s="481">
        <f>IF(H12="","",H12)</f>
        <v>46235</v>
      </c>
      <c r="F7" s="481"/>
      <c r="G7" s="481"/>
      <c r="H7" s="104"/>
      <c r="I7" s="104"/>
      <c r="J7" s="104"/>
      <c r="K7" s="457">
        <v>4349</v>
      </c>
      <c r="L7" s="458"/>
      <c r="O7" s="207" t="s">
        <v>3338</v>
      </c>
    </row>
    <row r="8" spans="2:15" ht="17.25" customHeight="1">
      <c r="B8" s="105" t="s">
        <v>3339</v>
      </c>
      <c r="C8" s="106"/>
      <c r="D8" s="106"/>
      <c r="E8" s="471" t="s">
        <v>3297</v>
      </c>
      <c r="F8" s="471"/>
      <c r="G8" s="471"/>
      <c r="H8" s="471"/>
      <c r="I8" s="471"/>
      <c r="J8" s="106"/>
      <c r="K8" s="465" t="s">
        <v>3340</v>
      </c>
      <c r="L8" s="466"/>
    </row>
    <row r="9" spans="2:15" ht="17.25" customHeight="1">
      <c r="B9" s="107" t="s">
        <v>3341</v>
      </c>
      <c r="C9" s="108"/>
      <c r="D9" s="108"/>
      <c r="E9" s="83" t="s">
        <v>9995</v>
      </c>
      <c r="F9" s="108"/>
      <c r="G9" s="108"/>
      <c r="H9" s="108"/>
      <c r="I9" s="108"/>
      <c r="J9" s="108"/>
      <c r="K9" s="467"/>
      <c r="L9" s="468"/>
    </row>
    <row r="10" spans="2:15" ht="15.75" customHeight="1">
      <c r="B10" s="109" t="s">
        <v>3342</v>
      </c>
      <c r="C10" s="66"/>
      <c r="D10" s="66" t="s">
        <v>3343</v>
      </c>
      <c r="E10" s="66" t="s">
        <v>3344</v>
      </c>
      <c r="F10" s="66" t="s">
        <v>3345</v>
      </c>
      <c r="H10" s="66"/>
      <c r="I10" s="66"/>
      <c r="J10" s="66"/>
      <c r="K10" s="467"/>
      <c r="L10" s="468"/>
    </row>
    <row r="11" spans="2:15" ht="16.5" customHeight="1">
      <c r="B11" s="109" t="s">
        <v>3346</v>
      </c>
      <c r="C11" s="66"/>
      <c r="D11" s="66"/>
      <c r="E11" s="93">
        <v>2025201</v>
      </c>
      <c r="F11" s="66"/>
      <c r="G11" s="66"/>
      <c r="H11" s="66"/>
      <c r="I11" s="66"/>
      <c r="J11" s="66"/>
      <c r="K11" s="467"/>
      <c r="L11" s="468"/>
      <c r="O11" s="110"/>
    </row>
    <row r="12" spans="2:15" ht="16.5" customHeight="1">
      <c r="B12" s="461" t="s">
        <v>3347</v>
      </c>
      <c r="C12" s="462"/>
      <c r="D12" s="462"/>
      <c r="E12" s="450">
        <v>46234</v>
      </c>
      <c r="F12" s="450"/>
      <c r="G12" s="111" t="s">
        <v>3348</v>
      </c>
      <c r="H12" s="449">
        <v>46235</v>
      </c>
      <c r="I12" s="449"/>
      <c r="J12" s="110"/>
      <c r="K12" s="467"/>
      <c r="L12" s="468"/>
    </row>
    <row r="13" spans="2:15" ht="17.25" customHeight="1">
      <c r="B13" s="451"/>
      <c r="C13" s="452"/>
      <c r="D13" s="452"/>
      <c r="E13" s="453"/>
      <c r="F13" s="114"/>
      <c r="G13" s="115"/>
      <c r="H13" s="115"/>
      <c r="I13" s="115"/>
      <c r="J13" s="115"/>
      <c r="K13" s="467"/>
      <c r="L13" s="468"/>
    </row>
    <row r="14" spans="2:15" ht="17.25" customHeight="1">
      <c r="B14" s="112" t="s">
        <v>3349</v>
      </c>
      <c r="C14" s="113"/>
      <c r="D14" s="113"/>
      <c r="E14" s="94" t="s">
        <v>2935</v>
      </c>
      <c r="F14" s="92"/>
      <c r="G14" s="94" t="s">
        <v>2689</v>
      </c>
      <c r="H14" s="113"/>
      <c r="I14" s="113"/>
      <c r="J14" s="113"/>
      <c r="K14" s="467"/>
      <c r="L14" s="468"/>
    </row>
    <row r="15" spans="2:15" ht="18" customHeight="1">
      <c r="B15" s="109" t="s">
        <v>3350</v>
      </c>
      <c r="C15" s="66"/>
      <c r="D15" s="66"/>
      <c r="E15" s="69" t="s">
        <v>9996</v>
      </c>
      <c r="G15" s="95" t="s">
        <v>9997</v>
      </c>
      <c r="H15" s="66"/>
      <c r="I15" s="66"/>
      <c r="J15" s="66"/>
      <c r="K15" s="467"/>
      <c r="L15" s="468"/>
    </row>
    <row r="16" spans="2:15" ht="19.5" customHeight="1" thickBot="1">
      <c r="B16" s="116" t="s">
        <v>3351</v>
      </c>
      <c r="C16" s="117"/>
      <c r="D16" s="117"/>
      <c r="E16" s="68" t="s">
        <v>3142</v>
      </c>
      <c r="F16" s="118"/>
      <c r="G16" s="118"/>
      <c r="H16" s="118"/>
      <c r="I16" s="118"/>
      <c r="J16" s="118"/>
      <c r="K16" s="467"/>
      <c r="L16" s="468"/>
    </row>
    <row r="17" spans="2:16" ht="24" customHeight="1" thickBot="1">
      <c r="B17" s="459" t="s">
        <v>3352</v>
      </c>
      <c r="C17" s="460"/>
      <c r="D17" s="460"/>
      <c r="E17" s="463" t="s">
        <v>9962</v>
      </c>
      <c r="F17" s="463"/>
      <c r="G17" s="463"/>
      <c r="H17" s="463"/>
      <c r="I17" s="463"/>
      <c r="J17" s="464"/>
      <c r="K17" s="469"/>
      <c r="L17" s="470"/>
    </row>
    <row r="18" spans="2:16" ht="37.5" customHeight="1" thickBot="1">
      <c r="B18" s="439" t="s">
        <v>3353</v>
      </c>
      <c r="C18" s="440"/>
      <c r="D18" s="119" t="s">
        <v>1</v>
      </c>
      <c r="E18" s="119" t="s">
        <v>3354</v>
      </c>
      <c r="F18" s="119" t="s">
        <v>3</v>
      </c>
      <c r="G18" s="447" t="s">
        <v>3355</v>
      </c>
      <c r="H18" s="440"/>
      <c r="I18" s="440"/>
      <c r="J18" s="448"/>
      <c r="K18" s="119" t="s">
        <v>3356</v>
      </c>
      <c r="L18" s="120" t="s">
        <v>3357</v>
      </c>
      <c r="M18" s="121" t="s">
        <v>5</v>
      </c>
      <c r="N18" s="122" t="s">
        <v>156</v>
      </c>
      <c r="O18" s="122" t="s">
        <v>10</v>
      </c>
    </row>
    <row r="19" spans="2:16" ht="30" customHeight="1">
      <c r="B19" s="428">
        <v>1</v>
      </c>
      <c r="C19" s="429"/>
      <c r="D19" s="82" t="s">
        <v>1754</v>
      </c>
      <c r="E19" s="80">
        <v>33.6</v>
      </c>
      <c r="F19" s="96" t="str">
        <f t="shared" ref="F19:F22" si="0">IF(D19="","",IF(ISERROR(VLOOKUP(D19,LPPEC,3,0)),"",VLOOKUP(D19,LPPEC,3,0)))</f>
        <v>km</v>
      </c>
      <c r="G19" s="430" t="str">
        <f t="shared" ref="G19:G22" si="1">IF(D19="","",IF(ISERROR(VLOOKUP(D19,LPPEC,2,0)),"",VLOOKUP(D19,LPPEC,2,0)))</f>
        <v xml:space="preserve">Movilización unidad de bombeo para fluidos de completación  </v>
      </c>
      <c r="H19" s="431"/>
      <c r="I19" s="431"/>
      <c r="J19" s="432"/>
      <c r="K19" s="97">
        <f t="shared" ref="K19:K22" si="2">IF(D19="","",IF(ISERROR(VLOOKUP(D19,LPPEC,4,0)),"",VLOOKUP(D19,LPPEC,4,0)))</f>
        <v>3.15</v>
      </c>
      <c r="L19" s="98">
        <f t="shared" ref="L19:L22" si="3">IF(OR(D19="",E19=""),"",ROUND(E19*K19,2))</f>
        <v>105.84</v>
      </c>
      <c r="M19" s="99" t="str">
        <f t="shared" ref="M19:M22" si="4">IF(D19="","",IF(ISERROR(VLOOKUP(D19,LPPEC,5,0)),"",VLOOKUP(D19,LPPEC,5,0)))</f>
        <v>Servicio</v>
      </c>
      <c r="N19" s="100">
        <f t="shared" ref="N19:O19" si="5">+IF($M19=N$18,$L19,0)</f>
        <v>0</v>
      </c>
      <c r="O19" s="100">
        <f t="shared" si="5"/>
        <v>105.84</v>
      </c>
      <c r="P19" s="101" t="s">
        <v>9966</v>
      </c>
    </row>
    <row r="20" spans="2:16" ht="30" customHeight="1">
      <c r="B20" s="428">
        <f t="shared" ref="B20" si="6">+B19+1</f>
        <v>2</v>
      </c>
      <c r="C20" s="429"/>
      <c r="D20" s="82" t="s">
        <v>78</v>
      </c>
      <c r="E20" s="80">
        <v>1</v>
      </c>
      <c r="F20" s="96" t="str">
        <f t="shared" si="0"/>
        <v>unidad</v>
      </c>
      <c r="G20" s="430" t="str">
        <f t="shared" si="1"/>
        <v>Cargo básico, primeras 4 horas o fracción de bombeo unidad de estimulación (700 HP)</v>
      </c>
      <c r="H20" s="431"/>
      <c r="I20" s="431"/>
      <c r="J20" s="432"/>
      <c r="K20" s="97">
        <f t="shared" si="2"/>
        <v>3180.54</v>
      </c>
      <c r="L20" s="98">
        <f t="shared" si="3"/>
        <v>3180.54</v>
      </c>
      <c r="M20" s="99" t="str">
        <f t="shared" si="4"/>
        <v>Servicio</v>
      </c>
      <c r="N20" s="100">
        <f t="shared" ref="N20:O26" si="7">+IF($M20=N$18,$L20,0)</f>
        <v>0</v>
      </c>
      <c r="O20" s="100">
        <f t="shared" si="7"/>
        <v>3180.54</v>
      </c>
    </row>
    <row r="21" spans="2:16" ht="30" customHeight="1">
      <c r="B21" s="428">
        <f t="shared" ref="B21:B33" si="8">+B20+1</f>
        <v>3</v>
      </c>
      <c r="C21" s="429"/>
      <c r="D21" s="82" t="s">
        <v>1794</v>
      </c>
      <c r="E21" s="80">
        <v>1</v>
      </c>
      <c r="F21" s="96" t="str">
        <f t="shared" si="0"/>
        <v>unidad</v>
      </c>
      <c r="G21" s="430" t="str">
        <f t="shared" si="1"/>
        <v>Tanque para ácido o solvente de 6500 galones, por trabajo</v>
      </c>
      <c r="H21" s="431"/>
      <c r="I21" s="431"/>
      <c r="J21" s="432"/>
      <c r="K21" s="97">
        <f t="shared" si="2"/>
        <v>773.77</v>
      </c>
      <c r="L21" s="98">
        <f t="shared" si="3"/>
        <v>773.77</v>
      </c>
      <c r="M21" s="99" t="str">
        <f t="shared" si="4"/>
        <v>Servicio</v>
      </c>
      <c r="N21" s="100">
        <f t="shared" si="7"/>
        <v>0</v>
      </c>
      <c r="O21" s="100">
        <f t="shared" si="7"/>
        <v>773.77</v>
      </c>
    </row>
    <row r="22" spans="2:16" ht="30" customHeight="1">
      <c r="B22" s="428">
        <f t="shared" si="8"/>
        <v>4</v>
      </c>
      <c r="C22" s="429"/>
      <c r="D22" s="82" t="s">
        <v>1805</v>
      </c>
      <c r="E22" s="80">
        <v>1</v>
      </c>
      <c r="F22" s="96" t="str">
        <f t="shared" si="0"/>
        <v>día</v>
      </c>
      <c r="G22" s="430" t="str">
        <f t="shared" si="1"/>
        <v>Supervisor Senior para fluidos de completación dia o fraccion</v>
      </c>
      <c r="H22" s="431"/>
      <c r="I22" s="431"/>
      <c r="J22" s="432"/>
      <c r="K22" s="97">
        <f t="shared" si="2"/>
        <v>833.41</v>
      </c>
      <c r="L22" s="98">
        <f t="shared" si="3"/>
        <v>833.41</v>
      </c>
      <c r="M22" s="99" t="str">
        <f t="shared" si="4"/>
        <v>Servicio</v>
      </c>
      <c r="N22" s="100">
        <f t="shared" si="7"/>
        <v>0</v>
      </c>
      <c r="O22" s="100">
        <f t="shared" si="7"/>
        <v>833.41</v>
      </c>
      <c r="P22" s="101" t="s">
        <v>9965</v>
      </c>
    </row>
    <row r="23" spans="2:16" ht="30" customHeight="1">
      <c r="B23" s="428">
        <f t="shared" si="8"/>
        <v>5</v>
      </c>
      <c r="C23" s="429"/>
      <c r="D23" s="82" t="s">
        <v>1783</v>
      </c>
      <c r="E23" s="80">
        <v>1</v>
      </c>
      <c r="F23" s="96" t="str">
        <f t="shared" ref="F23" si="9">IF(D23="","",IF(ISERROR(VLOOKUP(D23,LPPEC,3,0)),"",VLOOKUP(D23,LPPEC,3,0)))</f>
        <v>día</v>
      </c>
      <c r="G23" s="430" t="str">
        <f t="shared" ref="G23" si="10">IF(D23="","",IF(ISERROR(VLOOKUP(D23,LPPEC,2,0)),"",VLOOKUP(D23,LPPEC,2,0)))</f>
        <v>Operador para fluidos de completación dia o fraccion</v>
      </c>
      <c r="H23" s="431"/>
      <c r="I23" s="431"/>
      <c r="J23" s="432"/>
      <c r="K23" s="97">
        <f t="shared" ref="K23" si="11">IF(D23="","",IF(ISERROR(VLOOKUP(D23,LPPEC,4,0)),"",VLOOKUP(D23,LPPEC,4,0)))</f>
        <v>349.78</v>
      </c>
      <c r="L23" s="98">
        <f t="shared" ref="L23" si="12">IF(OR(D23="",E23=""),"",ROUND(E23*K23,2))</f>
        <v>349.78</v>
      </c>
      <c r="M23" s="99" t="str">
        <f t="shared" ref="M23" si="13">IF(D23="","",IF(ISERROR(VLOOKUP(D23,LPPEC,5,0)),"",VLOOKUP(D23,LPPEC,5,0)))</f>
        <v>Servicio</v>
      </c>
      <c r="N23" s="100">
        <f t="shared" si="7"/>
        <v>0</v>
      </c>
      <c r="O23" s="100">
        <f t="shared" si="7"/>
        <v>349.78</v>
      </c>
      <c r="P23" s="101" t="s">
        <v>9963</v>
      </c>
    </row>
    <row r="24" spans="2:16" ht="30" customHeight="1">
      <c r="B24" s="428">
        <f t="shared" si="8"/>
        <v>6</v>
      </c>
      <c r="C24" s="429"/>
      <c r="D24" s="82" t="s">
        <v>1783</v>
      </c>
      <c r="E24" s="80">
        <v>1</v>
      </c>
      <c r="F24" s="96" t="str">
        <f t="shared" ref="F24:F25" si="14">IF(D24="","",IF(ISERROR(VLOOKUP(D24,LPPEC,3,0)),"",VLOOKUP(D24,LPPEC,3,0)))</f>
        <v>día</v>
      </c>
      <c r="G24" s="430" t="str">
        <f t="shared" ref="G24:G25" si="15">IF(D24="","",IF(ISERROR(VLOOKUP(D24,LPPEC,2,0)),"",VLOOKUP(D24,LPPEC,2,0)))</f>
        <v>Operador para fluidos de completación dia o fraccion</v>
      </c>
      <c r="H24" s="431"/>
      <c r="I24" s="431"/>
      <c r="J24" s="432"/>
      <c r="K24" s="97">
        <f t="shared" ref="K24:K25" si="16">IF(D24="","",IF(ISERROR(VLOOKUP(D24,LPPEC,4,0)),"",VLOOKUP(D24,LPPEC,4,0)))</f>
        <v>349.78</v>
      </c>
      <c r="L24" s="98">
        <f t="shared" ref="L24:L25" si="17">IF(OR(D24="",E24=""),"",ROUND(E24*K24,2))</f>
        <v>349.78</v>
      </c>
      <c r="M24" s="99" t="str">
        <f t="shared" ref="M24:M25" si="18">IF(D24="","",IF(ISERROR(VLOOKUP(D24,LPPEC,5,0)),"",VLOOKUP(D24,LPPEC,5,0)))</f>
        <v>Servicio</v>
      </c>
      <c r="N24" s="100">
        <f t="shared" si="7"/>
        <v>0</v>
      </c>
      <c r="O24" s="100">
        <f t="shared" si="7"/>
        <v>349.78</v>
      </c>
      <c r="P24" s="101" t="s">
        <v>9964</v>
      </c>
    </row>
    <row r="25" spans="2:16" ht="30" customHeight="1">
      <c r="B25" s="428">
        <f t="shared" si="8"/>
        <v>7</v>
      </c>
      <c r="C25" s="429"/>
      <c r="D25" s="82" t="s">
        <v>1777</v>
      </c>
      <c r="E25" s="80">
        <v>1</v>
      </c>
      <c r="F25" s="96" t="str">
        <f t="shared" si="14"/>
        <v>día</v>
      </c>
      <c r="G25" s="430" t="str">
        <f t="shared" si="15"/>
        <v>Tarifa de monitoreo en unidad de bombeo Presión, Densidad, Caudal, Volumen</v>
      </c>
      <c r="H25" s="431"/>
      <c r="I25" s="431"/>
      <c r="J25" s="432"/>
      <c r="K25" s="97">
        <f t="shared" si="16"/>
        <v>373.74</v>
      </c>
      <c r="L25" s="98">
        <f t="shared" si="17"/>
        <v>373.74</v>
      </c>
      <c r="M25" s="99" t="str">
        <f t="shared" si="18"/>
        <v>Servicio</v>
      </c>
      <c r="N25" s="100">
        <f t="shared" si="7"/>
        <v>0</v>
      </c>
      <c r="O25" s="100">
        <f t="shared" si="7"/>
        <v>373.74</v>
      </c>
    </row>
    <row r="26" spans="2:16" ht="30" customHeight="1">
      <c r="B26" s="428">
        <f t="shared" si="8"/>
        <v>8</v>
      </c>
      <c r="C26" s="429"/>
      <c r="D26" s="82" t="s">
        <v>1772</v>
      </c>
      <c r="E26" s="80">
        <v>4200</v>
      </c>
      <c r="F26" s="96" t="str">
        <f t="shared" ref="F26:F28" si="19">IF(D26="","",IF(ISERROR(VLOOKUP(D26,LPPEC,3,0)),"",VLOOKUP(D26,LPPEC,3,0)))</f>
        <v>gls</v>
      </c>
      <c r="G26" s="430" t="str">
        <f t="shared" ref="G26:G28" si="20">IF(D26="","",IF(ISERROR(VLOOKUP(D26,LPPEC,2,0)),"",VLOOKUP(D26,LPPEC,2,0)))</f>
        <v>Bombeo de fluidos no corrosivos de 2500 hasta 4200 galones</v>
      </c>
      <c r="H26" s="431"/>
      <c r="I26" s="431"/>
      <c r="J26" s="432"/>
      <c r="K26" s="97">
        <f t="shared" ref="K26:K28" si="21">IF(D26="","",IF(ISERROR(VLOOKUP(D26,LPPEC,4,0)),"",VLOOKUP(D26,LPPEC,4,0)))</f>
        <v>0.38</v>
      </c>
      <c r="L26" s="98">
        <f t="shared" ref="L26:L28" si="22">IF(OR(D26="",E26=""),"",ROUND(E26*K26,2))</f>
        <v>1596</v>
      </c>
      <c r="M26" s="99" t="str">
        <f t="shared" ref="M26:M28" si="23">IF(D26="","",IF(ISERROR(VLOOKUP(D26,LPPEC,5,0)),"",VLOOKUP(D26,LPPEC,5,0)))</f>
        <v>Servicio</v>
      </c>
      <c r="N26" s="100">
        <f t="shared" si="7"/>
        <v>0</v>
      </c>
      <c r="O26" s="100">
        <f t="shared" si="7"/>
        <v>1596</v>
      </c>
    </row>
    <row r="27" spans="2:16" ht="30" customHeight="1">
      <c r="B27" s="428">
        <f t="shared" si="8"/>
        <v>9</v>
      </c>
      <c r="C27" s="429"/>
      <c r="D27" s="82" t="s">
        <v>1764</v>
      </c>
      <c r="E27" s="80">
        <v>840</v>
      </c>
      <c r="F27" s="96" t="str">
        <f t="shared" si="19"/>
        <v>gls</v>
      </c>
      <c r="G27" s="430" t="str">
        <f t="shared" si="20"/>
        <v>Servicio de Bombeo de ácido  primeros 2500 galones</v>
      </c>
      <c r="H27" s="431"/>
      <c r="I27" s="431"/>
      <c r="J27" s="432"/>
      <c r="K27" s="97">
        <f t="shared" si="21"/>
        <v>0.33999999999999997</v>
      </c>
      <c r="L27" s="98">
        <f t="shared" si="22"/>
        <v>285.60000000000002</v>
      </c>
      <c r="M27" s="99" t="str">
        <f t="shared" si="23"/>
        <v>Servicio</v>
      </c>
      <c r="N27" s="100">
        <f t="shared" ref="N27:O33" si="24">+IF($M27=N$18,$L27,0)</f>
        <v>0</v>
      </c>
      <c r="O27" s="100">
        <f t="shared" si="24"/>
        <v>285.60000000000002</v>
      </c>
    </row>
    <row r="28" spans="2:16" ht="30" customHeight="1">
      <c r="B28" s="428">
        <f t="shared" si="8"/>
        <v>10</v>
      </c>
      <c r="C28" s="429"/>
      <c r="D28" s="82" t="s">
        <v>1798</v>
      </c>
      <c r="E28" s="80">
        <v>33.6</v>
      </c>
      <c r="F28" s="96" t="str">
        <f t="shared" si="19"/>
        <v>km</v>
      </c>
      <c r="G28" s="430" t="str">
        <f t="shared" si="20"/>
        <v>Movilización de equipo adicional, unidades pesadas.</v>
      </c>
      <c r="H28" s="431"/>
      <c r="I28" s="431"/>
      <c r="J28" s="432"/>
      <c r="K28" s="97">
        <f t="shared" si="21"/>
        <v>3.15</v>
      </c>
      <c r="L28" s="98">
        <f t="shared" si="22"/>
        <v>105.84</v>
      </c>
      <c r="M28" s="99" t="str">
        <f t="shared" si="23"/>
        <v>Servicio</v>
      </c>
      <c r="N28" s="100">
        <f t="shared" si="24"/>
        <v>0</v>
      </c>
      <c r="O28" s="100">
        <f t="shared" si="24"/>
        <v>105.84</v>
      </c>
    </row>
    <row r="29" spans="2:16" ht="30" customHeight="1">
      <c r="B29" s="428">
        <f t="shared" si="8"/>
        <v>11</v>
      </c>
      <c r="C29" s="429"/>
      <c r="D29" s="82" t="s">
        <v>1798</v>
      </c>
      <c r="E29" s="80">
        <v>33.6</v>
      </c>
      <c r="F29" s="96" t="str">
        <f t="shared" ref="F29:F31" si="25">IF(D29="","",IF(ISERROR(VLOOKUP(D29,LPPEC,3,0)),"",VLOOKUP(D29,LPPEC,3,0)))</f>
        <v>km</v>
      </c>
      <c r="G29" s="430" t="str">
        <f t="shared" ref="G29:G31" si="26">IF(D29="","",IF(ISERROR(VLOOKUP(D29,LPPEC,2,0)),"",VLOOKUP(D29,LPPEC,2,0)))</f>
        <v>Movilización de equipo adicional, unidades pesadas.</v>
      </c>
      <c r="H29" s="431"/>
      <c r="I29" s="431"/>
      <c r="J29" s="432"/>
      <c r="K29" s="97">
        <f t="shared" ref="K29:K31" si="27">IF(D29="","",IF(ISERROR(VLOOKUP(D29,LPPEC,4,0)),"",VLOOKUP(D29,LPPEC,4,0)))</f>
        <v>3.15</v>
      </c>
      <c r="L29" s="98">
        <f t="shared" ref="L29:L31" si="28">IF(OR(D29="",E29=""),"",ROUND(E29*K29,2))</f>
        <v>105.84</v>
      </c>
      <c r="M29" s="99" t="str">
        <f t="shared" ref="M29:M31" si="29">IF(D29="","",IF(ISERROR(VLOOKUP(D29,LPPEC,5,0)),"",VLOOKUP(D29,LPPEC,5,0)))</f>
        <v>Servicio</v>
      </c>
      <c r="N29" s="100">
        <f t="shared" si="24"/>
        <v>0</v>
      </c>
      <c r="O29" s="100">
        <f t="shared" si="24"/>
        <v>105.84</v>
      </c>
      <c r="P29" s="101" t="s">
        <v>9967</v>
      </c>
    </row>
    <row r="30" spans="2:16" ht="30" customHeight="1">
      <c r="B30" s="428">
        <f t="shared" si="8"/>
        <v>12</v>
      </c>
      <c r="C30" s="429"/>
      <c r="D30" s="82" t="s">
        <v>1797</v>
      </c>
      <c r="E30" s="80">
        <v>33.6</v>
      </c>
      <c r="F30" s="96" t="str">
        <f t="shared" si="25"/>
        <v>km</v>
      </c>
      <c r="G30" s="430" t="str">
        <f t="shared" si="26"/>
        <v>Movilización unidades livianas para personal</v>
      </c>
      <c r="H30" s="431"/>
      <c r="I30" s="431"/>
      <c r="J30" s="432"/>
      <c r="K30" s="97">
        <f t="shared" si="27"/>
        <v>2.66</v>
      </c>
      <c r="L30" s="98">
        <f t="shared" si="28"/>
        <v>89.38</v>
      </c>
      <c r="M30" s="99" t="str">
        <f t="shared" si="29"/>
        <v>Servicio</v>
      </c>
      <c r="N30" s="100">
        <f t="shared" si="24"/>
        <v>0</v>
      </c>
      <c r="O30" s="100">
        <f t="shared" si="24"/>
        <v>89.38</v>
      </c>
    </row>
    <row r="31" spans="2:16" ht="30" customHeight="1">
      <c r="B31" s="428">
        <f t="shared" si="8"/>
        <v>13</v>
      </c>
      <c r="C31" s="429"/>
      <c r="D31" s="82" t="s">
        <v>230</v>
      </c>
      <c r="E31" s="80">
        <v>110</v>
      </c>
      <c r="F31" s="96" t="str">
        <f t="shared" si="25"/>
        <v>gls</v>
      </c>
      <c r="G31" s="430" t="str">
        <f t="shared" si="26"/>
        <v>Solvente Base Terpenos biodegradable</v>
      </c>
      <c r="H31" s="431"/>
      <c r="I31" s="431"/>
      <c r="J31" s="432"/>
      <c r="K31" s="97">
        <f t="shared" si="27"/>
        <v>35.730000000000004</v>
      </c>
      <c r="L31" s="98">
        <f t="shared" si="28"/>
        <v>3930.3</v>
      </c>
      <c r="M31" s="99" t="str">
        <f t="shared" si="29"/>
        <v>Material</v>
      </c>
      <c r="N31" s="100">
        <f t="shared" si="24"/>
        <v>3930.3</v>
      </c>
      <c r="O31" s="100">
        <f t="shared" si="24"/>
        <v>0</v>
      </c>
    </row>
    <row r="32" spans="2:16" ht="30" customHeight="1">
      <c r="B32" s="428">
        <f t="shared" si="8"/>
        <v>14</v>
      </c>
      <c r="C32" s="429"/>
      <c r="D32" s="82" t="s">
        <v>272</v>
      </c>
      <c r="E32" s="80">
        <v>840</v>
      </c>
      <c r="F32" s="96" t="str">
        <f t="shared" ref="F32:F33" si="30">IF(D32="","",IF(ISERROR(VLOOKUP(D32,LPPEC,3,0)),"",VLOOKUP(D32,LPPEC,3,0)))</f>
        <v>gls</v>
      </c>
      <c r="G32" s="430" t="str">
        <f t="shared" ref="G32:G33" si="31">IF(D32="","",IF(ISERROR(VLOOKUP(D32,LPPEC,2,0)),"",VLOOKUP(D32,LPPEC,2,0)))</f>
        <v>SISTEMA REMOVEDOR DE CARBONATOS ORGÁNICO</v>
      </c>
      <c r="H32" s="431"/>
      <c r="I32" s="431"/>
      <c r="J32" s="432"/>
      <c r="K32" s="97">
        <f t="shared" ref="K32:K33" si="32">IF(D32="","",IF(ISERROR(VLOOKUP(D32,LPPEC,4,0)),"",VLOOKUP(D32,LPPEC,4,0)))</f>
        <v>12.77</v>
      </c>
      <c r="L32" s="98">
        <f t="shared" ref="L32:L33" si="33">IF(OR(D32="",E32=""),"",ROUND(E32*K32,2))</f>
        <v>10726.8</v>
      </c>
      <c r="M32" s="99" t="str">
        <f t="shared" ref="M32:M33" si="34">IF(D32="","",IF(ISERROR(VLOOKUP(D32,LPPEC,5,0)),"",VLOOKUP(D32,LPPEC,5,0)))</f>
        <v>Material</v>
      </c>
      <c r="N32" s="100">
        <f t="shared" si="24"/>
        <v>10726.8</v>
      </c>
      <c r="O32" s="100">
        <f t="shared" si="24"/>
        <v>0</v>
      </c>
    </row>
    <row r="33" spans="2:17" ht="30" customHeight="1" thickBot="1">
      <c r="B33" s="428">
        <f t="shared" si="8"/>
        <v>15</v>
      </c>
      <c r="C33" s="429"/>
      <c r="D33" s="82" t="s">
        <v>1833</v>
      </c>
      <c r="E33" s="80">
        <v>90</v>
      </c>
      <c r="F33" s="96" t="str">
        <f t="shared" si="30"/>
        <v>bbl</v>
      </c>
      <c r="G33" s="430" t="str">
        <f t="shared" si="31"/>
        <v>FLUIDO COMPLETACION ESPECIAL TIPO 7</v>
      </c>
      <c r="H33" s="431"/>
      <c r="I33" s="431"/>
      <c r="J33" s="432"/>
      <c r="K33" s="97">
        <f t="shared" si="32"/>
        <v>34.9</v>
      </c>
      <c r="L33" s="98">
        <f t="shared" si="33"/>
        <v>3141</v>
      </c>
      <c r="M33" s="99" t="str">
        <f t="shared" si="34"/>
        <v>Material</v>
      </c>
      <c r="N33" s="100">
        <f t="shared" si="24"/>
        <v>3141</v>
      </c>
      <c r="O33" s="100">
        <f t="shared" si="24"/>
        <v>0</v>
      </c>
    </row>
    <row r="34" spans="2:17" ht="30" customHeight="1" thickBot="1">
      <c r="B34" s="123" t="s">
        <v>3358</v>
      </c>
      <c r="C34" s="124"/>
      <c r="D34" s="124"/>
      <c r="E34" s="124"/>
      <c r="F34" s="124"/>
      <c r="G34" s="125" t="s">
        <v>3359</v>
      </c>
      <c r="H34" s="126">
        <f>+N34</f>
        <v>17798.099999999999</v>
      </c>
      <c r="I34" s="127" t="s">
        <v>3360</v>
      </c>
      <c r="J34" s="128">
        <f>+O34</f>
        <v>8149.52</v>
      </c>
      <c r="K34" s="406" t="s">
        <v>3361</v>
      </c>
      <c r="L34" s="130">
        <f>SUM(L19:L33)</f>
        <v>25947.62</v>
      </c>
      <c r="N34" s="130">
        <f>SUM(N19:N33)</f>
        <v>17798.099999999999</v>
      </c>
      <c r="O34" s="130">
        <f>SUM(O19:O33)</f>
        <v>8149.52</v>
      </c>
    </row>
    <row r="35" spans="2:17" ht="16.2" thickBot="1">
      <c r="B35" s="131"/>
      <c r="C35" s="132"/>
      <c r="D35" s="132"/>
      <c r="E35" s="132"/>
      <c r="F35" s="132"/>
      <c r="G35" s="132"/>
      <c r="H35" s="132"/>
      <c r="I35" s="132"/>
      <c r="J35" s="133"/>
      <c r="K35" s="129"/>
      <c r="L35" s="134"/>
    </row>
    <row r="36" spans="2:17" ht="22.5" customHeight="1" thickBot="1">
      <c r="B36" s="135"/>
      <c r="C36" s="136"/>
      <c r="D36" s="136"/>
      <c r="E36" s="136"/>
      <c r="F36" s="136"/>
      <c r="G36" s="136"/>
      <c r="H36" s="136"/>
      <c r="I36" s="136"/>
      <c r="J36" s="137"/>
      <c r="K36" s="129" t="s">
        <v>3336</v>
      </c>
      <c r="L36" s="130">
        <f>L34-L35</f>
        <v>25947.62</v>
      </c>
      <c r="N36" s="138"/>
      <c r="Q36" s="138"/>
    </row>
    <row r="37" spans="2:17" ht="13.8">
      <c r="B37" s="139" t="s">
        <v>9998</v>
      </c>
      <c r="C37" s="140"/>
      <c r="D37" s="140"/>
      <c r="G37" s="141"/>
      <c r="H37" s="141"/>
      <c r="I37" s="141"/>
      <c r="J37" s="141"/>
      <c r="K37" s="142"/>
      <c r="L37" s="143"/>
      <c r="M37" s="476"/>
      <c r="N37" s="101">
        <v>285626.27000000008</v>
      </c>
    </row>
    <row r="38" spans="2:17" ht="13.8">
      <c r="B38" s="140"/>
      <c r="C38" s="140"/>
      <c r="D38" s="140"/>
      <c r="G38" s="141"/>
      <c r="H38" s="141"/>
      <c r="I38" s="141"/>
      <c r="J38" s="141"/>
      <c r="K38" s="142"/>
      <c r="L38" s="143"/>
      <c r="M38" s="476"/>
    </row>
    <row r="39" spans="2:17" ht="68.25" customHeight="1">
      <c r="B39" s="453"/>
      <c r="C39" s="453"/>
      <c r="D39" s="453"/>
      <c r="E39" s="453"/>
      <c r="F39" s="453"/>
      <c r="G39" s="453"/>
      <c r="H39" s="114"/>
      <c r="I39" s="114"/>
      <c r="J39" s="114"/>
    </row>
    <row r="41" spans="2:17">
      <c r="E41" s="485"/>
      <c r="F41" s="485"/>
    </row>
    <row r="42" spans="2:17">
      <c r="E42" s="485"/>
      <c r="F42" s="485"/>
      <c r="K42" s="485"/>
      <c r="L42" s="485"/>
    </row>
    <row r="43" spans="2:17" ht="15.75" customHeight="1">
      <c r="B43" s="144"/>
      <c r="C43" s="144"/>
      <c r="D43" s="67" t="s">
        <v>3362</v>
      </c>
      <c r="F43" s="67"/>
      <c r="J43" s="67" t="s">
        <v>3363</v>
      </c>
      <c r="K43" s="482" t="s">
        <v>2648</v>
      </c>
      <c r="L43" s="482"/>
      <c r="N43" s="145" t="str">
        <f>IF(K44="","",IF(ISERROR(VLOOKUP(K44,BD!CD$2:CG$118,3,0)),"",VLOOKUP(K44,BD!CD$2:CG$118,3,0)))</f>
        <v>Ingeniero de Operaciones</v>
      </c>
      <c r="O43" s="101" t="str">
        <f>+IF(K43=N43,"OK","Revisar")</f>
        <v>OK</v>
      </c>
    </row>
    <row r="44" spans="2:17" ht="18.75" customHeight="1">
      <c r="B44" s="144"/>
      <c r="C44" s="144"/>
      <c r="D44" s="84" t="s">
        <v>3332</v>
      </c>
      <c r="E44" s="483" t="s">
        <v>2693</v>
      </c>
      <c r="F44" s="483"/>
      <c r="G44" s="99"/>
      <c r="H44" s="99"/>
      <c r="I44" s="99"/>
      <c r="J44" s="68" t="s">
        <v>3364</v>
      </c>
      <c r="K44" s="484" t="s">
        <v>3168</v>
      </c>
      <c r="L44" s="484"/>
    </row>
    <row r="45" spans="2:17" ht="15">
      <c r="D45" s="67" t="s">
        <v>3365</v>
      </c>
      <c r="E45" s="482" t="str">
        <f>IF(E44="","",IF(ISERROR(VLOOKUP(E44,BD!BZ$2:CA$23,2,0)),"",VLOOKUP(E44,BD!BZ$2:CA$23,2,0)))</f>
        <v>1713206843</v>
      </c>
      <c r="F45" s="482"/>
      <c r="J45" s="67" t="s">
        <v>3365</v>
      </c>
      <c r="K45" s="93"/>
      <c r="N45" s="145" t="str">
        <f>IF(K44="","",IF(ISERROR(VLOOKUP(K44,BD!CD$2:CG$118,2,0)),"",VLOOKUP(K44,BD!CD$2:CG$118,2,0)))</f>
        <v>1205792391</v>
      </c>
      <c r="O45" s="101" t="str">
        <f>+IF(K45=N45,"OK","Revisar")</f>
        <v>Revisar</v>
      </c>
    </row>
    <row r="46" spans="2:17" ht="20.100000000000001" customHeight="1">
      <c r="E46" s="67"/>
    </row>
    <row r="47" spans="2:17" ht="20.100000000000001" customHeight="1">
      <c r="E47" s="67"/>
    </row>
    <row r="48" spans="2:17" ht="20.100000000000001" customHeight="1">
      <c r="E48" s="67"/>
    </row>
    <row r="49" spans="5:5" ht="20.100000000000001" customHeight="1">
      <c r="E49" s="67"/>
    </row>
  </sheetData>
  <sheetProtection formatCells="0" formatColumns="0" formatRows="0" insertRows="0" deleteRows="0" selectLockedCells="1"/>
  <autoFilter ref="B18:N37" xr:uid="{00000000-0009-0000-0000-000005000000}">
    <filterColumn colId="0" showButton="0"/>
    <filterColumn colId="5" showButton="0"/>
    <filterColumn colId="6" showButton="0"/>
    <filterColumn colId="7" showButton="0"/>
  </autoFilter>
  <mergeCells count="54">
    <mergeCell ref="B33:C33"/>
    <mergeCell ref="G33:J33"/>
    <mergeCell ref="M37:M38"/>
    <mergeCell ref="G26:J26"/>
    <mergeCell ref="G28:J28"/>
    <mergeCell ref="B28:C28"/>
    <mergeCell ref="K44:L44"/>
    <mergeCell ref="G24:J24"/>
    <mergeCell ref="K43:L43"/>
    <mergeCell ref="K42:L42"/>
    <mergeCell ref="E41:F42"/>
    <mergeCell ref="G30:J30"/>
    <mergeCell ref="G31:J31"/>
    <mergeCell ref="G32:J32"/>
    <mergeCell ref="E7:G7"/>
    <mergeCell ref="G23:J23"/>
    <mergeCell ref="E45:F45"/>
    <mergeCell ref="E44:F44"/>
    <mergeCell ref="B39:G39"/>
    <mergeCell ref="G27:J27"/>
    <mergeCell ref="B26:C26"/>
    <mergeCell ref="B24:C24"/>
    <mergeCell ref="B27:C27"/>
    <mergeCell ref="B25:C25"/>
    <mergeCell ref="G25:J25"/>
    <mergeCell ref="B29:C29"/>
    <mergeCell ref="G29:J29"/>
    <mergeCell ref="B30:C30"/>
    <mergeCell ref="B31:C31"/>
    <mergeCell ref="B32:C32"/>
    <mergeCell ref="F1:J5"/>
    <mergeCell ref="B18:C18"/>
    <mergeCell ref="B23:C23"/>
    <mergeCell ref="K1:L5"/>
    <mergeCell ref="G18:J18"/>
    <mergeCell ref="H12:I12"/>
    <mergeCell ref="E12:F12"/>
    <mergeCell ref="B13:E13"/>
    <mergeCell ref="B6:L6"/>
    <mergeCell ref="K7:L7"/>
    <mergeCell ref="B17:D17"/>
    <mergeCell ref="B12:D12"/>
    <mergeCell ref="E17:J17"/>
    <mergeCell ref="K8:L17"/>
    <mergeCell ref="E8:I8"/>
    <mergeCell ref="B1:E5"/>
    <mergeCell ref="B22:C22"/>
    <mergeCell ref="G22:J22"/>
    <mergeCell ref="B19:C19"/>
    <mergeCell ref="G19:J19"/>
    <mergeCell ref="B20:C20"/>
    <mergeCell ref="G20:J20"/>
    <mergeCell ref="B21:C21"/>
    <mergeCell ref="G21:J21"/>
  </mergeCells>
  <phoneticPr fontId="62" type="noConversion"/>
  <conditionalFormatting sqref="B19:C33">
    <cfRule type="containsErrors" dxfId="14" priority="1">
      <formula>ISERROR(B19)</formula>
    </cfRule>
  </conditionalFormatting>
  <conditionalFormatting sqref="E19:E33">
    <cfRule type="cellIs" dxfId="13" priority="16" operator="equal">
      <formula>0</formula>
    </cfRule>
  </conditionalFormatting>
  <conditionalFormatting sqref="E12:F12">
    <cfRule type="cellIs" dxfId="12" priority="23" operator="greaterThan">
      <formula>$H$12</formula>
    </cfRule>
  </conditionalFormatting>
  <conditionalFormatting sqref="G14">
    <cfRule type="containsErrors" dxfId="11" priority="42">
      <formula>ISERROR(G14)</formula>
    </cfRule>
  </conditionalFormatting>
  <conditionalFormatting sqref="H12:I12">
    <cfRule type="cellIs" dxfId="10" priority="24" operator="lessThan">
      <formula>$E$12</formula>
    </cfRule>
  </conditionalFormatting>
  <conditionalFormatting sqref="K45">
    <cfRule type="cellIs" dxfId="9" priority="18" operator="equal">
      <formula>0</formula>
    </cfRule>
  </conditionalFormatting>
  <conditionalFormatting sqref="L34">
    <cfRule type="expression" dxfId="8" priority="22">
      <formula>L34&lt;&gt;H34+J34</formula>
    </cfRule>
  </conditionalFormatting>
  <conditionalFormatting sqref="L36">
    <cfRule type="expression" dxfId="7" priority="19">
      <formula>$L$36&lt;&gt;$N$34+$O$34</formula>
    </cfRule>
  </conditionalFormatting>
  <conditionalFormatting sqref="N36">
    <cfRule type="cellIs" dxfId="6" priority="25" operator="notEqual">
      <formula>0</formula>
    </cfRule>
  </conditionalFormatting>
  <dataValidations count="12">
    <dataValidation type="whole" errorStyle="warning" operator="equal" allowBlank="1" showInputMessage="1" showErrorMessage="1" errorTitle="Dynadrill" error="Este campo es calculado, no modificar. Si es un pozo nuevo contactese con su Administrador" sqref="G15" xr:uid="{00000000-0002-0000-0500-000000000000}">
      <formula1>123456789101112</formula1>
    </dataValidation>
    <dataValidation type="whole" errorStyle="warning" operator="equal" allowBlank="1" showInputMessage="1" showErrorMessage="1" errorTitle="Dynadrill" error="Este campo es calculado, no modificar.  Contactese con su Administrador" sqref="G14 E14" xr:uid="{00000000-0002-0000-0500-000001000000}">
      <formula1>123456789101112</formula1>
    </dataValidation>
    <dataValidation type="whole" operator="equal" allowBlank="1" showInputMessage="1" showErrorMessage="1" error="Esta celda es calculada, no debe ser modificada manualmente, contacte a su Administrador" sqref="F11:G11" xr:uid="{00000000-0002-0000-0500-000002000000}">
      <formula1>12345678910</formula1>
    </dataValidation>
    <dataValidation type="whole" errorStyle="warning" operator="equal" allowBlank="1" showInputMessage="1" showErrorMessage="1" error="Esta celda no debe ser modificada manualmente, contacte a su Administrador" sqref="E7" xr:uid="{00000000-0002-0000-0500-000003000000}">
      <formula1>12345678910</formula1>
    </dataValidation>
    <dataValidation type="whole" errorStyle="warning" operator="equal" allowBlank="1" showInputMessage="1" showErrorMessage="1" errorTitle="Dynadrill-RV" error="Esta seguro de la moficación que desea realizar, el dato de contrato de esta celda esta seteado al contrato con PEC: EXP 2025201, solo modificar si el Ticket corresponde a otro cliente" sqref="E11" xr:uid="{00000000-0002-0000-0500-000004000000}">
      <formula1>12345678910</formula1>
    </dataValidation>
    <dataValidation type="whole" errorStyle="warning" operator="equal" allowBlank="1" showInputMessage="1" showErrorMessage="1" errorTitle="Dynadrill-RV" error="Este campo es calculado, no modificar, contactese con su Administrador" sqref="E45:F45 K45 L19:O33" xr:uid="{00000000-0002-0000-0500-000005000000}">
      <formula1>123456789101112</formula1>
    </dataValidation>
    <dataValidation type="date" errorStyle="warning" operator="lessThanOrEqual" allowBlank="1" showInputMessage="1" showErrorMessage="1" errorTitle="Dynadrill-RV" error="ERROR!! La fecha de inicio no puede ser mayor a la fecha de fin" sqref="E12:F12" xr:uid="{00000000-0002-0000-0500-000006000000}">
      <formula1>H12</formula1>
    </dataValidation>
    <dataValidation type="date" errorStyle="warning" operator="greaterThanOrEqual" allowBlank="1" showInputMessage="1" showErrorMessage="1" errorTitle="Dynadrill-RV" error="ERROR!! La fecha de fin no puede ser menor a la fecha de inicio" sqref="H12:I12" xr:uid="{00000000-0002-0000-0500-000007000000}">
      <formula1>E12</formula1>
    </dataValidation>
    <dataValidation type="whole" errorStyle="warning" operator="equal" allowBlank="1" showInputMessage="1" showErrorMessage="1" errorTitle="Dynadrill-RV" error="No modificar, si tiene alguna duda contacte con su Administrador" sqref="H34 J34" xr:uid="{00000000-0002-0000-0500-000008000000}">
      <formula1>12345678910</formula1>
    </dataValidation>
    <dataValidation type="whole" errorStyle="warning" operator="equal" allowBlank="1" showInputMessage="1" showErrorMessage="1" errorTitle="Dynadrill-RV" error="Celda calculada con fórmula, no modificar" sqref="L34" xr:uid="{00000000-0002-0000-0500-000009000000}">
      <formula1>123456789</formula1>
    </dataValidation>
    <dataValidation errorStyle="warning" operator="equal" allowBlank="1" showInputMessage="1" showErrorMessage="1" errorTitle="Dynadrill" error="Este registro esta automatizado, se recomienda no ingresar manualmente, solo si esta seguro continuar" sqref="B19:C33" xr:uid="{00000000-0002-0000-0500-00000A000000}"/>
    <dataValidation type="whole" operator="equal" allowBlank="1" showInputMessage="1" showErrorMessage="1" errorTitle="Dynadrill-RV" error="Este campo es calculado, no modificar, contactese con su Administrador" sqref="F19:K33" xr:uid="{00000000-0002-0000-0500-00000B000000}">
      <formula1>123456789101112</formula1>
    </dataValidation>
  </dataValidations>
  <printOptions horizontalCentered="1" verticalCentered="1"/>
  <pageMargins left="0.39370078740157483" right="0.15748031496062992" top="0.51181102362204722" bottom="0.19685039370078741" header="0.31496062992125984" footer="0.11811023622047245"/>
  <pageSetup paperSize="9" scale="50" orientation="portrait" horizontalDpi="360" verticalDpi="360" r:id="rId1"/>
  <ignoredErrors>
    <ignoredError sqref="N45 B35:O36 F25:O25 F24:O24 B34:D34 F34:K34 M34 F23:O23" unlockedFormula="1"/>
  </ignoredErrors>
  <drawing r:id="rId2"/>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Dynadrill" error="Esta seguro de esta actualización, esta solo aplica en el caso de ser Taladro nuevo" xr:uid="{00000000-0002-0000-0500-00000C000000}">
          <x14:formula1>
            <xm:f>BD!$BV$1:$BV$76</xm:f>
          </x14:formula1>
          <xm:sqref>E16</xm:sqref>
        </x14:dataValidation>
        <x14:dataValidation type="list" allowBlank="1" showInputMessage="1" showErrorMessage="1" xr:uid="{00000000-0002-0000-0500-00000D000000}">
          <x14:formula1>
            <xm:f>Clientes!$A$2:$A$25</xm:f>
          </x14:formula1>
          <xm:sqref>E8</xm:sqref>
        </x14:dataValidation>
        <x14:dataValidation type="list" errorStyle="warning" allowBlank="1" showInputMessage="1" showErrorMessage="1" errorTitle="Dynadrill-RV" error="Si es un cargo nuevo, por favor registrar en la pestaña BD o contactar con su Administrador" xr:uid="{00000000-0002-0000-0500-00000E000000}">
          <x14:formula1>
            <xm:f>BD!$BW$2:$BW$7</xm:f>
          </x14:formula1>
          <xm:sqref>K43:L43</xm:sqref>
        </x14:dataValidation>
        <x14:dataValidation type="list" errorStyle="warning" allowBlank="1" showInputMessage="1" showErrorMessage="1" errorTitle="Dynadrill-RV" error="Este dato depende de un cuadro de lista, si es REPRESENTANTE DEL CLIENTE NUEVO, por favor registre los datos en la pestaña BD._x000a_Si tiene dudas contactar con su Administrador" xr:uid="{00000000-0002-0000-0500-00000F000000}">
          <x14:formula1>
            <xm:f>BD!$CD$2:$CD$126</xm:f>
          </x14:formula1>
          <xm:sqref>K44:L44</xm:sqref>
        </x14:dataValidation>
        <x14:dataValidation type="list" errorStyle="warning" allowBlank="1" showInputMessage="1" showErrorMessage="1" errorTitle="Dynadrill-RV" error="Este dato depende de un cuadro de lista, si es un trabajador nuevo, por favor registrar los datos en la pestaña BD._x000a_Si tiene dudas contactar con su Administrador" xr:uid="{00000000-0002-0000-0500-000010000000}">
          <x14:formula1>
            <xm:f>BD!$BZ$1:$BZ$23</xm:f>
          </x14:formula1>
          <xm:sqref>E44:F44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1272E-2723-4739-BB5C-AEB59700883B}">
  <sheetPr>
    <tabColor theme="8" tint="-0.499984740745262"/>
  </sheetPr>
  <dimension ref="A1:P54"/>
  <sheetViews>
    <sheetView showGridLines="0" view="pageBreakPreview" topLeftCell="A26" zoomScale="80" zoomScaleNormal="100" zoomScaleSheetLayoutView="80" workbookViewId="0">
      <selection activeCell="E30" sqref="E30:K30"/>
    </sheetView>
  </sheetViews>
  <sheetFormatPr baseColWidth="10" defaultColWidth="11.44140625" defaultRowHeight="14.4"/>
  <cols>
    <col min="1" max="1" width="6.44140625" style="306" customWidth="1"/>
    <col min="2" max="3" width="8.88671875" style="306" customWidth="1"/>
    <col min="4" max="4" width="10" style="306" customWidth="1"/>
    <col min="5" max="5" width="21.44140625" style="306" customWidth="1"/>
    <col min="6" max="6" width="24.44140625" style="306" customWidth="1"/>
    <col min="7" max="7" width="15.21875" style="306" customWidth="1"/>
    <col min="8" max="8" width="17.88671875" style="306" customWidth="1"/>
    <col min="9" max="9" width="16.6640625" style="306" customWidth="1"/>
    <col min="10" max="10" width="14.5546875" style="306" customWidth="1"/>
    <col min="11" max="11" width="15.6640625" style="306" customWidth="1"/>
    <col min="12" max="12" width="5" style="306" customWidth="1"/>
    <col min="13" max="13" width="3.88671875" style="306" customWidth="1"/>
    <col min="14" max="14" width="8.109375" style="306" customWidth="1"/>
    <col min="15" max="15" width="11.44140625" style="306"/>
    <col min="16" max="16" width="21.88671875" style="306" bestFit="1" customWidth="1"/>
    <col min="17" max="256" width="11.44140625" style="306"/>
    <col min="257" max="257" width="15.5546875" style="306" customWidth="1"/>
    <col min="258" max="262" width="20.5546875" style="306" customWidth="1"/>
    <col min="263" max="263" width="20.88671875" style="306" customWidth="1"/>
    <col min="264" max="512" width="11.44140625" style="306"/>
    <col min="513" max="513" width="15.5546875" style="306" customWidth="1"/>
    <col min="514" max="518" width="20.5546875" style="306" customWidth="1"/>
    <col min="519" max="519" width="20.88671875" style="306" customWidth="1"/>
    <col min="520" max="768" width="11.44140625" style="306"/>
    <col min="769" max="769" width="15.5546875" style="306" customWidth="1"/>
    <col min="770" max="774" width="20.5546875" style="306" customWidth="1"/>
    <col min="775" max="775" width="20.88671875" style="306" customWidth="1"/>
    <col min="776" max="1024" width="11.44140625" style="306"/>
    <col min="1025" max="1025" width="15.5546875" style="306" customWidth="1"/>
    <col min="1026" max="1030" width="20.5546875" style="306" customWidth="1"/>
    <col min="1031" max="1031" width="20.88671875" style="306" customWidth="1"/>
    <col min="1032" max="1280" width="11.44140625" style="306"/>
    <col min="1281" max="1281" width="15.5546875" style="306" customWidth="1"/>
    <col min="1282" max="1286" width="20.5546875" style="306" customWidth="1"/>
    <col min="1287" max="1287" width="20.88671875" style="306" customWidth="1"/>
    <col min="1288" max="1536" width="11.44140625" style="306"/>
    <col min="1537" max="1537" width="15.5546875" style="306" customWidth="1"/>
    <col min="1538" max="1542" width="20.5546875" style="306" customWidth="1"/>
    <col min="1543" max="1543" width="20.88671875" style="306" customWidth="1"/>
    <col min="1544" max="1792" width="11.44140625" style="306"/>
    <col min="1793" max="1793" width="15.5546875" style="306" customWidth="1"/>
    <col min="1794" max="1798" width="20.5546875" style="306" customWidth="1"/>
    <col min="1799" max="1799" width="20.88671875" style="306" customWidth="1"/>
    <col min="1800" max="2048" width="11.44140625" style="306"/>
    <col min="2049" max="2049" width="15.5546875" style="306" customWidth="1"/>
    <col min="2050" max="2054" width="20.5546875" style="306" customWidth="1"/>
    <col min="2055" max="2055" width="20.88671875" style="306" customWidth="1"/>
    <col min="2056" max="2304" width="11.44140625" style="306"/>
    <col min="2305" max="2305" width="15.5546875" style="306" customWidth="1"/>
    <col min="2306" max="2310" width="20.5546875" style="306" customWidth="1"/>
    <col min="2311" max="2311" width="20.88671875" style="306" customWidth="1"/>
    <col min="2312" max="2560" width="11.44140625" style="306"/>
    <col min="2561" max="2561" width="15.5546875" style="306" customWidth="1"/>
    <col min="2562" max="2566" width="20.5546875" style="306" customWidth="1"/>
    <col min="2567" max="2567" width="20.88671875" style="306" customWidth="1"/>
    <col min="2568" max="2816" width="11.44140625" style="306"/>
    <col min="2817" max="2817" width="15.5546875" style="306" customWidth="1"/>
    <col min="2818" max="2822" width="20.5546875" style="306" customWidth="1"/>
    <col min="2823" max="2823" width="20.88671875" style="306" customWidth="1"/>
    <col min="2824" max="3072" width="11.44140625" style="306"/>
    <col min="3073" max="3073" width="15.5546875" style="306" customWidth="1"/>
    <col min="3074" max="3078" width="20.5546875" style="306" customWidth="1"/>
    <col min="3079" max="3079" width="20.88671875" style="306" customWidth="1"/>
    <col min="3080" max="3328" width="11.44140625" style="306"/>
    <col min="3329" max="3329" width="15.5546875" style="306" customWidth="1"/>
    <col min="3330" max="3334" width="20.5546875" style="306" customWidth="1"/>
    <col min="3335" max="3335" width="20.88671875" style="306" customWidth="1"/>
    <col min="3336" max="3584" width="11.44140625" style="306"/>
    <col min="3585" max="3585" width="15.5546875" style="306" customWidth="1"/>
    <col min="3586" max="3590" width="20.5546875" style="306" customWidth="1"/>
    <col min="3591" max="3591" width="20.88671875" style="306" customWidth="1"/>
    <col min="3592" max="3840" width="11.44140625" style="306"/>
    <col min="3841" max="3841" width="15.5546875" style="306" customWidth="1"/>
    <col min="3842" max="3846" width="20.5546875" style="306" customWidth="1"/>
    <col min="3847" max="3847" width="20.88671875" style="306" customWidth="1"/>
    <col min="3848" max="4096" width="11.44140625" style="306"/>
    <col min="4097" max="4097" width="15.5546875" style="306" customWidth="1"/>
    <col min="4098" max="4102" width="20.5546875" style="306" customWidth="1"/>
    <col min="4103" max="4103" width="20.88671875" style="306" customWidth="1"/>
    <col min="4104" max="4352" width="11.44140625" style="306"/>
    <col min="4353" max="4353" width="15.5546875" style="306" customWidth="1"/>
    <col min="4354" max="4358" width="20.5546875" style="306" customWidth="1"/>
    <col min="4359" max="4359" width="20.88671875" style="306" customWidth="1"/>
    <col min="4360" max="4608" width="11.44140625" style="306"/>
    <col min="4609" max="4609" width="15.5546875" style="306" customWidth="1"/>
    <col min="4610" max="4614" width="20.5546875" style="306" customWidth="1"/>
    <col min="4615" max="4615" width="20.88671875" style="306" customWidth="1"/>
    <col min="4616" max="4864" width="11.44140625" style="306"/>
    <col min="4865" max="4865" width="15.5546875" style="306" customWidth="1"/>
    <col min="4866" max="4870" width="20.5546875" style="306" customWidth="1"/>
    <col min="4871" max="4871" width="20.88671875" style="306" customWidth="1"/>
    <col min="4872" max="5120" width="11.44140625" style="306"/>
    <col min="5121" max="5121" width="15.5546875" style="306" customWidth="1"/>
    <col min="5122" max="5126" width="20.5546875" style="306" customWidth="1"/>
    <col min="5127" max="5127" width="20.88671875" style="306" customWidth="1"/>
    <col min="5128" max="5376" width="11.44140625" style="306"/>
    <col min="5377" max="5377" width="15.5546875" style="306" customWidth="1"/>
    <col min="5378" max="5382" width="20.5546875" style="306" customWidth="1"/>
    <col min="5383" max="5383" width="20.88671875" style="306" customWidth="1"/>
    <col min="5384" max="5632" width="11.44140625" style="306"/>
    <col min="5633" max="5633" width="15.5546875" style="306" customWidth="1"/>
    <col min="5634" max="5638" width="20.5546875" style="306" customWidth="1"/>
    <col min="5639" max="5639" width="20.88671875" style="306" customWidth="1"/>
    <col min="5640" max="5888" width="11.44140625" style="306"/>
    <col min="5889" max="5889" width="15.5546875" style="306" customWidth="1"/>
    <col min="5890" max="5894" width="20.5546875" style="306" customWidth="1"/>
    <col min="5895" max="5895" width="20.88671875" style="306" customWidth="1"/>
    <col min="5896" max="6144" width="11.44140625" style="306"/>
    <col min="6145" max="6145" width="15.5546875" style="306" customWidth="1"/>
    <col min="6146" max="6150" width="20.5546875" style="306" customWidth="1"/>
    <col min="6151" max="6151" width="20.88671875" style="306" customWidth="1"/>
    <col min="6152" max="6400" width="11.44140625" style="306"/>
    <col min="6401" max="6401" width="15.5546875" style="306" customWidth="1"/>
    <col min="6402" max="6406" width="20.5546875" style="306" customWidth="1"/>
    <col min="6407" max="6407" width="20.88671875" style="306" customWidth="1"/>
    <col min="6408" max="6656" width="11.44140625" style="306"/>
    <col min="6657" max="6657" width="15.5546875" style="306" customWidth="1"/>
    <col min="6658" max="6662" width="20.5546875" style="306" customWidth="1"/>
    <col min="6663" max="6663" width="20.88671875" style="306" customWidth="1"/>
    <col min="6664" max="6912" width="11.44140625" style="306"/>
    <col min="6913" max="6913" width="15.5546875" style="306" customWidth="1"/>
    <col min="6914" max="6918" width="20.5546875" style="306" customWidth="1"/>
    <col min="6919" max="6919" width="20.88671875" style="306" customWidth="1"/>
    <col min="6920" max="7168" width="11.44140625" style="306"/>
    <col min="7169" max="7169" width="15.5546875" style="306" customWidth="1"/>
    <col min="7170" max="7174" width="20.5546875" style="306" customWidth="1"/>
    <col min="7175" max="7175" width="20.88671875" style="306" customWidth="1"/>
    <col min="7176" max="7424" width="11.44140625" style="306"/>
    <col min="7425" max="7425" width="15.5546875" style="306" customWidth="1"/>
    <col min="7426" max="7430" width="20.5546875" style="306" customWidth="1"/>
    <col min="7431" max="7431" width="20.88671875" style="306" customWidth="1"/>
    <col min="7432" max="7680" width="11.44140625" style="306"/>
    <col min="7681" max="7681" width="15.5546875" style="306" customWidth="1"/>
    <col min="7682" max="7686" width="20.5546875" style="306" customWidth="1"/>
    <col min="7687" max="7687" width="20.88671875" style="306" customWidth="1"/>
    <col min="7688" max="7936" width="11.44140625" style="306"/>
    <col min="7937" max="7937" width="15.5546875" style="306" customWidth="1"/>
    <col min="7938" max="7942" width="20.5546875" style="306" customWidth="1"/>
    <col min="7943" max="7943" width="20.88671875" style="306" customWidth="1"/>
    <col min="7944" max="8192" width="11.44140625" style="306"/>
    <col min="8193" max="8193" width="15.5546875" style="306" customWidth="1"/>
    <col min="8194" max="8198" width="20.5546875" style="306" customWidth="1"/>
    <col min="8199" max="8199" width="20.88671875" style="306" customWidth="1"/>
    <col min="8200" max="8448" width="11.44140625" style="306"/>
    <col min="8449" max="8449" width="15.5546875" style="306" customWidth="1"/>
    <col min="8450" max="8454" width="20.5546875" style="306" customWidth="1"/>
    <col min="8455" max="8455" width="20.88671875" style="306" customWidth="1"/>
    <col min="8456" max="8704" width="11.44140625" style="306"/>
    <col min="8705" max="8705" width="15.5546875" style="306" customWidth="1"/>
    <col min="8706" max="8710" width="20.5546875" style="306" customWidth="1"/>
    <col min="8711" max="8711" width="20.88671875" style="306" customWidth="1"/>
    <col min="8712" max="8960" width="11.44140625" style="306"/>
    <col min="8961" max="8961" width="15.5546875" style="306" customWidth="1"/>
    <col min="8962" max="8966" width="20.5546875" style="306" customWidth="1"/>
    <col min="8967" max="8967" width="20.88671875" style="306" customWidth="1"/>
    <col min="8968" max="9216" width="11.44140625" style="306"/>
    <col min="9217" max="9217" width="15.5546875" style="306" customWidth="1"/>
    <col min="9218" max="9222" width="20.5546875" style="306" customWidth="1"/>
    <col min="9223" max="9223" width="20.88671875" style="306" customWidth="1"/>
    <col min="9224" max="9472" width="11.44140625" style="306"/>
    <col min="9473" max="9473" width="15.5546875" style="306" customWidth="1"/>
    <col min="9474" max="9478" width="20.5546875" style="306" customWidth="1"/>
    <col min="9479" max="9479" width="20.88671875" style="306" customWidth="1"/>
    <col min="9480" max="9728" width="11.44140625" style="306"/>
    <col min="9729" max="9729" width="15.5546875" style="306" customWidth="1"/>
    <col min="9730" max="9734" width="20.5546875" style="306" customWidth="1"/>
    <col min="9735" max="9735" width="20.88671875" style="306" customWidth="1"/>
    <col min="9736" max="9984" width="11.44140625" style="306"/>
    <col min="9985" max="9985" width="15.5546875" style="306" customWidth="1"/>
    <col min="9986" max="9990" width="20.5546875" style="306" customWidth="1"/>
    <col min="9991" max="9991" width="20.88671875" style="306" customWidth="1"/>
    <col min="9992" max="10240" width="11.44140625" style="306"/>
    <col min="10241" max="10241" width="15.5546875" style="306" customWidth="1"/>
    <col min="10242" max="10246" width="20.5546875" style="306" customWidth="1"/>
    <col min="10247" max="10247" width="20.88671875" style="306" customWidth="1"/>
    <col min="10248" max="10496" width="11.44140625" style="306"/>
    <col min="10497" max="10497" width="15.5546875" style="306" customWidth="1"/>
    <col min="10498" max="10502" width="20.5546875" style="306" customWidth="1"/>
    <col min="10503" max="10503" width="20.88671875" style="306" customWidth="1"/>
    <col min="10504" max="10752" width="11.44140625" style="306"/>
    <col min="10753" max="10753" width="15.5546875" style="306" customWidth="1"/>
    <col min="10754" max="10758" width="20.5546875" style="306" customWidth="1"/>
    <col min="10759" max="10759" width="20.88671875" style="306" customWidth="1"/>
    <col min="10760" max="11008" width="11.44140625" style="306"/>
    <col min="11009" max="11009" width="15.5546875" style="306" customWidth="1"/>
    <col min="11010" max="11014" width="20.5546875" style="306" customWidth="1"/>
    <col min="11015" max="11015" width="20.88671875" style="306" customWidth="1"/>
    <col min="11016" max="11264" width="11.44140625" style="306"/>
    <col min="11265" max="11265" width="15.5546875" style="306" customWidth="1"/>
    <col min="11266" max="11270" width="20.5546875" style="306" customWidth="1"/>
    <col min="11271" max="11271" width="20.88671875" style="306" customWidth="1"/>
    <col min="11272" max="11520" width="11.44140625" style="306"/>
    <col min="11521" max="11521" width="15.5546875" style="306" customWidth="1"/>
    <col min="11522" max="11526" width="20.5546875" style="306" customWidth="1"/>
    <col min="11527" max="11527" width="20.88671875" style="306" customWidth="1"/>
    <col min="11528" max="11776" width="11.44140625" style="306"/>
    <col min="11777" max="11777" width="15.5546875" style="306" customWidth="1"/>
    <col min="11778" max="11782" width="20.5546875" style="306" customWidth="1"/>
    <col min="11783" max="11783" width="20.88671875" style="306" customWidth="1"/>
    <col min="11784" max="12032" width="11.44140625" style="306"/>
    <col min="12033" max="12033" width="15.5546875" style="306" customWidth="1"/>
    <col min="12034" max="12038" width="20.5546875" style="306" customWidth="1"/>
    <col min="12039" max="12039" width="20.88671875" style="306" customWidth="1"/>
    <col min="12040" max="12288" width="11.44140625" style="306"/>
    <col min="12289" max="12289" width="15.5546875" style="306" customWidth="1"/>
    <col min="12290" max="12294" width="20.5546875" style="306" customWidth="1"/>
    <col min="12295" max="12295" width="20.88671875" style="306" customWidth="1"/>
    <col min="12296" max="12544" width="11.44140625" style="306"/>
    <col min="12545" max="12545" width="15.5546875" style="306" customWidth="1"/>
    <col min="12546" max="12550" width="20.5546875" style="306" customWidth="1"/>
    <col min="12551" max="12551" width="20.88671875" style="306" customWidth="1"/>
    <col min="12552" max="12800" width="11.44140625" style="306"/>
    <col min="12801" max="12801" width="15.5546875" style="306" customWidth="1"/>
    <col min="12802" max="12806" width="20.5546875" style="306" customWidth="1"/>
    <col min="12807" max="12807" width="20.88671875" style="306" customWidth="1"/>
    <col min="12808" max="13056" width="11.44140625" style="306"/>
    <col min="13057" max="13057" width="15.5546875" style="306" customWidth="1"/>
    <col min="13058" max="13062" width="20.5546875" style="306" customWidth="1"/>
    <col min="13063" max="13063" width="20.88671875" style="306" customWidth="1"/>
    <col min="13064" max="13312" width="11.44140625" style="306"/>
    <col min="13313" max="13313" width="15.5546875" style="306" customWidth="1"/>
    <col min="13314" max="13318" width="20.5546875" style="306" customWidth="1"/>
    <col min="13319" max="13319" width="20.88671875" style="306" customWidth="1"/>
    <col min="13320" max="13568" width="11.44140625" style="306"/>
    <col min="13569" max="13569" width="15.5546875" style="306" customWidth="1"/>
    <col min="13570" max="13574" width="20.5546875" style="306" customWidth="1"/>
    <col min="13575" max="13575" width="20.88671875" style="306" customWidth="1"/>
    <col min="13576" max="13824" width="11.44140625" style="306"/>
    <col min="13825" max="13825" width="15.5546875" style="306" customWidth="1"/>
    <col min="13826" max="13830" width="20.5546875" style="306" customWidth="1"/>
    <col min="13831" max="13831" width="20.88671875" style="306" customWidth="1"/>
    <col min="13832" max="14080" width="11.44140625" style="306"/>
    <col min="14081" max="14081" width="15.5546875" style="306" customWidth="1"/>
    <col min="14082" max="14086" width="20.5546875" style="306" customWidth="1"/>
    <col min="14087" max="14087" width="20.88671875" style="306" customWidth="1"/>
    <col min="14088" max="14336" width="11.44140625" style="306"/>
    <col min="14337" max="14337" width="15.5546875" style="306" customWidth="1"/>
    <col min="14338" max="14342" width="20.5546875" style="306" customWidth="1"/>
    <col min="14343" max="14343" width="20.88671875" style="306" customWidth="1"/>
    <col min="14344" max="14592" width="11.44140625" style="306"/>
    <col min="14593" max="14593" width="15.5546875" style="306" customWidth="1"/>
    <col min="14594" max="14598" width="20.5546875" style="306" customWidth="1"/>
    <col min="14599" max="14599" width="20.88671875" style="306" customWidth="1"/>
    <col min="14600" max="14848" width="11.44140625" style="306"/>
    <col min="14849" max="14849" width="15.5546875" style="306" customWidth="1"/>
    <col min="14850" max="14854" width="20.5546875" style="306" customWidth="1"/>
    <col min="14855" max="14855" width="20.88671875" style="306" customWidth="1"/>
    <col min="14856" max="15104" width="11.44140625" style="306"/>
    <col min="15105" max="15105" width="15.5546875" style="306" customWidth="1"/>
    <col min="15106" max="15110" width="20.5546875" style="306" customWidth="1"/>
    <col min="15111" max="15111" width="20.88671875" style="306" customWidth="1"/>
    <col min="15112" max="15360" width="11.44140625" style="306"/>
    <col min="15361" max="15361" width="15.5546875" style="306" customWidth="1"/>
    <col min="15362" max="15366" width="20.5546875" style="306" customWidth="1"/>
    <col min="15367" max="15367" width="20.88671875" style="306" customWidth="1"/>
    <col min="15368" max="15616" width="11.44140625" style="306"/>
    <col min="15617" max="15617" width="15.5546875" style="306" customWidth="1"/>
    <col min="15618" max="15622" width="20.5546875" style="306" customWidth="1"/>
    <col min="15623" max="15623" width="20.88671875" style="306" customWidth="1"/>
    <col min="15624" max="15872" width="11.44140625" style="306"/>
    <col min="15873" max="15873" width="15.5546875" style="306" customWidth="1"/>
    <col min="15874" max="15878" width="20.5546875" style="306" customWidth="1"/>
    <col min="15879" max="15879" width="20.88671875" style="306" customWidth="1"/>
    <col min="15880" max="16128" width="11.44140625" style="306"/>
    <col min="16129" max="16129" width="15.5546875" style="306" customWidth="1"/>
    <col min="16130" max="16134" width="20.5546875" style="306" customWidth="1"/>
    <col min="16135" max="16135" width="20.88671875" style="306" customWidth="1"/>
    <col min="16136" max="16384" width="11.44140625" style="306"/>
  </cols>
  <sheetData>
    <row r="1" spans="1:15" ht="37.5" customHeight="1">
      <c r="B1" s="668"/>
      <c r="C1" s="669"/>
      <c r="D1" s="670"/>
      <c r="E1" s="677" t="s">
        <v>9999</v>
      </c>
      <c r="F1" s="678"/>
      <c r="G1" s="678"/>
      <c r="H1" s="679"/>
      <c r="I1" s="603" t="s">
        <v>10046</v>
      </c>
      <c r="J1" s="604"/>
      <c r="K1" s="605"/>
      <c r="L1" s="307"/>
      <c r="M1" s="307"/>
    </row>
    <row r="2" spans="1:15" ht="15" customHeight="1">
      <c r="B2" s="671"/>
      <c r="C2" s="672"/>
      <c r="D2" s="673"/>
      <c r="E2" s="680"/>
      <c r="F2" s="681"/>
      <c r="G2" s="681"/>
      <c r="H2" s="682"/>
      <c r="I2" s="606" t="s">
        <v>10047</v>
      </c>
      <c r="J2" s="607"/>
      <c r="K2" s="608"/>
      <c r="L2" s="307"/>
      <c r="M2" s="307"/>
    </row>
    <row r="3" spans="1:15" ht="15" customHeight="1" thickBot="1">
      <c r="B3" s="674"/>
      <c r="C3" s="675"/>
      <c r="D3" s="676"/>
      <c r="E3" s="683"/>
      <c r="F3" s="684"/>
      <c r="G3" s="684"/>
      <c r="H3" s="685"/>
      <c r="I3" s="425"/>
      <c r="J3" s="426"/>
      <c r="K3" s="427"/>
      <c r="L3" s="307"/>
      <c r="M3" s="307"/>
    </row>
    <row r="4" spans="1:15" ht="23.25" customHeight="1">
      <c r="B4" s="308" t="s">
        <v>10000</v>
      </c>
      <c r="C4" s="309"/>
      <c r="D4" s="309"/>
      <c r="E4" s="686">
        <f>+TICKET!H12</f>
        <v>46235</v>
      </c>
      <c r="F4" s="686"/>
      <c r="G4" s="310"/>
      <c r="H4" s="311"/>
      <c r="I4" s="312" t="s">
        <v>10001</v>
      </c>
      <c r="J4" s="313">
        <f>IF([5]TICKET!K7="","",[5]TICKET!K7)</f>
        <v>4349</v>
      </c>
      <c r="K4" s="314"/>
      <c r="L4" s="315"/>
      <c r="M4" s="315"/>
    </row>
    <row r="5" spans="1:15" ht="28.5" customHeight="1">
      <c r="B5" s="316" t="s">
        <v>10002</v>
      </c>
      <c r="C5" s="317"/>
      <c r="D5" s="317"/>
      <c r="E5" s="687" t="str">
        <f>+[5]TICKET!E8</f>
        <v>EMPRESA PUBLICA DE HIDROCARBUROS DEL ECUADOR EP PETROECUADOR</v>
      </c>
      <c r="F5" s="687"/>
      <c r="G5" s="410"/>
      <c r="H5" s="688" t="s">
        <v>10003</v>
      </c>
      <c r="I5" s="688"/>
      <c r="J5" s="666">
        <f>+TICKET!E11</f>
        <v>2025201</v>
      </c>
      <c r="K5" s="667"/>
      <c r="L5" s="318"/>
      <c r="M5" s="318"/>
    </row>
    <row r="6" spans="1:15" ht="22.5" customHeight="1">
      <c r="B6" s="316" t="s">
        <v>10004</v>
      </c>
      <c r="C6" s="317"/>
      <c r="D6" s="317"/>
      <c r="E6" s="653" t="str">
        <f>+TICKET!E15</f>
        <v>GCLH-022</v>
      </c>
      <c r="F6" s="653"/>
      <c r="G6" s="412"/>
      <c r="H6" s="413"/>
      <c r="I6" s="411" t="s">
        <v>10005</v>
      </c>
      <c r="J6" s="654" t="str">
        <f>+TICKET!K44</f>
        <v>Ing. Jorge Cruz</v>
      </c>
      <c r="K6" s="655"/>
      <c r="L6" s="319"/>
      <c r="M6" s="319"/>
    </row>
    <row r="7" spans="1:15" ht="18" customHeight="1">
      <c r="B7" s="316" t="s">
        <v>10006</v>
      </c>
      <c r="C7" s="317"/>
      <c r="D7" s="317"/>
      <c r="E7" s="653" t="str">
        <f>IF([5]TICKET!E14="","",[5]TICKET!E14&amp;"    /   "&amp;[5]TICKET!G14)</f>
        <v>GACELA    /   BLOQUE 07</v>
      </c>
      <c r="F7" s="653"/>
      <c r="G7" s="412"/>
      <c r="H7" s="413"/>
      <c r="I7" s="411" t="s">
        <v>3331</v>
      </c>
      <c r="J7" s="414" t="str">
        <f>IF([5]TICKET!K43="","",[5]TICKET!K43)</f>
        <v>Ingeniero de Operaciones</v>
      </c>
      <c r="K7" s="320"/>
      <c r="L7" s="321"/>
      <c r="M7" s="321"/>
    </row>
    <row r="8" spans="1:15" ht="18" customHeight="1" thickBot="1">
      <c r="B8" s="322" t="s">
        <v>10007</v>
      </c>
      <c r="C8" s="323"/>
      <c r="D8" s="323"/>
      <c r="E8" s="656" t="str">
        <f>IF([5]TICKET!E16="","",[5]TICKET!E16)</f>
        <v>RIGLESS</v>
      </c>
      <c r="F8" s="656"/>
      <c r="G8" s="324"/>
      <c r="H8" s="323"/>
      <c r="I8" s="323"/>
      <c r="J8" s="323"/>
      <c r="K8" s="325"/>
      <c r="L8" s="317"/>
      <c r="M8" s="317"/>
    </row>
    <row r="9" spans="1:15" ht="15.6">
      <c r="B9" s="657" t="s">
        <v>10008</v>
      </c>
      <c r="C9" s="658"/>
      <c r="D9" s="659"/>
      <c r="E9" s="660" t="s">
        <v>10009</v>
      </c>
      <c r="F9" s="661"/>
      <c r="G9" s="661"/>
      <c r="H9" s="661"/>
      <c r="I9" s="661"/>
      <c r="J9" s="661"/>
      <c r="K9" s="662"/>
      <c r="L9" s="326"/>
      <c r="M9" s="326"/>
      <c r="N9" s="327" t="s">
        <v>10010</v>
      </c>
    </row>
    <row r="10" spans="1:15" ht="18" customHeight="1" thickBot="1">
      <c r="B10" s="328" t="s">
        <v>10011</v>
      </c>
      <c r="C10" s="329" t="s">
        <v>10012</v>
      </c>
      <c r="D10" s="330" t="s">
        <v>10013</v>
      </c>
      <c r="E10" s="663"/>
      <c r="F10" s="664"/>
      <c r="G10" s="664"/>
      <c r="H10" s="664"/>
      <c r="I10" s="664"/>
      <c r="J10" s="664"/>
      <c r="K10" s="665"/>
      <c r="L10" s="326"/>
      <c r="M10" s="326"/>
      <c r="N10" s="327" t="s">
        <v>10014</v>
      </c>
    </row>
    <row r="11" spans="1:15" ht="21" customHeight="1">
      <c r="B11" s="600">
        <v>46234</v>
      </c>
      <c r="C11" s="601"/>
      <c r="D11" s="602"/>
      <c r="E11" s="639"/>
      <c r="F11" s="640"/>
      <c r="G11" s="640"/>
      <c r="H11" s="640"/>
      <c r="I11" s="640"/>
      <c r="J11" s="640"/>
      <c r="K11" s="641"/>
      <c r="L11" s="331"/>
      <c r="M11" s="331"/>
      <c r="N11" s="332"/>
    </row>
    <row r="12" spans="1:15" ht="134.1" customHeight="1">
      <c r="B12" s="333">
        <v>0.625</v>
      </c>
      <c r="C12" s="334">
        <v>0.66666666666666663</v>
      </c>
      <c r="D12" s="335">
        <f>IF(OR(B12="",C12=""),0,IF(AND(B12&lt;&gt;"",C12&lt;&gt;"",B12&lt;C12),(C12-B12)*24,IF(AND(B12&lt;&gt;"",C12&lt;&gt;"",B12&gt;C12),((C12-B12)*24)+24,IF(B12-C12=0,24,"Error"))))</f>
        <v>0.99999999999999911</v>
      </c>
      <c r="E12" s="642" t="s">
        <v>10035</v>
      </c>
      <c r="F12" s="642"/>
      <c r="G12" s="642"/>
      <c r="H12" s="642"/>
      <c r="I12" s="642"/>
      <c r="J12" s="642"/>
      <c r="K12" s="643"/>
      <c r="L12" s="336"/>
      <c r="M12" s="336"/>
      <c r="N12" s="337"/>
    </row>
    <row r="13" spans="1:15" ht="87.6" customHeight="1">
      <c r="B13" s="333">
        <v>0.66666666666666663</v>
      </c>
      <c r="C13" s="334">
        <v>0.75</v>
      </c>
      <c r="D13" s="335">
        <f>IF(OR(B13="",C13=""),0,IF(AND(B13&lt;&gt;"",C13&lt;&gt;"",B13&lt;C13),(C13-B13)*24,IF(AND(B13&lt;&gt;"",C13&lt;&gt;"",B13&gt;C13),((C13-B13)*24)+24,IF(B13-C13=0,24,"Error"))))</f>
        <v>2.0000000000000009</v>
      </c>
      <c r="E13" s="621" t="s">
        <v>10036</v>
      </c>
      <c r="F13" s="621"/>
      <c r="G13" s="621"/>
      <c r="H13" s="621"/>
      <c r="I13" s="621"/>
      <c r="J13" s="621"/>
      <c r="K13" s="622"/>
      <c r="L13" s="340"/>
      <c r="M13" s="340"/>
      <c r="N13" s="337">
        <v>0.5</v>
      </c>
    </row>
    <row r="14" spans="1:15" ht="42" customHeight="1">
      <c r="A14" s="341"/>
      <c r="B14" s="644">
        <v>0.75</v>
      </c>
      <c r="C14" s="646">
        <v>0.79166666666666663</v>
      </c>
      <c r="D14" s="648">
        <f>IF(OR(B14="",C14=""),0,IF(AND(B14&lt;&gt;"",C14&lt;&gt;"",B14&lt;C14),(C14-B14)*24,IF(AND(B14&lt;&gt;"",C14&lt;&gt;"",B14&gt;C14),((C14-B14)*24)+24,IF(B14-C14=0,24,"Error"))))</f>
        <v>0.99999999999999911</v>
      </c>
      <c r="E14" s="650" t="s">
        <v>10015</v>
      </c>
      <c r="F14" s="651"/>
      <c r="G14" s="651"/>
      <c r="H14" s="651"/>
      <c r="I14" s="651"/>
      <c r="J14" s="651"/>
      <c r="K14" s="652"/>
      <c r="L14" s="342"/>
      <c r="M14" s="343"/>
      <c r="N14" s="631"/>
    </row>
    <row r="15" spans="1:15" s="344" customFormat="1" ht="20.399999999999999" customHeight="1">
      <c r="B15" s="645"/>
      <c r="C15" s="647"/>
      <c r="D15" s="649"/>
      <c r="E15" s="415"/>
      <c r="F15" s="632" t="s">
        <v>10016</v>
      </c>
      <c r="G15" s="633"/>
      <c r="H15" s="634"/>
      <c r="I15" s="348">
        <v>10</v>
      </c>
      <c r="J15" s="415"/>
      <c r="K15" s="346"/>
      <c r="M15" s="347"/>
      <c r="N15" s="631"/>
      <c r="O15" s="306"/>
    </row>
    <row r="16" spans="1:15" s="344" customFormat="1" ht="25.2" customHeight="1">
      <c r="B16" s="645"/>
      <c r="C16" s="647"/>
      <c r="D16" s="649"/>
      <c r="E16" s="415"/>
      <c r="F16" s="349" t="s">
        <v>10017</v>
      </c>
      <c r="G16" s="635" t="str">
        <f>IF(F16="","",IF(ISERROR(VLOOKUP(F16,[8]LP!B$6:E$1799,2,0)),"",VLOOKUP(F16,[8]LP!B$6:E$1799,2,0)))</f>
        <v/>
      </c>
      <c r="H16" s="635"/>
      <c r="I16" s="350">
        <v>310</v>
      </c>
      <c r="J16" s="415"/>
      <c r="K16" s="346"/>
      <c r="M16" s="347"/>
      <c r="N16" s="631"/>
      <c r="O16" s="306"/>
    </row>
    <row r="17" spans="1:15" s="344" customFormat="1" ht="24.6" customHeight="1">
      <c r="B17" s="645"/>
      <c r="C17" s="647"/>
      <c r="D17" s="649"/>
      <c r="E17" s="415"/>
      <c r="F17" s="349" t="s">
        <v>230</v>
      </c>
      <c r="G17" s="635" t="str">
        <f>IF(F17="","",IF(ISERROR(VLOOKUP(F17,[8]LP!B$6:E$1799,2,0)),"",VLOOKUP(F17,[8]LP!B$6:E$1799,2,0)))</f>
        <v>Solvente Base Terpenos biodegradable</v>
      </c>
      <c r="H17" s="635"/>
      <c r="I17" s="350">
        <v>110</v>
      </c>
      <c r="J17" s="415"/>
      <c r="K17" s="346"/>
      <c r="M17" s="347"/>
      <c r="N17" s="631"/>
      <c r="O17" s="306"/>
    </row>
    <row r="18" spans="1:15" s="344" customFormat="1" ht="15" customHeight="1">
      <c r="B18" s="645"/>
      <c r="C18" s="647"/>
      <c r="D18" s="649"/>
      <c r="E18" s="415"/>
      <c r="F18" s="345"/>
      <c r="G18" s="345"/>
      <c r="H18" s="345"/>
      <c r="I18" s="345"/>
      <c r="J18" s="415"/>
      <c r="K18" s="346"/>
      <c r="M18" s="347"/>
      <c r="N18" s="631"/>
      <c r="O18" s="306"/>
    </row>
    <row r="19" spans="1:15" s="344" customFormat="1" ht="20.399999999999999" customHeight="1">
      <c r="B19" s="645"/>
      <c r="C19" s="647"/>
      <c r="D19" s="649"/>
      <c r="E19" s="415"/>
      <c r="F19" s="632" t="s">
        <v>10018</v>
      </c>
      <c r="G19" s="633"/>
      <c r="H19" s="634"/>
      <c r="I19" s="348">
        <v>20</v>
      </c>
      <c r="J19" s="415"/>
      <c r="K19" s="346"/>
      <c r="M19" s="347"/>
      <c r="N19" s="631"/>
      <c r="O19" s="306"/>
    </row>
    <row r="20" spans="1:15" s="344" customFormat="1" ht="30" customHeight="1">
      <c r="B20" s="645"/>
      <c r="C20" s="647"/>
      <c r="D20" s="649"/>
      <c r="E20" s="415"/>
      <c r="F20" s="349" t="s">
        <v>272</v>
      </c>
      <c r="G20" s="635" t="str">
        <f>IF(F20="","",IF(ISERROR(VLOOKUP(F20,[8]LP!B$6:E$1799,2,0)),"",VLOOKUP(F20,[8]LP!B$6:E$1799,2,0)))</f>
        <v>SISTEMA REMOVEDOR DE CARBONATOS ORGÁNICO</v>
      </c>
      <c r="H20" s="635"/>
      <c r="I20" s="350">
        <f>I19*42</f>
        <v>840</v>
      </c>
      <c r="J20" s="415"/>
      <c r="K20" s="346"/>
      <c r="M20" s="347"/>
      <c r="N20" s="631"/>
      <c r="O20" s="306"/>
    </row>
    <row r="21" spans="1:15" s="344" customFormat="1" ht="15" customHeight="1">
      <c r="B21" s="645"/>
      <c r="C21" s="647"/>
      <c r="D21" s="649"/>
      <c r="E21" s="415"/>
      <c r="F21" s="345"/>
      <c r="G21" s="345"/>
      <c r="H21" s="345"/>
      <c r="I21" s="345"/>
      <c r="J21" s="415"/>
      <c r="K21" s="346"/>
      <c r="M21" s="347"/>
      <c r="N21" s="631"/>
      <c r="O21" s="306"/>
    </row>
    <row r="22" spans="1:15" s="344" customFormat="1" ht="20.399999999999999" customHeight="1">
      <c r="B22" s="645"/>
      <c r="C22" s="647"/>
      <c r="D22" s="649"/>
      <c r="E22" s="415"/>
      <c r="F22" s="632" t="s">
        <v>10019</v>
      </c>
      <c r="G22" s="633"/>
      <c r="H22" s="634"/>
      <c r="I22" s="348">
        <v>90</v>
      </c>
      <c r="J22" s="415"/>
      <c r="K22" s="346"/>
      <c r="M22" s="347"/>
      <c r="N22" s="631"/>
      <c r="O22" s="306"/>
    </row>
    <row r="23" spans="1:15" s="344" customFormat="1" ht="30" customHeight="1">
      <c r="B23" s="645"/>
      <c r="C23" s="647"/>
      <c r="D23" s="649"/>
      <c r="E23" s="415"/>
      <c r="F23" s="349" t="s">
        <v>1833</v>
      </c>
      <c r="G23" s="635" t="str">
        <f>IF(F23="","",IF(ISERROR(VLOOKUP(F23,[8]LP!B$6:E$1799,2,0)),"",VLOOKUP(F23,[8]LP!B$6:E$1799,2,0)))</f>
        <v>FLUIDO COMPLETACION ESPECIAL TIPO 7</v>
      </c>
      <c r="H23" s="635"/>
      <c r="I23" s="351">
        <f>I22</f>
        <v>90</v>
      </c>
      <c r="J23" s="415"/>
      <c r="K23" s="346"/>
      <c r="M23" s="347"/>
      <c r="N23" s="631"/>
      <c r="O23" s="306"/>
    </row>
    <row r="24" spans="1:15" s="344" customFormat="1" ht="32.4" customHeight="1">
      <c r="B24" s="645"/>
      <c r="C24" s="647"/>
      <c r="D24" s="649"/>
      <c r="E24" s="636" t="s">
        <v>10020</v>
      </c>
      <c r="F24" s="637"/>
      <c r="G24" s="637"/>
      <c r="H24" s="637"/>
      <c r="I24" s="637"/>
      <c r="J24" s="637"/>
      <c r="K24" s="638"/>
      <c r="M24" s="347"/>
      <c r="N24" s="631"/>
      <c r="O24" s="306"/>
    </row>
    <row r="25" spans="1:15" ht="102" customHeight="1">
      <c r="B25" s="333">
        <v>0.79166666666666663</v>
      </c>
      <c r="C25" s="334">
        <v>0.91666666666666663</v>
      </c>
      <c r="D25" s="335">
        <f>IF(OR(B25="",C25=""),0,IF(AND(B25&lt;&gt;"",C25&lt;&gt;"",B25&lt;C25),(C25-B25)*24,IF(AND(B25&lt;&gt;"",C25&lt;&gt;"",B25&gt;C25),((C25-B25)*24)+24,IF(B25-C25=0,24,"Error"))))</f>
        <v>3</v>
      </c>
      <c r="E25" s="621" t="s">
        <v>10041</v>
      </c>
      <c r="F25" s="621"/>
      <c r="G25" s="621"/>
      <c r="H25" s="621"/>
      <c r="I25" s="621"/>
      <c r="J25" s="621"/>
      <c r="K25" s="622"/>
      <c r="L25" s="340"/>
      <c r="M25" s="340"/>
      <c r="N25" s="337">
        <v>3</v>
      </c>
    </row>
    <row r="26" spans="1:15" ht="287.39999999999998" customHeight="1">
      <c r="B26" s="333"/>
      <c r="C26" s="334"/>
      <c r="D26" s="335"/>
      <c r="E26" s="338"/>
      <c r="F26" s="338"/>
      <c r="G26" s="338"/>
      <c r="H26" s="338"/>
      <c r="I26" s="338"/>
      <c r="J26" s="338"/>
      <c r="K26" s="339"/>
      <c r="L26" s="340"/>
      <c r="M26" s="340"/>
      <c r="N26" s="337"/>
    </row>
    <row r="27" spans="1:15" ht="33.6" customHeight="1">
      <c r="B27" s="333">
        <v>0.91666666666666663</v>
      </c>
      <c r="C27" s="334">
        <v>0.95833333333333337</v>
      </c>
      <c r="D27" s="335">
        <f>IF(OR(B27="",C27=""),0,IF(AND(B27&lt;&gt;"",C27&lt;&gt;"",B27&lt;C27),(C27-B27)*24,IF(AND(B27&lt;&gt;"",C27&lt;&gt;"",B27&gt;C27),((C27-B27)*24)+24,IF(B27-C27=0,24,"Error"))))</f>
        <v>1.0000000000000018</v>
      </c>
      <c r="E27" s="621" t="s">
        <v>10048</v>
      </c>
      <c r="F27" s="621"/>
      <c r="G27" s="621"/>
      <c r="H27" s="621"/>
      <c r="I27" s="621"/>
      <c r="J27" s="621"/>
      <c r="K27" s="622"/>
      <c r="L27" s="340"/>
      <c r="M27" s="340"/>
      <c r="N27" s="337"/>
    </row>
    <row r="28" spans="1:15" ht="33.6" customHeight="1" thickBot="1">
      <c r="B28" s="333">
        <v>0.95833333333333337</v>
      </c>
      <c r="C28" s="334">
        <v>0.25</v>
      </c>
      <c r="D28" s="335">
        <f>IF(OR(B28="",C28=""),0,IF(AND(B28&lt;&gt;"",C28&lt;&gt;"",B28&lt;C28),(C28-B28)*24,IF(AND(B28&lt;&gt;"",C28&lt;&gt;"",B28&gt;C28),((C28-B28)*24)+24,IF(B28-C28=0,24,"Error"))))</f>
        <v>7</v>
      </c>
      <c r="E28" s="621" t="s">
        <v>10050</v>
      </c>
      <c r="F28" s="621"/>
      <c r="G28" s="621"/>
      <c r="H28" s="621"/>
      <c r="I28" s="621"/>
      <c r="J28" s="621"/>
      <c r="K28" s="622"/>
      <c r="L28" s="340"/>
      <c r="M28" s="340"/>
      <c r="N28" s="337"/>
    </row>
    <row r="29" spans="1:15" ht="24" customHeight="1">
      <c r="B29" s="600">
        <v>46235</v>
      </c>
      <c r="C29" s="601"/>
      <c r="D29" s="602"/>
      <c r="E29" s="621"/>
      <c r="F29" s="621"/>
      <c r="G29" s="621"/>
      <c r="H29" s="621"/>
      <c r="I29" s="621"/>
      <c r="J29" s="621"/>
      <c r="K29" s="622"/>
      <c r="L29" s="340"/>
      <c r="M29" s="340"/>
      <c r="N29" s="337"/>
    </row>
    <row r="30" spans="1:15" ht="85.2" customHeight="1">
      <c r="B30" s="333">
        <v>0.25</v>
      </c>
      <c r="C30" s="334">
        <v>0.58333333333333337</v>
      </c>
      <c r="D30" s="335">
        <f>IF(OR(B30="",C30=""),0,IF(AND(B30&lt;&gt;"",C30&lt;&gt;"",B30&lt;C30),(C30-B30)*24,IF(AND(B30&lt;&gt;"",C30&lt;&gt;"",B30&gt;C30),((C30-B30)*24)+24,IF(B30-C30=0,24,"Error"))))</f>
        <v>8</v>
      </c>
      <c r="E30" s="621" t="s">
        <v>10049</v>
      </c>
      <c r="F30" s="621"/>
      <c r="G30" s="621"/>
      <c r="H30" s="621"/>
      <c r="I30" s="621"/>
      <c r="J30" s="621"/>
      <c r="K30" s="622"/>
      <c r="L30" s="340"/>
      <c r="M30" s="340"/>
      <c r="N30" s="337"/>
    </row>
    <row r="31" spans="1:15" ht="15">
      <c r="B31" s="352"/>
      <c r="C31" s="409"/>
      <c r="D31" s="353"/>
      <c r="E31" s="629" t="s">
        <v>10043</v>
      </c>
      <c r="F31" s="629"/>
      <c r="G31" s="629"/>
      <c r="H31" s="629"/>
      <c r="I31" s="629"/>
      <c r="J31" s="629"/>
      <c r="K31" s="630"/>
      <c r="L31" s="354"/>
      <c r="M31" s="354"/>
      <c r="N31" s="337"/>
    </row>
    <row r="32" spans="1:15" ht="15">
      <c r="A32" s="355"/>
      <c r="B32" s="352"/>
      <c r="C32" s="409"/>
      <c r="D32" s="353"/>
      <c r="E32" s="356" t="s">
        <v>10021</v>
      </c>
      <c r="F32" s="357"/>
      <c r="G32" s="357"/>
      <c r="H32" s="357"/>
      <c r="I32" s="357"/>
      <c r="J32" s="357"/>
      <c r="K32" s="358"/>
      <c r="L32" s="342"/>
      <c r="M32" s="359">
        <f>M31-4</f>
        <v>-4</v>
      </c>
    </row>
    <row r="33" spans="1:16" ht="15">
      <c r="A33" s="355"/>
      <c r="B33" s="352"/>
      <c r="C33" s="409"/>
      <c r="D33" s="353"/>
      <c r="E33" s="416" t="s">
        <v>10022</v>
      </c>
      <c r="F33" s="360"/>
      <c r="G33" s="360"/>
      <c r="H33" s="417">
        <v>20</v>
      </c>
      <c r="I33" s="418"/>
      <c r="J33" s="360"/>
      <c r="K33" s="361"/>
      <c r="L33" s="342"/>
      <c r="M33" s="359"/>
    </row>
    <row r="34" spans="1:16" ht="15">
      <c r="A34" s="355"/>
      <c r="B34" s="352"/>
      <c r="C34" s="409"/>
      <c r="D34" s="353"/>
      <c r="E34" s="419" t="s">
        <v>10023</v>
      </c>
      <c r="F34" s="360"/>
      <c r="G34" s="360"/>
      <c r="H34" s="420">
        <f>SUM(H33:H33)</f>
        <v>20</v>
      </c>
      <c r="I34" s="612">
        <f>+H34*42</f>
        <v>840</v>
      </c>
      <c r="J34" s="612"/>
      <c r="K34" s="361"/>
      <c r="L34" s="342"/>
      <c r="M34" s="359"/>
    </row>
    <row r="35" spans="1:16" ht="15">
      <c r="B35" s="352"/>
      <c r="C35" s="409"/>
      <c r="D35" s="353"/>
      <c r="E35" s="356" t="s">
        <v>10024</v>
      </c>
      <c r="F35" s="357"/>
      <c r="G35" s="357"/>
      <c r="H35" s="357"/>
      <c r="I35" s="357"/>
      <c r="J35" s="357"/>
      <c r="K35" s="358"/>
      <c r="L35" s="360"/>
      <c r="M35" s="360"/>
      <c r="N35" s="337"/>
    </row>
    <row r="36" spans="1:16" ht="15">
      <c r="A36" s="355"/>
      <c r="B36" s="352"/>
      <c r="C36" s="409"/>
      <c r="D36" s="353"/>
      <c r="E36" s="416" t="s">
        <v>10025</v>
      </c>
      <c r="F36" s="360"/>
      <c r="G36" s="360"/>
      <c r="H36" s="417">
        <v>10</v>
      </c>
      <c r="I36" s="418"/>
      <c r="J36" s="360"/>
      <c r="K36" s="361"/>
      <c r="L36" s="342"/>
      <c r="M36" s="362"/>
      <c r="N36" s="337"/>
    </row>
    <row r="37" spans="1:16" ht="15">
      <c r="A37" s="355"/>
      <c r="B37" s="352"/>
      <c r="C37" s="409"/>
      <c r="D37" s="353"/>
      <c r="E37" s="416" t="s">
        <v>10042</v>
      </c>
      <c r="F37" s="360"/>
      <c r="G37" s="360"/>
      <c r="H37" s="417">
        <v>70</v>
      </c>
      <c r="I37" s="418"/>
      <c r="J37" s="360"/>
      <c r="K37" s="361"/>
      <c r="L37" s="342"/>
      <c r="M37" s="362"/>
      <c r="N37" s="337"/>
    </row>
    <row r="38" spans="1:16" ht="15">
      <c r="A38" s="355"/>
      <c r="B38" s="352"/>
      <c r="C38" s="409"/>
      <c r="D38" s="353"/>
      <c r="E38" s="416" t="s">
        <v>10026</v>
      </c>
      <c r="F38" s="360"/>
      <c r="G38" s="360"/>
      <c r="H38" s="417">
        <v>20</v>
      </c>
      <c r="I38" s="418"/>
      <c r="J38" s="360"/>
      <c r="K38" s="361"/>
      <c r="L38" s="342"/>
      <c r="M38" s="362"/>
      <c r="N38" s="337"/>
    </row>
    <row r="39" spans="1:16" ht="15">
      <c r="B39" s="352"/>
      <c r="C39" s="409"/>
      <c r="D39" s="353"/>
      <c r="E39" s="419" t="s">
        <v>10040</v>
      </c>
      <c r="F39" s="360"/>
      <c r="G39" s="360"/>
      <c r="H39" s="417">
        <f>SUM(H36:H38)</f>
        <v>100</v>
      </c>
      <c r="I39" s="612">
        <f>+H39*42</f>
        <v>4200</v>
      </c>
      <c r="J39" s="612"/>
      <c r="K39" s="361"/>
      <c r="L39" s="360"/>
      <c r="M39" s="360"/>
      <c r="N39" s="337"/>
      <c r="P39" s="363"/>
    </row>
    <row r="40" spans="1:16" ht="15">
      <c r="B40" s="364"/>
      <c r="C40" s="365"/>
      <c r="D40" s="366"/>
      <c r="E40" s="613"/>
      <c r="F40" s="613"/>
      <c r="G40" s="613"/>
      <c r="H40" s="613"/>
      <c r="I40" s="613"/>
      <c r="J40" s="613"/>
      <c r="K40" s="614"/>
      <c r="L40" s="331"/>
      <c r="M40" s="331"/>
      <c r="N40" s="367"/>
    </row>
    <row r="41" spans="1:16" ht="24.75" customHeight="1">
      <c r="B41" s="615" t="s">
        <v>10027</v>
      </c>
      <c r="C41" s="616"/>
      <c r="D41" s="616"/>
      <c r="E41" s="368">
        <f>SUM(D11:D39)</f>
        <v>23</v>
      </c>
      <c r="F41" s="369"/>
      <c r="G41" s="370" t="s">
        <v>10028</v>
      </c>
      <c r="H41" s="371">
        <v>0</v>
      </c>
      <c r="I41" s="617" t="s">
        <v>10029</v>
      </c>
      <c r="J41" s="618"/>
      <c r="K41" s="372">
        <f>+E41+H41</f>
        <v>23</v>
      </c>
      <c r="L41" s="373"/>
      <c r="M41" s="373"/>
      <c r="N41" s="374">
        <f>SUM(N11:N40)</f>
        <v>3.5</v>
      </c>
      <c r="O41" s="375"/>
    </row>
    <row r="42" spans="1:16">
      <c r="B42" s="376" t="s">
        <v>10030</v>
      </c>
      <c r="C42" s="421"/>
      <c r="D42" s="421"/>
      <c r="E42" s="619"/>
      <c r="F42" s="619"/>
      <c r="G42" s="619"/>
      <c r="H42" s="619"/>
      <c r="I42" s="619"/>
      <c r="J42" s="619"/>
      <c r="K42" s="620"/>
      <c r="L42" s="377"/>
      <c r="M42" s="377"/>
      <c r="O42" s="375"/>
    </row>
    <row r="43" spans="1:16">
      <c r="B43" s="378"/>
      <c r="E43" s="609" t="str">
        <f>IF(N41=0,"La Unidad de Bombeo no registra aun horas de trabajo",IF(N41&gt;4,"El tiempo de operación de la Unidad de Bombeo son "&amp;N41&amp;" horas"&amp;" equivalentes a 1 cargo básico y "&amp;N51&amp;" horas","El tiempo de operación aplicable de la Unidad de Bombeo es un cargo básico por las primeras 4 horas o fracción de operación"))</f>
        <v>El tiempo de operación aplicable de la Unidad de Bombeo es un cargo básico por las primeras 4 horas o fracción de operación</v>
      </c>
      <c r="F43" s="610"/>
      <c r="G43" s="610"/>
      <c r="H43" s="610"/>
      <c r="I43" s="610"/>
      <c r="J43" s="610"/>
      <c r="K43" s="611"/>
      <c r="L43" s="379"/>
      <c r="M43" s="379"/>
      <c r="O43" s="375"/>
    </row>
    <row r="44" spans="1:16" ht="19.8" customHeight="1">
      <c r="B44" s="378"/>
      <c r="E44" s="609" t="s">
        <v>10044</v>
      </c>
      <c r="F44" s="610"/>
      <c r="G44" s="610"/>
      <c r="H44" s="610"/>
      <c r="I44" s="610"/>
      <c r="J44" s="610"/>
      <c r="K44" s="611"/>
      <c r="L44" s="379"/>
      <c r="M44" s="379"/>
      <c r="N44" s="375"/>
      <c r="O44" s="375"/>
    </row>
    <row r="45" spans="1:16" ht="16.8" customHeight="1">
      <c r="B45" s="378"/>
      <c r="E45" s="609" t="s">
        <v>10031</v>
      </c>
      <c r="F45" s="610"/>
      <c r="G45" s="610"/>
      <c r="H45" s="610"/>
      <c r="I45" s="610"/>
      <c r="J45" s="610"/>
      <c r="K45" s="611"/>
      <c r="L45" s="379"/>
      <c r="M45" s="379"/>
      <c r="N45" s="375"/>
      <c r="O45" s="375"/>
    </row>
    <row r="46" spans="1:16">
      <c r="B46" s="378"/>
      <c r="E46" s="380" t="s">
        <v>10037</v>
      </c>
      <c r="F46" s="380"/>
      <c r="G46" s="380"/>
      <c r="H46" s="380"/>
      <c r="I46" s="380"/>
      <c r="J46" s="380"/>
      <c r="K46" s="422"/>
      <c r="L46" s="381"/>
      <c r="M46" s="381"/>
      <c r="N46" s="375"/>
      <c r="O46" s="375"/>
    </row>
    <row r="47" spans="1:16">
      <c r="B47" s="378"/>
      <c r="E47" s="380" t="s">
        <v>10038</v>
      </c>
      <c r="F47" s="380"/>
      <c r="G47" s="380"/>
      <c r="H47" s="380"/>
      <c r="I47" s="380"/>
      <c r="J47" s="380"/>
      <c r="K47" s="422"/>
      <c r="L47" s="381"/>
      <c r="M47" s="381"/>
      <c r="N47" s="375"/>
      <c r="O47" s="375"/>
    </row>
    <row r="48" spans="1:16">
      <c r="B48" s="378"/>
      <c r="E48" s="380" t="s">
        <v>10039</v>
      </c>
      <c r="F48" s="380"/>
      <c r="G48" s="380"/>
      <c r="H48" s="380"/>
      <c r="I48" s="380"/>
      <c r="J48" s="380"/>
      <c r="K48" s="422"/>
      <c r="L48" s="381"/>
      <c r="M48" s="381"/>
      <c r="O48" s="375"/>
    </row>
    <row r="49" spans="2:15">
      <c r="B49" s="378"/>
      <c r="E49" s="380" t="s">
        <v>10032</v>
      </c>
      <c r="F49" s="380"/>
      <c r="G49" s="380"/>
      <c r="H49" s="380"/>
      <c r="I49" s="380"/>
      <c r="J49" s="380"/>
      <c r="K49" s="422"/>
      <c r="L49" s="381"/>
      <c r="M49" s="381"/>
      <c r="O49" s="375"/>
    </row>
    <row r="50" spans="2:15" ht="15" customHeight="1" thickBot="1">
      <c r="B50" s="382"/>
      <c r="C50" s="383"/>
      <c r="D50" s="383"/>
      <c r="E50" s="424" t="str">
        <f>+TICKET!B37</f>
        <v>Firma electrónica autorizada por Dynadrill Ecuador C.A.: ILDA ZAMBRANO</v>
      </c>
      <c r="F50" s="384"/>
      <c r="G50" s="384"/>
      <c r="H50" s="384"/>
      <c r="I50" s="385"/>
      <c r="J50" s="384"/>
      <c r="K50" s="386"/>
      <c r="L50" s="383"/>
      <c r="M50" s="383"/>
      <c r="N50" s="374">
        <v>4</v>
      </c>
      <c r="O50" s="375"/>
    </row>
    <row r="51" spans="2:15" ht="15" customHeight="1">
      <c r="B51" s="387" t="s">
        <v>3332</v>
      </c>
      <c r="C51" s="388"/>
      <c r="D51" s="388"/>
      <c r="E51" s="623" t="str">
        <f>+[5]TICKET!E44</f>
        <v>Javier Guevara</v>
      </c>
      <c r="F51" s="624"/>
      <c r="G51" s="387" t="s">
        <v>3332</v>
      </c>
      <c r="H51" s="390" t="str">
        <f>+[5]TICKET!K44</f>
        <v>Ing. Jorge Cruz</v>
      </c>
      <c r="I51" s="391"/>
      <c r="J51" s="392"/>
      <c r="K51" s="389"/>
      <c r="L51" s="393"/>
      <c r="M51" s="393"/>
      <c r="N51" s="374">
        <f>+IF(N41=0,"",N41-N50)</f>
        <v>-0.5</v>
      </c>
    </row>
    <row r="52" spans="2:15" ht="104.4" customHeight="1">
      <c r="B52" s="394" t="s">
        <v>10033</v>
      </c>
      <c r="C52" s="423"/>
      <c r="D52" s="423"/>
      <c r="E52" s="625"/>
      <c r="F52" s="626"/>
      <c r="G52" s="394" t="s">
        <v>10033</v>
      </c>
      <c r="H52" s="395" t="str">
        <f>+[5]TICKET!K43</f>
        <v>Ingeniero de Operaciones</v>
      </c>
      <c r="J52" s="396"/>
      <c r="K52" s="397"/>
      <c r="L52" s="398"/>
      <c r="M52" s="398"/>
    </row>
    <row r="53" spans="2:15" ht="15" customHeight="1">
      <c r="B53" s="394" t="s">
        <v>10034</v>
      </c>
      <c r="C53" s="423"/>
      <c r="D53" s="423"/>
      <c r="E53" s="627" t="str">
        <f>+[5]TICKET!E45</f>
        <v>1713206843</v>
      </c>
      <c r="F53" s="628"/>
      <c r="G53" s="394" t="s">
        <v>10034</v>
      </c>
      <c r="H53" s="399">
        <f>+[5]TICKET!K45</f>
        <v>0</v>
      </c>
      <c r="I53" s="400"/>
      <c r="J53" s="401"/>
      <c r="K53" s="397"/>
      <c r="L53" s="398"/>
      <c r="M53" s="398"/>
    </row>
    <row r="54" spans="2:15" ht="15" customHeight="1" thickBot="1">
      <c r="B54" s="402"/>
      <c r="C54" s="403"/>
      <c r="D54" s="403"/>
      <c r="E54" s="403"/>
      <c r="F54" s="404"/>
      <c r="G54" s="402"/>
      <c r="H54" s="405"/>
      <c r="I54" s="403"/>
      <c r="J54" s="403"/>
      <c r="K54" s="404"/>
      <c r="L54" s="375"/>
      <c r="M54" s="375"/>
    </row>
  </sheetData>
  <sheetProtection formatCells="0" formatColumns="0" formatRows="0" insertColumns="0" insertRows="0" deleteColumns="0" deleteRows="0" selectLockedCells="1" autoFilter="0"/>
  <autoFilter ref="B11:K25" xr:uid="{00000000-0009-0000-0000-000003000000}">
    <filterColumn colId="0" showButton="0"/>
    <filterColumn colId="1" showButton="0"/>
    <filterColumn colId="3" showButton="0"/>
    <filterColumn colId="4" showButton="0"/>
    <filterColumn colId="5" showButton="0"/>
    <filterColumn colId="6" showButton="0"/>
    <filterColumn colId="7" showButton="0"/>
    <filterColumn colId="8" showButton="0"/>
  </autoFilter>
  <mergeCells count="50">
    <mergeCell ref="J5:K5"/>
    <mergeCell ref="B1:D3"/>
    <mergeCell ref="E1:H3"/>
    <mergeCell ref="E4:F4"/>
    <mergeCell ref="E5:F5"/>
    <mergeCell ref="H5:I5"/>
    <mergeCell ref="E6:F6"/>
    <mergeCell ref="J6:K6"/>
    <mergeCell ref="E7:F7"/>
    <mergeCell ref="E8:F8"/>
    <mergeCell ref="B9:D9"/>
    <mergeCell ref="E9:K10"/>
    <mergeCell ref="B11:D11"/>
    <mergeCell ref="E11:K11"/>
    <mergeCell ref="E12:K12"/>
    <mergeCell ref="E13:K13"/>
    <mergeCell ref="B14:B24"/>
    <mergeCell ref="C14:C24"/>
    <mergeCell ref="D14:D24"/>
    <mergeCell ref="E14:K14"/>
    <mergeCell ref="N14:N24"/>
    <mergeCell ref="F15:H15"/>
    <mergeCell ref="G16:H16"/>
    <mergeCell ref="G17:H17"/>
    <mergeCell ref="F19:H19"/>
    <mergeCell ref="G20:H20"/>
    <mergeCell ref="F22:H22"/>
    <mergeCell ref="G23:H23"/>
    <mergeCell ref="E24:K24"/>
    <mergeCell ref="E44:K44"/>
    <mergeCell ref="E45:K45"/>
    <mergeCell ref="E51:F51"/>
    <mergeCell ref="E52:F52"/>
    <mergeCell ref="E53:F53"/>
    <mergeCell ref="B29:D29"/>
    <mergeCell ref="I1:K1"/>
    <mergeCell ref="I2:K2"/>
    <mergeCell ref="E43:K43"/>
    <mergeCell ref="I34:J34"/>
    <mergeCell ref="I39:J39"/>
    <mergeCell ref="E40:K40"/>
    <mergeCell ref="B41:D41"/>
    <mergeCell ref="I41:J41"/>
    <mergeCell ref="E42:K42"/>
    <mergeCell ref="E25:K25"/>
    <mergeCell ref="E27:K27"/>
    <mergeCell ref="E28:K28"/>
    <mergeCell ref="E29:K29"/>
    <mergeCell ref="E30:K30"/>
    <mergeCell ref="E31:K31"/>
  </mergeCells>
  <conditionalFormatting sqref="D12:D14 D30:D40">
    <cfRule type="cellIs" dxfId="5" priority="2" operator="equal">
      <formula>0</formula>
    </cfRule>
  </conditionalFormatting>
  <conditionalFormatting sqref="D25:D28">
    <cfRule type="cellIs" dxfId="4" priority="1" operator="equal">
      <formula>0</formula>
    </cfRule>
  </conditionalFormatting>
  <conditionalFormatting sqref="E41 H41 K41:M41">
    <cfRule type="cellIs" dxfId="3" priority="4" operator="equal">
      <formula>0</formula>
    </cfRule>
  </conditionalFormatting>
  <conditionalFormatting sqref="E53:H53">
    <cfRule type="cellIs" dxfId="2" priority="3" operator="equal">
      <formula>0</formula>
    </cfRule>
  </conditionalFormatting>
  <dataValidations count="7">
    <dataValidation errorStyle="warning" operator="equal" allowBlank="1" showInputMessage="1" showErrorMessage="1" errorTitle="RV" error="No debe modificar manualmente estos datos" sqref="G20:H20 G23:H23 G16:H17 E15:E24" xr:uid="{5704A5B5-DB01-4DD4-A45D-B2359C37067D}"/>
    <dataValidation type="whole" errorStyle="warning" operator="equal" allowBlank="1" showInputMessage="1" showErrorMessage="1" errorTitle="Dynadrill-RV" error="Este campo es calculado, no modificar, los datos deben registrarse en la pestaña del Ticket._x000a_Contactese con su Administrador" sqref="E5:G8 J4:M5 E53:G53 E51:H51 H52:H53" xr:uid="{2AC19E4E-EFFC-48E8-A51A-8A6F65B93BA8}">
      <formula1>12345678910</formula1>
    </dataValidation>
    <dataValidation type="whole" errorStyle="warning" operator="equal" allowBlank="1" showInputMessage="1" showErrorMessage="1" errorTitle="Dynadrill-RV" error="Este campo es calculado, no modificar, contactese con su Administrador" sqref="D12:D14 D25:D28 D30" xr:uid="{95D66690-BB5C-42B5-8614-4731465D2C90}">
      <formula1>123456789101112</formula1>
    </dataValidation>
    <dataValidation type="whole" errorStyle="warning" operator="equal" allowBlank="1" showInputMessage="1" showErrorMessage="1" errorTitle="RV" error="No debe modificar manualmente estos datos" sqref="J6:M7" xr:uid="{D2523F92-EC53-4264-9F74-C5E79E3ABA46}">
      <formula1>123456789101112</formula1>
    </dataValidation>
    <dataValidation allowBlank="1" showInputMessage="1" showErrorMessage="1" prompt="En la columna E colocar los días que corresponden al personal en Limpieza de Línea con unidad CTU" sqref="B44:D44" xr:uid="{4CA00C94-7816-472A-8121-06A6C57200DB}"/>
    <dataValidation allowBlank="1" showInputMessage="1" showErrorMessage="1" prompt="En la columna E Detallar los equipos que intervienen en la operación" sqref="B45:D45" xr:uid="{8AE8B0F3-AFEF-4988-A468-CB5B45C5624D}"/>
    <dataValidation type="whole" errorStyle="warning" operator="equal" allowBlank="1" showInputMessage="1" showErrorMessage="1" errorTitle="Dynadrill-RV" error="Este campo es calculado, no modificar, contactese con su Administrador" prompt="Resumen final de bombeo en trabajo, se deben insertar los datos de bombeo por concepto y por tramo" sqref="B31:D40" xr:uid="{81296EAF-2202-4B68-AE9D-A3FA17E1D8C4}">
      <formula1>123456789101112</formula1>
    </dataValidation>
  </dataValidations>
  <printOptions horizontalCentered="1" verticalCentered="1"/>
  <pageMargins left="0.35433070866141736" right="0.39370078740157483" top="0.51181102362204722" bottom="0.74803149606299213" header="0.31496062992125984" footer="0.31496062992125984"/>
  <pageSetup paperSize="9" scale="60" fitToHeight="0" orientation="portrait" r:id="rId1"/>
  <rowBreaks count="1" manualBreakCount="1">
    <brk id="28" min="1" max="1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2D627-5C1A-423F-8646-F0950A722A30}">
  <sheetPr>
    <tabColor rgb="FF002060"/>
  </sheetPr>
  <dimension ref="B8:O40"/>
  <sheetViews>
    <sheetView showGridLines="0" topLeftCell="A12" zoomScale="85" zoomScaleNormal="85" workbookViewId="0">
      <selection activeCell="D17" sqref="D17:E17"/>
    </sheetView>
  </sheetViews>
  <sheetFormatPr baseColWidth="10" defaultColWidth="10.88671875" defaultRowHeight="13.2"/>
  <cols>
    <col min="1" max="1" width="2.5546875" style="211" customWidth="1"/>
    <col min="2" max="2" width="8.5546875" style="211" customWidth="1"/>
    <col min="3" max="3" width="14.44140625" style="211" customWidth="1"/>
    <col min="4" max="4" width="24.44140625" style="211" customWidth="1"/>
    <col min="5" max="5" width="22" style="211" customWidth="1"/>
    <col min="6" max="6" width="47.5546875" style="211" customWidth="1"/>
    <col min="7" max="7" width="16.109375" style="211" customWidth="1"/>
    <col min="8" max="8" width="19.44140625" style="211" customWidth="1"/>
    <col min="9" max="9" width="11" style="211" customWidth="1"/>
    <col min="10" max="10" width="8.44140625" style="211" customWidth="1"/>
    <col min="11" max="11" width="2.88671875" style="211" customWidth="1"/>
    <col min="12" max="12" width="5.5546875" style="211" customWidth="1"/>
    <col min="13" max="13" width="8.88671875" style="211" bestFit="1" customWidth="1"/>
    <col min="14" max="14" width="7" style="211" bestFit="1" customWidth="1"/>
    <col min="15" max="256" width="10.88671875" style="211"/>
    <col min="257" max="257" width="8.88671875" style="211" customWidth="1"/>
    <col min="258" max="258" width="8.5546875" style="211" customWidth="1"/>
    <col min="259" max="259" width="14.44140625" style="211" customWidth="1"/>
    <col min="260" max="260" width="25" style="211" customWidth="1"/>
    <col min="261" max="261" width="24.5546875" style="211" customWidth="1"/>
    <col min="262" max="262" width="44" style="211" customWidth="1"/>
    <col min="263" max="263" width="13.88671875" style="211" customWidth="1"/>
    <col min="264" max="264" width="16.44140625" style="211" customWidth="1"/>
    <col min="265" max="265" width="21.44140625" style="211" customWidth="1"/>
    <col min="266" max="266" width="8.44140625" style="211" customWidth="1"/>
    <col min="267" max="267" width="2.88671875" style="211" customWidth="1"/>
    <col min="268" max="268" width="5.5546875" style="211" customWidth="1"/>
    <col min="269" max="512" width="10.88671875" style="211"/>
    <col min="513" max="513" width="8.88671875" style="211" customWidth="1"/>
    <col min="514" max="514" width="8.5546875" style="211" customWidth="1"/>
    <col min="515" max="515" width="14.44140625" style="211" customWidth="1"/>
    <col min="516" max="516" width="25" style="211" customWidth="1"/>
    <col min="517" max="517" width="24.5546875" style="211" customWidth="1"/>
    <col min="518" max="518" width="44" style="211" customWidth="1"/>
    <col min="519" max="519" width="13.88671875" style="211" customWidth="1"/>
    <col min="520" max="520" width="16.44140625" style="211" customWidth="1"/>
    <col min="521" max="521" width="21.44140625" style="211" customWidth="1"/>
    <col min="522" max="522" width="8.44140625" style="211" customWidth="1"/>
    <col min="523" max="523" width="2.88671875" style="211" customWidth="1"/>
    <col min="524" max="524" width="5.5546875" style="211" customWidth="1"/>
    <col min="525" max="768" width="10.88671875" style="211"/>
    <col min="769" max="769" width="8.88671875" style="211" customWidth="1"/>
    <col min="770" max="770" width="8.5546875" style="211" customWidth="1"/>
    <col min="771" max="771" width="14.44140625" style="211" customWidth="1"/>
    <col min="772" max="772" width="25" style="211" customWidth="1"/>
    <col min="773" max="773" width="24.5546875" style="211" customWidth="1"/>
    <col min="774" max="774" width="44" style="211" customWidth="1"/>
    <col min="775" max="775" width="13.88671875" style="211" customWidth="1"/>
    <col min="776" max="776" width="16.44140625" style="211" customWidth="1"/>
    <col min="777" max="777" width="21.44140625" style="211" customWidth="1"/>
    <col min="778" max="778" width="8.44140625" style="211" customWidth="1"/>
    <col min="779" max="779" width="2.88671875" style="211" customWidth="1"/>
    <col min="780" max="780" width="5.5546875" style="211" customWidth="1"/>
    <col min="781" max="1024" width="10.88671875" style="211"/>
    <col min="1025" max="1025" width="8.88671875" style="211" customWidth="1"/>
    <col min="1026" max="1026" width="8.5546875" style="211" customWidth="1"/>
    <col min="1027" max="1027" width="14.44140625" style="211" customWidth="1"/>
    <col min="1028" max="1028" width="25" style="211" customWidth="1"/>
    <col min="1029" max="1029" width="24.5546875" style="211" customWidth="1"/>
    <col min="1030" max="1030" width="44" style="211" customWidth="1"/>
    <col min="1031" max="1031" width="13.88671875" style="211" customWidth="1"/>
    <col min="1032" max="1032" width="16.44140625" style="211" customWidth="1"/>
    <col min="1033" max="1033" width="21.44140625" style="211" customWidth="1"/>
    <col min="1034" max="1034" width="8.44140625" style="211" customWidth="1"/>
    <col min="1035" max="1035" width="2.88671875" style="211" customWidth="1"/>
    <col min="1036" max="1036" width="5.5546875" style="211" customWidth="1"/>
    <col min="1037" max="1280" width="10.88671875" style="211"/>
    <col min="1281" max="1281" width="8.88671875" style="211" customWidth="1"/>
    <col min="1282" max="1282" width="8.5546875" style="211" customWidth="1"/>
    <col min="1283" max="1283" width="14.44140625" style="211" customWidth="1"/>
    <col min="1284" max="1284" width="25" style="211" customWidth="1"/>
    <col min="1285" max="1285" width="24.5546875" style="211" customWidth="1"/>
    <col min="1286" max="1286" width="44" style="211" customWidth="1"/>
    <col min="1287" max="1287" width="13.88671875" style="211" customWidth="1"/>
    <col min="1288" max="1288" width="16.44140625" style="211" customWidth="1"/>
    <col min="1289" max="1289" width="21.44140625" style="211" customWidth="1"/>
    <col min="1290" max="1290" width="8.44140625" style="211" customWidth="1"/>
    <col min="1291" max="1291" width="2.88671875" style="211" customWidth="1"/>
    <col min="1292" max="1292" width="5.5546875" style="211" customWidth="1"/>
    <col min="1293" max="1536" width="10.88671875" style="211"/>
    <col min="1537" max="1537" width="8.88671875" style="211" customWidth="1"/>
    <col min="1538" max="1538" width="8.5546875" style="211" customWidth="1"/>
    <col min="1539" max="1539" width="14.44140625" style="211" customWidth="1"/>
    <col min="1540" max="1540" width="25" style="211" customWidth="1"/>
    <col min="1541" max="1541" width="24.5546875" style="211" customWidth="1"/>
    <col min="1542" max="1542" width="44" style="211" customWidth="1"/>
    <col min="1543" max="1543" width="13.88671875" style="211" customWidth="1"/>
    <col min="1544" max="1544" width="16.44140625" style="211" customWidth="1"/>
    <col min="1545" max="1545" width="21.44140625" style="211" customWidth="1"/>
    <col min="1546" max="1546" width="8.44140625" style="211" customWidth="1"/>
    <col min="1547" max="1547" width="2.88671875" style="211" customWidth="1"/>
    <col min="1548" max="1548" width="5.5546875" style="211" customWidth="1"/>
    <col min="1549" max="1792" width="10.88671875" style="211"/>
    <col min="1793" max="1793" width="8.88671875" style="211" customWidth="1"/>
    <col min="1794" max="1794" width="8.5546875" style="211" customWidth="1"/>
    <col min="1795" max="1795" width="14.44140625" style="211" customWidth="1"/>
    <col min="1796" max="1796" width="25" style="211" customWidth="1"/>
    <col min="1797" max="1797" width="24.5546875" style="211" customWidth="1"/>
    <col min="1798" max="1798" width="44" style="211" customWidth="1"/>
    <col min="1799" max="1799" width="13.88671875" style="211" customWidth="1"/>
    <col min="1800" max="1800" width="16.44140625" style="211" customWidth="1"/>
    <col min="1801" max="1801" width="21.44140625" style="211" customWidth="1"/>
    <col min="1802" max="1802" width="8.44140625" style="211" customWidth="1"/>
    <col min="1803" max="1803" width="2.88671875" style="211" customWidth="1"/>
    <col min="1804" max="1804" width="5.5546875" style="211" customWidth="1"/>
    <col min="1805" max="2048" width="10.88671875" style="211"/>
    <col min="2049" max="2049" width="8.88671875" style="211" customWidth="1"/>
    <col min="2050" max="2050" width="8.5546875" style="211" customWidth="1"/>
    <col min="2051" max="2051" width="14.44140625" style="211" customWidth="1"/>
    <col min="2052" max="2052" width="25" style="211" customWidth="1"/>
    <col min="2053" max="2053" width="24.5546875" style="211" customWidth="1"/>
    <col min="2054" max="2054" width="44" style="211" customWidth="1"/>
    <col min="2055" max="2055" width="13.88671875" style="211" customWidth="1"/>
    <col min="2056" max="2056" width="16.44140625" style="211" customWidth="1"/>
    <col min="2057" max="2057" width="21.44140625" style="211" customWidth="1"/>
    <col min="2058" max="2058" width="8.44140625" style="211" customWidth="1"/>
    <col min="2059" max="2059" width="2.88671875" style="211" customWidth="1"/>
    <col min="2060" max="2060" width="5.5546875" style="211" customWidth="1"/>
    <col min="2061" max="2304" width="10.88671875" style="211"/>
    <col min="2305" max="2305" width="8.88671875" style="211" customWidth="1"/>
    <col min="2306" max="2306" width="8.5546875" style="211" customWidth="1"/>
    <col min="2307" max="2307" width="14.44140625" style="211" customWidth="1"/>
    <col min="2308" max="2308" width="25" style="211" customWidth="1"/>
    <col min="2309" max="2309" width="24.5546875" style="211" customWidth="1"/>
    <col min="2310" max="2310" width="44" style="211" customWidth="1"/>
    <col min="2311" max="2311" width="13.88671875" style="211" customWidth="1"/>
    <col min="2312" max="2312" width="16.44140625" style="211" customWidth="1"/>
    <col min="2313" max="2313" width="21.44140625" style="211" customWidth="1"/>
    <col min="2314" max="2314" width="8.44140625" style="211" customWidth="1"/>
    <col min="2315" max="2315" width="2.88671875" style="211" customWidth="1"/>
    <col min="2316" max="2316" width="5.5546875" style="211" customWidth="1"/>
    <col min="2317" max="2560" width="10.88671875" style="211"/>
    <col min="2561" max="2561" width="8.88671875" style="211" customWidth="1"/>
    <col min="2562" max="2562" width="8.5546875" style="211" customWidth="1"/>
    <col min="2563" max="2563" width="14.44140625" style="211" customWidth="1"/>
    <col min="2564" max="2564" width="25" style="211" customWidth="1"/>
    <col min="2565" max="2565" width="24.5546875" style="211" customWidth="1"/>
    <col min="2566" max="2566" width="44" style="211" customWidth="1"/>
    <col min="2567" max="2567" width="13.88671875" style="211" customWidth="1"/>
    <col min="2568" max="2568" width="16.44140625" style="211" customWidth="1"/>
    <col min="2569" max="2569" width="21.44140625" style="211" customWidth="1"/>
    <col min="2570" max="2570" width="8.44140625" style="211" customWidth="1"/>
    <col min="2571" max="2571" width="2.88671875" style="211" customWidth="1"/>
    <col min="2572" max="2572" width="5.5546875" style="211" customWidth="1"/>
    <col min="2573" max="2816" width="10.88671875" style="211"/>
    <col min="2817" max="2817" width="8.88671875" style="211" customWidth="1"/>
    <col min="2818" max="2818" width="8.5546875" style="211" customWidth="1"/>
    <col min="2819" max="2819" width="14.44140625" style="211" customWidth="1"/>
    <col min="2820" max="2820" width="25" style="211" customWidth="1"/>
    <col min="2821" max="2821" width="24.5546875" style="211" customWidth="1"/>
    <col min="2822" max="2822" width="44" style="211" customWidth="1"/>
    <col min="2823" max="2823" width="13.88671875" style="211" customWidth="1"/>
    <col min="2824" max="2824" width="16.44140625" style="211" customWidth="1"/>
    <col min="2825" max="2825" width="21.44140625" style="211" customWidth="1"/>
    <col min="2826" max="2826" width="8.44140625" style="211" customWidth="1"/>
    <col min="2827" max="2827" width="2.88671875" style="211" customWidth="1"/>
    <col min="2828" max="2828" width="5.5546875" style="211" customWidth="1"/>
    <col min="2829" max="3072" width="10.88671875" style="211"/>
    <col min="3073" max="3073" width="8.88671875" style="211" customWidth="1"/>
    <col min="3074" max="3074" width="8.5546875" style="211" customWidth="1"/>
    <col min="3075" max="3075" width="14.44140625" style="211" customWidth="1"/>
    <col min="3076" max="3076" width="25" style="211" customWidth="1"/>
    <col min="3077" max="3077" width="24.5546875" style="211" customWidth="1"/>
    <col min="3078" max="3078" width="44" style="211" customWidth="1"/>
    <col min="3079" max="3079" width="13.88671875" style="211" customWidth="1"/>
    <col min="3080" max="3080" width="16.44140625" style="211" customWidth="1"/>
    <col min="3081" max="3081" width="21.44140625" style="211" customWidth="1"/>
    <col min="3082" max="3082" width="8.44140625" style="211" customWidth="1"/>
    <col min="3083" max="3083" width="2.88671875" style="211" customWidth="1"/>
    <col min="3084" max="3084" width="5.5546875" style="211" customWidth="1"/>
    <col min="3085" max="3328" width="10.88671875" style="211"/>
    <col min="3329" max="3329" width="8.88671875" style="211" customWidth="1"/>
    <col min="3330" max="3330" width="8.5546875" style="211" customWidth="1"/>
    <col min="3331" max="3331" width="14.44140625" style="211" customWidth="1"/>
    <col min="3332" max="3332" width="25" style="211" customWidth="1"/>
    <col min="3333" max="3333" width="24.5546875" style="211" customWidth="1"/>
    <col min="3334" max="3334" width="44" style="211" customWidth="1"/>
    <col min="3335" max="3335" width="13.88671875" style="211" customWidth="1"/>
    <col min="3336" max="3336" width="16.44140625" style="211" customWidth="1"/>
    <col min="3337" max="3337" width="21.44140625" style="211" customWidth="1"/>
    <col min="3338" max="3338" width="8.44140625" style="211" customWidth="1"/>
    <col min="3339" max="3339" width="2.88671875" style="211" customWidth="1"/>
    <col min="3340" max="3340" width="5.5546875" style="211" customWidth="1"/>
    <col min="3341" max="3584" width="10.88671875" style="211"/>
    <col min="3585" max="3585" width="8.88671875" style="211" customWidth="1"/>
    <col min="3586" max="3586" width="8.5546875" style="211" customWidth="1"/>
    <col min="3587" max="3587" width="14.44140625" style="211" customWidth="1"/>
    <col min="3588" max="3588" width="25" style="211" customWidth="1"/>
    <col min="3589" max="3589" width="24.5546875" style="211" customWidth="1"/>
    <col min="3590" max="3590" width="44" style="211" customWidth="1"/>
    <col min="3591" max="3591" width="13.88671875" style="211" customWidth="1"/>
    <col min="3592" max="3592" width="16.44140625" style="211" customWidth="1"/>
    <col min="3593" max="3593" width="21.44140625" style="211" customWidth="1"/>
    <col min="3594" max="3594" width="8.44140625" style="211" customWidth="1"/>
    <col min="3595" max="3595" width="2.88671875" style="211" customWidth="1"/>
    <col min="3596" max="3596" width="5.5546875" style="211" customWidth="1"/>
    <col min="3597" max="3840" width="10.88671875" style="211"/>
    <col min="3841" max="3841" width="8.88671875" style="211" customWidth="1"/>
    <col min="3842" max="3842" width="8.5546875" style="211" customWidth="1"/>
    <col min="3843" max="3843" width="14.44140625" style="211" customWidth="1"/>
    <col min="3844" max="3844" width="25" style="211" customWidth="1"/>
    <col min="3845" max="3845" width="24.5546875" style="211" customWidth="1"/>
    <col min="3846" max="3846" width="44" style="211" customWidth="1"/>
    <col min="3847" max="3847" width="13.88671875" style="211" customWidth="1"/>
    <col min="3848" max="3848" width="16.44140625" style="211" customWidth="1"/>
    <col min="3849" max="3849" width="21.44140625" style="211" customWidth="1"/>
    <col min="3850" max="3850" width="8.44140625" style="211" customWidth="1"/>
    <col min="3851" max="3851" width="2.88671875" style="211" customWidth="1"/>
    <col min="3852" max="3852" width="5.5546875" style="211" customWidth="1"/>
    <col min="3853" max="4096" width="10.88671875" style="211"/>
    <col min="4097" max="4097" width="8.88671875" style="211" customWidth="1"/>
    <col min="4098" max="4098" width="8.5546875" style="211" customWidth="1"/>
    <col min="4099" max="4099" width="14.44140625" style="211" customWidth="1"/>
    <col min="4100" max="4100" width="25" style="211" customWidth="1"/>
    <col min="4101" max="4101" width="24.5546875" style="211" customWidth="1"/>
    <col min="4102" max="4102" width="44" style="211" customWidth="1"/>
    <col min="4103" max="4103" width="13.88671875" style="211" customWidth="1"/>
    <col min="4104" max="4104" width="16.44140625" style="211" customWidth="1"/>
    <col min="4105" max="4105" width="21.44140625" style="211" customWidth="1"/>
    <col min="4106" max="4106" width="8.44140625" style="211" customWidth="1"/>
    <col min="4107" max="4107" width="2.88671875" style="211" customWidth="1"/>
    <col min="4108" max="4108" width="5.5546875" style="211" customWidth="1"/>
    <col min="4109" max="4352" width="10.88671875" style="211"/>
    <col min="4353" max="4353" width="8.88671875" style="211" customWidth="1"/>
    <col min="4354" max="4354" width="8.5546875" style="211" customWidth="1"/>
    <col min="4355" max="4355" width="14.44140625" style="211" customWidth="1"/>
    <col min="4356" max="4356" width="25" style="211" customWidth="1"/>
    <col min="4357" max="4357" width="24.5546875" style="211" customWidth="1"/>
    <col min="4358" max="4358" width="44" style="211" customWidth="1"/>
    <col min="4359" max="4359" width="13.88671875" style="211" customWidth="1"/>
    <col min="4360" max="4360" width="16.44140625" style="211" customWidth="1"/>
    <col min="4361" max="4361" width="21.44140625" style="211" customWidth="1"/>
    <col min="4362" max="4362" width="8.44140625" style="211" customWidth="1"/>
    <col min="4363" max="4363" width="2.88671875" style="211" customWidth="1"/>
    <col min="4364" max="4364" width="5.5546875" style="211" customWidth="1"/>
    <col min="4365" max="4608" width="10.88671875" style="211"/>
    <col min="4609" max="4609" width="8.88671875" style="211" customWidth="1"/>
    <col min="4610" max="4610" width="8.5546875" style="211" customWidth="1"/>
    <col min="4611" max="4611" width="14.44140625" style="211" customWidth="1"/>
    <col min="4612" max="4612" width="25" style="211" customWidth="1"/>
    <col min="4613" max="4613" width="24.5546875" style="211" customWidth="1"/>
    <col min="4614" max="4614" width="44" style="211" customWidth="1"/>
    <col min="4615" max="4615" width="13.88671875" style="211" customWidth="1"/>
    <col min="4616" max="4616" width="16.44140625" style="211" customWidth="1"/>
    <col min="4617" max="4617" width="21.44140625" style="211" customWidth="1"/>
    <col min="4618" max="4618" width="8.44140625" style="211" customWidth="1"/>
    <col min="4619" max="4619" width="2.88671875" style="211" customWidth="1"/>
    <col min="4620" max="4620" width="5.5546875" style="211" customWidth="1"/>
    <col min="4621" max="4864" width="10.88671875" style="211"/>
    <col min="4865" max="4865" width="8.88671875" style="211" customWidth="1"/>
    <col min="4866" max="4866" width="8.5546875" style="211" customWidth="1"/>
    <col min="4867" max="4867" width="14.44140625" style="211" customWidth="1"/>
    <col min="4868" max="4868" width="25" style="211" customWidth="1"/>
    <col min="4869" max="4869" width="24.5546875" style="211" customWidth="1"/>
    <col min="4870" max="4870" width="44" style="211" customWidth="1"/>
    <col min="4871" max="4871" width="13.88671875" style="211" customWidth="1"/>
    <col min="4872" max="4872" width="16.44140625" style="211" customWidth="1"/>
    <col min="4873" max="4873" width="21.44140625" style="211" customWidth="1"/>
    <col min="4874" max="4874" width="8.44140625" style="211" customWidth="1"/>
    <col min="4875" max="4875" width="2.88671875" style="211" customWidth="1"/>
    <col min="4876" max="4876" width="5.5546875" style="211" customWidth="1"/>
    <col min="4877" max="5120" width="10.88671875" style="211"/>
    <col min="5121" max="5121" width="8.88671875" style="211" customWidth="1"/>
    <col min="5122" max="5122" width="8.5546875" style="211" customWidth="1"/>
    <col min="5123" max="5123" width="14.44140625" style="211" customWidth="1"/>
    <col min="5124" max="5124" width="25" style="211" customWidth="1"/>
    <col min="5125" max="5125" width="24.5546875" style="211" customWidth="1"/>
    <col min="5126" max="5126" width="44" style="211" customWidth="1"/>
    <col min="5127" max="5127" width="13.88671875" style="211" customWidth="1"/>
    <col min="5128" max="5128" width="16.44140625" style="211" customWidth="1"/>
    <col min="5129" max="5129" width="21.44140625" style="211" customWidth="1"/>
    <col min="5130" max="5130" width="8.44140625" style="211" customWidth="1"/>
    <col min="5131" max="5131" width="2.88671875" style="211" customWidth="1"/>
    <col min="5132" max="5132" width="5.5546875" style="211" customWidth="1"/>
    <col min="5133" max="5376" width="10.88671875" style="211"/>
    <col min="5377" max="5377" width="8.88671875" style="211" customWidth="1"/>
    <col min="5378" max="5378" width="8.5546875" style="211" customWidth="1"/>
    <col min="5379" max="5379" width="14.44140625" style="211" customWidth="1"/>
    <col min="5380" max="5380" width="25" style="211" customWidth="1"/>
    <col min="5381" max="5381" width="24.5546875" style="211" customWidth="1"/>
    <col min="5382" max="5382" width="44" style="211" customWidth="1"/>
    <col min="5383" max="5383" width="13.88671875" style="211" customWidth="1"/>
    <col min="5384" max="5384" width="16.44140625" style="211" customWidth="1"/>
    <col min="5385" max="5385" width="21.44140625" style="211" customWidth="1"/>
    <col min="5386" max="5386" width="8.44140625" style="211" customWidth="1"/>
    <col min="5387" max="5387" width="2.88671875" style="211" customWidth="1"/>
    <col min="5388" max="5388" width="5.5546875" style="211" customWidth="1"/>
    <col min="5389" max="5632" width="10.88671875" style="211"/>
    <col min="5633" max="5633" width="8.88671875" style="211" customWidth="1"/>
    <col min="5634" max="5634" width="8.5546875" style="211" customWidth="1"/>
    <col min="5635" max="5635" width="14.44140625" style="211" customWidth="1"/>
    <col min="5636" max="5636" width="25" style="211" customWidth="1"/>
    <col min="5637" max="5637" width="24.5546875" style="211" customWidth="1"/>
    <col min="5638" max="5638" width="44" style="211" customWidth="1"/>
    <col min="5639" max="5639" width="13.88671875" style="211" customWidth="1"/>
    <col min="5640" max="5640" width="16.44140625" style="211" customWidth="1"/>
    <col min="5641" max="5641" width="21.44140625" style="211" customWidth="1"/>
    <col min="5642" max="5642" width="8.44140625" style="211" customWidth="1"/>
    <col min="5643" max="5643" width="2.88671875" style="211" customWidth="1"/>
    <col min="5644" max="5644" width="5.5546875" style="211" customWidth="1"/>
    <col min="5645" max="5888" width="10.88671875" style="211"/>
    <col min="5889" max="5889" width="8.88671875" style="211" customWidth="1"/>
    <col min="5890" max="5890" width="8.5546875" style="211" customWidth="1"/>
    <col min="5891" max="5891" width="14.44140625" style="211" customWidth="1"/>
    <col min="5892" max="5892" width="25" style="211" customWidth="1"/>
    <col min="5893" max="5893" width="24.5546875" style="211" customWidth="1"/>
    <col min="5894" max="5894" width="44" style="211" customWidth="1"/>
    <col min="5895" max="5895" width="13.88671875" style="211" customWidth="1"/>
    <col min="5896" max="5896" width="16.44140625" style="211" customWidth="1"/>
    <col min="5897" max="5897" width="21.44140625" style="211" customWidth="1"/>
    <col min="5898" max="5898" width="8.44140625" style="211" customWidth="1"/>
    <col min="5899" max="5899" width="2.88671875" style="211" customWidth="1"/>
    <col min="5900" max="5900" width="5.5546875" style="211" customWidth="1"/>
    <col min="5901" max="6144" width="10.88671875" style="211"/>
    <col min="6145" max="6145" width="8.88671875" style="211" customWidth="1"/>
    <col min="6146" max="6146" width="8.5546875" style="211" customWidth="1"/>
    <col min="6147" max="6147" width="14.44140625" style="211" customWidth="1"/>
    <col min="6148" max="6148" width="25" style="211" customWidth="1"/>
    <col min="6149" max="6149" width="24.5546875" style="211" customWidth="1"/>
    <col min="6150" max="6150" width="44" style="211" customWidth="1"/>
    <col min="6151" max="6151" width="13.88671875" style="211" customWidth="1"/>
    <col min="6152" max="6152" width="16.44140625" style="211" customWidth="1"/>
    <col min="6153" max="6153" width="21.44140625" style="211" customWidth="1"/>
    <col min="6154" max="6154" width="8.44140625" style="211" customWidth="1"/>
    <col min="6155" max="6155" width="2.88671875" style="211" customWidth="1"/>
    <col min="6156" max="6156" width="5.5546875" style="211" customWidth="1"/>
    <col min="6157" max="6400" width="10.88671875" style="211"/>
    <col min="6401" max="6401" width="8.88671875" style="211" customWidth="1"/>
    <col min="6402" max="6402" width="8.5546875" style="211" customWidth="1"/>
    <col min="6403" max="6403" width="14.44140625" style="211" customWidth="1"/>
    <col min="6404" max="6404" width="25" style="211" customWidth="1"/>
    <col min="6405" max="6405" width="24.5546875" style="211" customWidth="1"/>
    <col min="6406" max="6406" width="44" style="211" customWidth="1"/>
    <col min="6407" max="6407" width="13.88671875" style="211" customWidth="1"/>
    <col min="6408" max="6408" width="16.44140625" style="211" customWidth="1"/>
    <col min="6409" max="6409" width="21.44140625" style="211" customWidth="1"/>
    <col min="6410" max="6410" width="8.44140625" style="211" customWidth="1"/>
    <col min="6411" max="6411" width="2.88671875" style="211" customWidth="1"/>
    <col min="6412" max="6412" width="5.5546875" style="211" customWidth="1"/>
    <col min="6413" max="6656" width="10.88671875" style="211"/>
    <col min="6657" max="6657" width="8.88671875" style="211" customWidth="1"/>
    <col min="6658" max="6658" width="8.5546875" style="211" customWidth="1"/>
    <col min="6659" max="6659" width="14.44140625" style="211" customWidth="1"/>
    <col min="6660" max="6660" width="25" style="211" customWidth="1"/>
    <col min="6661" max="6661" width="24.5546875" style="211" customWidth="1"/>
    <col min="6662" max="6662" width="44" style="211" customWidth="1"/>
    <col min="6663" max="6663" width="13.88671875" style="211" customWidth="1"/>
    <col min="6664" max="6664" width="16.44140625" style="211" customWidth="1"/>
    <col min="6665" max="6665" width="21.44140625" style="211" customWidth="1"/>
    <col min="6666" max="6666" width="8.44140625" style="211" customWidth="1"/>
    <col min="6667" max="6667" width="2.88671875" style="211" customWidth="1"/>
    <col min="6668" max="6668" width="5.5546875" style="211" customWidth="1"/>
    <col min="6669" max="6912" width="10.88671875" style="211"/>
    <col min="6913" max="6913" width="8.88671875" style="211" customWidth="1"/>
    <col min="6914" max="6914" width="8.5546875" style="211" customWidth="1"/>
    <col min="6915" max="6915" width="14.44140625" style="211" customWidth="1"/>
    <col min="6916" max="6916" width="25" style="211" customWidth="1"/>
    <col min="6917" max="6917" width="24.5546875" style="211" customWidth="1"/>
    <col min="6918" max="6918" width="44" style="211" customWidth="1"/>
    <col min="6919" max="6919" width="13.88671875" style="211" customWidth="1"/>
    <col min="6920" max="6920" width="16.44140625" style="211" customWidth="1"/>
    <col min="6921" max="6921" width="21.44140625" style="211" customWidth="1"/>
    <col min="6922" max="6922" width="8.44140625" style="211" customWidth="1"/>
    <col min="6923" max="6923" width="2.88671875" style="211" customWidth="1"/>
    <col min="6924" max="6924" width="5.5546875" style="211" customWidth="1"/>
    <col min="6925" max="7168" width="10.88671875" style="211"/>
    <col min="7169" max="7169" width="8.88671875" style="211" customWidth="1"/>
    <col min="7170" max="7170" width="8.5546875" style="211" customWidth="1"/>
    <col min="7171" max="7171" width="14.44140625" style="211" customWidth="1"/>
    <col min="7172" max="7172" width="25" style="211" customWidth="1"/>
    <col min="7173" max="7173" width="24.5546875" style="211" customWidth="1"/>
    <col min="7174" max="7174" width="44" style="211" customWidth="1"/>
    <col min="7175" max="7175" width="13.88671875" style="211" customWidth="1"/>
    <col min="7176" max="7176" width="16.44140625" style="211" customWidth="1"/>
    <col min="7177" max="7177" width="21.44140625" style="211" customWidth="1"/>
    <col min="7178" max="7178" width="8.44140625" style="211" customWidth="1"/>
    <col min="7179" max="7179" width="2.88671875" style="211" customWidth="1"/>
    <col min="7180" max="7180" width="5.5546875" style="211" customWidth="1"/>
    <col min="7181" max="7424" width="10.88671875" style="211"/>
    <col min="7425" max="7425" width="8.88671875" style="211" customWidth="1"/>
    <col min="7426" max="7426" width="8.5546875" style="211" customWidth="1"/>
    <col min="7427" max="7427" width="14.44140625" style="211" customWidth="1"/>
    <col min="7428" max="7428" width="25" style="211" customWidth="1"/>
    <col min="7429" max="7429" width="24.5546875" style="211" customWidth="1"/>
    <col min="7430" max="7430" width="44" style="211" customWidth="1"/>
    <col min="7431" max="7431" width="13.88671875" style="211" customWidth="1"/>
    <col min="7432" max="7432" width="16.44140625" style="211" customWidth="1"/>
    <col min="7433" max="7433" width="21.44140625" style="211" customWidth="1"/>
    <col min="7434" max="7434" width="8.44140625" style="211" customWidth="1"/>
    <col min="7435" max="7435" width="2.88671875" style="211" customWidth="1"/>
    <col min="7436" max="7436" width="5.5546875" style="211" customWidth="1"/>
    <col min="7437" max="7680" width="10.88671875" style="211"/>
    <col min="7681" max="7681" width="8.88671875" style="211" customWidth="1"/>
    <col min="7682" max="7682" width="8.5546875" style="211" customWidth="1"/>
    <col min="7683" max="7683" width="14.44140625" style="211" customWidth="1"/>
    <col min="7684" max="7684" width="25" style="211" customWidth="1"/>
    <col min="7685" max="7685" width="24.5546875" style="211" customWidth="1"/>
    <col min="7686" max="7686" width="44" style="211" customWidth="1"/>
    <col min="7687" max="7687" width="13.88671875" style="211" customWidth="1"/>
    <col min="7688" max="7688" width="16.44140625" style="211" customWidth="1"/>
    <col min="7689" max="7689" width="21.44140625" style="211" customWidth="1"/>
    <col min="7690" max="7690" width="8.44140625" style="211" customWidth="1"/>
    <col min="7691" max="7691" width="2.88671875" style="211" customWidth="1"/>
    <col min="7692" max="7692" width="5.5546875" style="211" customWidth="1"/>
    <col min="7693" max="7936" width="10.88671875" style="211"/>
    <col min="7937" max="7937" width="8.88671875" style="211" customWidth="1"/>
    <col min="7938" max="7938" width="8.5546875" style="211" customWidth="1"/>
    <col min="7939" max="7939" width="14.44140625" style="211" customWidth="1"/>
    <col min="7940" max="7940" width="25" style="211" customWidth="1"/>
    <col min="7941" max="7941" width="24.5546875" style="211" customWidth="1"/>
    <col min="7942" max="7942" width="44" style="211" customWidth="1"/>
    <col min="7943" max="7943" width="13.88671875" style="211" customWidth="1"/>
    <col min="7944" max="7944" width="16.44140625" style="211" customWidth="1"/>
    <col min="7945" max="7945" width="21.44140625" style="211" customWidth="1"/>
    <col min="7946" max="7946" width="8.44140625" style="211" customWidth="1"/>
    <col min="7947" max="7947" width="2.88671875" style="211" customWidth="1"/>
    <col min="7948" max="7948" width="5.5546875" style="211" customWidth="1"/>
    <col min="7949" max="8192" width="10.88671875" style="211"/>
    <col min="8193" max="8193" width="8.88671875" style="211" customWidth="1"/>
    <col min="8194" max="8194" width="8.5546875" style="211" customWidth="1"/>
    <col min="8195" max="8195" width="14.44140625" style="211" customWidth="1"/>
    <col min="8196" max="8196" width="25" style="211" customWidth="1"/>
    <col min="8197" max="8197" width="24.5546875" style="211" customWidth="1"/>
    <col min="8198" max="8198" width="44" style="211" customWidth="1"/>
    <col min="8199" max="8199" width="13.88671875" style="211" customWidth="1"/>
    <col min="8200" max="8200" width="16.44140625" style="211" customWidth="1"/>
    <col min="8201" max="8201" width="21.44140625" style="211" customWidth="1"/>
    <col min="8202" max="8202" width="8.44140625" style="211" customWidth="1"/>
    <col min="8203" max="8203" width="2.88671875" style="211" customWidth="1"/>
    <col min="8204" max="8204" width="5.5546875" style="211" customWidth="1"/>
    <col min="8205" max="8448" width="10.88671875" style="211"/>
    <col min="8449" max="8449" width="8.88671875" style="211" customWidth="1"/>
    <col min="8450" max="8450" width="8.5546875" style="211" customWidth="1"/>
    <col min="8451" max="8451" width="14.44140625" style="211" customWidth="1"/>
    <col min="8452" max="8452" width="25" style="211" customWidth="1"/>
    <col min="8453" max="8453" width="24.5546875" style="211" customWidth="1"/>
    <col min="8454" max="8454" width="44" style="211" customWidth="1"/>
    <col min="8455" max="8455" width="13.88671875" style="211" customWidth="1"/>
    <col min="8456" max="8456" width="16.44140625" style="211" customWidth="1"/>
    <col min="8457" max="8457" width="21.44140625" style="211" customWidth="1"/>
    <col min="8458" max="8458" width="8.44140625" style="211" customWidth="1"/>
    <col min="8459" max="8459" width="2.88671875" style="211" customWidth="1"/>
    <col min="8460" max="8460" width="5.5546875" style="211" customWidth="1"/>
    <col min="8461" max="8704" width="10.88671875" style="211"/>
    <col min="8705" max="8705" width="8.88671875" style="211" customWidth="1"/>
    <col min="8706" max="8706" width="8.5546875" style="211" customWidth="1"/>
    <col min="8707" max="8707" width="14.44140625" style="211" customWidth="1"/>
    <col min="8708" max="8708" width="25" style="211" customWidth="1"/>
    <col min="8709" max="8709" width="24.5546875" style="211" customWidth="1"/>
    <col min="8710" max="8710" width="44" style="211" customWidth="1"/>
    <col min="8711" max="8711" width="13.88671875" style="211" customWidth="1"/>
    <col min="8712" max="8712" width="16.44140625" style="211" customWidth="1"/>
    <col min="8713" max="8713" width="21.44140625" style="211" customWidth="1"/>
    <col min="8714" max="8714" width="8.44140625" style="211" customWidth="1"/>
    <col min="8715" max="8715" width="2.88671875" style="211" customWidth="1"/>
    <col min="8716" max="8716" width="5.5546875" style="211" customWidth="1"/>
    <col min="8717" max="8960" width="10.88671875" style="211"/>
    <col min="8961" max="8961" width="8.88671875" style="211" customWidth="1"/>
    <col min="8962" max="8962" width="8.5546875" style="211" customWidth="1"/>
    <col min="8963" max="8963" width="14.44140625" style="211" customWidth="1"/>
    <col min="8964" max="8964" width="25" style="211" customWidth="1"/>
    <col min="8965" max="8965" width="24.5546875" style="211" customWidth="1"/>
    <col min="8966" max="8966" width="44" style="211" customWidth="1"/>
    <col min="8967" max="8967" width="13.88671875" style="211" customWidth="1"/>
    <col min="8968" max="8968" width="16.44140625" style="211" customWidth="1"/>
    <col min="8969" max="8969" width="21.44140625" style="211" customWidth="1"/>
    <col min="8970" max="8970" width="8.44140625" style="211" customWidth="1"/>
    <col min="8971" max="8971" width="2.88671875" style="211" customWidth="1"/>
    <col min="8972" max="8972" width="5.5546875" style="211" customWidth="1"/>
    <col min="8973" max="9216" width="10.88671875" style="211"/>
    <col min="9217" max="9217" width="8.88671875" style="211" customWidth="1"/>
    <col min="9218" max="9218" width="8.5546875" style="211" customWidth="1"/>
    <col min="9219" max="9219" width="14.44140625" style="211" customWidth="1"/>
    <col min="9220" max="9220" width="25" style="211" customWidth="1"/>
    <col min="9221" max="9221" width="24.5546875" style="211" customWidth="1"/>
    <col min="9222" max="9222" width="44" style="211" customWidth="1"/>
    <col min="9223" max="9223" width="13.88671875" style="211" customWidth="1"/>
    <col min="9224" max="9224" width="16.44140625" style="211" customWidth="1"/>
    <col min="9225" max="9225" width="21.44140625" style="211" customWidth="1"/>
    <col min="9226" max="9226" width="8.44140625" style="211" customWidth="1"/>
    <col min="9227" max="9227" width="2.88671875" style="211" customWidth="1"/>
    <col min="9228" max="9228" width="5.5546875" style="211" customWidth="1"/>
    <col min="9229" max="9472" width="10.88671875" style="211"/>
    <col min="9473" max="9473" width="8.88671875" style="211" customWidth="1"/>
    <col min="9474" max="9474" width="8.5546875" style="211" customWidth="1"/>
    <col min="9475" max="9475" width="14.44140625" style="211" customWidth="1"/>
    <col min="9476" max="9476" width="25" style="211" customWidth="1"/>
    <col min="9477" max="9477" width="24.5546875" style="211" customWidth="1"/>
    <col min="9478" max="9478" width="44" style="211" customWidth="1"/>
    <col min="9479" max="9479" width="13.88671875" style="211" customWidth="1"/>
    <col min="9480" max="9480" width="16.44140625" style="211" customWidth="1"/>
    <col min="9481" max="9481" width="21.44140625" style="211" customWidth="1"/>
    <col min="9482" max="9482" width="8.44140625" style="211" customWidth="1"/>
    <col min="9483" max="9483" width="2.88671875" style="211" customWidth="1"/>
    <col min="9484" max="9484" width="5.5546875" style="211" customWidth="1"/>
    <col min="9485" max="9728" width="10.88671875" style="211"/>
    <col min="9729" max="9729" width="8.88671875" style="211" customWidth="1"/>
    <col min="9730" max="9730" width="8.5546875" style="211" customWidth="1"/>
    <col min="9731" max="9731" width="14.44140625" style="211" customWidth="1"/>
    <col min="9732" max="9732" width="25" style="211" customWidth="1"/>
    <col min="9733" max="9733" width="24.5546875" style="211" customWidth="1"/>
    <col min="9734" max="9734" width="44" style="211" customWidth="1"/>
    <col min="9735" max="9735" width="13.88671875" style="211" customWidth="1"/>
    <col min="9736" max="9736" width="16.44140625" style="211" customWidth="1"/>
    <col min="9737" max="9737" width="21.44140625" style="211" customWidth="1"/>
    <col min="9738" max="9738" width="8.44140625" style="211" customWidth="1"/>
    <col min="9739" max="9739" width="2.88671875" style="211" customWidth="1"/>
    <col min="9740" max="9740" width="5.5546875" style="211" customWidth="1"/>
    <col min="9741" max="9984" width="10.88671875" style="211"/>
    <col min="9985" max="9985" width="8.88671875" style="211" customWidth="1"/>
    <col min="9986" max="9986" width="8.5546875" style="211" customWidth="1"/>
    <col min="9987" max="9987" width="14.44140625" style="211" customWidth="1"/>
    <col min="9988" max="9988" width="25" style="211" customWidth="1"/>
    <col min="9989" max="9989" width="24.5546875" style="211" customWidth="1"/>
    <col min="9990" max="9990" width="44" style="211" customWidth="1"/>
    <col min="9991" max="9991" width="13.88671875" style="211" customWidth="1"/>
    <col min="9992" max="9992" width="16.44140625" style="211" customWidth="1"/>
    <col min="9993" max="9993" width="21.44140625" style="211" customWidth="1"/>
    <col min="9994" max="9994" width="8.44140625" style="211" customWidth="1"/>
    <col min="9995" max="9995" width="2.88671875" style="211" customWidth="1"/>
    <col min="9996" max="9996" width="5.5546875" style="211" customWidth="1"/>
    <col min="9997" max="10240" width="10.88671875" style="211"/>
    <col min="10241" max="10241" width="8.88671875" style="211" customWidth="1"/>
    <col min="10242" max="10242" width="8.5546875" style="211" customWidth="1"/>
    <col min="10243" max="10243" width="14.44140625" style="211" customWidth="1"/>
    <col min="10244" max="10244" width="25" style="211" customWidth="1"/>
    <col min="10245" max="10245" width="24.5546875" style="211" customWidth="1"/>
    <col min="10246" max="10246" width="44" style="211" customWidth="1"/>
    <col min="10247" max="10247" width="13.88671875" style="211" customWidth="1"/>
    <col min="10248" max="10248" width="16.44140625" style="211" customWidth="1"/>
    <col min="10249" max="10249" width="21.44140625" style="211" customWidth="1"/>
    <col min="10250" max="10250" width="8.44140625" style="211" customWidth="1"/>
    <col min="10251" max="10251" width="2.88671875" style="211" customWidth="1"/>
    <col min="10252" max="10252" width="5.5546875" style="211" customWidth="1"/>
    <col min="10253" max="10496" width="10.88671875" style="211"/>
    <col min="10497" max="10497" width="8.88671875" style="211" customWidth="1"/>
    <col min="10498" max="10498" width="8.5546875" style="211" customWidth="1"/>
    <col min="10499" max="10499" width="14.44140625" style="211" customWidth="1"/>
    <col min="10500" max="10500" width="25" style="211" customWidth="1"/>
    <col min="10501" max="10501" width="24.5546875" style="211" customWidth="1"/>
    <col min="10502" max="10502" width="44" style="211" customWidth="1"/>
    <col min="10503" max="10503" width="13.88671875" style="211" customWidth="1"/>
    <col min="10504" max="10504" width="16.44140625" style="211" customWidth="1"/>
    <col min="10505" max="10505" width="21.44140625" style="211" customWidth="1"/>
    <col min="10506" max="10506" width="8.44140625" style="211" customWidth="1"/>
    <col min="10507" max="10507" width="2.88671875" style="211" customWidth="1"/>
    <col min="10508" max="10508" width="5.5546875" style="211" customWidth="1"/>
    <col min="10509" max="10752" width="10.88671875" style="211"/>
    <col min="10753" max="10753" width="8.88671875" style="211" customWidth="1"/>
    <col min="10754" max="10754" width="8.5546875" style="211" customWidth="1"/>
    <col min="10755" max="10755" width="14.44140625" style="211" customWidth="1"/>
    <col min="10756" max="10756" width="25" style="211" customWidth="1"/>
    <col min="10757" max="10757" width="24.5546875" style="211" customWidth="1"/>
    <col min="10758" max="10758" width="44" style="211" customWidth="1"/>
    <col min="10759" max="10759" width="13.88671875" style="211" customWidth="1"/>
    <col min="10760" max="10760" width="16.44140625" style="211" customWidth="1"/>
    <col min="10761" max="10761" width="21.44140625" style="211" customWidth="1"/>
    <col min="10762" max="10762" width="8.44140625" style="211" customWidth="1"/>
    <col min="10763" max="10763" width="2.88671875" style="211" customWidth="1"/>
    <col min="10764" max="10764" width="5.5546875" style="211" customWidth="1"/>
    <col min="10765" max="11008" width="10.88671875" style="211"/>
    <col min="11009" max="11009" width="8.88671875" style="211" customWidth="1"/>
    <col min="11010" max="11010" width="8.5546875" style="211" customWidth="1"/>
    <col min="11011" max="11011" width="14.44140625" style="211" customWidth="1"/>
    <col min="11012" max="11012" width="25" style="211" customWidth="1"/>
    <col min="11013" max="11013" width="24.5546875" style="211" customWidth="1"/>
    <col min="11014" max="11014" width="44" style="211" customWidth="1"/>
    <col min="11015" max="11015" width="13.88671875" style="211" customWidth="1"/>
    <col min="11016" max="11016" width="16.44140625" style="211" customWidth="1"/>
    <col min="11017" max="11017" width="21.44140625" style="211" customWidth="1"/>
    <col min="11018" max="11018" width="8.44140625" style="211" customWidth="1"/>
    <col min="11019" max="11019" width="2.88671875" style="211" customWidth="1"/>
    <col min="11020" max="11020" width="5.5546875" style="211" customWidth="1"/>
    <col min="11021" max="11264" width="10.88671875" style="211"/>
    <col min="11265" max="11265" width="8.88671875" style="211" customWidth="1"/>
    <col min="11266" max="11266" width="8.5546875" style="211" customWidth="1"/>
    <col min="11267" max="11267" width="14.44140625" style="211" customWidth="1"/>
    <col min="11268" max="11268" width="25" style="211" customWidth="1"/>
    <col min="11269" max="11269" width="24.5546875" style="211" customWidth="1"/>
    <col min="11270" max="11270" width="44" style="211" customWidth="1"/>
    <col min="11271" max="11271" width="13.88671875" style="211" customWidth="1"/>
    <col min="11272" max="11272" width="16.44140625" style="211" customWidth="1"/>
    <col min="11273" max="11273" width="21.44140625" style="211" customWidth="1"/>
    <col min="11274" max="11274" width="8.44140625" style="211" customWidth="1"/>
    <col min="11275" max="11275" width="2.88671875" style="211" customWidth="1"/>
    <col min="11276" max="11276" width="5.5546875" style="211" customWidth="1"/>
    <col min="11277" max="11520" width="10.88671875" style="211"/>
    <col min="11521" max="11521" width="8.88671875" style="211" customWidth="1"/>
    <col min="11522" max="11522" width="8.5546875" style="211" customWidth="1"/>
    <col min="11523" max="11523" width="14.44140625" style="211" customWidth="1"/>
    <col min="11524" max="11524" width="25" style="211" customWidth="1"/>
    <col min="11525" max="11525" width="24.5546875" style="211" customWidth="1"/>
    <col min="11526" max="11526" width="44" style="211" customWidth="1"/>
    <col min="11527" max="11527" width="13.88671875" style="211" customWidth="1"/>
    <col min="11528" max="11528" width="16.44140625" style="211" customWidth="1"/>
    <col min="11529" max="11529" width="21.44140625" style="211" customWidth="1"/>
    <col min="11530" max="11530" width="8.44140625" style="211" customWidth="1"/>
    <col min="11531" max="11531" width="2.88671875" style="211" customWidth="1"/>
    <col min="11532" max="11532" width="5.5546875" style="211" customWidth="1"/>
    <col min="11533" max="11776" width="10.88671875" style="211"/>
    <col min="11777" max="11777" width="8.88671875" style="211" customWidth="1"/>
    <col min="11778" max="11778" width="8.5546875" style="211" customWidth="1"/>
    <col min="11779" max="11779" width="14.44140625" style="211" customWidth="1"/>
    <col min="11780" max="11780" width="25" style="211" customWidth="1"/>
    <col min="11781" max="11781" width="24.5546875" style="211" customWidth="1"/>
    <col min="11782" max="11782" width="44" style="211" customWidth="1"/>
    <col min="11783" max="11783" width="13.88671875" style="211" customWidth="1"/>
    <col min="11784" max="11784" width="16.44140625" style="211" customWidth="1"/>
    <col min="11785" max="11785" width="21.44140625" style="211" customWidth="1"/>
    <col min="11786" max="11786" width="8.44140625" style="211" customWidth="1"/>
    <col min="11787" max="11787" width="2.88671875" style="211" customWidth="1"/>
    <col min="11788" max="11788" width="5.5546875" style="211" customWidth="1"/>
    <col min="11789" max="12032" width="10.88671875" style="211"/>
    <col min="12033" max="12033" width="8.88671875" style="211" customWidth="1"/>
    <col min="12034" max="12034" width="8.5546875" style="211" customWidth="1"/>
    <col min="12035" max="12035" width="14.44140625" style="211" customWidth="1"/>
    <col min="12036" max="12036" width="25" style="211" customWidth="1"/>
    <col min="12037" max="12037" width="24.5546875" style="211" customWidth="1"/>
    <col min="12038" max="12038" width="44" style="211" customWidth="1"/>
    <col min="12039" max="12039" width="13.88671875" style="211" customWidth="1"/>
    <col min="12040" max="12040" width="16.44140625" style="211" customWidth="1"/>
    <col min="12041" max="12041" width="21.44140625" style="211" customWidth="1"/>
    <col min="12042" max="12042" width="8.44140625" style="211" customWidth="1"/>
    <col min="12043" max="12043" width="2.88671875" style="211" customWidth="1"/>
    <col min="12044" max="12044" width="5.5546875" style="211" customWidth="1"/>
    <col min="12045" max="12288" width="10.88671875" style="211"/>
    <col min="12289" max="12289" width="8.88671875" style="211" customWidth="1"/>
    <col min="12290" max="12290" width="8.5546875" style="211" customWidth="1"/>
    <col min="12291" max="12291" width="14.44140625" style="211" customWidth="1"/>
    <col min="12292" max="12292" width="25" style="211" customWidth="1"/>
    <col min="12293" max="12293" width="24.5546875" style="211" customWidth="1"/>
    <col min="12294" max="12294" width="44" style="211" customWidth="1"/>
    <col min="12295" max="12295" width="13.88671875" style="211" customWidth="1"/>
    <col min="12296" max="12296" width="16.44140625" style="211" customWidth="1"/>
    <col min="12297" max="12297" width="21.44140625" style="211" customWidth="1"/>
    <col min="12298" max="12298" width="8.44140625" style="211" customWidth="1"/>
    <col min="12299" max="12299" width="2.88671875" style="211" customWidth="1"/>
    <col min="12300" max="12300" width="5.5546875" style="211" customWidth="1"/>
    <col min="12301" max="12544" width="10.88671875" style="211"/>
    <col min="12545" max="12545" width="8.88671875" style="211" customWidth="1"/>
    <col min="12546" max="12546" width="8.5546875" style="211" customWidth="1"/>
    <col min="12547" max="12547" width="14.44140625" style="211" customWidth="1"/>
    <col min="12548" max="12548" width="25" style="211" customWidth="1"/>
    <col min="12549" max="12549" width="24.5546875" style="211" customWidth="1"/>
    <col min="12550" max="12550" width="44" style="211" customWidth="1"/>
    <col min="12551" max="12551" width="13.88671875" style="211" customWidth="1"/>
    <col min="12552" max="12552" width="16.44140625" style="211" customWidth="1"/>
    <col min="12553" max="12553" width="21.44140625" style="211" customWidth="1"/>
    <col min="12554" max="12554" width="8.44140625" style="211" customWidth="1"/>
    <col min="12555" max="12555" width="2.88671875" style="211" customWidth="1"/>
    <col min="12556" max="12556" width="5.5546875" style="211" customWidth="1"/>
    <col min="12557" max="12800" width="10.88671875" style="211"/>
    <col min="12801" max="12801" width="8.88671875" style="211" customWidth="1"/>
    <col min="12802" max="12802" width="8.5546875" style="211" customWidth="1"/>
    <col min="12803" max="12803" width="14.44140625" style="211" customWidth="1"/>
    <col min="12804" max="12804" width="25" style="211" customWidth="1"/>
    <col min="12805" max="12805" width="24.5546875" style="211" customWidth="1"/>
    <col min="12806" max="12806" width="44" style="211" customWidth="1"/>
    <col min="12807" max="12807" width="13.88671875" style="211" customWidth="1"/>
    <col min="12808" max="12808" width="16.44140625" style="211" customWidth="1"/>
    <col min="12809" max="12809" width="21.44140625" style="211" customWidth="1"/>
    <col min="12810" max="12810" width="8.44140625" style="211" customWidth="1"/>
    <col min="12811" max="12811" width="2.88671875" style="211" customWidth="1"/>
    <col min="12812" max="12812" width="5.5546875" style="211" customWidth="1"/>
    <col min="12813" max="13056" width="10.88671875" style="211"/>
    <col min="13057" max="13057" width="8.88671875" style="211" customWidth="1"/>
    <col min="13058" max="13058" width="8.5546875" style="211" customWidth="1"/>
    <col min="13059" max="13059" width="14.44140625" style="211" customWidth="1"/>
    <col min="13060" max="13060" width="25" style="211" customWidth="1"/>
    <col min="13061" max="13061" width="24.5546875" style="211" customWidth="1"/>
    <col min="13062" max="13062" width="44" style="211" customWidth="1"/>
    <col min="13063" max="13063" width="13.88671875" style="211" customWidth="1"/>
    <col min="13064" max="13064" width="16.44140625" style="211" customWidth="1"/>
    <col min="13065" max="13065" width="21.44140625" style="211" customWidth="1"/>
    <col min="13066" max="13066" width="8.44140625" style="211" customWidth="1"/>
    <col min="13067" max="13067" width="2.88671875" style="211" customWidth="1"/>
    <col min="13068" max="13068" width="5.5546875" style="211" customWidth="1"/>
    <col min="13069" max="13312" width="10.88671875" style="211"/>
    <col min="13313" max="13313" width="8.88671875" style="211" customWidth="1"/>
    <col min="13314" max="13314" width="8.5546875" style="211" customWidth="1"/>
    <col min="13315" max="13315" width="14.44140625" style="211" customWidth="1"/>
    <col min="13316" max="13316" width="25" style="211" customWidth="1"/>
    <col min="13317" max="13317" width="24.5546875" style="211" customWidth="1"/>
    <col min="13318" max="13318" width="44" style="211" customWidth="1"/>
    <col min="13319" max="13319" width="13.88671875" style="211" customWidth="1"/>
    <col min="13320" max="13320" width="16.44140625" style="211" customWidth="1"/>
    <col min="13321" max="13321" width="21.44140625" style="211" customWidth="1"/>
    <col min="13322" max="13322" width="8.44140625" style="211" customWidth="1"/>
    <col min="13323" max="13323" width="2.88671875" style="211" customWidth="1"/>
    <col min="13324" max="13324" width="5.5546875" style="211" customWidth="1"/>
    <col min="13325" max="13568" width="10.88671875" style="211"/>
    <col min="13569" max="13569" width="8.88671875" style="211" customWidth="1"/>
    <col min="13570" max="13570" width="8.5546875" style="211" customWidth="1"/>
    <col min="13571" max="13571" width="14.44140625" style="211" customWidth="1"/>
    <col min="13572" max="13572" width="25" style="211" customWidth="1"/>
    <col min="13573" max="13573" width="24.5546875" style="211" customWidth="1"/>
    <col min="13574" max="13574" width="44" style="211" customWidth="1"/>
    <col min="13575" max="13575" width="13.88671875" style="211" customWidth="1"/>
    <col min="13576" max="13576" width="16.44140625" style="211" customWidth="1"/>
    <col min="13577" max="13577" width="21.44140625" style="211" customWidth="1"/>
    <col min="13578" max="13578" width="8.44140625" style="211" customWidth="1"/>
    <col min="13579" max="13579" width="2.88671875" style="211" customWidth="1"/>
    <col min="13580" max="13580" width="5.5546875" style="211" customWidth="1"/>
    <col min="13581" max="13824" width="10.88671875" style="211"/>
    <col min="13825" max="13825" width="8.88671875" style="211" customWidth="1"/>
    <col min="13826" max="13826" width="8.5546875" style="211" customWidth="1"/>
    <col min="13827" max="13827" width="14.44140625" style="211" customWidth="1"/>
    <col min="13828" max="13828" width="25" style="211" customWidth="1"/>
    <col min="13829" max="13829" width="24.5546875" style="211" customWidth="1"/>
    <col min="13830" max="13830" width="44" style="211" customWidth="1"/>
    <col min="13831" max="13831" width="13.88671875" style="211" customWidth="1"/>
    <col min="13832" max="13832" width="16.44140625" style="211" customWidth="1"/>
    <col min="13833" max="13833" width="21.44140625" style="211" customWidth="1"/>
    <col min="13834" max="13834" width="8.44140625" style="211" customWidth="1"/>
    <col min="13835" max="13835" width="2.88671875" style="211" customWidth="1"/>
    <col min="13836" max="13836" width="5.5546875" style="211" customWidth="1"/>
    <col min="13837" max="14080" width="10.88671875" style="211"/>
    <col min="14081" max="14081" width="8.88671875" style="211" customWidth="1"/>
    <col min="14082" max="14082" width="8.5546875" style="211" customWidth="1"/>
    <col min="14083" max="14083" width="14.44140625" style="211" customWidth="1"/>
    <col min="14084" max="14084" width="25" style="211" customWidth="1"/>
    <col min="14085" max="14085" width="24.5546875" style="211" customWidth="1"/>
    <col min="14086" max="14086" width="44" style="211" customWidth="1"/>
    <col min="14087" max="14087" width="13.88671875" style="211" customWidth="1"/>
    <col min="14088" max="14088" width="16.44140625" style="211" customWidth="1"/>
    <col min="14089" max="14089" width="21.44140625" style="211" customWidth="1"/>
    <col min="14090" max="14090" width="8.44140625" style="211" customWidth="1"/>
    <col min="14091" max="14091" width="2.88671875" style="211" customWidth="1"/>
    <col min="14092" max="14092" width="5.5546875" style="211" customWidth="1"/>
    <col min="14093" max="14336" width="10.88671875" style="211"/>
    <col min="14337" max="14337" width="8.88671875" style="211" customWidth="1"/>
    <col min="14338" max="14338" width="8.5546875" style="211" customWidth="1"/>
    <col min="14339" max="14339" width="14.44140625" style="211" customWidth="1"/>
    <col min="14340" max="14340" width="25" style="211" customWidth="1"/>
    <col min="14341" max="14341" width="24.5546875" style="211" customWidth="1"/>
    <col min="14342" max="14342" width="44" style="211" customWidth="1"/>
    <col min="14343" max="14343" width="13.88671875" style="211" customWidth="1"/>
    <col min="14344" max="14344" width="16.44140625" style="211" customWidth="1"/>
    <col min="14345" max="14345" width="21.44140625" style="211" customWidth="1"/>
    <col min="14346" max="14346" width="8.44140625" style="211" customWidth="1"/>
    <col min="14347" max="14347" width="2.88671875" style="211" customWidth="1"/>
    <col min="14348" max="14348" width="5.5546875" style="211" customWidth="1"/>
    <col min="14349" max="14592" width="10.88671875" style="211"/>
    <col min="14593" max="14593" width="8.88671875" style="211" customWidth="1"/>
    <col min="14594" max="14594" width="8.5546875" style="211" customWidth="1"/>
    <col min="14595" max="14595" width="14.44140625" style="211" customWidth="1"/>
    <col min="14596" max="14596" width="25" style="211" customWidth="1"/>
    <col min="14597" max="14597" width="24.5546875" style="211" customWidth="1"/>
    <col min="14598" max="14598" width="44" style="211" customWidth="1"/>
    <col min="14599" max="14599" width="13.88671875" style="211" customWidth="1"/>
    <col min="14600" max="14600" width="16.44140625" style="211" customWidth="1"/>
    <col min="14601" max="14601" width="21.44140625" style="211" customWidth="1"/>
    <col min="14602" max="14602" width="8.44140625" style="211" customWidth="1"/>
    <col min="14603" max="14603" width="2.88671875" style="211" customWidth="1"/>
    <col min="14604" max="14604" width="5.5546875" style="211" customWidth="1"/>
    <col min="14605" max="14848" width="10.88671875" style="211"/>
    <col min="14849" max="14849" width="8.88671875" style="211" customWidth="1"/>
    <col min="14850" max="14850" width="8.5546875" style="211" customWidth="1"/>
    <col min="14851" max="14851" width="14.44140625" style="211" customWidth="1"/>
    <col min="14852" max="14852" width="25" style="211" customWidth="1"/>
    <col min="14853" max="14853" width="24.5546875" style="211" customWidth="1"/>
    <col min="14854" max="14854" width="44" style="211" customWidth="1"/>
    <col min="14855" max="14855" width="13.88671875" style="211" customWidth="1"/>
    <col min="14856" max="14856" width="16.44140625" style="211" customWidth="1"/>
    <col min="14857" max="14857" width="21.44140625" style="211" customWidth="1"/>
    <col min="14858" max="14858" width="8.44140625" style="211" customWidth="1"/>
    <col min="14859" max="14859" width="2.88671875" style="211" customWidth="1"/>
    <col min="14860" max="14860" width="5.5546875" style="211" customWidth="1"/>
    <col min="14861" max="15104" width="10.88671875" style="211"/>
    <col min="15105" max="15105" width="8.88671875" style="211" customWidth="1"/>
    <col min="15106" max="15106" width="8.5546875" style="211" customWidth="1"/>
    <col min="15107" max="15107" width="14.44140625" style="211" customWidth="1"/>
    <col min="15108" max="15108" width="25" style="211" customWidth="1"/>
    <col min="15109" max="15109" width="24.5546875" style="211" customWidth="1"/>
    <col min="15110" max="15110" width="44" style="211" customWidth="1"/>
    <col min="15111" max="15111" width="13.88671875" style="211" customWidth="1"/>
    <col min="15112" max="15112" width="16.44140625" style="211" customWidth="1"/>
    <col min="15113" max="15113" width="21.44140625" style="211" customWidth="1"/>
    <col min="15114" max="15114" width="8.44140625" style="211" customWidth="1"/>
    <col min="15115" max="15115" width="2.88671875" style="211" customWidth="1"/>
    <col min="15116" max="15116" width="5.5546875" style="211" customWidth="1"/>
    <col min="15117" max="15360" width="10.88671875" style="211"/>
    <col min="15361" max="15361" width="8.88671875" style="211" customWidth="1"/>
    <col min="15362" max="15362" width="8.5546875" style="211" customWidth="1"/>
    <col min="15363" max="15363" width="14.44140625" style="211" customWidth="1"/>
    <col min="15364" max="15364" width="25" style="211" customWidth="1"/>
    <col min="15365" max="15365" width="24.5546875" style="211" customWidth="1"/>
    <col min="15366" max="15366" width="44" style="211" customWidth="1"/>
    <col min="15367" max="15367" width="13.88671875" style="211" customWidth="1"/>
    <col min="15368" max="15368" width="16.44140625" style="211" customWidth="1"/>
    <col min="15369" max="15369" width="21.44140625" style="211" customWidth="1"/>
    <col min="15370" max="15370" width="8.44140625" style="211" customWidth="1"/>
    <col min="15371" max="15371" width="2.88671875" style="211" customWidth="1"/>
    <col min="15372" max="15372" width="5.5546875" style="211" customWidth="1"/>
    <col min="15373" max="15616" width="10.88671875" style="211"/>
    <col min="15617" max="15617" width="8.88671875" style="211" customWidth="1"/>
    <col min="15618" max="15618" width="8.5546875" style="211" customWidth="1"/>
    <col min="15619" max="15619" width="14.44140625" style="211" customWidth="1"/>
    <col min="15620" max="15620" width="25" style="211" customWidth="1"/>
    <col min="15621" max="15621" width="24.5546875" style="211" customWidth="1"/>
    <col min="15622" max="15622" width="44" style="211" customWidth="1"/>
    <col min="15623" max="15623" width="13.88671875" style="211" customWidth="1"/>
    <col min="15624" max="15624" width="16.44140625" style="211" customWidth="1"/>
    <col min="15625" max="15625" width="21.44140625" style="211" customWidth="1"/>
    <col min="15626" max="15626" width="8.44140625" style="211" customWidth="1"/>
    <col min="15627" max="15627" width="2.88671875" style="211" customWidth="1"/>
    <col min="15628" max="15628" width="5.5546875" style="211" customWidth="1"/>
    <col min="15629" max="15872" width="10.88671875" style="211"/>
    <col min="15873" max="15873" width="8.88671875" style="211" customWidth="1"/>
    <col min="15874" max="15874" width="8.5546875" style="211" customWidth="1"/>
    <col min="15875" max="15875" width="14.44140625" style="211" customWidth="1"/>
    <col min="15876" max="15876" width="25" style="211" customWidth="1"/>
    <col min="15877" max="15877" width="24.5546875" style="211" customWidth="1"/>
    <col min="15878" max="15878" width="44" style="211" customWidth="1"/>
    <col min="15879" max="15879" width="13.88671875" style="211" customWidth="1"/>
    <col min="15880" max="15880" width="16.44140625" style="211" customWidth="1"/>
    <col min="15881" max="15881" width="21.44140625" style="211" customWidth="1"/>
    <col min="15882" max="15882" width="8.44140625" style="211" customWidth="1"/>
    <col min="15883" max="15883" width="2.88671875" style="211" customWidth="1"/>
    <col min="15884" max="15884" width="5.5546875" style="211" customWidth="1"/>
    <col min="15885" max="16128" width="10.88671875" style="211"/>
    <col min="16129" max="16129" width="8.88671875" style="211" customWidth="1"/>
    <col min="16130" max="16130" width="8.5546875" style="211" customWidth="1"/>
    <col min="16131" max="16131" width="14.44140625" style="211" customWidth="1"/>
    <col min="16132" max="16132" width="25" style="211" customWidth="1"/>
    <col min="16133" max="16133" width="24.5546875" style="211" customWidth="1"/>
    <col min="16134" max="16134" width="44" style="211" customWidth="1"/>
    <col min="16135" max="16135" width="13.88671875" style="211" customWidth="1"/>
    <col min="16136" max="16136" width="16.44140625" style="211" customWidth="1"/>
    <col min="16137" max="16137" width="21.44140625" style="211" customWidth="1"/>
    <col min="16138" max="16138" width="8.44140625" style="211" customWidth="1"/>
    <col min="16139" max="16139" width="2.88671875" style="211" customWidth="1"/>
    <col min="16140" max="16140" width="5.5546875" style="211" customWidth="1"/>
    <col min="16141" max="16384" width="10.88671875" style="211"/>
  </cols>
  <sheetData>
    <row r="8" spans="2:13" ht="13.5" customHeight="1">
      <c r="F8" s="259"/>
      <c r="G8" s="259"/>
    </row>
    <row r="9" spans="2:13" ht="13.5" customHeight="1">
      <c r="F9" s="259"/>
      <c r="G9" s="259"/>
    </row>
    <row r="10" spans="2:13" ht="13.5" customHeight="1">
      <c r="F10" s="259"/>
      <c r="G10" s="259"/>
    </row>
    <row r="11" spans="2:13" ht="289.5" customHeight="1" thickBot="1">
      <c r="D11" s="214"/>
      <c r="F11" s="259"/>
      <c r="G11" s="259"/>
    </row>
    <row r="12" spans="2:13" ht="51" customHeight="1">
      <c r="B12" s="256" t="s">
        <v>3333</v>
      </c>
      <c r="C12" s="257"/>
      <c r="D12" s="689" t="s">
        <v>3297</v>
      </c>
      <c r="E12" s="689"/>
      <c r="F12" s="258" t="s">
        <v>9960</v>
      </c>
      <c r="G12" s="257"/>
      <c r="H12" s="690" t="s">
        <v>9959</v>
      </c>
      <c r="I12" s="691"/>
      <c r="J12" s="238"/>
      <c r="K12" s="238"/>
      <c r="M12" s="238"/>
    </row>
    <row r="13" spans="2:13" ht="33" customHeight="1">
      <c r="B13" s="253" t="s">
        <v>3341</v>
      </c>
      <c r="C13" s="254"/>
      <c r="D13" s="255" t="str">
        <f>TICKET!E9</f>
        <v>Ing. Mónica Quisnancela</v>
      </c>
      <c r="E13" s="254"/>
      <c r="F13" s="254"/>
      <c r="G13" s="254"/>
      <c r="H13" s="253"/>
      <c r="I13" s="252"/>
      <c r="J13" s="238"/>
      <c r="K13" s="238"/>
      <c r="M13" s="238"/>
    </row>
    <row r="14" spans="2:13" ht="33" customHeight="1" thickBot="1">
      <c r="B14" s="251" t="s">
        <v>9958</v>
      </c>
      <c r="C14" s="250"/>
      <c r="D14" s="249" t="s">
        <v>9961</v>
      </c>
      <c r="E14" s="248"/>
      <c r="F14" s="248"/>
      <c r="G14" s="248"/>
      <c r="H14" s="692" t="s">
        <v>9957</v>
      </c>
      <c r="I14" s="693"/>
      <c r="J14" s="238"/>
      <c r="K14" s="238"/>
      <c r="M14" s="238"/>
    </row>
    <row r="15" spans="2:13" ht="35.1" customHeight="1">
      <c r="B15" s="694" t="s">
        <v>9956</v>
      </c>
      <c r="C15" s="695"/>
      <c r="D15" s="695"/>
      <c r="E15" s="696"/>
      <c r="F15" s="697" t="s">
        <v>9955</v>
      </c>
      <c r="G15" s="698"/>
      <c r="H15" s="698"/>
      <c r="I15" s="699"/>
      <c r="J15" s="238"/>
      <c r="K15" s="238"/>
      <c r="M15" s="238"/>
    </row>
    <row r="16" spans="2:13" ht="35.1" customHeight="1">
      <c r="B16" s="700" t="s">
        <v>9954</v>
      </c>
      <c r="C16" s="701"/>
      <c r="D16" s="702" t="s">
        <v>2935</v>
      </c>
      <c r="E16" s="703"/>
      <c r="F16" s="242" t="s">
        <v>9953</v>
      </c>
      <c r="G16" s="704" t="s">
        <v>2693</v>
      </c>
      <c r="H16" s="704"/>
      <c r="I16" s="247"/>
      <c r="J16" s="238"/>
      <c r="K16" s="238"/>
      <c r="M16" s="238"/>
    </row>
    <row r="17" spans="2:15" ht="35.1" customHeight="1">
      <c r="B17" s="705" t="s">
        <v>3334</v>
      </c>
      <c r="C17" s="706"/>
      <c r="D17" s="707" t="str">
        <f>+TICKET!E15</f>
        <v>GCLH-022</v>
      </c>
      <c r="E17" s="708"/>
      <c r="F17" s="242" t="s">
        <v>9968</v>
      </c>
      <c r="G17" s="245" t="s">
        <v>9952</v>
      </c>
      <c r="H17" s="245"/>
      <c r="I17" s="246"/>
      <c r="J17" s="238"/>
      <c r="K17" s="238"/>
      <c r="M17" s="238"/>
    </row>
    <row r="18" spans="2:15" ht="35.1" customHeight="1" thickBot="1">
      <c r="B18" s="700" t="s">
        <v>3335</v>
      </c>
      <c r="C18" s="701"/>
      <c r="D18" s="244">
        <v>46234</v>
      </c>
      <c r="E18" s="243"/>
      <c r="F18" s="242" t="s">
        <v>9969</v>
      </c>
      <c r="G18" s="241" t="s">
        <v>9951</v>
      </c>
      <c r="H18" s="240" t="s">
        <v>9970</v>
      </c>
      <c r="I18" s="239"/>
      <c r="J18" s="238"/>
      <c r="K18" s="238"/>
      <c r="M18" s="238" t="s">
        <v>9950</v>
      </c>
    </row>
    <row r="19" spans="2:15" ht="35.1" customHeight="1" thickBot="1">
      <c r="B19" s="237" t="s">
        <v>3353</v>
      </c>
      <c r="C19" s="236" t="s">
        <v>3354</v>
      </c>
      <c r="D19" s="235" t="s">
        <v>9949</v>
      </c>
      <c r="E19" s="234" t="s">
        <v>9948</v>
      </c>
      <c r="F19" s="709" t="s">
        <v>3355</v>
      </c>
      <c r="G19" s="710"/>
      <c r="H19" s="710"/>
      <c r="I19" s="711"/>
      <c r="M19" s="233" t="s">
        <v>9947</v>
      </c>
      <c r="N19" s="232"/>
      <c r="O19" s="232"/>
    </row>
    <row r="20" spans="2:15" ht="40.5" customHeight="1">
      <c r="B20" s="231">
        <f>+IF(D20="","",1)</f>
        <v>1</v>
      </c>
      <c r="C20" s="230">
        <f>+TICKET!E31</f>
        <v>110</v>
      </c>
      <c r="D20" s="229" t="str">
        <f>TICKET!D31</f>
        <v>DYTERP-150</v>
      </c>
      <c r="E20" s="228" t="str">
        <f>IF(D20="","",IF(ISERROR(VLOOKUP(D20,[3]LP!B$6:E$1799,3,0)),"",VLOOKUP(D20,[3]LP!B$6:E$1799,3,0)))</f>
        <v>gls</v>
      </c>
      <c r="F20" s="712" t="str">
        <f>IF(D20="","",IF(ISERROR(VLOOKUP(D20,[3]LP!B$6:E$1799,2,0)),"",VLOOKUP(D20,[3]LP!B$6:E$1799,2,0)))</f>
        <v>Solvente Base Terpenos biodegradable</v>
      </c>
      <c r="G20" s="713"/>
      <c r="H20" s="713"/>
      <c r="I20" s="714"/>
      <c r="M20" s="227" t="str">
        <f t="shared" ref="M20:M25" si="0">IF(D20="","",IF(ISERROR(VLOOKUP(D20,LPPEC,5,0)),"",VLOOKUP(D20,LPPEC,5,0)))</f>
        <v>Material</v>
      </c>
    </row>
    <row r="21" spans="2:15" ht="30" customHeight="1">
      <c r="B21" s="231">
        <f t="shared" ref="B21:B22" si="1">+IF(D21="","",1)</f>
        <v>1</v>
      </c>
      <c r="C21" s="230">
        <f>+TICKET!E32</f>
        <v>840</v>
      </c>
      <c r="D21" s="229" t="str">
        <f>TICKET!D32</f>
        <v>DYMBA-100</v>
      </c>
      <c r="E21" s="228" t="str">
        <f>IF(D21="","",IF(ISERROR(VLOOKUP(D21,[3]LP!B$6:E$1799,3,0)),"",VLOOKUP(D21,[3]LP!B$6:E$1799,3,0)))</f>
        <v>gls</v>
      </c>
      <c r="F21" s="712" t="str">
        <f>IF(D21="","",IF(ISERROR(VLOOKUP(D21,[3]LP!B$6:E$1799,2,0)),"",VLOOKUP(D21,[3]LP!B$6:E$1799,2,0)))</f>
        <v>SISTEMA REMOVEDOR DE CARBONATOS ORGÁNICO</v>
      </c>
      <c r="G21" s="713"/>
      <c r="H21" s="713"/>
      <c r="I21" s="714"/>
      <c r="M21" s="227" t="str">
        <f t="shared" si="0"/>
        <v>Material</v>
      </c>
    </row>
    <row r="22" spans="2:15" ht="30" customHeight="1">
      <c r="B22" s="231">
        <f t="shared" si="1"/>
        <v>1</v>
      </c>
      <c r="C22" s="230">
        <f>+TICKET!E33</f>
        <v>90</v>
      </c>
      <c r="D22" s="229" t="str">
        <f>TICKET!D33</f>
        <v>DYFCE-70</v>
      </c>
      <c r="E22" s="228" t="str">
        <f>IF(D22="","",IF(ISERROR(VLOOKUP(D22,[3]LP!B$6:E$1799,3,0)),"",VLOOKUP(D22,[3]LP!B$6:E$1799,3,0)))</f>
        <v>bbl</v>
      </c>
      <c r="F22" s="712" t="str">
        <f>IF(D22="","",IF(ISERROR(VLOOKUP(D22,[3]LP!B$6:E$1799,2,0)),"",VLOOKUP(D22,[3]LP!B$6:E$1799,2,0)))</f>
        <v>FLUIDO COMPLETACION ESPECIAL TIPO 7</v>
      </c>
      <c r="G22" s="713"/>
      <c r="H22" s="713"/>
      <c r="I22" s="714"/>
      <c r="M22" s="227" t="str">
        <f t="shared" si="0"/>
        <v>Material</v>
      </c>
    </row>
    <row r="23" spans="2:15" ht="30" customHeight="1">
      <c r="B23" s="231"/>
      <c r="C23" s="230"/>
      <c r="D23" s="229"/>
      <c r="E23" s="228"/>
      <c r="F23" s="712"/>
      <c r="G23" s="713"/>
      <c r="H23" s="713"/>
      <c r="I23" s="714"/>
      <c r="M23" s="227" t="str">
        <f t="shared" si="0"/>
        <v/>
      </c>
    </row>
    <row r="24" spans="2:15" ht="30" customHeight="1">
      <c r="B24" s="231"/>
      <c r="C24" s="230"/>
      <c r="D24" s="229"/>
      <c r="E24" s="228"/>
      <c r="F24" s="712"/>
      <c r="G24" s="713"/>
      <c r="H24" s="713"/>
      <c r="I24" s="714"/>
      <c r="M24" s="227" t="str">
        <f t="shared" si="0"/>
        <v/>
      </c>
    </row>
    <row r="25" spans="2:15" ht="40.5" customHeight="1">
      <c r="B25" s="231" t="str">
        <f>IF(AND(B$20=1,D25&lt;&gt;""),#REF!+1,"")</f>
        <v/>
      </c>
      <c r="C25" s="230"/>
      <c r="D25" s="229"/>
      <c r="E25" s="228" t="str">
        <f>IF(D25="","",IF(ISERROR(VLOOKUP(D25,[3]LP!B$6:E$1799,3,0)),"",VLOOKUP(D25,[3]LP!B$6:E$1799,3,0)))</f>
        <v/>
      </c>
      <c r="F25" s="712" t="str">
        <f>IF(D25="","",IF(ISERROR(VLOOKUP(D25,[3]LP!B$6:E$1799,2,0)),"",VLOOKUP(D25,[3]LP!B$6:E$1799,2,0)))</f>
        <v/>
      </c>
      <c r="G25" s="713"/>
      <c r="H25" s="713"/>
      <c r="I25" s="714"/>
      <c r="M25" s="227" t="str">
        <f t="shared" si="0"/>
        <v/>
      </c>
    </row>
    <row r="26" spans="2:15" ht="15">
      <c r="B26" s="221"/>
      <c r="C26" s="220"/>
      <c r="D26" s="220"/>
      <c r="E26" s="220"/>
      <c r="F26" s="220"/>
      <c r="G26" s="220"/>
      <c r="H26" s="220"/>
      <c r="I26" s="226"/>
    </row>
    <row r="27" spans="2:15" ht="15">
      <c r="B27" s="221"/>
      <c r="C27" s="220"/>
      <c r="D27" s="220"/>
      <c r="E27" s="220"/>
      <c r="F27" s="220"/>
      <c r="G27" s="220"/>
      <c r="H27" s="220"/>
      <c r="I27" s="226"/>
    </row>
    <row r="28" spans="2:15" ht="69" customHeight="1">
      <c r="B28" s="221"/>
      <c r="C28" s="220"/>
      <c r="D28" s="220"/>
      <c r="E28" s="220"/>
      <c r="F28" s="220"/>
      <c r="G28" s="716"/>
      <c r="H28" s="717"/>
      <c r="I28" s="718"/>
    </row>
    <row r="29" spans="2:15" ht="15.6">
      <c r="B29" s="225"/>
      <c r="C29" s="719" t="s">
        <v>9946</v>
      </c>
      <c r="D29" s="719"/>
      <c r="E29" s="224"/>
      <c r="F29" s="220"/>
      <c r="G29" s="720"/>
      <c r="H29" s="721"/>
      <c r="I29" s="722"/>
    </row>
    <row r="30" spans="2:15" ht="15.6">
      <c r="B30" s="223"/>
      <c r="C30" s="723" t="s">
        <v>9945</v>
      </c>
      <c r="D30" s="723"/>
      <c r="E30" s="222"/>
      <c r="F30" s="220"/>
      <c r="G30" s="717" t="s">
        <v>9944</v>
      </c>
      <c r="H30" s="717"/>
      <c r="I30" s="718"/>
    </row>
    <row r="31" spans="2:15" ht="15.6">
      <c r="B31" s="221"/>
      <c r="C31" s="715" t="str">
        <f>+[3]TICKET!E86</f>
        <v>Carlos Poveda</v>
      </c>
      <c r="D31" s="715"/>
      <c r="E31" s="220"/>
      <c r="F31" s="219" t="s">
        <v>3332</v>
      </c>
      <c r="G31" s="218" t="str">
        <f>+TICKET!K44</f>
        <v>Ing. Jorge Cruz</v>
      </c>
      <c r="I31" s="217"/>
    </row>
    <row r="32" spans="2:15" ht="15.6">
      <c r="B32" s="221"/>
      <c r="C32" s="220"/>
      <c r="D32" s="220"/>
      <c r="E32" s="220"/>
      <c r="F32" s="219" t="s">
        <v>3331</v>
      </c>
      <c r="G32" s="218" t="str">
        <f>+[3]TICKET!K85</f>
        <v>Ingeniero de Operaciones</v>
      </c>
      <c r="I32" s="217"/>
    </row>
    <row r="33" spans="2:9" ht="16.2" thickBot="1">
      <c r="B33" s="216"/>
      <c r="C33" s="215"/>
      <c r="D33" s="215"/>
      <c r="E33" s="215"/>
      <c r="F33" s="407" t="s">
        <v>9943</v>
      </c>
      <c r="G33" s="408" t="e">
        <f>+[3]TICKET!K87</f>
        <v>#REF!</v>
      </c>
      <c r="H33" s="214"/>
      <c r="I33" s="213"/>
    </row>
    <row r="40" spans="2:9">
      <c r="H40" s="212"/>
    </row>
  </sheetData>
  <mergeCells count="24">
    <mergeCell ref="F23:I23"/>
    <mergeCell ref="F24:I24"/>
    <mergeCell ref="C31:D31"/>
    <mergeCell ref="F25:I25"/>
    <mergeCell ref="G28:I28"/>
    <mergeCell ref="C29:D29"/>
    <mergeCell ref="G29:I29"/>
    <mergeCell ref="C30:D30"/>
    <mergeCell ref="G30:I30"/>
    <mergeCell ref="B18:C18"/>
    <mergeCell ref="F19:I19"/>
    <mergeCell ref="F20:I20"/>
    <mergeCell ref="F21:I21"/>
    <mergeCell ref="F22:I22"/>
    <mergeCell ref="B16:C16"/>
    <mergeCell ref="D16:E16"/>
    <mergeCell ref="G16:H16"/>
    <mergeCell ref="B17:C17"/>
    <mergeCell ref="D17:E17"/>
    <mergeCell ref="D12:E12"/>
    <mergeCell ref="H12:I12"/>
    <mergeCell ref="H14:I14"/>
    <mergeCell ref="B15:E15"/>
    <mergeCell ref="F15:I15"/>
  </mergeCells>
  <conditionalFormatting sqref="G33">
    <cfRule type="cellIs" dxfId="1" priority="2" operator="equal">
      <formula>0</formula>
    </cfRule>
  </conditionalFormatting>
  <conditionalFormatting sqref="M20:M25">
    <cfRule type="cellIs" dxfId="0" priority="1" operator="equal">
      <formula>"Servicio"</formula>
    </cfRule>
  </conditionalFormatting>
  <dataValidations count="2">
    <dataValidation type="whole" errorStyle="warning" operator="equal" allowBlank="1" showInputMessage="1" showErrorMessage="1" errorTitle="Dynadrill-RV" error="Este campo es calculado, no modificar, los datos deben registrarse en la pestaña del Ticket._x000a_Contactese con su Administrador" sqref="G31:G33 B20:B22" xr:uid="{0E86C533-B3A6-4C7F-B7B6-86BE174B8561}">
      <formula1>12345678910</formula1>
    </dataValidation>
    <dataValidation type="whole" errorStyle="warning" operator="equal" allowBlank="1" showInputMessage="1" showErrorMessage="1" errorTitle="Dynadrill-RV" error="Este campo es calculado, no modificar, los datos deben registrarse en la pestaña del Reporte de herramientas._x000a_Contactese con su Administrador" sqref="E20:E25" xr:uid="{934BD756-3792-40F8-8E6C-FDBDD6C002F4}">
      <formula1>12345678910</formula1>
    </dataValidation>
  </dataValidations>
  <pageMargins left="0.9055118110236221" right="0.70866141732283472" top="0.74803149606299213" bottom="0.74803149606299213" header="0.31496062992125984" footer="0.31496062992125984"/>
  <pageSetup paperSize="9" scale="5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4:P3303"/>
  <sheetViews>
    <sheetView zoomScale="84" workbookViewId="0">
      <pane ySplit="7" topLeftCell="A1589" activePane="bottomLeft" state="frozen"/>
      <selection pane="bottomLeft" activeCell="E1605" sqref="E1605"/>
    </sheetView>
  </sheetViews>
  <sheetFormatPr baseColWidth="10" defaultColWidth="11.44140625" defaultRowHeight="13.2"/>
  <cols>
    <col min="1" max="1" width="12.44140625" style="71" customWidth="1"/>
    <col min="2" max="2" width="11.5546875" style="71" bestFit="1" customWidth="1"/>
    <col min="3" max="3" width="26.44140625" style="71" bestFit="1" customWidth="1"/>
    <col min="4" max="4" width="11.44140625" style="71" customWidth="1"/>
    <col min="5" max="5" width="31.44140625" style="71" customWidth="1"/>
    <col min="6" max="6" width="20.44140625" style="71" customWidth="1"/>
    <col min="7" max="7" width="15.88671875" style="71" bestFit="1" customWidth="1"/>
    <col min="8" max="8" width="12.44140625" style="71" bestFit="1" customWidth="1"/>
    <col min="9" max="9" width="12.44140625" style="71" customWidth="1"/>
    <col min="10" max="10" width="11.5546875" style="71" bestFit="1" customWidth="1"/>
    <col min="11" max="11" width="26.44140625" style="71" bestFit="1" customWidth="1"/>
    <col min="12" max="12" width="14.5546875" style="71" bestFit="1" customWidth="1"/>
    <col min="13" max="13" width="31.44140625" style="71" bestFit="1" customWidth="1"/>
    <col min="14" max="14" width="19.44140625" style="71" bestFit="1" customWidth="1"/>
    <col min="15" max="15" width="9.88671875" style="71" bestFit="1" customWidth="1"/>
    <col min="16" max="16" width="39.44140625" style="71" bestFit="1" customWidth="1"/>
    <col min="17" max="16384" width="11.44140625" style="71"/>
  </cols>
  <sheetData>
    <row r="4" spans="1:14">
      <c r="A4" s="70"/>
      <c r="B4" s="70"/>
      <c r="C4" s="70"/>
      <c r="D4" s="70"/>
      <c r="E4" s="70"/>
      <c r="F4" s="70"/>
      <c r="G4" s="70" t="s">
        <v>3366</v>
      </c>
      <c r="H4" s="70" t="s">
        <v>3367</v>
      </c>
      <c r="I4" s="70"/>
      <c r="J4" s="70"/>
      <c r="K4" s="70"/>
      <c r="L4" s="70"/>
      <c r="M4" s="70"/>
    </row>
    <row r="5" spans="1:14">
      <c r="A5" s="70"/>
      <c r="B5" s="70"/>
      <c r="C5" s="70"/>
      <c r="D5" s="70"/>
      <c r="E5" s="70"/>
      <c r="F5" s="70"/>
      <c r="G5" s="70" t="s">
        <v>3368</v>
      </c>
      <c r="H5" s="70" t="s">
        <v>3369</v>
      </c>
      <c r="I5" s="70"/>
      <c r="J5" s="70"/>
      <c r="K5" s="70"/>
      <c r="L5" s="70"/>
      <c r="M5" s="70"/>
    </row>
    <row r="6" spans="1:14">
      <c r="A6" s="70"/>
      <c r="B6" s="70"/>
      <c r="C6" s="70"/>
      <c r="D6" s="70"/>
      <c r="E6" s="70"/>
      <c r="F6" s="70"/>
      <c r="G6" s="70" t="s">
        <v>3370</v>
      </c>
      <c r="H6" s="70" t="s">
        <v>3371</v>
      </c>
      <c r="I6" s="70"/>
      <c r="J6" s="70"/>
      <c r="K6" s="70"/>
      <c r="L6" s="70"/>
      <c r="M6" s="70"/>
    </row>
    <row r="7" spans="1:14">
      <c r="A7" s="72" t="s">
        <v>3192</v>
      </c>
      <c r="B7" s="72" t="s">
        <v>3372</v>
      </c>
      <c r="C7" s="72" t="s">
        <v>3373</v>
      </c>
      <c r="D7" s="72" t="s">
        <v>3374</v>
      </c>
      <c r="E7" s="72" t="s">
        <v>3375</v>
      </c>
      <c r="F7" s="72" t="s">
        <v>3376</v>
      </c>
      <c r="G7" s="73" t="s">
        <v>3377</v>
      </c>
      <c r="H7" s="73" t="s">
        <v>3378</v>
      </c>
      <c r="I7" s="73" t="s">
        <v>3192</v>
      </c>
      <c r="J7" s="73" t="s">
        <v>3372</v>
      </c>
      <c r="K7" s="73" t="s">
        <v>3373</v>
      </c>
      <c r="L7" s="73" t="s">
        <v>3374</v>
      </c>
      <c r="M7" s="73" t="s">
        <v>3375</v>
      </c>
      <c r="N7" s="71" t="s">
        <v>5</v>
      </c>
    </row>
    <row r="8" spans="1:14" hidden="1">
      <c r="A8" s="74" t="s">
        <v>2628</v>
      </c>
      <c r="B8" s="74" t="s">
        <v>3379</v>
      </c>
      <c r="C8" s="74" t="s">
        <v>3056</v>
      </c>
      <c r="D8" s="74" t="s">
        <v>3374</v>
      </c>
      <c r="E8" s="74" t="s">
        <v>3380</v>
      </c>
      <c r="F8" s="74" t="s">
        <v>3381</v>
      </c>
      <c r="G8" s="74" t="s">
        <v>3381</v>
      </c>
      <c r="H8" s="74" t="str">
        <f>+A8</f>
        <v>B01</v>
      </c>
      <c r="I8" s="74" t="str">
        <f>IF(ISERROR(VLOOKUP(H8,BD!BN$2:BO$51,2,FALSE)),"",VLOOKUP(H8,BD!BN$2:BO$51,2,FALSE))</f>
        <v>BLOQUE 01</v>
      </c>
      <c r="J8" s="74" t="str">
        <f>IF(B8="","",B8)</f>
        <v>LA</v>
      </c>
      <c r="K8" s="74" t="str">
        <f>+C8</f>
        <v>PACOA</v>
      </c>
      <c r="L8" s="74" t="str">
        <f>+D8</f>
        <v>PAD</v>
      </c>
      <c r="M8" s="74" t="str">
        <f>+IF(F8=F7,E8&amp;RIGHT(G8,2),E8)</f>
        <v>PACOA-023</v>
      </c>
      <c r="N8" s="71" t="s">
        <v>3382</v>
      </c>
    </row>
    <row r="9" spans="1:14" hidden="1">
      <c r="A9" s="74" t="s">
        <v>2628</v>
      </c>
      <c r="B9" s="74" t="s">
        <v>3379</v>
      </c>
      <c r="C9" s="74" t="s">
        <v>3056</v>
      </c>
      <c r="D9" s="74" t="s">
        <v>3374</v>
      </c>
      <c r="E9" s="74" t="s">
        <v>3383</v>
      </c>
      <c r="F9" s="74" t="s">
        <v>3384</v>
      </c>
      <c r="G9" s="74" t="s">
        <v>3384</v>
      </c>
      <c r="H9" s="74" t="str">
        <f t="shared" ref="H9:H73" si="0">+A9</f>
        <v>B01</v>
      </c>
      <c r="I9" s="74" t="str">
        <f>IF(ISERROR(VLOOKUP(H9,BD!BN$2:BO$51,2,FALSE)),"",VLOOKUP(H9,BD!BN$2:BO$51,2,FALSE))</f>
        <v>BLOQUE 01</v>
      </c>
      <c r="J9" s="74" t="str">
        <f t="shared" ref="J9:J73" si="1">IF(B9="","",B9)</f>
        <v>LA</v>
      </c>
      <c r="K9" s="74" t="str">
        <f t="shared" ref="K9:L73" si="2">+C9</f>
        <v>PACOA</v>
      </c>
      <c r="L9" s="74" t="str">
        <f t="shared" si="2"/>
        <v>PAD</v>
      </c>
      <c r="M9" s="74" t="str">
        <f t="shared" ref="M9:M73" si="3">+IF(F9=F8,E9&amp;RIGHT(G9,2),E9)</f>
        <v>SAN PABLO-001</v>
      </c>
      <c r="N9" s="71" t="s">
        <v>3382</v>
      </c>
    </row>
    <row r="10" spans="1:14" hidden="1">
      <c r="A10" s="74" t="s">
        <v>2628</v>
      </c>
      <c r="B10" s="74" t="s">
        <v>3379</v>
      </c>
      <c r="C10" s="74" t="s">
        <v>3056</v>
      </c>
      <c r="D10" s="74" t="s">
        <v>3374</v>
      </c>
      <c r="E10" s="74" t="s">
        <v>3385</v>
      </c>
      <c r="F10" s="74" t="s">
        <v>3386</v>
      </c>
      <c r="G10" s="74" t="s">
        <v>3386</v>
      </c>
      <c r="H10" s="74" t="str">
        <f t="shared" si="0"/>
        <v>B01</v>
      </c>
      <c r="I10" s="74" t="str">
        <f>IF(ISERROR(VLOOKUP(H10,BD!BN$2:BO$51,2,FALSE)),"",VLOOKUP(H10,BD!BN$2:BO$51,2,FALSE))</f>
        <v>BLOQUE 01</v>
      </c>
      <c r="J10" s="74" t="str">
        <f t="shared" si="1"/>
        <v>LA</v>
      </c>
      <c r="K10" s="74" t="str">
        <f t="shared" si="2"/>
        <v>PACOA</v>
      </c>
      <c r="L10" s="74" t="str">
        <f t="shared" si="2"/>
        <v>PAD</v>
      </c>
      <c r="M10" s="74" t="str">
        <f t="shared" si="3"/>
        <v>PACOA-002</v>
      </c>
      <c r="N10" s="71" t="s">
        <v>3382</v>
      </c>
    </row>
    <row r="11" spans="1:14" hidden="1">
      <c r="A11" s="74" t="s">
        <v>2628</v>
      </c>
      <c r="B11" s="74" t="s">
        <v>3379</v>
      </c>
      <c r="C11" s="74" t="s">
        <v>3056</v>
      </c>
      <c r="D11" s="74" t="s">
        <v>3374</v>
      </c>
      <c r="E11" s="74" t="s">
        <v>3387</v>
      </c>
      <c r="F11" s="74" t="s">
        <v>3388</v>
      </c>
      <c r="G11" s="74" t="s">
        <v>3388</v>
      </c>
      <c r="H11" s="74" t="str">
        <f t="shared" si="0"/>
        <v>B01</v>
      </c>
      <c r="I11" s="74" t="str">
        <f>IF(ISERROR(VLOOKUP(H11,BD!BN$2:BO$51,2,FALSE)),"",VLOOKUP(H11,BD!BN$2:BO$51,2,FALSE))</f>
        <v>BLOQUE 01</v>
      </c>
      <c r="J11" s="74" t="str">
        <f t="shared" si="1"/>
        <v>LA</v>
      </c>
      <c r="K11" s="74" t="str">
        <f t="shared" si="2"/>
        <v>PACOA</v>
      </c>
      <c r="L11" s="74" t="str">
        <f t="shared" si="2"/>
        <v>PAD</v>
      </c>
      <c r="M11" s="74" t="str">
        <f t="shared" si="3"/>
        <v>PACOA-004</v>
      </c>
      <c r="N11" s="71" t="s">
        <v>3382</v>
      </c>
    </row>
    <row r="12" spans="1:14" hidden="1">
      <c r="A12" s="74" t="s">
        <v>2628</v>
      </c>
      <c r="B12" s="74" t="s">
        <v>3379</v>
      </c>
      <c r="C12" s="74" t="s">
        <v>3056</v>
      </c>
      <c r="D12" s="74" t="s">
        <v>3374</v>
      </c>
      <c r="E12" s="74" t="s">
        <v>3389</v>
      </c>
      <c r="F12" s="74" t="s">
        <v>3390</v>
      </c>
      <c r="G12" s="74" t="s">
        <v>3390</v>
      </c>
      <c r="H12" s="74" t="str">
        <f t="shared" si="0"/>
        <v>B01</v>
      </c>
      <c r="I12" s="74" t="str">
        <f>IF(ISERROR(VLOOKUP(H12,BD!BN$2:BO$51,2,FALSE)),"",VLOOKUP(H12,BD!BN$2:BO$51,2,FALSE))</f>
        <v>BLOQUE 01</v>
      </c>
      <c r="J12" s="74" t="str">
        <f t="shared" si="1"/>
        <v>LA</v>
      </c>
      <c r="K12" s="74" t="str">
        <f t="shared" si="2"/>
        <v>PACOA</v>
      </c>
      <c r="L12" s="74" t="str">
        <f t="shared" si="2"/>
        <v>PAD</v>
      </c>
      <c r="M12" s="74" t="str">
        <f t="shared" si="3"/>
        <v>PACOA-005</v>
      </c>
      <c r="N12" s="71" t="s">
        <v>3382</v>
      </c>
    </row>
    <row r="13" spans="1:14" hidden="1">
      <c r="A13" s="74" t="s">
        <v>2628</v>
      </c>
      <c r="B13" s="74" t="s">
        <v>3379</v>
      </c>
      <c r="C13" s="74" t="s">
        <v>3056</v>
      </c>
      <c r="D13" s="74" t="s">
        <v>3374</v>
      </c>
      <c r="E13" s="74" t="s">
        <v>3391</v>
      </c>
      <c r="F13" s="74" t="s">
        <v>3392</v>
      </c>
      <c r="G13" s="74" t="s">
        <v>3392</v>
      </c>
      <c r="H13" s="74" t="str">
        <f t="shared" si="0"/>
        <v>B01</v>
      </c>
      <c r="I13" s="74" t="str">
        <f>IF(ISERROR(VLOOKUP(H13,BD!BN$2:BO$51,2,FALSE)),"",VLOOKUP(H13,BD!BN$2:BO$51,2,FALSE))</f>
        <v>BLOQUE 01</v>
      </c>
      <c r="J13" s="74" t="str">
        <f t="shared" si="1"/>
        <v>LA</v>
      </c>
      <c r="K13" s="74" t="str">
        <f t="shared" si="2"/>
        <v>PACOA</v>
      </c>
      <c r="L13" s="74" t="str">
        <f t="shared" si="2"/>
        <v>PAD</v>
      </c>
      <c r="M13" s="74" t="str">
        <f t="shared" si="3"/>
        <v>PACOA-008</v>
      </c>
      <c r="N13" s="71" t="s">
        <v>3382</v>
      </c>
    </row>
    <row r="14" spans="1:14" hidden="1">
      <c r="A14" s="74" t="s">
        <v>2628</v>
      </c>
      <c r="B14" s="74" t="s">
        <v>3379</v>
      </c>
      <c r="C14" s="74" t="s">
        <v>3056</v>
      </c>
      <c r="D14" s="74" t="s">
        <v>3374</v>
      </c>
      <c r="E14" s="74" t="s">
        <v>3393</v>
      </c>
      <c r="F14" s="74" t="s">
        <v>3394</v>
      </c>
      <c r="G14" s="74" t="s">
        <v>3394</v>
      </c>
      <c r="H14" s="74" t="str">
        <f t="shared" si="0"/>
        <v>B01</v>
      </c>
      <c r="I14" s="74" t="str">
        <f>IF(ISERROR(VLOOKUP(H14,BD!BN$2:BO$51,2,FALSE)),"",VLOOKUP(H14,BD!BN$2:BO$51,2,FALSE))</f>
        <v>BLOQUE 01</v>
      </c>
      <c r="J14" s="74" t="str">
        <f t="shared" si="1"/>
        <v>LA</v>
      </c>
      <c r="K14" s="74" t="str">
        <f t="shared" si="2"/>
        <v>PACOA</v>
      </c>
      <c r="L14" s="74" t="str">
        <f t="shared" si="2"/>
        <v>PAD</v>
      </c>
      <c r="M14" s="74" t="str">
        <f t="shared" si="3"/>
        <v>PACOA-007</v>
      </c>
      <c r="N14" s="71" t="s">
        <v>3382</v>
      </c>
    </row>
    <row r="15" spans="1:14" hidden="1">
      <c r="A15" s="74" t="s">
        <v>2628</v>
      </c>
      <c r="B15" s="74" t="s">
        <v>3379</v>
      </c>
      <c r="C15" s="74" t="s">
        <v>3056</v>
      </c>
      <c r="D15" s="74" t="s">
        <v>3374</v>
      </c>
      <c r="E15" s="74" t="s">
        <v>3395</v>
      </c>
      <c r="F15" s="74" t="s">
        <v>3396</v>
      </c>
      <c r="G15" s="74" t="s">
        <v>3396</v>
      </c>
      <c r="H15" s="74" t="str">
        <f t="shared" si="0"/>
        <v>B01</v>
      </c>
      <c r="I15" s="74" t="str">
        <f>IF(ISERROR(VLOOKUP(H15,BD!BN$2:BO$51,2,FALSE)),"",VLOOKUP(H15,BD!BN$2:BO$51,2,FALSE))</f>
        <v>BLOQUE 01</v>
      </c>
      <c r="J15" s="74" t="str">
        <f t="shared" si="1"/>
        <v>LA</v>
      </c>
      <c r="K15" s="74" t="str">
        <f t="shared" si="2"/>
        <v>PACOA</v>
      </c>
      <c r="L15" s="74" t="str">
        <f t="shared" si="2"/>
        <v>PAD</v>
      </c>
      <c r="M15" s="74" t="str">
        <f t="shared" si="3"/>
        <v>PACOA-016</v>
      </c>
      <c r="N15" s="71" t="s">
        <v>3382</v>
      </c>
    </row>
    <row r="16" spans="1:14" hidden="1">
      <c r="A16" s="74" t="s">
        <v>2628</v>
      </c>
      <c r="B16" s="74" t="s">
        <v>3379</v>
      </c>
      <c r="C16" s="74" t="s">
        <v>3056</v>
      </c>
      <c r="D16" s="74" t="s">
        <v>3374</v>
      </c>
      <c r="E16" s="74" t="s">
        <v>3397</v>
      </c>
      <c r="F16" s="74" t="s">
        <v>3398</v>
      </c>
      <c r="G16" s="74" t="s">
        <v>3398</v>
      </c>
      <c r="H16" s="74" t="str">
        <f t="shared" si="0"/>
        <v>B01</v>
      </c>
      <c r="I16" s="74" t="str">
        <f>IF(ISERROR(VLOOKUP(H16,BD!BN$2:BO$51,2,FALSE)),"",VLOOKUP(H16,BD!BN$2:BO$51,2,FALSE))</f>
        <v>BLOQUE 01</v>
      </c>
      <c r="J16" s="74" t="str">
        <f t="shared" si="1"/>
        <v>LA</v>
      </c>
      <c r="K16" s="74" t="str">
        <f t="shared" si="2"/>
        <v>PACOA</v>
      </c>
      <c r="L16" s="74" t="str">
        <f t="shared" si="2"/>
        <v>PAD</v>
      </c>
      <c r="M16" s="74" t="str">
        <f t="shared" si="3"/>
        <v>PACOA-017</v>
      </c>
      <c r="N16" s="71" t="s">
        <v>3382</v>
      </c>
    </row>
    <row r="17" spans="1:14" hidden="1">
      <c r="A17" s="74" t="s">
        <v>2628</v>
      </c>
      <c r="B17" s="74" t="s">
        <v>3379</v>
      </c>
      <c r="C17" s="74" t="s">
        <v>3056</v>
      </c>
      <c r="D17" s="74" t="s">
        <v>3374</v>
      </c>
      <c r="E17" s="74" t="s">
        <v>3399</v>
      </c>
      <c r="F17" s="74" t="s">
        <v>3400</v>
      </c>
      <c r="G17" s="74" t="s">
        <v>3400</v>
      </c>
      <c r="H17" s="74" t="str">
        <f t="shared" si="0"/>
        <v>B01</v>
      </c>
      <c r="I17" s="74" t="str">
        <f>IF(ISERROR(VLOOKUP(H17,BD!BN$2:BO$51,2,FALSE)),"",VLOOKUP(H17,BD!BN$2:BO$51,2,FALSE))</f>
        <v>BLOQUE 01</v>
      </c>
      <c r="J17" s="74" t="str">
        <f t="shared" si="1"/>
        <v>LA</v>
      </c>
      <c r="K17" s="74" t="str">
        <f t="shared" si="2"/>
        <v>PACOA</v>
      </c>
      <c r="L17" s="74" t="str">
        <f t="shared" si="2"/>
        <v>PAD</v>
      </c>
      <c r="M17" s="74" t="str">
        <f t="shared" si="3"/>
        <v>PACOA-024</v>
      </c>
      <c r="N17" s="71" t="s">
        <v>3382</v>
      </c>
    </row>
    <row r="18" spans="1:14" hidden="1">
      <c r="A18" s="74" t="s">
        <v>2628</v>
      </c>
      <c r="B18" s="74" t="s">
        <v>3379</v>
      </c>
      <c r="C18" s="74" t="s">
        <v>3056</v>
      </c>
      <c r="D18" s="74" t="s">
        <v>3374</v>
      </c>
      <c r="E18" s="74" t="s">
        <v>3401</v>
      </c>
      <c r="F18" s="74" t="s">
        <v>3402</v>
      </c>
      <c r="G18" s="74" t="s">
        <v>3402</v>
      </c>
      <c r="H18" s="74" t="str">
        <f t="shared" si="0"/>
        <v>B01</v>
      </c>
      <c r="I18" s="74" t="str">
        <f>IF(ISERROR(VLOOKUP(H18,BD!BN$2:BO$51,2,FALSE)),"",VLOOKUP(H18,BD!BN$2:BO$51,2,FALSE))</f>
        <v>BLOQUE 01</v>
      </c>
      <c r="J18" s="74" t="str">
        <f t="shared" si="1"/>
        <v>LA</v>
      </c>
      <c r="K18" s="74" t="str">
        <f t="shared" si="2"/>
        <v>PACOA</v>
      </c>
      <c r="L18" s="74" t="str">
        <f t="shared" si="2"/>
        <v>PAD</v>
      </c>
      <c r="M18" s="74" t="str">
        <f t="shared" si="3"/>
        <v>PACOA-036</v>
      </c>
      <c r="N18" s="71" t="s">
        <v>3382</v>
      </c>
    </row>
    <row r="19" spans="1:14" hidden="1">
      <c r="A19" s="74" t="s">
        <v>2628</v>
      </c>
      <c r="B19" s="74" t="s">
        <v>3379</v>
      </c>
      <c r="C19" s="74" t="s">
        <v>3056</v>
      </c>
      <c r="D19" s="74" t="s">
        <v>3374</v>
      </c>
      <c r="E19" s="74" t="s">
        <v>3403</v>
      </c>
      <c r="F19" s="74" t="s">
        <v>3404</v>
      </c>
      <c r="G19" s="74" t="s">
        <v>3404</v>
      </c>
      <c r="H19" s="74" t="str">
        <f t="shared" si="0"/>
        <v>B01</v>
      </c>
      <c r="I19" s="74" t="str">
        <f>IF(ISERROR(VLOOKUP(H19,BD!BN$2:BO$51,2,FALSE)),"",VLOOKUP(H19,BD!BN$2:BO$51,2,FALSE))</f>
        <v>BLOQUE 01</v>
      </c>
      <c r="J19" s="74" t="str">
        <f t="shared" si="1"/>
        <v>LA</v>
      </c>
      <c r="K19" s="74" t="str">
        <f t="shared" si="2"/>
        <v>PACOA</v>
      </c>
      <c r="L19" s="74" t="str">
        <f t="shared" si="2"/>
        <v>PAD</v>
      </c>
      <c r="M19" s="74" t="str">
        <f t="shared" si="3"/>
        <v>PACOA-033</v>
      </c>
      <c r="N19" s="71" t="s">
        <v>3382</v>
      </c>
    </row>
    <row r="20" spans="1:14" hidden="1">
      <c r="A20" s="74" t="s">
        <v>2628</v>
      </c>
      <c r="B20" s="74" t="s">
        <v>3379</v>
      </c>
      <c r="C20" s="74" t="s">
        <v>3056</v>
      </c>
      <c r="D20" s="74" t="s">
        <v>3374</v>
      </c>
      <c r="E20" s="74" t="s">
        <v>3405</v>
      </c>
      <c r="F20" s="74" t="s">
        <v>3406</v>
      </c>
      <c r="G20" s="74" t="s">
        <v>3406</v>
      </c>
      <c r="H20" s="74" t="str">
        <f t="shared" si="0"/>
        <v>B01</v>
      </c>
      <c r="I20" s="74" t="str">
        <f>IF(ISERROR(VLOOKUP(H20,BD!BN$2:BO$51,2,FALSE)),"",VLOOKUP(H20,BD!BN$2:BO$51,2,FALSE))</f>
        <v>BLOQUE 01</v>
      </c>
      <c r="J20" s="74" t="str">
        <f t="shared" si="1"/>
        <v>LA</v>
      </c>
      <c r="K20" s="74" t="str">
        <f t="shared" si="2"/>
        <v>PACOA</v>
      </c>
      <c r="L20" s="74" t="str">
        <f t="shared" si="2"/>
        <v>PAD</v>
      </c>
      <c r="M20" s="74" t="str">
        <f t="shared" si="3"/>
        <v>PACOA-037</v>
      </c>
      <c r="N20" s="71" t="s">
        <v>3382</v>
      </c>
    </row>
    <row r="21" spans="1:14" hidden="1">
      <c r="A21" s="74" t="s">
        <v>2628</v>
      </c>
      <c r="B21" s="74" t="s">
        <v>3379</v>
      </c>
      <c r="C21" s="74" t="s">
        <v>3056</v>
      </c>
      <c r="D21" s="74" t="s">
        <v>3374</v>
      </c>
      <c r="E21" s="74" t="s">
        <v>3407</v>
      </c>
      <c r="F21" s="74" t="s">
        <v>3408</v>
      </c>
      <c r="G21" s="74" t="s">
        <v>3408</v>
      </c>
      <c r="H21" s="74" t="str">
        <f t="shared" si="0"/>
        <v>B01</v>
      </c>
      <c r="I21" s="74" t="str">
        <f>IF(ISERROR(VLOOKUP(H21,BD!BN$2:BO$51,2,FALSE)),"",VLOOKUP(H21,BD!BN$2:BO$51,2,FALSE))</f>
        <v>BLOQUE 01</v>
      </c>
      <c r="J21" s="74" t="str">
        <f t="shared" si="1"/>
        <v>LA</v>
      </c>
      <c r="K21" s="74" t="str">
        <f t="shared" si="2"/>
        <v>PACOA</v>
      </c>
      <c r="L21" s="74" t="str">
        <f t="shared" si="2"/>
        <v>PAD</v>
      </c>
      <c r="M21" s="74" t="str">
        <f t="shared" si="3"/>
        <v>PACOA-038</v>
      </c>
      <c r="N21" s="71" t="s">
        <v>3382</v>
      </c>
    </row>
    <row r="22" spans="1:14" hidden="1">
      <c r="A22" s="74" t="s">
        <v>2628</v>
      </c>
      <c r="B22" s="74" t="s">
        <v>3379</v>
      </c>
      <c r="C22" s="74" t="s">
        <v>3056</v>
      </c>
      <c r="D22" s="74" t="s">
        <v>3374</v>
      </c>
      <c r="E22" s="74" t="s">
        <v>3409</v>
      </c>
      <c r="F22" s="74" t="s">
        <v>3410</v>
      </c>
      <c r="G22" s="74" t="s">
        <v>3410</v>
      </c>
      <c r="H22" s="74" t="str">
        <f t="shared" si="0"/>
        <v>B01</v>
      </c>
      <c r="I22" s="74" t="str">
        <f>IF(ISERROR(VLOOKUP(H22,BD!BN$2:BO$51,2,FALSE)),"",VLOOKUP(H22,BD!BN$2:BO$51,2,FALSE))</f>
        <v>BLOQUE 01</v>
      </c>
      <c r="J22" s="74" t="str">
        <f t="shared" si="1"/>
        <v>LA</v>
      </c>
      <c r="K22" s="74" t="str">
        <f t="shared" si="2"/>
        <v>PACOA</v>
      </c>
      <c r="L22" s="74" t="str">
        <f t="shared" si="2"/>
        <v>PAD</v>
      </c>
      <c r="M22" s="74" t="str">
        <f t="shared" si="3"/>
        <v>PACOA-039</v>
      </c>
      <c r="N22" s="71" t="s">
        <v>3382</v>
      </c>
    </row>
    <row r="23" spans="1:14" hidden="1">
      <c r="A23" s="74" t="s">
        <v>2628</v>
      </c>
      <c r="B23" s="74" t="s">
        <v>3379</v>
      </c>
      <c r="C23" s="74" t="s">
        <v>3056</v>
      </c>
      <c r="D23" s="74" t="s">
        <v>3374</v>
      </c>
      <c r="E23" s="74" t="s">
        <v>3411</v>
      </c>
      <c r="F23" s="74" t="s">
        <v>3412</v>
      </c>
      <c r="G23" s="74" t="s">
        <v>3412</v>
      </c>
      <c r="H23" s="74" t="str">
        <f t="shared" si="0"/>
        <v>B01</v>
      </c>
      <c r="I23" s="74" t="str">
        <f>IF(ISERROR(VLOOKUP(H23,BD!BN$2:BO$51,2,FALSE)),"",VLOOKUP(H23,BD!BN$2:BO$51,2,FALSE))</f>
        <v>BLOQUE 01</v>
      </c>
      <c r="J23" s="74" t="str">
        <f t="shared" si="1"/>
        <v>LA</v>
      </c>
      <c r="K23" s="74" t="str">
        <f t="shared" si="2"/>
        <v>PACOA</v>
      </c>
      <c r="L23" s="74" t="str">
        <f t="shared" si="2"/>
        <v>PAD</v>
      </c>
      <c r="M23" s="74" t="str">
        <f t="shared" si="3"/>
        <v>PACOA-040</v>
      </c>
      <c r="N23" s="71" t="s">
        <v>3382</v>
      </c>
    </row>
    <row r="24" spans="1:14" hidden="1">
      <c r="A24" s="74" t="s">
        <v>2628</v>
      </c>
      <c r="B24" s="74" t="s">
        <v>3379</v>
      </c>
      <c r="C24" s="74" t="s">
        <v>3056</v>
      </c>
      <c r="D24" s="74" t="s">
        <v>3374</v>
      </c>
      <c r="E24" s="74" t="s">
        <v>3413</v>
      </c>
      <c r="F24" s="74" t="s">
        <v>3414</v>
      </c>
      <c r="G24" s="74" t="s">
        <v>3414</v>
      </c>
      <c r="H24" s="74" t="str">
        <f t="shared" si="0"/>
        <v>B01</v>
      </c>
      <c r="I24" s="74" t="str">
        <f>IF(ISERROR(VLOOKUP(H24,BD!BN$2:BO$51,2,FALSE)),"",VLOOKUP(H24,BD!BN$2:BO$51,2,FALSE))</f>
        <v>BLOQUE 01</v>
      </c>
      <c r="J24" s="74" t="str">
        <f t="shared" si="1"/>
        <v>LA</v>
      </c>
      <c r="K24" s="74" t="str">
        <f t="shared" si="2"/>
        <v>PACOA</v>
      </c>
      <c r="L24" s="74" t="str">
        <f t="shared" si="2"/>
        <v>PAD</v>
      </c>
      <c r="M24" s="74" t="str">
        <f t="shared" si="3"/>
        <v>PACOA-041</v>
      </c>
      <c r="N24" s="71" t="s">
        <v>3382</v>
      </c>
    </row>
    <row r="25" spans="1:14" hidden="1">
      <c r="A25" s="74" t="s">
        <v>2628</v>
      </c>
      <c r="B25" s="74" t="s">
        <v>3379</v>
      </c>
      <c r="C25" s="74" t="s">
        <v>3056</v>
      </c>
      <c r="D25" s="74" t="s">
        <v>3374</v>
      </c>
      <c r="E25" s="74" t="s">
        <v>3415</v>
      </c>
      <c r="F25" s="74" t="s">
        <v>3416</v>
      </c>
      <c r="G25" s="74" t="s">
        <v>3416</v>
      </c>
      <c r="H25" s="74" t="str">
        <f t="shared" si="0"/>
        <v>B01</v>
      </c>
      <c r="I25" s="74" t="str">
        <f>IF(ISERROR(VLOOKUP(H25,BD!BN$2:BO$51,2,FALSE)),"",VLOOKUP(H25,BD!BN$2:BO$51,2,FALSE))</f>
        <v>BLOQUE 01</v>
      </c>
      <c r="J25" s="74" t="str">
        <f t="shared" si="1"/>
        <v>LA</v>
      </c>
      <c r="K25" s="74" t="str">
        <f t="shared" si="2"/>
        <v>PACOA</v>
      </c>
      <c r="L25" s="74" t="str">
        <f t="shared" si="2"/>
        <v>PAD</v>
      </c>
      <c r="M25" s="74" t="str">
        <f t="shared" si="3"/>
        <v>PACOA-042</v>
      </c>
      <c r="N25" s="71" t="s">
        <v>3382</v>
      </c>
    </row>
    <row r="26" spans="1:14" hidden="1">
      <c r="A26" s="74" t="s">
        <v>2628</v>
      </c>
      <c r="B26" s="74" t="s">
        <v>3379</v>
      </c>
      <c r="C26" s="74" t="s">
        <v>3056</v>
      </c>
      <c r="D26" s="74" t="s">
        <v>3374</v>
      </c>
      <c r="E26" s="74" t="s">
        <v>3417</v>
      </c>
      <c r="F26" s="74" t="s">
        <v>3418</v>
      </c>
      <c r="G26" s="74" t="s">
        <v>3418</v>
      </c>
      <c r="H26" s="74" t="str">
        <f t="shared" si="0"/>
        <v>B01</v>
      </c>
      <c r="I26" s="74" t="str">
        <f>IF(ISERROR(VLOOKUP(H26,BD!BN$2:BO$51,2,FALSE)),"",VLOOKUP(H26,BD!BN$2:BO$51,2,FALSE))</f>
        <v>BLOQUE 01</v>
      </c>
      <c r="J26" s="74" t="str">
        <f t="shared" si="1"/>
        <v>LA</v>
      </c>
      <c r="K26" s="74" t="str">
        <f t="shared" si="2"/>
        <v>PACOA</v>
      </c>
      <c r="L26" s="74" t="str">
        <f t="shared" si="2"/>
        <v>PAD</v>
      </c>
      <c r="M26" s="74" t="str">
        <f t="shared" si="3"/>
        <v>PACOA-043</v>
      </c>
      <c r="N26" s="71" t="s">
        <v>3382</v>
      </c>
    </row>
    <row r="27" spans="1:14" hidden="1">
      <c r="A27" s="74" t="s">
        <v>2628</v>
      </c>
      <c r="B27" s="74" t="s">
        <v>3379</v>
      </c>
      <c r="C27" s="74" t="s">
        <v>3056</v>
      </c>
      <c r="D27" s="74" t="s">
        <v>3374</v>
      </c>
      <c r="E27" s="74" t="s">
        <v>3419</v>
      </c>
      <c r="F27" s="74" t="s">
        <v>3420</v>
      </c>
      <c r="G27" s="74" t="s">
        <v>3420</v>
      </c>
      <c r="H27" s="74" t="str">
        <f t="shared" si="0"/>
        <v>B01</v>
      </c>
      <c r="I27" s="74" t="str">
        <f>IF(ISERROR(VLOOKUP(H27,BD!BN$2:BO$51,2,FALSE)),"",VLOOKUP(H27,BD!BN$2:BO$51,2,FALSE))</f>
        <v>BLOQUE 01</v>
      </c>
      <c r="J27" s="74" t="str">
        <f t="shared" si="1"/>
        <v>LA</v>
      </c>
      <c r="K27" s="74" t="str">
        <f t="shared" si="2"/>
        <v>PACOA</v>
      </c>
      <c r="L27" s="74" t="str">
        <f t="shared" si="2"/>
        <v>PAD</v>
      </c>
      <c r="M27" s="74" t="str">
        <f t="shared" si="3"/>
        <v>PACOA-044</v>
      </c>
      <c r="N27" s="71" t="s">
        <v>3382</v>
      </c>
    </row>
    <row r="28" spans="1:14" hidden="1">
      <c r="A28" s="74" t="s">
        <v>2628</v>
      </c>
      <c r="B28" s="74" t="s">
        <v>3379</v>
      </c>
      <c r="C28" s="74" t="s">
        <v>3056</v>
      </c>
      <c r="D28" s="74" t="s">
        <v>3374</v>
      </c>
      <c r="E28" s="74" t="s">
        <v>3421</v>
      </c>
      <c r="F28" s="74" t="s">
        <v>3422</v>
      </c>
      <c r="G28" s="74" t="s">
        <v>3422</v>
      </c>
      <c r="H28" s="74" t="str">
        <f t="shared" si="0"/>
        <v>B01</v>
      </c>
      <c r="I28" s="74" t="str">
        <f>IF(ISERROR(VLOOKUP(H28,BD!BN$2:BO$51,2,FALSE)),"",VLOOKUP(H28,BD!BN$2:BO$51,2,FALSE))</f>
        <v>BLOQUE 01</v>
      </c>
      <c r="J28" s="74" t="str">
        <f t="shared" si="1"/>
        <v>LA</v>
      </c>
      <c r="K28" s="74" t="str">
        <f t="shared" si="2"/>
        <v>PACOA</v>
      </c>
      <c r="L28" s="74" t="str">
        <f t="shared" si="2"/>
        <v>PAD</v>
      </c>
      <c r="M28" s="74" t="str">
        <f t="shared" si="3"/>
        <v>PACOA-046</v>
      </c>
      <c r="N28" s="71" t="s">
        <v>3382</v>
      </c>
    </row>
    <row r="29" spans="1:14" hidden="1">
      <c r="A29" s="74" t="s">
        <v>2628</v>
      </c>
      <c r="B29" s="74" t="s">
        <v>3379</v>
      </c>
      <c r="C29" s="74" t="s">
        <v>3056</v>
      </c>
      <c r="D29" s="74" t="s">
        <v>3374</v>
      </c>
      <c r="E29" s="74" t="s">
        <v>3423</v>
      </c>
      <c r="F29" s="74" t="s">
        <v>3424</v>
      </c>
      <c r="G29" s="74" t="s">
        <v>3424</v>
      </c>
      <c r="H29" s="74" t="str">
        <f t="shared" si="0"/>
        <v>B01</v>
      </c>
      <c r="I29" s="74" t="str">
        <f>IF(ISERROR(VLOOKUP(H29,BD!BN$2:BO$51,2,FALSE)),"",VLOOKUP(H29,BD!BN$2:BO$51,2,FALSE))</f>
        <v>BLOQUE 01</v>
      </c>
      <c r="J29" s="74" t="str">
        <f t="shared" si="1"/>
        <v>LA</v>
      </c>
      <c r="K29" s="74" t="str">
        <f t="shared" si="2"/>
        <v>PACOA</v>
      </c>
      <c r="L29" s="74" t="str">
        <f t="shared" si="2"/>
        <v>PAD</v>
      </c>
      <c r="M29" s="74" t="str">
        <f t="shared" si="3"/>
        <v>PACOA-026</v>
      </c>
      <c r="N29" s="71" t="s">
        <v>3382</v>
      </c>
    </row>
    <row r="30" spans="1:14" hidden="1">
      <c r="A30" s="74" t="s">
        <v>2628</v>
      </c>
      <c r="B30" s="74" t="s">
        <v>3379</v>
      </c>
      <c r="C30" s="74" t="s">
        <v>3056</v>
      </c>
      <c r="D30" s="74" t="s">
        <v>3374</v>
      </c>
      <c r="E30" s="74" t="s">
        <v>3425</v>
      </c>
      <c r="F30" s="74" t="s">
        <v>3426</v>
      </c>
      <c r="G30" s="74" t="s">
        <v>3426</v>
      </c>
      <c r="H30" s="74" t="str">
        <f t="shared" si="0"/>
        <v>B01</v>
      </c>
      <c r="I30" s="74" t="str">
        <f>IF(ISERROR(VLOOKUP(H30,BD!BN$2:BO$51,2,FALSE)),"",VLOOKUP(H30,BD!BN$2:BO$51,2,FALSE))</f>
        <v>BLOQUE 01</v>
      </c>
      <c r="J30" s="74" t="str">
        <f t="shared" si="1"/>
        <v>LA</v>
      </c>
      <c r="K30" s="74" t="str">
        <f t="shared" si="2"/>
        <v>PACOA</v>
      </c>
      <c r="L30" s="74" t="str">
        <f t="shared" si="2"/>
        <v>PAD</v>
      </c>
      <c r="M30" s="74" t="str">
        <f t="shared" si="3"/>
        <v>PACOA-029</v>
      </c>
      <c r="N30" s="71" t="s">
        <v>3382</v>
      </c>
    </row>
    <row r="31" spans="1:14" hidden="1">
      <c r="A31" s="74" t="s">
        <v>2628</v>
      </c>
      <c r="B31" s="74" t="s">
        <v>3379</v>
      </c>
      <c r="C31" s="74" t="s">
        <v>3056</v>
      </c>
      <c r="D31" s="74" t="s">
        <v>3374</v>
      </c>
      <c r="E31" s="74" t="s">
        <v>3427</v>
      </c>
      <c r="F31" s="74" t="s">
        <v>3428</v>
      </c>
      <c r="G31" s="74" t="s">
        <v>3428</v>
      </c>
      <c r="H31" s="74" t="str">
        <f t="shared" si="0"/>
        <v>B01</v>
      </c>
      <c r="I31" s="74" t="str">
        <f>IF(ISERROR(VLOOKUP(H31,BD!BN$2:BO$51,2,FALSE)),"",VLOOKUP(H31,BD!BN$2:BO$51,2,FALSE))</f>
        <v>BLOQUE 01</v>
      </c>
      <c r="J31" s="74" t="str">
        <f t="shared" si="1"/>
        <v>LA</v>
      </c>
      <c r="K31" s="74" t="str">
        <f t="shared" si="2"/>
        <v>PACOA</v>
      </c>
      <c r="L31" s="74" t="str">
        <f t="shared" si="2"/>
        <v>PAD</v>
      </c>
      <c r="M31" s="74" t="str">
        <f t="shared" si="3"/>
        <v>PACOA-030</v>
      </c>
      <c r="N31" s="71" t="s">
        <v>3382</v>
      </c>
    </row>
    <row r="32" spans="1:14" hidden="1">
      <c r="A32" s="74" t="s">
        <v>2628</v>
      </c>
      <c r="B32" s="74" t="s">
        <v>3379</v>
      </c>
      <c r="C32" s="74" t="s">
        <v>3056</v>
      </c>
      <c r="D32" s="74" t="s">
        <v>3374</v>
      </c>
      <c r="E32" s="74" t="s">
        <v>3429</v>
      </c>
      <c r="F32" s="74" t="s">
        <v>3430</v>
      </c>
      <c r="G32" s="74" t="s">
        <v>3430</v>
      </c>
      <c r="H32" s="74" t="str">
        <f t="shared" si="0"/>
        <v>B01</v>
      </c>
      <c r="I32" s="74" t="str">
        <f>IF(ISERROR(VLOOKUP(H32,BD!BN$2:BO$51,2,FALSE)),"",VLOOKUP(H32,BD!BN$2:BO$51,2,FALSE))</f>
        <v>BLOQUE 01</v>
      </c>
      <c r="J32" s="74" t="str">
        <f t="shared" si="1"/>
        <v>LA</v>
      </c>
      <c r="K32" s="74" t="str">
        <f t="shared" si="2"/>
        <v>PACOA</v>
      </c>
      <c r="L32" s="74" t="str">
        <f t="shared" si="2"/>
        <v>PAD</v>
      </c>
      <c r="M32" s="74" t="str">
        <f t="shared" si="3"/>
        <v>PACOA-031</v>
      </c>
      <c r="N32" s="71" t="s">
        <v>3382</v>
      </c>
    </row>
    <row r="33" spans="1:14" hidden="1">
      <c r="A33" s="74" t="s">
        <v>2628</v>
      </c>
      <c r="B33" s="74" t="s">
        <v>3379</v>
      </c>
      <c r="C33" s="74" t="s">
        <v>3056</v>
      </c>
      <c r="D33" s="74" t="s">
        <v>3374</v>
      </c>
      <c r="E33" s="74" t="s">
        <v>3431</v>
      </c>
      <c r="F33" s="74" t="s">
        <v>3432</v>
      </c>
      <c r="G33" s="74" t="s">
        <v>3432</v>
      </c>
      <c r="H33" s="74" t="str">
        <f t="shared" si="0"/>
        <v>B01</v>
      </c>
      <c r="I33" s="74" t="str">
        <f>IF(ISERROR(VLOOKUP(H33,BD!BN$2:BO$51,2,FALSE)),"",VLOOKUP(H33,BD!BN$2:BO$51,2,FALSE))</f>
        <v>BLOQUE 01</v>
      </c>
      <c r="J33" s="74" t="str">
        <f t="shared" si="1"/>
        <v>LA</v>
      </c>
      <c r="K33" s="74" t="str">
        <f t="shared" si="2"/>
        <v>PACOA</v>
      </c>
      <c r="L33" s="74" t="str">
        <f t="shared" si="2"/>
        <v>PAD</v>
      </c>
      <c r="M33" s="74" t="str">
        <f t="shared" si="3"/>
        <v>PACOA-034</v>
      </c>
      <c r="N33" s="71" t="s">
        <v>3382</v>
      </c>
    </row>
    <row r="34" spans="1:14" hidden="1">
      <c r="A34" s="74" t="s">
        <v>2628</v>
      </c>
      <c r="B34" s="74" t="s">
        <v>3379</v>
      </c>
      <c r="C34" s="74" t="s">
        <v>3056</v>
      </c>
      <c r="D34" s="74" t="s">
        <v>3374</v>
      </c>
      <c r="E34" s="74" t="s">
        <v>3433</v>
      </c>
      <c r="F34" s="74" t="s">
        <v>3434</v>
      </c>
      <c r="G34" s="74" t="s">
        <v>3434</v>
      </c>
      <c r="H34" s="74" t="str">
        <f t="shared" si="0"/>
        <v>B01</v>
      </c>
      <c r="I34" s="74" t="str">
        <f>IF(ISERROR(VLOOKUP(H34,BD!BN$2:BO$51,2,FALSE)),"",VLOOKUP(H34,BD!BN$2:BO$51,2,FALSE))</f>
        <v>BLOQUE 01</v>
      </c>
      <c r="J34" s="74" t="str">
        <f t="shared" si="1"/>
        <v>LA</v>
      </c>
      <c r="K34" s="74" t="str">
        <f t="shared" si="2"/>
        <v>PACOA</v>
      </c>
      <c r="L34" s="74" t="str">
        <f t="shared" si="2"/>
        <v>PAD</v>
      </c>
      <c r="M34" s="74" t="str">
        <f t="shared" si="3"/>
        <v>PACOA-003</v>
      </c>
      <c r="N34" s="71" t="s">
        <v>3382</v>
      </c>
    </row>
    <row r="35" spans="1:14" hidden="1">
      <c r="A35" s="74" t="s">
        <v>2628</v>
      </c>
      <c r="B35" s="74" t="s">
        <v>3379</v>
      </c>
      <c r="C35" s="74" t="s">
        <v>3056</v>
      </c>
      <c r="D35" s="74" t="s">
        <v>3374</v>
      </c>
      <c r="E35" s="74" t="s">
        <v>3435</v>
      </c>
      <c r="F35" s="74" t="s">
        <v>3436</v>
      </c>
      <c r="G35" s="74" t="s">
        <v>3436</v>
      </c>
      <c r="H35" s="74" t="str">
        <f t="shared" si="0"/>
        <v>B01</v>
      </c>
      <c r="I35" s="74" t="str">
        <f>IF(ISERROR(VLOOKUP(H35,BD!BN$2:BO$51,2,FALSE)),"",VLOOKUP(H35,BD!BN$2:BO$51,2,FALSE))</f>
        <v>BLOQUE 01</v>
      </c>
      <c r="J35" s="74" t="str">
        <f t="shared" si="1"/>
        <v>LA</v>
      </c>
      <c r="K35" s="74" t="str">
        <f t="shared" si="2"/>
        <v>PACOA</v>
      </c>
      <c r="L35" s="74" t="str">
        <f t="shared" si="2"/>
        <v>PAD</v>
      </c>
      <c r="M35" s="74" t="str">
        <f t="shared" si="3"/>
        <v>PACOA-006</v>
      </c>
      <c r="N35" s="71" t="s">
        <v>3382</v>
      </c>
    </row>
    <row r="36" spans="1:14" hidden="1">
      <c r="A36" s="74" t="s">
        <v>2628</v>
      </c>
      <c r="B36" s="74" t="s">
        <v>3379</v>
      </c>
      <c r="C36" s="74" t="s">
        <v>3056</v>
      </c>
      <c r="D36" s="74" t="s">
        <v>3374</v>
      </c>
      <c r="E36" s="74" t="s">
        <v>3437</v>
      </c>
      <c r="F36" s="74" t="s">
        <v>3438</v>
      </c>
      <c r="G36" s="74" t="s">
        <v>3438</v>
      </c>
      <c r="H36" s="74" t="str">
        <f t="shared" si="0"/>
        <v>B01</v>
      </c>
      <c r="I36" s="74" t="str">
        <f>IF(ISERROR(VLOOKUP(H36,BD!BN$2:BO$51,2,FALSE)),"",VLOOKUP(H36,BD!BN$2:BO$51,2,FALSE))</f>
        <v>BLOQUE 01</v>
      </c>
      <c r="J36" s="74" t="str">
        <f t="shared" si="1"/>
        <v>LA</v>
      </c>
      <c r="K36" s="74" t="str">
        <f t="shared" si="2"/>
        <v>PACOA</v>
      </c>
      <c r="L36" s="74" t="str">
        <f t="shared" si="2"/>
        <v>PAD</v>
      </c>
      <c r="M36" s="74" t="str">
        <f t="shared" si="3"/>
        <v>PACOA-015</v>
      </c>
      <c r="N36" s="71" t="s">
        <v>3382</v>
      </c>
    </row>
    <row r="37" spans="1:14" hidden="1">
      <c r="A37" s="74" t="s">
        <v>2628</v>
      </c>
      <c r="B37" s="74" t="s">
        <v>3379</v>
      </c>
      <c r="C37" s="74" t="s">
        <v>3056</v>
      </c>
      <c r="D37" s="74" t="s">
        <v>3374</v>
      </c>
      <c r="E37" s="74" t="s">
        <v>3439</v>
      </c>
      <c r="F37" s="74" t="s">
        <v>3440</v>
      </c>
      <c r="G37" s="74" t="s">
        <v>3440</v>
      </c>
      <c r="H37" s="74" t="str">
        <f t="shared" si="0"/>
        <v>B01</v>
      </c>
      <c r="I37" s="74" t="str">
        <f>IF(ISERROR(VLOOKUP(H37,BD!BN$2:BO$51,2,FALSE)),"",VLOOKUP(H37,BD!BN$2:BO$51,2,FALSE))</f>
        <v>BLOQUE 01</v>
      </c>
      <c r="J37" s="74" t="str">
        <f t="shared" si="1"/>
        <v>LA</v>
      </c>
      <c r="K37" s="74" t="str">
        <f t="shared" si="2"/>
        <v>PACOA</v>
      </c>
      <c r="L37" s="74" t="str">
        <f t="shared" si="2"/>
        <v>PAD</v>
      </c>
      <c r="M37" s="74" t="str">
        <f t="shared" si="3"/>
        <v>PACOA-001</v>
      </c>
      <c r="N37" s="71" t="s">
        <v>3382</v>
      </c>
    </row>
    <row r="38" spans="1:14" hidden="1">
      <c r="A38" s="74" t="s">
        <v>2628</v>
      </c>
      <c r="B38" s="74" t="s">
        <v>3379</v>
      </c>
      <c r="C38" s="74" t="s">
        <v>3056</v>
      </c>
      <c r="D38" s="74" t="s">
        <v>3374</v>
      </c>
      <c r="E38" s="74" t="s">
        <v>3441</v>
      </c>
      <c r="F38" s="74" t="s">
        <v>3442</v>
      </c>
      <c r="G38" s="74" t="s">
        <v>3442</v>
      </c>
      <c r="H38" s="74" t="str">
        <f t="shared" si="0"/>
        <v>B01</v>
      </c>
      <c r="I38" s="74" t="str">
        <f>IF(ISERROR(VLOOKUP(H38,BD!BN$2:BO$51,2,FALSE)),"",VLOOKUP(H38,BD!BN$2:BO$51,2,FALSE))</f>
        <v>BLOQUE 01</v>
      </c>
      <c r="J38" s="74" t="str">
        <f t="shared" si="1"/>
        <v>LA</v>
      </c>
      <c r="K38" s="74" t="str">
        <f t="shared" si="2"/>
        <v>PACOA</v>
      </c>
      <c r="L38" s="74" t="str">
        <f t="shared" si="2"/>
        <v>PAD</v>
      </c>
      <c r="M38" s="74" t="str">
        <f t="shared" si="3"/>
        <v>PACOA-009</v>
      </c>
      <c r="N38" s="71" t="s">
        <v>3382</v>
      </c>
    </row>
    <row r="39" spans="1:14" hidden="1">
      <c r="A39" s="74" t="s">
        <v>2628</v>
      </c>
      <c r="B39" s="74" t="s">
        <v>3379</v>
      </c>
      <c r="C39" s="74" t="s">
        <v>3056</v>
      </c>
      <c r="D39" s="74" t="s">
        <v>3374</v>
      </c>
      <c r="E39" s="74" t="s">
        <v>3443</v>
      </c>
      <c r="F39" s="74" t="s">
        <v>3444</v>
      </c>
      <c r="G39" s="74" t="s">
        <v>3444</v>
      </c>
      <c r="H39" s="74" t="str">
        <f t="shared" si="0"/>
        <v>B01</v>
      </c>
      <c r="I39" s="74" t="str">
        <f>IF(ISERROR(VLOOKUP(H39,BD!BN$2:BO$51,2,FALSE)),"",VLOOKUP(H39,BD!BN$2:BO$51,2,FALSE))</f>
        <v>BLOQUE 01</v>
      </c>
      <c r="J39" s="74" t="str">
        <f t="shared" si="1"/>
        <v>LA</v>
      </c>
      <c r="K39" s="74" t="str">
        <f t="shared" si="2"/>
        <v>PACOA</v>
      </c>
      <c r="L39" s="74" t="str">
        <f t="shared" si="2"/>
        <v>PAD</v>
      </c>
      <c r="M39" s="74" t="str">
        <f t="shared" si="3"/>
        <v>PACOA-027</v>
      </c>
      <c r="N39" s="71" t="s">
        <v>3382</v>
      </c>
    </row>
    <row r="40" spans="1:14" hidden="1">
      <c r="A40" s="74" t="s">
        <v>2628</v>
      </c>
      <c r="B40" s="74" t="s">
        <v>3379</v>
      </c>
      <c r="C40" s="74" t="s">
        <v>3056</v>
      </c>
      <c r="D40" s="74" t="s">
        <v>3374</v>
      </c>
      <c r="E40" s="74" t="s">
        <v>3445</v>
      </c>
      <c r="F40" s="74" t="s">
        <v>3446</v>
      </c>
      <c r="G40" s="74" t="s">
        <v>3446</v>
      </c>
      <c r="H40" s="74" t="str">
        <f t="shared" si="0"/>
        <v>B01</v>
      </c>
      <c r="I40" s="74" t="str">
        <f>IF(ISERROR(VLOOKUP(H40,BD!BN$2:BO$51,2,FALSE)),"",VLOOKUP(H40,BD!BN$2:BO$51,2,FALSE))</f>
        <v>BLOQUE 01</v>
      </c>
      <c r="J40" s="74" t="str">
        <f t="shared" si="1"/>
        <v>LA</v>
      </c>
      <c r="K40" s="74" t="str">
        <f t="shared" si="2"/>
        <v>PACOA</v>
      </c>
      <c r="L40" s="74" t="str">
        <f t="shared" si="2"/>
        <v>PAD</v>
      </c>
      <c r="M40" s="74" t="str">
        <f t="shared" si="3"/>
        <v>PACOA-010</v>
      </c>
      <c r="N40" s="71" t="s">
        <v>3382</v>
      </c>
    </row>
    <row r="41" spans="1:14" hidden="1">
      <c r="A41" s="74" t="s">
        <v>2628</v>
      </c>
      <c r="B41" s="74" t="s">
        <v>3379</v>
      </c>
      <c r="C41" s="74" t="s">
        <v>3056</v>
      </c>
      <c r="D41" s="74" t="s">
        <v>3374</v>
      </c>
      <c r="E41" s="74" t="s">
        <v>3447</v>
      </c>
      <c r="F41" s="74" t="s">
        <v>3448</v>
      </c>
      <c r="G41" s="74" t="s">
        <v>3448</v>
      </c>
      <c r="H41" s="74" t="str">
        <f t="shared" si="0"/>
        <v>B01</v>
      </c>
      <c r="I41" s="74" t="str">
        <f>IF(ISERROR(VLOOKUP(H41,BD!BN$2:BO$51,2,FALSE)),"",VLOOKUP(H41,BD!BN$2:BO$51,2,FALSE))</f>
        <v>BLOQUE 01</v>
      </c>
      <c r="J41" s="74" t="str">
        <f t="shared" si="1"/>
        <v>LA</v>
      </c>
      <c r="K41" s="74" t="str">
        <f t="shared" si="2"/>
        <v>PACOA</v>
      </c>
      <c r="L41" s="74" t="str">
        <f t="shared" si="2"/>
        <v>PAD</v>
      </c>
      <c r="M41" s="74" t="str">
        <f t="shared" si="3"/>
        <v>PACOA-011</v>
      </c>
      <c r="N41" s="71" t="s">
        <v>3382</v>
      </c>
    </row>
    <row r="42" spans="1:14" hidden="1">
      <c r="A42" s="74" t="s">
        <v>2628</v>
      </c>
      <c r="B42" s="74" t="s">
        <v>3379</v>
      </c>
      <c r="C42" s="74" t="s">
        <v>3056</v>
      </c>
      <c r="D42" s="74" t="s">
        <v>3374</v>
      </c>
      <c r="E42" s="74" t="s">
        <v>3449</v>
      </c>
      <c r="F42" s="74" t="s">
        <v>3450</v>
      </c>
      <c r="G42" s="74" t="s">
        <v>3450</v>
      </c>
      <c r="H42" s="74" t="str">
        <f t="shared" si="0"/>
        <v>B01</v>
      </c>
      <c r="I42" s="74" t="str">
        <f>IF(ISERROR(VLOOKUP(H42,BD!BN$2:BO$51,2,FALSE)),"",VLOOKUP(H42,BD!BN$2:BO$51,2,FALSE))</f>
        <v>BLOQUE 01</v>
      </c>
      <c r="J42" s="74" t="str">
        <f t="shared" si="1"/>
        <v>LA</v>
      </c>
      <c r="K42" s="74" t="str">
        <f t="shared" si="2"/>
        <v>PACOA</v>
      </c>
      <c r="L42" s="74" t="str">
        <f t="shared" si="2"/>
        <v>PAD</v>
      </c>
      <c r="M42" s="74" t="str">
        <f t="shared" si="3"/>
        <v>PACOA-012</v>
      </c>
      <c r="N42" s="71" t="s">
        <v>3382</v>
      </c>
    </row>
    <row r="43" spans="1:14" hidden="1">
      <c r="A43" s="74" t="s">
        <v>2628</v>
      </c>
      <c r="B43" s="74" t="s">
        <v>3379</v>
      </c>
      <c r="C43" s="74" t="s">
        <v>3056</v>
      </c>
      <c r="D43" s="74" t="s">
        <v>3374</v>
      </c>
      <c r="E43" s="74" t="s">
        <v>3451</v>
      </c>
      <c r="F43" s="74" t="s">
        <v>3452</v>
      </c>
      <c r="G43" s="74" t="s">
        <v>3452</v>
      </c>
      <c r="H43" s="74" t="str">
        <f t="shared" si="0"/>
        <v>B01</v>
      </c>
      <c r="I43" s="74" t="str">
        <f>IF(ISERROR(VLOOKUP(H43,BD!BN$2:BO$51,2,FALSE)),"",VLOOKUP(H43,BD!BN$2:BO$51,2,FALSE))</f>
        <v>BLOQUE 01</v>
      </c>
      <c r="J43" s="74" t="str">
        <f t="shared" si="1"/>
        <v>LA</v>
      </c>
      <c r="K43" s="74" t="str">
        <f t="shared" si="2"/>
        <v>PACOA</v>
      </c>
      <c r="L43" s="74" t="str">
        <f t="shared" si="2"/>
        <v>PAD</v>
      </c>
      <c r="M43" s="74" t="str">
        <f t="shared" si="3"/>
        <v>PACOA-014</v>
      </c>
      <c r="N43" s="71" t="s">
        <v>3382</v>
      </c>
    </row>
    <row r="44" spans="1:14" hidden="1">
      <c r="A44" s="74" t="s">
        <v>2628</v>
      </c>
      <c r="B44" s="74" t="s">
        <v>3379</v>
      </c>
      <c r="C44" s="74" t="s">
        <v>3056</v>
      </c>
      <c r="D44" s="74" t="s">
        <v>3374</v>
      </c>
      <c r="E44" s="74" t="s">
        <v>3453</v>
      </c>
      <c r="F44" s="74" t="s">
        <v>3454</v>
      </c>
      <c r="G44" s="74" t="s">
        <v>3454</v>
      </c>
      <c r="H44" s="74" t="str">
        <f t="shared" si="0"/>
        <v>B01</v>
      </c>
      <c r="I44" s="74" t="str">
        <f>IF(ISERROR(VLOOKUP(H44,BD!BN$2:BO$51,2,FALSE)),"",VLOOKUP(H44,BD!BN$2:BO$51,2,FALSE))</f>
        <v>BLOQUE 01</v>
      </c>
      <c r="J44" s="74" t="str">
        <f t="shared" si="1"/>
        <v>LA</v>
      </c>
      <c r="K44" s="74" t="str">
        <f t="shared" si="2"/>
        <v>PACOA</v>
      </c>
      <c r="L44" s="74" t="str">
        <f t="shared" si="2"/>
        <v>PAD</v>
      </c>
      <c r="M44" s="74" t="str">
        <f t="shared" si="3"/>
        <v>PACOA-028</v>
      </c>
      <c r="N44" s="71" t="s">
        <v>3382</v>
      </c>
    </row>
    <row r="45" spans="1:14" hidden="1">
      <c r="A45" s="74" t="s">
        <v>2628</v>
      </c>
      <c r="B45" s="74" t="s">
        <v>3379</v>
      </c>
      <c r="C45" s="74" t="s">
        <v>3056</v>
      </c>
      <c r="D45" s="74" t="s">
        <v>3374</v>
      </c>
      <c r="E45" s="74" t="s">
        <v>3455</v>
      </c>
      <c r="F45" s="74" t="s">
        <v>3456</v>
      </c>
      <c r="G45" s="74" t="s">
        <v>3456</v>
      </c>
      <c r="H45" s="74" t="str">
        <f t="shared" si="0"/>
        <v>B01</v>
      </c>
      <c r="I45" s="74" t="str">
        <f>IF(ISERROR(VLOOKUP(H45,BD!BN$2:BO$51,2,FALSE)),"",VLOOKUP(H45,BD!BN$2:BO$51,2,FALSE))</f>
        <v>BLOQUE 01</v>
      </c>
      <c r="J45" s="74" t="str">
        <f t="shared" si="1"/>
        <v>LA</v>
      </c>
      <c r="K45" s="74" t="str">
        <f t="shared" si="2"/>
        <v>PACOA</v>
      </c>
      <c r="L45" s="74" t="str">
        <f t="shared" si="2"/>
        <v>PAD</v>
      </c>
      <c r="M45" s="74" t="str">
        <f t="shared" si="3"/>
        <v>PACOA-018</v>
      </c>
      <c r="N45" s="71" t="s">
        <v>3382</v>
      </c>
    </row>
    <row r="46" spans="1:14" hidden="1">
      <c r="A46" s="74" t="s">
        <v>2628</v>
      </c>
      <c r="B46" s="74" t="s">
        <v>3379</v>
      </c>
      <c r="C46" s="74" t="s">
        <v>3056</v>
      </c>
      <c r="D46" s="74" t="s">
        <v>3374</v>
      </c>
      <c r="E46" s="74" t="s">
        <v>3457</v>
      </c>
      <c r="F46" s="74" t="s">
        <v>3458</v>
      </c>
      <c r="G46" s="74" t="s">
        <v>3458</v>
      </c>
      <c r="H46" s="74" t="str">
        <f t="shared" si="0"/>
        <v>B01</v>
      </c>
      <c r="I46" s="74" t="str">
        <f>IF(ISERROR(VLOOKUP(H46,BD!BN$2:BO$51,2,FALSE)),"",VLOOKUP(H46,BD!BN$2:BO$51,2,FALSE))</f>
        <v>BLOQUE 01</v>
      </c>
      <c r="J46" s="74" t="str">
        <f t="shared" si="1"/>
        <v>LA</v>
      </c>
      <c r="K46" s="74" t="str">
        <f t="shared" si="2"/>
        <v>PACOA</v>
      </c>
      <c r="L46" s="74" t="str">
        <f t="shared" si="2"/>
        <v>PAD</v>
      </c>
      <c r="M46" s="74" t="str">
        <f t="shared" si="3"/>
        <v>PACOA-019</v>
      </c>
      <c r="N46" s="71" t="s">
        <v>3382</v>
      </c>
    </row>
    <row r="47" spans="1:14" hidden="1">
      <c r="A47" s="74" t="s">
        <v>2628</v>
      </c>
      <c r="B47" s="74" t="s">
        <v>3379</v>
      </c>
      <c r="C47" s="74" t="s">
        <v>3056</v>
      </c>
      <c r="D47" s="74" t="s">
        <v>3374</v>
      </c>
      <c r="E47" s="74" t="s">
        <v>3459</v>
      </c>
      <c r="F47" s="74" t="s">
        <v>3460</v>
      </c>
      <c r="G47" s="74" t="s">
        <v>3460</v>
      </c>
      <c r="H47" s="74" t="str">
        <f t="shared" si="0"/>
        <v>B01</v>
      </c>
      <c r="I47" s="74" t="str">
        <f>IF(ISERROR(VLOOKUP(H47,BD!BN$2:BO$51,2,FALSE)),"",VLOOKUP(H47,BD!BN$2:BO$51,2,FALSE))</f>
        <v>BLOQUE 01</v>
      </c>
      <c r="J47" s="74" t="str">
        <f t="shared" si="1"/>
        <v>LA</v>
      </c>
      <c r="K47" s="74" t="str">
        <f t="shared" si="2"/>
        <v>PACOA</v>
      </c>
      <c r="L47" s="74" t="str">
        <f t="shared" si="2"/>
        <v>PAD</v>
      </c>
      <c r="M47" s="74" t="str">
        <f t="shared" si="3"/>
        <v>PACOA-021</v>
      </c>
      <c r="N47" s="71" t="s">
        <v>3382</v>
      </c>
    </row>
    <row r="48" spans="1:14" hidden="1">
      <c r="A48" s="74" t="s">
        <v>2628</v>
      </c>
      <c r="B48" s="74" t="s">
        <v>3379</v>
      </c>
      <c r="C48" s="74" t="s">
        <v>3056</v>
      </c>
      <c r="D48" s="74" t="s">
        <v>3374</v>
      </c>
      <c r="E48" s="74" t="s">
        <v>3461</v>
      </c>
      <c r="F48" s="74" t="s">
        <v>3462</v>
      </c>
      <c r="G48" s="74" t="s">
        <v>3462</v>
      </c>
      <c r="H48" s="74" t="str">
        <f t="shared" si="0"/>
        <v>B01</v>
      </c>
      <c r="I48" s="74" t="str">
        <f>IF(ISERROR(VLOOKUP(H48,BD!BN$2:BO$51,2,FALSE)),"",VLOOKUP(H48,BD!BN$2:BO$51,2,FALSE))</f>
        <v>BLOQUE 01</v>
      </c>
      <c r="J48" s="74" t="str">
        <f t="shared" si="1"/>
        <v>LA</v>
      </c>
      <c r="K48" s="74" t="str">
        <f t="shared" si="2"/>
        <v>PACOA</v>
      </c>
      <c r="L48" s="74" t="str">
        <f t="shared" si="2"/>
        <v>PAD</v>
      </c>
      <c r="M48" s="74" t="str">
        <f t="shared" si="3"/>
        <v>PACOA-020</v>
      </c>
      <c r="N48" s="71" t="s">
        <v>3382</v>
      </c>
    </row>
    <row r="49" spans="1:14" hidden="1">
      <c r="A49" s="74" t="s">
        <v>2628</v>
      </c>
      <c r="B49" s="74" t="s">
        <v>3379</v>
      </c>
      <c r="C49" s="74" t="s">
        <v>3056</v>
      </c>
      <c r="D49" s="74" t="s">
        <v>3374</v>
      </c>
      <c r="E49" s="74" t="s">
        <v>3463</v>
      </c>
      <c r="F49" s="74" t="s">
        <v>3464</v>
      </c>
      <c r="G49" s="74" t="s">
        <v>3464</v>
      </c>
      <c r="H49" s="74" t="str">
        <f t="shared" si="0"/>
        <v>B01</v>
      </c>
      <c r="I49" s="74" t="str">
        <f>IF(ISERROR(VLOOKUP(H49,BD!BN$2:BO$51,2,FALSE)),"",VLOOKUP(H49,BD!BN$2:BO$51,2,FALSE))</f>
        <v>BLOQUE 01</v>
      </c>
      <c r="J49" s="74" t="str">
        <f t="shared" si="1"/>
        <v>LA</v>
      </c>
      <c r="K49" s="74" t="str">
        <f t="shared" si="2"/>
        <v>PACOA</v>
      </c>
      <c r="L49" s="74" t="str">
        <f t="shared" si="2"/>
        <v>PAD</v>
      </c>
      <c r="M49" s="74" t="str">
        <f t="shared" si="3"/>
        <v>PACOA-032</v>
      </c>
      <c r="N49" s="71" t="s">
        <v>3382</v>
      </c>
    </row>
    <row r="50" spans="1:14" hidden="1">
      <c r="A50" s="74" t="s">
        <v>2628</v>
      </c>
      <c r="B50" s="74" t="s">
        <v>3379</v>
      </c>
      <c r="C50" s="74" t="s">
        <v>3056</v>
      </c>
      <c r="D50" s="74" t="s">
        <v>3374</v>
      </c>
      <c r="E50" s="74" t="s">
        <v>3465</v>
      </c>
      <c r="F50" s="74" t="s">
        <v>3466</v>
      </c>
      <c r="G50" s="74" t="s">
        <v>3466</v>
      </c>
      <c r="H50" s="74" t="str">
        <f t="shared" si="0"/>
        <v>B01</v>
      </c>
      <c r="I50" s="74" t="str">
        <f>IF(ISERROR(VLOOKUP(H50,BD!BN$2:BO$51,2,FALSE)),"",VLOOKUP(H50,BD!BN$2:BO$51,2,FALSE))</f>
        <v>BLOQUE 01</v>
      </c>
      <c r="J50" s="74" t="str">
        <f t="shared" si="1"/>
        <v>LA</v>
      </c>
      <c r="K50" s="74" t="str">
        <f t="shared" si="2"/>
        <v>PACOA</v>
      </c>
      <c r="L50" s="74" t="str">
        <f t="shared" si="2"/>
        <v>PAD</v>
      </c>
      <c r="M50" s="74" t="str">
        <f t="shared" si="3"/>
        <v>PACOA-022</v>
      </c>
      <c r="N50" s="71" t="s">
        <v>3382</v>
      </c>
    </row>
    <row r="51" spans="1:14" hidden="1">
      <c r="A51" s="74" t="s">
        <v>2628</v>
      </c>
      <c r="B51" s="74" t="s">
        <v>3379</v>
      </c>
      <c r="C51" s="74" t="s">
        <v>3056</v>
      </c>
      <c r="D51" s="74" t="s">
        <v>3374</v>
      </c>
      <c r="E51" s="74" t="s">
        <v>3467</v>
      </c>
      <c r="F51" s="74" t="s">
        <v>3468</v>
      </c>
      <c r="G51" s="74" t="s">
        <v>3468</v>
      </c>
      <c r="H51" s="74" t="str">
        <f t="shared" si="0"/>
        <v>B01</v>
      </c>
      <c r="I51" s="74" t="str">
        <f>IF(ISERROR(VLOOKUP(H51,BD!BN$2:BO$51,2,FALSE)),"",VLOOKUP(H51,BD!BN$2:BO$51,2,FALSE))</f>
        <v>BLOQUE 01</v>
      </c>
      <c r="J51" s="74" t="str">
        <f t="shared" si="1"/>
        <v>LA</v>
      </c>
      <c r="K51" s="74" t="str">
        <f t="shared" si="2"/>
        <v>PACOA</v>
      </c>
      <c r="L51" s="74" t="str">
        <f t="shared" si="2"/>
        <v>PAD</v>
      </c>
      <c r="M51" s="74" t="str">
        <f t="shared" si="3"/>
        <v>PACOA-025</v>
      </c>
      <c r="N51" s="71" t="s">
        <v>3382</v>
      </c>
    </row>
    <row r="52" spans="1:14" hidden="1">
      <c r="A52" s="74" t="s">
        <v>2628</v>
      </c>
      <c r="B52" s="74" t="s">
        <v>3379</v>
      </c>
      <c r="C52" s="74" t="s">
        <v>3056</v>
      </c>
      <c r="D52" s="74" t="s">
        <v>3374</v>
      </c>
      <c r="E52" s="74" t="s">
        <v>3469</v>
      </c>
      <c r="F52" s="74" t="s">
        <v>3470</v>
      </c>
      <c r="G52" s="74" t="s">
        <v>3470</v>
      </c>
      <c r="H52" s="74" t="str">
        <f t="shared" si="0"/>
        <v>B01</v>
      </c>
      <c r="I52" s="74" t="str">
        <f>IF(ISERROR(VLOOKUP(H52,BD!BN$2:BO$51,2,FALSE)),"",VLOOKUP(H52,BD!BN$2:BO$51,2,FALSE))</f>
        <v>BLOQUE 01</v>
      </c>
      <c r="J52" s="74" t="str">
        <f t="shared" si="1"/>
        <v>LA</v>
      </c>
      <c r="K52" s="74" t="str">
        <f t="shared" si="2"/>
        <v>PACOA</v>
      </c>
      <c r="L52" s="74" t="str">
        <f t="shared" si="2"/>
        <v>PAD</v>
      </c>
      <c r="M52" s="74" t="str">
        <f t="shared" si="3"/>
        <v>PACOA-035</v>
      </c>
      <c r="N52" s="71" t="s">
        <v>3382</v>
      </c>
    </row>
    <row r="53" spans="1:14" hidden="1">
      <c r="A53" s="74" t="s">
        <v>2628</v>
      </c>
      <c r="B53" s="74" t="s">
        <v>3379</v>
      </c>
      <c r="C53" s="74" t="s">
        <v>3056</v>
      </c>
      <c r="D53" s="74" t="s">
        <v>3374</v>
      </c>
      <c r="E53" s="74" t="s">
        <v>3471</v>
      </c>
      <c r="F53" s="74" t="s">
        <v>3472</v>
      </c>
      <c r="G53" s="74" t="s">
        <v>3472</v>
      </c>
      <c r="H53" s="74" t="str">
        <f t="shared" si="0"/>
        <v>B01</v>
      </c>
      <c r="I53" s="74" t="str">
        <f>IF(ISERROR(VLOOKUP(H53,BD!BN$2:BO$51,2,FALSE)),"",VLOOKUP(H53,BD!BN$2:BO$51,2,FALSE))</f>
        <v>BLOQUE 01</v>
      </c>
      <c r="J53" s="74" t="str">
        <f t="shared" si="1"/>
        <v>LA</v>
      </c>
      <c r="K53" s="74" t="str">
        <f t="shared" si="2"/>
        <v>PACOA</v>
      </c>
      <c r="L53" s="74" t="str">
        <f t="shared" si="2"/>
        <v>PAD</v>
      </c>
      <c r="M53" s="74" t="str">
        <f t="shared" si="3"/>
        <v>MATA CHIVATO 001</v>
      </c>
      <c r="N53" s="71" t="s">
        <v>3382</v>
      </c>
    </row>
    <row r="54" spans="1:14" hidden="1">
      <c r="A54" s="74" t="s">
        <v>2679</v>
      </c>
      <c r="B54" s="74" t="s">
        <v>3473</v>
      </c>
      <c r="C54" s="74" t="s">
        <v>2658</v>
      </c>
      <c r="D54" s="74" t="s">
        <v>3374</v>
      </c>
      <c r="E54" s="74" t="s">
        <v>3474</v>
      </c>
      <c r="F54" s="74" t="s">
        <v>3475</v>
      </c>
      <c r="G54" s="74" t="s">
        <v>3475</v>
      </c>
      <c r="H54" s="74" t="str">
        <f t="shared" si="0"/>
        <v>B06</v>
      </c>
      <c r="I54" s="74" t="str">
        <f>IF(ISERROR(VLOOKUP(H54,BD!BN$2:BO$51,2,FALSE)),"",VLOOKUP(H54,BD!BN$2:BO$51,2,FALSE))</f>
        <v>BLOQUE 06</v>
      </c>
      <c r="J54" s="74" t="str">
        <f t="shared" si="1"/>
        <v>AM</v>
      </c>
      <c r="K54" s="74" t="str">
        <f t="shared" si="2"/>
        <v>AMISTAD</v>
      </c>
      <c r="L54" s="74" t="str">
        <f t="shared" si="2"/>
        <v>PAD</v>
      </c>
      <c r="M54" s="74" t="str">
        <f t="shared" si="3"/>
        <v>AMISTAD-012</v>
      </c>
      <c r="N54" s="71" t="s">
        <v>3382</v>
      </c>
    </row>
    <row r="55" spans="1:14" hidden="1">
      <c r="A55" s="74" t="s">
        <v>2679</v>
      </c>
      <c r="B55" s="74" t="s">
        <v>3473</v>
      </c>
      <c r="C55" s="74" t="s">
        <v>2658</v>
      </c>
      <c r="D55" s="74" t="s">
        <v>3374</v>
      </c>
      <c r="E55" s="74" t="s">
        <v>3476</v>
      </c>
      <c r="F55" s="74" t="s">
        <v>3477</v>
      </c>
      <c r="G55" s="74" t="s">
        <v>3477</v>
      </c>
      <c r="H55" s="74" t="str">
        <f t="shared" si="0"/>
        <v>B06</v>
      </c>
      <c r="I55" s="74" t="str">
        <f>IF(ISERROR(VLOOKUP(H55,BD!BN$2:BO$51,2,FALSE)),"",VLOOKUP(H55,BD!BN$2:BO$51,2,FALSE))</f>
        <v>BLOQUE 06</v>
      </c>
      <c r="J55" s="74" t="str">
        <f t="shared" si="1"/>
        <v>AM</v>
      </c>
      <c r="K55" s="74" t="str">
        <f t="shared" si="2"/>
        <v>AMISTAD</v>
      </c>
      <c r="L55" s="74" t="str">
        <f t="shared" si="2"/>
        <v>PAD</v>
      </c>
      <c r="M55" s="74" t="str">
        <f t="shared" si="3"/>
        <v>AMISTAD-004</v>
      </c>
      <c r="N55" s="71" t="s">
        <v>3382</v>
      </c>
    </row>
    <row r="56" spans="1:14" hidden="1">
      <c r="A56" s="74" t="s">
        <v>2679</v>
      </c>
      <c r="B56" s="74" t="s">
        <v>3473</v>
      </c>
      <c r="C56" s="74" t="s">
        <v>2658</v>
      </c>
      <c r="D56" s="74" t="s">
        <v>3374</v>
      </c>
      <c r="E56" s="75" t="s">
        <v>3478</v>
      </c>
      <c r="F56" s="74" t="s">
        <v>3475</v>
      </c>
      <c r="G56" s="74" t="s">
        <v>3479</v>
      </c>
      <c r="H56" s="74" t="str">
        <f t="shared" si="0"/>
        <v>B06</v>
      </c>
      <c r="I56" s="74" t="str">
        <f>IF(ISERROR(VLOOKUP(H56,BD!BN$2:BO$51,2,FALSE)),"",VLOOKUP(H56,BD!BN$2:BO$51,2,FALSE))</f>
        <v>BLOQUE 06</v>
      </c>
      <c r="J56" s="74" t="str">
        <f t="shared" si="1"/>
        <v>AM</v>
      </c>
      <c r="K56" s="74" t="str">
        <f t="shared" si="2"/>
        <v>AMISTAD</v>
      </c>
      <c r="L56" s="74" t="str">
        <f t="shared" si="2"/>
        <v>PAD</v>
      </c>
      <c r="M56" s="74" t="str">
        <f t="shared" si="3"/>
        <v>AMISTAD-012S1</v>
      </c>
      <c r="N56" s="71" t="s">
        <v>3382</v>
      </c>
    </row>
    <row r="57" spans="1:14" hidden="1">
      <c r="A57" s="74" t="s">
        <v>2679</v>
      </c>
      <c r="B57" s="74" t="s">
        <v>3473</v>
      </c>
      <c r="C57" s="74" t="s">
        <v>2658</v>
      </c>
      <c r="D57" s="74" t="s">
        <v>3374</v>
      </c>
      <c r="E57" s="74" t="s">
        <v>3480</v>
      </c>
      <c r="F57" s="74" t="s">
        <v>3481</v>
      </c>
      <c r="G57" s="74" t="s">
        <v>3481</v>
      </c>
      <c r="H57" s="74" t="str">
        <f t="shared" si="0"/>
        <v>B06</v>
      </c>
      <c r="I57" s="74" t="str">
        <f>IF(ISERROR(VLOOKUP(H57,BD!BN$2:BO$51,2,FALSE)),"",VLOOKUP(H57,BD!BN$2:BO$51,2,FALSE))</f>
        <v>BLOQUE 06</v>
      </c>
      <c r="J57" s="74" t="str">
        <f t="shared" si="1"/>
        <v>AM</v>
      </c>
      <c r="K57" s="74" t="str">
        <f t="shared" si="2"/>
        <v>AMISTAD</v>
      </c>
      <c r="L57" s="74" t="str">
        <f t="shared" si="2"/>
        <v>PAD</v>
      </c>
      <c r="M57" s="74" t="str">
        <f t="shared" si="3"/>
        <v>AMISTAD-002</v>
      </c>
      <c r="N57" s="71" t="s">
        <v>3382</v>
      </c>
    </row>
    <row r="58" spans="1:14" hidden="1">
      <c r="A58" s="74" t="s">
        <v>2679</v>
      </c>
      <c r="B58" s="74" t="s">
        <v>3473</v>
      </c>
      <c r="C58" s="74" t="s">
        <v>2658</v>
      </c>
      <c r="D58" s="74" t="s">
        <v>3374</v>
      </c>
      <c r="E58" s="74" t="s">
        <v>3482</v>
      </c>
      <c r="F58" s="74" t="s">
        <v>3483</v>
      </c>
      <c r="G58" s="74" t="s">
        <v>3483</v>
      </c>
      <c r="H58" s="74" t="str">
        <f t="shared" si="0"/>
        <v>B06</v>
      </c>
      <c r="I58" s="74" t="str">
        <f>IF(ISERROR(VLOOKUP(H58,BD!BN$2:BO$51,2,FALSE)),"",VLOOKUP(H58,BD!BN$2:BO$51,2,FALSE))</f>
        <v>BLOQUE 06</v>
      </c>
      <c r="J58" s="74" t="str">
        <f t="shared" si="1"/>
        <v>AM</v>
      </c>
      <c r="K58" s="74" t="str">
        <f t="shared" si="2"/>
        <v>AMISTAD</v>
      </c>
      <c r="L58" s="74" t="str">
        <f t="shared" si="2"/>
        <v>PAD</v>
      </c>
      <c r="M58" s="74" t="str">
        <f t="shared" si="3"/>
        <v>AMISTAD-003</v>
      </c>
      <c r="N58" s="71" t="s">
        <v>3382</v>
      </c>
    </row>
    <row r="59" spans="1:14" hidden="1">
      <c r="A59" s="74" t="s">
        <v>2679</v>
      </c>
      <c r="B59" s="74" t="s">
        <v>3473</v>
      </c>
      <c r="C59" s="74" t="s">
        <v>2658</v>
      </c>
      <c r="D59" s="74" t="s">
        <v>3374</v>
      </c>
      <c r="E59" s="74" t="s">
        <v>3484</v>
      </c>
      <c r="F59" s="74" t="s">
        <v>3485</v>
      </c>
      <c r="G59" s="74" t="s">
        <v>3485</v>
      </c>
      <c r="H59" s="74" t="str">
        <f t="shared" si="0"/>
        <v>B06</v>
      </c>
      <c r="I59" s="74" t="str">
        <f>IF(ISERROR(VLOOKUP(H59,BD!BN$2:BO$51,2,FALSE)),"",VLOOKUP(H59,BD!BN$2:BO$51,2,FALSE))</f>
        <v>BLOQUE 06</v>
      </c>
      <c r="J59" s="74" t="str">
        <f t="shared" si="1"/>
        <v>AM</v>
      </c>
      <c r="K59" s="74" t="str">
        <f t="shared" si="2"/>
        <v>AMISTAD</v>
      </c>
      <c r="L59" s="74" t="str">
        <f t="shared" si="2"/>
        <v>PAD</v>
      </c>
      <c r="M59" s="74" t="str">
        <f t="shared" si="3"/>
        <v>AMISTAD-001</v>
      </c>
      <c r="N59" s="71" t="s">
        <v>3382</v>
      </c>
    </row>
    <row r="60" spans="1:14" hidden="1">
      <c r="A60" s="74" t="s">
        <v>2679</v>
      </c>
      <c r="B60" s="74" t="s">
        <v>3473</v>
      </c>
      <c r="C60" s="74" t="s">
        <v>2658</v>
      </c>
      <c r="D60" s="74" t="s">
        <v>3374</v>
      </c>
      <c r="E60" s="74" t="s">
        <v>3486</v>
      </c>
      <c r="F60" s="74" t="s">
        <v>3487</v>
      </c>
      <c r="G60" s="74" t="s">
        <v>3487</v>
      </c>
      <c r="H60" s="74" t="str">
        <f t="shared" si="0"/>
        <v>B06</v>
      </c>
      <c r="I60" s="74" t="str">
        <f>IF(ISERROR(VLOOKUP(H60,BD!BN$2:BO$51,2,FALSE)),"",VLOOKUP(H60,BD!BN$2:BO$51,2,FALSE))</f>
        <v>BLOQUE 06</v>
      </c>
      <c r="J60" s="74" t="str">
        <f t="shared" si="1"/>
        <v>AM</v>
      </c>
      <c r="K60" s="74" t="str">
        <f t="shared" si="2"/>
        <v>AMISTAD</v>
      </c>
      <c r="L60" s="74" t="str">
        <f t="shared" si="2"/>
        <v>PAD</v>
      </c>
      <c r="M60" s="74" t="str">
        <f t="shared" si="3"/>
        <v>AMISTAD-011</v>
      </c>
      <c r="N60" s="71" t="s">
        <v>3382</v>
      </c>
    </row>
    <row r="61" spans="1:14" hidden="1">
      <c r="A61" s="74" t="s">
        <v>2679</v>
      </c>
      <c r="B61" s="74" t="s">
        <v>3473</v>
      </c>
      <c r="C61" s="74" t="s">
        <v>2658</v>
      </c>
      <c r="D61" s="74" t="s">
        <v>3374</v>
      </c>
      <c r="E61" s="74" t="s">
        <v>3486</v>
      </c>
      <c r="F61" s="74" t="s">
        <v>3487</v>
      </c>
      <c r="G61" s="74" t="s">
        <v>3488</v>
      </c>
      <c r="H61" s="74" t="str">
        <f>+A61</f>
        <v>B06</v>
      </c>
      <c r="I61" s="74" t="str">
        <f>IF(ISERROR(VLOOKUP(H61,BD!BN$2:BO$51,2,FALSE)),"",VLOOKUP(H61,BD!BN$2:BO$51,2,FALSE))</f>
        <v>BLOQUE 06</v>
      </c>
      <c r="J61" s="74" t="str">
        <f t="shared" si="1"/>
        <v>AM</v>
      </c>
      <c r="K61" s="74" t="str">
        <f>+C61</f>
        <v>AMISTAD</v>
      </c>
      <c r="L61" s="74" t="str">
        <f>+D61</f>
        <v>PAD</v>
      </c>
      <c r="M61" s="74" t="str">
        <f t="shared" si="3"/>
        <v>AMISTAD-011S1</v>
      </c>
      <c r="N61" s="71" t="s">
        <v>3382</v>
      </c>
    </row>
    <row r="62" spans="1:14" hidden="1">
      <c r="A62" s="74" t="s">
        <v>2679</v>
      </c>
      <c r="B62" s="74" t="s">
        <v>3473</v>
      </c>
      <c r="C62" s="74" t="s">
        <v>2658</v>
      </c>
      <c r="D62" s="74" t="s">
        <v>3489</v>
      </c>
      <c r="E62" s="74" t="s">
        <v>3490</v>
      </c>
      <c r="F62" s="74" t="s">
        <v>3491</v>
      </c>
      <c r="G62" s="74" t="s">
        <v>3491</v>
      </c>
      <c r="H62" s="74" t="str">
        <f>+A62</f>
        <v>B06</v>
      </c>
      <c r="I62" s="74" t="str">
        <f>IF(ISERROR(VLOOKUP(H62,BD!BN$2:BO$51,2,FALSE)),"",VLOOKUP(H62,BD!BN$2:BO$51,2,FALSE))</f>
        <v>BLOQUE 06</v>
      </c>
      <c r="J62" s="74" t="str">
        <f>IF(B62="","",B62)</f>
        <v>AM</v>
      </c>
      <c r="K62" s="74" t="str">
        <f>+C62</f>
        <v>AMISTAD</v>
      </c>
      <c r="L62" s="74" t="str">
        <f>+D62</f>
        <v>PAD A</v>
      </c>
      <c r="M62" s="74" t="str">
        <f t="shared" si="3"/>
        <v>AMISTAD-A006</v>
      </c>
      <c r="N62" s="71" t="s">
        <v>3382</v>
      </c>
    </row>
    <row r="63" spans="1:14" hidden="1">
      <c r="A63" s="74" t="s">
        <v>2679</v>
      </c>
      <c r="B63" s="74" t="s">
        <v>3473</v>
      </c>
      <c r="C63" s="74" t="s">
        <v>2658</v>
      </c>
      <c r="D63" s="74" t="s">
        <v>3489</v>
      </c>
      <c r="E63" s="74" t="s">
        <v>3490</v>
      </c>
      <c r="F63" s="74" t="s">
        <v>3491</v>
      </c>
      <c r="G63" s="74" t="s">
        <v>3492</v>
      </c>
      <c r="H63" s="74" t="str">
        <f>+A63</f>
        <v>B06</v>
      </c>
      <c r="I63" s="74" t="str">
        <f>IF(ISERROR(VLOOKUP(H63,BD!BN$2:BO$51,2,FALSE)),"",VLOOKUP(H63,BD!BN$2:BO$51,2,FALSE))</f>
        <v>BLOQUE 06</v>
      </c>
      <c r="J63" s="74" t="str">
        <f>IF(B63="","",B63)</f>
        <v>AM</v>
      </c>
      <c r="K63" s="74" t="str">
        <f t="shared" ref="K63:L65" si="4">+C63</f>
        <v>AMISTAD</v>
      </c>
      <c r="L63" s="74" t="str">
        <f t="shared" si="4"/>
        <v>PAD A</v>
      </c>
      <c r="M63" s="74" t="str">
        <f t="shared" si="3"/>
        <v>AMISTAD-A006S1</v>
      </c>
      <c r="N63" s="71" t="s">
        <v>3382</v>
      </c>
    </row>
    <row r="64" spans="1:14" hidden="1">
      <c r="A64" s="74" t="s">
        <v>2679</v>
      </c>
      <c r="B64" s="74" t="s">
        <v>3473</v>
      </c>
      <c r="C64" s="74" t="s">
        <v>2658</v>
      </c>
      <c r="D64" s="74" t="s">
        <v>3489</v>
      </c>
      <c r="E64" s="74" t="s">
        <v>3490</v>
      </c>
      <c r="F64" s="74" t="s">
        <v>3491</v>
      </c>
      <c r="G64" s="74" t="s">
        <v>3493</v>
      </c>
      <c r="H64" s="74" t="str">
        <f>+A64</f>
        <v>B06</v>
      </c>
      <c r="I64" s="74" t="str">
        <f>IF(ISERROR(VLOOKUP(H64,BD!BN$2:BO$51,2,FALSE)),"",VLOOKUP(H64,BD!BN$2:BO$51,2,FALSE))</f>
        <v>BLOQUE 06</v>
      </c>
      <c r="J64" s="74" t="str">
        <f>IF(B64="","",B64)</f>
        <v>AM</v>
      </c>
      <c r="K64" s="74" t="str">
        <f t="shared" si="4"/>
        <v>AMISTAD</v>
      </c>
      <c r="L64" s="74" t="str">
        <f t="shared" si="4"/>
        <v>PAD A</v>
      </c>
      <c r="M64" s="74" t="str">
        <f t="shared" si="3"/>
        <v>AMISTAD-A006S2</v>
      </c>
      <c r="N64" s="71" t="s">
        <v>3382</v>
      </c>
    </row>
    <row r="65" spans="1:14" hidden="1">
      <c r="A65" s="74" t="s">
        <v>2679</v>
      </c>
      <c r="B65" s="74" t="s">
        <v>3473</v>
      </c>
      <c r="C65" s="74" t="s">
        <v>2658</v>
      </c>
      <c r="D65" s="74" t="s">
        <v>3489</v>
      </c>
      <c r="E65" s="74" t="s">
        <v>3490</v>
      </c>
      <c r="F65" s="74" t="s">
        <v>3491</v>
      </c>
      <c r="G65" s="74" t="s">
        <v>3494</v>
      </c>
      <c r="H65" s="74" t="str">
        <f>+A65</f>
        <v>B06</v>
      </c>
      <c r="I65" s="74" t="str">
        <f>IF(ISERROR(VLOOKUP(H65,BD!BN$2:BO$51,2,FALSE)),"",VLOOKUP(H65,BD!BN$2:BO$51,2,FALSE))</f>
        <v>BLOQUE 06</v>
      </c>
      <c r="J65" s="74" t="str">
        <f>IF(B65="","",B65)</f>
        <v>AM</v>
      </c>
      <c r="K65" s="74" t="str">
        <f t="shared" si="4"/>
        <v>AMISTAD</v>
      </c>
      <c r="L65" s="74" t="str">
        <f t="shared" si="4"/>
        <v>PAD A</v>
      </c>
      <c r="M65" s="74" t="str">
        <f t="shared" si="3"/>
        <v>AMISTAD-A006S3</v>
      </c>
      <c r="N65" s="71" t="s">
        <v>3382</v>
      </c>
    </row>
    <row r="66" spans="1:14" hidden="1">
      <c r="A66" s="74" t="s">
        <v>2679</v>
      </c>
      <c r="B66" s="74" t="s">
        <v>3473</v>
      </c>
      <c r="C66" s="74" t="s">
        <v>2658</v>
      </c>
      <c r="D66" s="74" t="s">
        <v>3489</v>
      </c>
      <c r="E66" s="74" t="s">
        <v>3495</v>
      </c>
      <c r="F66" s="74" t="s">
        <v>3496</v>
      </c>
      <c r="G66" s="74" t="s">
        <v>3496</v>
      </c>
      <c r="H66" s="74" t="str">
        <f t="shared" si="0"/>
        <v>B06</v>
      </c>
      <c r="I66" s="74" t="str">
        <f>IF(ISERROR(VLOOKUP(H66,BD!BN$2:BO$51,2,FALSE)),"",VLOOKUP(H66,BD!BN$2:BO$51,2,FALSE))</f>
        <v>BLOQUE 06</v>
      </c>
      <c r="J66" s="74" t="str">
        <f t="shared" si="1"/>
        <v>AM</v>
      </c>
      <c r="K66" s="74" t="str">
        <f t="shared" si="2"/>
        <v>AMISTAD</v>
      </c>
      <c r="L66" s="74" t="str">
        <f t="shared" si="2"/>
        <v>PAD A</v>
      </c>
      <c r="M66" s="74" t="str">
        <f t="shared" si="3"/>
        <v>AMISTAD-A007</v>
      </c>
      <c r="N66" s="71" t="s">
        <v>3382</v>
      </c>
    </row>
    <row r="67" spans="1:14" hidden="1">
      <c r="A67" s="74" t="s">
        <v>2679</v>
      </c>
      <c r="B67" s="74" t="s">
        <v>3473</v>
      </c>
      <c r="C67" s="74" t="s">
        <v>2658</v>
      </c>
      <c r="D67" s="74" t="s">
        <v>3489</v>
      </c>
      <c r="E67" s="74" t="s">
        <v>3495</v>
      </c>
      <c r="F67" s="74" t="s">
        <v>3496</v>
      </c>
      <c r="G67" s="74" t="s">
        <v>3497</v>
      </c>
      <c r="H67" s="74" t="str">
        <f>+A67</f>
        <v>B06</v>
      </c>
      <c r="I67" s="74" t="str">
        <f>IF(ISERROR(VLOOKUP(H67,BD!BN$2:BO$51,2,FALSE)),"",VLOOKUP(H67,BD!BN$2:BO$51,2,FALSE))</f>
        <v>BLOQUE 06</v>
      </c>
      <c r="J67" s="74" t="str">
        <f>IF(B67="","",B67)</f>
        <v>AM</v>
      </c>
      <c r="K67" s="74" t="str">
        <f>+C67</f>
        <v>AMISTAD</v>
      </c>
      <c r="L67" s="74" t="str">
        <f>+D67</f>
        <v>PAD A</v>
      </c>
      <c r="M67" s="74" t="str">
        <f t="shared" si="3"/>
        <v>AMISTAD-A007S1</v>
      </c>
      <c r="N67" s="71" t="s">
        <v>3382</v>
      </c>
    </row>
    <row r="68" spans="1:14" hidden="1">
      <c r="A68" s="74" t="s">
        <v>2679</v>
      </c>
      <c r="B68" s="74" t="s">
        <v>3473</v>
      </c>
      <c r="C68" s="74" t="s">
        <v>2658</v>
      </c>
      <c r="D68" s="74" t="s">
        <v>3489</v>
      </c>
      <c r="E68" s="74" t="s">
        <v>3495</v>
      </c>
      <c r="F68" s="74" t="s">
        <v>3496</v>
      </c>
      <c r="G68" s="74" t="s">
        <v>3498</v>
      </c>
      <c r="H68" s="74" t="str">
        <f t="shared" si="0"/>
        <v>B06</v>
      </c>
      <c r="I68" s="74" t="str">
        <f>IF(ISERROR(VLOOKUP(H68,BD!BN$2:BO$51,2,FALSE)),"",VLOOKUP(H68,BD!BN$2:BO$51,2,FALSE))</f>
        <v>BLOQUE 06</v>
      </c>
      <c r="J68" s="74" t="str">
        <f t="shared" si="1"/>
        <v>AM</v>
      </c>
      <c r="K68" s="74" t="str">
        <f t="shared" si="2"/>
        <v>AMISTAD</v>
      </c>
      <c r="L68" s="74" t="str">
        <f t="shared" si="2"/>
        <v>PAD A</v>
      </c>
      <c r="M68" s="74" t="str">
        <f t="shared" si="3"/>
        <v>AMISTAD-A007S2</v>
      </c>
      <c r="N68" s="71" t="s">
        <v>3382</v>
      </c>
    </row>
    <row r="69" spans="1:14" hidden="1">
      <c r="A69" s="74" t="s">
        <v>2679</v>
      </c>
      <c r="B69" s="74" t="s">
        <v>3473</v>
      </c>
      <c r="C69" s="74" t="s">
        <v>2658</v>
      </c>
      <c r="D69" s="74" t="s">
        <v>3489</v>
      </c>
      <c r="E69" s="74" t="s">
        <v>3499</v>
      </c>
      <c r="F69" s="74" t="s">
        <v>3500</v>
      </c>
      <c r="G69" s="74" t="s">
        <v>3500</v>
      </c>
      <c r="H69" s="74" t="str">
        <f>+A69</f>
        <v>B06</v>
      </c>
      <c r="I69" s="74" t="str">
        <f>IF(ISERROR(VLOOKUP(H69,BD!BN$2:BO$51,2,FALSE)),"",VLOOKUP(H69,BD!BN$2:BO$51,2,FALSE))</f>
        <v>BLOQUE 06</v>
      </c>
      <c r="J69" s="74" t="str">
        <f>IF(B69="","",B69)</f>
        <v>AM</v>
      </c>
      <c r="K69" s="74" t="str">
        <f t="shared" si="2"/>
        <v>AMISTAD</v>
      </c>
      <c r="L69" s="74" t="str">
        <f t="shared" si="2"/>
        <v>PAD A</v>
      </c>
      <c r="M69" s="74" t="str">
        <f t="shared" si="3"/>
        <v>AMISTAD-A008</v>
      </c>
      <c r="N69" s="71" t="s">
        <v>3382</v>
      </c>
    </row>
    <row r="70" spans="1:14" hidden="1">
      <c r="A70" s="74" t="s">
        <v>2679</v>
      </c>
      <c r="B70" s="74" t="s">
        <v>3473</v>
      </c>
      <c r="C70" s="74" t="s">
        <v>2658</v>
      </c>
      <c r="D70" s="74" t="s">
        <v>3489</v>
      </c>
      <c r="E70" s="74" t="s">
        <v>3499</v>
      </c>
      <c r="F70" s="74" t="s">
        <v>3500</v>
      </c>
      <c r="G70" s="74" t="s">
        <v>3501</v>
      </c>
      <c r="H70" s="74" t="str">
        <f>+A70</f>
        <v>B06</v>
      </c>
      <c r="I70" s="74" t="str">
        <f>IF(ISERROR(VLOOKUP(H70,BD!BN$2:BO$51,2,FALSE)),"",VLOOKUP(H70,BD!BN$2:BO$51,2,FALSE))</f>
        <v>BLOQUE 06</v>
      </c>
      <c r="J70" s="74" t="str">
        <f>IF(B70="","",B70)</f>
        <v>AM</v>
      </c>
      <c r="K70" s="74" t="str">
        <f t="shared" si="2"/>
        <v>AMISTAD</v>
      </c>
      <c r="L70" s="74" t="str">
        <f t="shared" si="2"/>
        <v>PAD A</v>
      </c>
      <c r="M70" s="74" t="str">
        <f t="shared" si="3"/>
        <v>AMISTAD-A008S1</v>
      </c>
      <c r="N70" s="71" t="s">
        <v>3382</v>
      </c>
    </row>
    <row r="71" spans="1:14" hidden="1">
      <c r="A71" s="74" t="s">
        <v>2679</v>
      </c>
      <c r="B71" s="74" t="s">
        <v>3473</v>
      </c>
      <c r="C71" s="74" t="s">
        <v>2658</v>
      </c>
      <c r="D71" s="74" t="s">
        <v>3489</v>
      </c>
      <c r="E71" s="74" t="s">
        <v>3502</v>
      </c>
      <c r="F71" s="74" t="s">
        <v>3503</v>
      </c>
      <c r="G71" s="74" t="s">
        <v>3503</v>
      </c>
      <c r="H71" s="74" t="str">
        <f>+A71</f>
        <v>B06</v>
      </c>
      <c r="I71" s="74" t="str">
        <f>IF(ISERROR(VLOOKUP(H71,BD!BN$2:BO$51,2,FALSE)),"",VLOOKUP(H71,BD!BN$2:BO$51,2,FALSE))</f>
        <v>BLOQUE 06</v>
      </c>
      <c r="J71" s="74" t="str">
        <f>IF(B71="","",B71)</f>
        <v>AM</v>
      </c>
      <c r="K71" s="74" t="str">
        <f t="shared" si="2"/>
        <v>AMISTAD</v>
      </c>
      <c r="L71" s="74" t="str">
        <f t="shared" si="2"/>
        <v>PAD A</v>
      </c>
      <c r="M71" s="74" t="str">
        <f t="shared" si="3"/>
        <v>AMISTAD-A009</v>
      </c>
      <c r="N71" s="71" t="s">
        <v>3382</v>
      </c>
    </row>
    <row r="72" spans="1:14" hidden="1">
      <c r="A72" s="74" t="s">
        <v>2679</v>
      </c>
      <c r="B72" s="74" t="s">
        <v>3473</v>
      </c>
      <c r="C72" s="74" t="s">
        <v>2658</v>
      </c>
      <c r="D72" s="74" t="s">
        <v>3489</v>
      </c>
      <c r="E72" s="74" t="s">
        <v>3504</v>
      </c>
      <c r="F72" s="74" t="s">
        <v>3505</v>
      </c>
      <c r="G72" s="74" t="s">
        <v>3505</v>
      </c>
      <c r="H72" s="74" t="str">
        <f>+A72</f>
        <v>B06</v>
      </c>
      <c r="I72" s="74" t="str">
        <f>IF(ISERROR(VLOOKUP(H72,BD!BN$2:BO$51,2,FALSE)),"",VLOOKUP(H72,BD!BN$2:BO$51,2,FALSE))</f>
        <v>BLOQUE 06</v>
      </c>
      <c r="J72" s="74" t="str">
        <f t="shared" si="1"/>
        <v>AM</v>
      </c>
      <c r="K72" s="74" t="str">
        <f t="shared" si="2"/>
        <v>AMISTAD</v>
      </c>
      <c r="L72" s="74" t="str">
        <f t="shared" si="2"/>
        <v>PAD A</v>
      </c>
      <c r="M72" s="74" t="str">
        <f t="shared" si="3"/>
        <v>AMISTAD-A016</v>
      </c>
      <c r="N72" s="71" t="s">
        <v>3382</v>
      </c>
    </row>
    <row r="73" spans="1:14" hidden="1">
      <c r="A73" s="74" t="s">
        <v>2679</v>
      </c>
      <c r="B73" s="74" t="s">
        <v>3473</v>
      </c>
      <c r="C73" s="74" t="s">
        <v>2658</v>
      </c>
      <c r="D73" s="74" t="s">
        <v>3489</v>
      </c>
      <c r="E73" s="74" t="s">
        <v>3504</v>
      </c>
      <c r="F73" s="74" t="s">
        <v>3505</v>
      </c>
      <c r="G73" s="74" t="s">
        <v>3506</v>
      </c>
      <c r="H73" s="74" t="str">
        <f t="shared" si="0"/>
        <v>B06</v>
      </c>
      <c r="I73" s="74" t="str">
        <f>IF(ISERROR(VLOOKUP(H73,BD!BN$2:BO$51,2,FALSE)),"",VLOOKUP(H73,BD!BN$2:BO$51,2,FALSE))</f>
        <v>BLOQUE 06</v>
      </c>
      <c r="J73" s="74" t="str">
        <f t="shared" si="1"/>
        <v>AM</v>
      </c>
      <c r="K73" s="74" t="str">
        <f t="shared" si="2"/>
        <v>AMISTAD</v>
      </c>
      <c r="L73" s="74" t="str">
        <f t="shared" si="2"/>
        <v>PAD A</v>
      </c>
      <c r="M73" s="74" t="str">
        <f t="shared" si="3"/>
        <v>AMISTAD-A016S1</v>
      </c>
      <c r="N73" s="71" t="s">
        <v>3382</v>
      </c>
    </row>
    <row r="74" spans="1:14" hidden="1">
      <c r="A74" s="74" t="s">
        <v>2679</v>
      </c>
      <c r="B74" s="74" t="s">
        <v>3473</v>
      </c>
      <c r="C74" s="74" t="s">
        <v>2658</v>
      </c>
      <c r="D74" s="74" t="s">
        <v>3489</v>
      </c>
      <c r="E74" s="74" t="s">
        <v>3507</v>
      </c>
      <c r="F74" s="74" t="s">
        <v>3508</v>
      </c>
      <c r="G74" s="74" t="s">
        <v>3508</v>
      </c>
      <c r="H74" s="74" t="str">
        <f t="shared" ref="H74:H139" si="5">+A74</f>
        <v>B06</v>
      </c>
      <c r="I74" s="74" t="str">
        <f>IF(ISERROR(VLOOKUP(H74,BD!BN$2:BO$51,2,FALSE)),"",VLOOKUP(H74,BD!BN$2:BO$51,2,FALSE))</f>
        <v>BLOQUE 06</v>
      </c>
      <c r="J74" s="74" t="str">
        <f t="shared" ref="J74:J138" si="6">IF(B74="","",B74)</f>
        <v>AM</v>
      </c>
      <c r="K74" s="74" t="str">
        <f t="shared" ref="K74:L139" si="7">+C74</f>
        <v>AMISTAD</v>
      </c>
      <c r="L74" s="74" t="str">
        <f t="shared" si="7"/>
        <v>PAD A</v>
      </c>
      <c r="M74" s="74" t="str">
        <f t="shared" ref="M74:M138" si="8">+IF(F74=F73,E74&amp;RIGHT(G74,2),E74)</f>
        <v>AMISTAD-A023</v>
      </c>
      <c r="N74" s="71" t="s">
        <v>3382</v>
      </c>
    </row>
    <row r="75" spans="1:14" hidden="1">
      <c r="A75" s="74" t="s">
        <v>2679</v>
      </c>
      <c r="B75" s="74" t="s">
        <v>3473</v>
      </c>
      <c r="C75" s="74" t="s">
        <v>2658</v>
      </c>
      <c r="D75" s="74" t="s">
        <v>3489</v>
      </c>
      <c r="E75" s="74" t="s">
        <v>3507</v>
      </c>
      <c r="F75" s="74" t="s">
        <v>3508</v>
      </c>
      <c r="G75" s="74" t="s">
        <v>3509</v>
      </c>
      <c r="H75" s="74" t="str">
        <f t="shared" si="5"/>
        <v>B06</v>
      </c>
      <c r="I75" s="74" t="str">
        <f>IF(ISERROR(VLOOKUP(H75,BD!BN$2:BO$51,2,FALSE)),"",VLOOKUP(H75,BD!BN$2:BO$51,2,FALSE))</f>
        <v>BLOQUE 06</v>
      </c>
      <c r="J75" s="74" t="str">
        <f t="shared" si="6"/>
        <v>AM</v>
      </c>
      <c r="K75" s="74" t="str">
        <f t="shared" si="7"/>
        <v>AMISTAD</v>
      </c>
      <c r="L75" s="74" t="str">
        <f t="shared" si="7"/>
        <v>PAD A</v>
      </c>
      <c r="M75" s="74" t="str">
        <f t="shared" si="8"/>
        <v>AMISTAD-A023S1</v>
      </c>
      <c r="N75" s="71" t="s">
        <v>3382</v>
      </c>
    </row>
    <row r="76" spans="1:14" hidden="1">
      <c r="A76" s="74" t="s">
        <v>2679</v>
      </c>
      <c r="B76" s="74" t="s">
        <v>3473</v>
      </c>
      <c r="C76" s="74" t="s">
        <v>2658</v>
      </c>
      <c r="D76" s="74" t="s">
        <v>3489</v>
      </c>
      <c r="E76" s="74" t="s">
        <v>3510</v>
      </c>
      <c r="F76" s="74" t="s">
        <v>3511</v>
      </c>
      <c r="G76" s="74" t="s">
        <v>3511</v>
      </c>
      <c r="H76" s="74" t="str">
        <f t="shared" si="5"/>
        <v>B06</v>
      </c>
      <c r="I76" s="74" t="str">
        <f>IF(ISERROR(VLOOKUP(H76,BD!BN$2:BO$51,2,FALSE)),"",VLOOKUP(H76,BD!BN$2:BO$51,2,FALSE))</f>
        <v>BLOQUE 06</v>
      </c>
      <c r="J76" s="74" t="str">
        <f t="shared" si="6"/>
        <v>AM</v>
      </c>
      <c r="K76" s="74" t="str">
        <f t="shared" si="7"/>
        <v>AMISTAD</v>
      </c>
      <c r="L76" s="74" t="str">
        <f t="shared" si="7"/>
        <v>PAD A</v>
      </c>
      <c r="M76" s="74" t="str">
        <f t="shared" si="8"/>
        <v>AMISTAD-A014</v>
      </c>
      <c r="N76" s="71" t="s">
        <v>3382</v>
      </c>
    </row>
    <row r="77" spans="1:14" hidden="1">
      <c r="A77" s="74" t="s">
        <v>2679</v>
      </c>
      <c r="B77" s="74" t="s">
        <v>3473</v>
      </c>
      <c r="C77" s="74" t="s">
        <v>2658</v>
      </c>
      <c r="D77" s="74" t="s">
        <v>3489</v>
      </c>
      <c r="E77" s="74" t="s">
        <v>3510</v>
      </c>
      <c r="F77" s="74" t="s">
        <v>3511</v>
      </c>
      <c r="G77" s="74" t="s">
        <v>3512</v>
      </c>
      <c r="H77" s="74" t="str">
        <f t="shared" si="5"/>
        <v>B06</v>
      </c>
      <c r="I77" s="74" t="str">
        <f>IF(ISERROR(VLOOKUP(H77,BD!BN$2:BO$51,2,FALSE)),"",VLOOKUP(H77,BD!BN$2:BO$51,2,FALSE))</f>
        <v>BLOQUE 06</v>
      </c>
      <c r="J77" s="74" t="str">
        <f t="shared" si="6"/>
        <v>AM</v>
      </c>
      <c r="K77" s="74" t="str">
        <f t="shared" si="7"/>
        <v>AMISTAD</v>
      </c>
      <c r="L77" s="74" t="str">
        <f t="shared" si="7"/>
        <v>PAD A</v>
      </c>
      <c r="M77" s="74" t="str">
        <f t="shared" si="8"/>
        <v>AMISTAD-A014S1</v>
      </c>
      <c r="N77" s="71" t="s">
        <v>3382</v>
      </c>
    </row>
    <row r="78" spans="1:14" hidden="1">
      <c r="A78" s="74" t="s">
        <v>2679</v>
      </c>
      <c r="B78" s="74" t="s">
        <v>3473</v>
      </c>
      <c r="C78" s="74" t="s">
        <v>2658</v>
      </c>
      <c r="D78" s="74" t="s">
        <v>3489</v>
      </c>
      <c r="E78" s="74" t="s">
        <v>3490</v>
      </c>
      <c r="F78" s="74" t="s">
        <v>3491</v>
      </c>
      <c r="G78" s="74" t="s">
        <v>3491</v>
      </c>
      <c r="H78" s="74" t="str">
        <f t="shared" si="5"/>
        <v>B06</v>
      </c>
      <c r="I78" s="74" t="str">
        <f>IF(ISERROR(VLOOKUP(H78,BD!BN$2:BO$51,2,FALSE)),"",VLOOKUP(H78,BD!BN$2:BO$51,2,FALSE))</f>
        <v>BLOQUE 06</v>
      </c>
      <c r="J78" s="74" t="str">
        <f t="shared" si="6"/>
        <v>AM</v>
      </c>
      <c r="K78" s="74" t="str">
        <f t="shared" si="7"/>
        <v>AMISTAD</v>
      </c>
      <c r="L78" s="74" t="str">
        <f t="shared" si="7"/>
        <v>PAD A</v>
      </c>
      <c r="M78" s="74" t="str">
        <f t="shared" si="8"/>
        <v>AMISTAD-A006</v>
      </c>
      <c r="N78" s="71" t="s">
        <v>3382</v>
      </c>
    </row>
    <row r="79" spans="1:14" hidden="1">
      <c r="A79" s="74" t="s">
        <v>2679</v>
      </c>
      <c r="B79" s="74" t="s">
        <v>3473</v>
      </c>
      <c r="C79" s="74" t="s">
        <v>2658</v>
      </c>
      <c r="D79" s="74" t="s">
        <v>3489</v>
      </c>
      <c r="E79" s="74" t="s">
        <v>3513</v>
      </c>
      <c r="F79" s="74" t="s">
        <v>3514</v>
      </c>
      <c r="G79" s="74" t="s">
        <v>3514</v>
      </c>
      <c r="H79" s="74" t="str">
        <f>+A79</f>
        <v>B06</v>
      </c>
      <c r="I79" s="74" t="str">
        <f>IF(ISERROR(VLOOKUP(H79,BD!BN$2:BO$51,2,FALSE)),"",VLOOKUP(H79,BD!BN$2:BO$51,2,FALSE))</f>
        <v>BLOQUE 06</v>
      </c>
      <c r="J79" s="74" t="str">
        <f t="shared" si="6"/>
        <v>AM</v>
      </c>
      <c r="K79" s="74" t="str">
        <f>+C79</f>
        <v>AMISTAD</v>
      </c>
      <c r="L79" s="74" t="str">
        <f>+D79</f>
        <v>PAD A</v>
      </c>
      <c r="M79" s="74" t="str">
        <f t="shared" si="8"/>
        <v>AMISTAD-A005</v>
      </c>
      <c r="N79" s="71" t="s">
        <v>3382</v>
      </c>
    </row>
    <row r="80" spans="1:14" hidden="1">
      <c r="A80" s="74" t="s">
        <v>2679</v>
      </c>
      <c r="B80" s="74" t="s">
        <v>3473</v>
      </c>
      <c r="C80" s="74" t="s">
        <v>2658</v>
      </c>
      <c r="D80" s="74" t="s">
        <v>3489</v>
      </c>
      <c r="E80" s="74" t="s">
        <v>3513</v>
      </c>
      <c r="F80" s="74" t="s">
        <v>3514</v>
      </c>
      <c r="G80" s="74" t="s">
        <v>3515</v>
      </c>
      <c r="H80" s="74" t="str">
        <f t="shared" si="5"/>
        <v>B06</v>
      </c>
      <c r="I80" s="74" t="str">
        <f>IF(ISERROR(VLOOKUP(H80,BD!BN$2:BO$51,2,FALSE)),"",VLOOKUP(H80,BD!BN$2:BO$51,2,FALSE))</f>
        <v>BLOQUE 06</v>
      </c>
      <c r="J80" s="74" t="str">
        <f t="shared" si="6"/>
        <v>AM</v>
      </c>
      <c r="K80" s="74" t="str">
        <f t="shared" si="7"/>
        <v>AMISTAD</v>
      </c>
      <c r="L80" s="74" t="str">
        <f t="shared" si="7"/>
        <v>PAD A</v>
      </c>
      <c r="M80" s="74" t="str">
        <f t="shared" si="8"/>
        <v>AMISTAD-A005S1</v>
      </c>
      <c r="N80" s="71" t="s">
        <v>3382</v>
      </c>
    </row>
    <row r="81" spans="1:14" hidden="1">
      <c r="A81" s="74" t="s">
        <v>2679</v>
      </c>
      <c r="B81" s="74" t="s">
        <v>3473</v>
      </c>
      <c r="C81" s="74" t="s">
        <v>2658</v>
      </c>
      <c r="D81" s="74" t="s">
        <v>3516</v>
      </c>
      <c r="E81" s="74" t="s">
        <v>3517</v>
      </c>
      <c r="F81" s="74" t="s">
        <v>3518</v>
      </c>
      <c r="G81" s="74" t="s">
        <v>3518</v>
      </c>
      <c r="H81" s="74" t="str">
        <f t="shared" si="5"/>
        <v>B06</v>
      </c>
      <c r="I81" s="74" t="str">
        <f>IF(ISERROR(VLOOKUP(H81,BD!BN$2:BO$51,2,FALSE)),"",VLOOKUP(H81,BD!BN$2:BO$51,2,FALSE))</f>
        <v>BLOQUE 06</v>
      </c>
      <c r="J81" s="74" t="str">
        <f t="shared" si="6"/>
        <v>AM</v>
      </c>
      <c r="K81" s="74" t="str">
        <f t="shared" si="7"/>
        <v>AMISTAD</v>
      </c>
      <c r="L81" s="74" t="str">
        <f t="shared" si="7"/>
        <v>PAD B</v>
      </c>
      <c r="M81" s="74" t="str">
        <f t="shared" si="8"/>
        <v>AMISTAD-B010</v>
      </c>
      <c r="N81" s="71" t="s">
        <v>3382</v>
      </c>
    </row>
    <row r="82" spans="1:14" hidden="1">
      <c r="A82" s="74" t="s">
        <v>2679</v>
      </c>
      <c r="B82" s="74" t="s">
        <v>3473</v>
      </c>
      <c r="C82" s="74" t="s">
        <v>2658</v>
      </c>
      <c r="D82" s="74" t="s">
        <v>3519</v>
      </c>
      <c r="E82" s="74" t="s">
        <v>3520</v>
      </c>
      <c r="F82" s="74" t="s">
        <v>3521</v>
      </c>
      <c r="G82" s="74" t="s">
        <v>3521</v>
      </c>
      <c r="H82" s="74" t="str">
        <f t="shared" si="5"/>
        <v>B06</v>
      </c>
      <c r="I82" s="74" t="str">
        <f>IF(ISERROR(VLOOKUP(H82,BD!BN$2:BO$51,2,FALSE)),"",VLOOKUP(H82,BD!BN$2:BO$51,2,FALSE))</f>
        <v>BLOQUE 06</v>
      </c>
      <c r="J82" s="74" t="str">
        <f t="shared" si="6"/>
        <v>AM</v>
      </c>
      <c r="K82" s="74" t="str">
        <f t="shared" si="7"/>
        <v>AMISTAD</v>
      </c>
      <c r="L82" s="74" t="str">
        <f t="shared" si="7"/>
        <v>PAD C</v>
      </c>
      <c r="M82" s="74" t="str">
        <f t="shared" si="8"/>
        <v>AMISTAD-C015</v>
      </c>
      <c r="N82" s="71" t="s">
        <v>3382</v>
      </c>
    </row>
    <row r="83" spans="1:14" hidden="1">
      <c r="A83" s="74" t="s">
        <v>2679</v>
      </c>
      <c r="B83" s="74" t="s">
        <v>3473</v>
      </c>
      <c r="C83" s="74" t="s">
        <v>2658</v>
      </c>
      <c r="D83" s="74" t="s">
        <v>3519</v>
      </c>
      <c r="E83" s="74" t="s">
        <v>3520</v>
      </c>
      <c r="F83" s="74" t="s">
        <v>3521</v>
      </c>
      <c r="G83" s="74" t="s">
        <v>3522</v>
      </c>
      <c r="H83" s="74" t="str">
        <f t="shared" si="5"/>
        <v>B06</v>
      </c>
      <c r="I83" s="74" t="str">
        <f>IF(ISERROR(VLOOKUP(H83,BD!BN$2:BO$51,2,FALSE)),"",VLOOKUP(H83,BD!BN$2:BO$51,2,FALSE))</f>
        <v>BLOQUE 06</v>
      </c>
      <c r="J83" s="74" t="str">
        <f t="shared" si="6"/>
        <v>AM</v>
      </c>
      <c r="K83" s="74" t="str">
        <f t="shared" si="7"/>
        <v>AMISTAD</v>
      </c>
      <c r="L83" s="74" t="str">
        <f t="shared" si="7"/>
        <v>PAD C</v>
      </c>
      <c r="M83" s="74" t="str">
        <f t="shared" si="8"/>
        <v>AMISTAD-C015S1</v>
      </c>
      <c r="N83" s="71" t="s">
        <v>3382</v>
      </c>
    </row>
    <row r="84" spans="1:14" hidden="1">
      <c r="A84" s="74" t="s">
        <v>2679</v>
      </c>
      <c r="B84" s="74" t="s">
        <v>3473</v>
      </c>
      <c r="C84" s="74" t="s">
        <v>2658</v>
      </c>
      <c r="D84" s="74" t="s">
        <v>3523</v>
      </c>
      <c r="E84" s="74" t="s">
        <v>3524</v>
      </c>
      <c r="F84" s="74" t="s">
        <v>3525</v>
      </c>
      <c r="G84" s="74" t="s">
        <v>3525</v>
      </c>
      <c r="H84" s="74" t="str">
        <f t="shared" si="5"/>
        <v>B06</v>
      </c>
      <c r="I84" s="74" t="str">
        <f>IF(ISERROR(VLOOKUP(H84,BD!BN$2:BO$51,2,FALSE)),"",VLOOKUP(H84,BD!BN$2:BO$51,2,FALSE))</f>
        <v>BLOQUE 06</v>
      </c>
      <c r="J84" s="74" t="str">
        <f t="shared" si="6"/>
        <v>AM</v>
      </c>
      <c r="K84" s="74" t="str">
        <f t="shared" si="7"/>
        <v>AMISTAD</v>
      </c>
      <c r="L84" s="74" t="str">
        <f t="shared" si="7"/>
        <v>PAD D</v>
      </c>
      <c r="M84" s="74" t="str">
        <f t="shared" si="8"/>
        <v>AMISTAD-D017</v>
      </c>
      <c r="N84" s="71" t="s">
        <v>3382</v>
      </c>
    </row>
    <row r="85" spans="1:14" hidden="1">
      <c r="A85" s="74" t="s">
        <v>2679</v>
      </c>
      <c r="B85" s="74" t="s">
        <v>3473</v>
      </c>
      <c r="C85" s="74" t="s">
        <v>2658</v>
      </c>
      <c r="D85" s="74" t="s">
        <v>3523</v>
      </c>
      <c r="E85" s="74" t="s">
        <v>3524</v>
      </c>
      <c r="F85" s="74" t="s">
        <v>3525</v>
      </c>
      <c r="G85" s="74" t="s">
        <v>3526</v>
      </c>
      <c r="H85" s="74" t="str">
        <f t="shared" si="5"/>
        <v>B06</v>
      </c>
      <c r="I85" s="74" t="str">
        <f>IF(ISERROR(VLOOKUP(H85,BD!BN$2:BO$51,2,FALSE)),"",VLOOKUP(H85,BD!BN$2:BO$51,2,FALSE))</f>
        <v>BLOQUE 06</v>
      </c>
      <c r="J85" s="74" t="str">
        <f t="shared" si="6"/>
        <v>AM</v>
      </c>
      <c r="K85" s="74" t="str">
        <f t="shared" si="7"/>
        <v>AMISTAD</v>
      </c>
      <c r="L85" s="74" t="str">
        <f t="shared" si="7"/>
        <v>PAD D</v>
      </c>
      <c r="M85" s="74" t="str">
        <f t="shared" si="8"/>
        <v>AMISTAD-D017S1</v>
      </c>
      <c r="N85" s="71" t="s">
        <v>3382</v>
      </c>
    </row>
    <row r="86" spans="1:14" hidden="1">
      <c r="A86" s="74" t="s">
        <v>2679</v>
      </c>
      <c r="B86" s="74" t="s">
        <v>3473</v>
      </c>
      <c r="C86" s="74" t="s">
        <v>3527</v>
      </c>
      <c r="D86" s="74" t="s">
        <v>3374</v>
      </c>
      <c r="E86" s="74" t="s">
        <v>3528</v>
      </c>
      <c r="F86" s="74" t="s">
        <v>3529</v>
      </c>
      <c r="G86" s="74" t="s">
        <v>3529</v>
      </c>
      <c r="H86" s="74" t="str">
        <f t="shared" si="5"/>
        <v>B06</v>
      </c>
      <c r="I86" s="74" t="str">
        <f>IF(ISERROR(VLOOKUP(H86,BD!BN$2:BO$51,2,FALSE)),"",VLOOKUP(H86,BD!BN$2:BO$51,2,FALSE))</f>
        <v>BLOQUE 06</v>
      </c>
      <c r="J86" s="74" t="str">
        <f t="shared" si="6"/>
        <v>AM</v>
      </c>
      <c r="K86" s="74" t="str">
        <f t="shared" si="7"/>
        <v>AMISTAD SUR</v>
      </c>
      <c r="L86" s="74" t="str">
        <f t="shared" si="7"/>
        <v>PAD</v>
      </c>
      <c r="M86" s="74" t="str">
        <f t="shared" si="8"/>
        <v>AMISTAD SUR-001</v>
      </c>
      <c r="N86" s="71" t="s">
        <v>3382</v>
      </c>
    </row>
    <row r="87" spans="1:14" hidden="1">
      <c r="A87" s="74" t="s">
        <v>2679</v>
      </c>
      <c r="B87" s="74" t="s">
        <v>3473</v>
      </c>
      <c r="C87" s="74" t="s">
        <v>3530</v>
      </c>
      <c r="D87" s="74" t="s">
        <v>3374</v>
      </c>
      <c r="E87" s="74" t="s">
        <v>3531</v>
      </c>
      <c r="F87" s="74" t="s">
        <v>3532</v>
      </c>
      <c r="G87" s="74" t="s">
        <v>3532</v>
      </c>
      <c r="H87" s="74" t="str">
        <f t="shared" si="5"/>
        <v>B06</v>
      </c>
      <c r="I87" s="74" t="str">
        <f>IF(ISERROR(VLOOKUP(H87,BD!BN$2:BO$51,2,FALSE)),"",VLOOKUP(H87,BD!BN$2:BO$51,2,FALSE))</f>
        <v>BLOQUE 06</v>
      </c>
      <c r="J87" s="74" t="str">
        <f t="shared" si="6"/>
        <v>AM</v>
      </c>
      <c r="K87" s="74" t="str">
        <f t="shared" si="7"/>
        <v>DOMITO</v>
      </c>
      <c r="L87" s="74" t="str">
        <f t="shared" si="7"/>
        <v>PAD</v>
      </c>
      <c r="M87" s="74" t="str">
        <f t="shared" si="8"/>
        <v>DOMITO-001</v>
      </c>
      <c r="N87" s="71" t="s">
        <v>3382</v>
      </c>
    </row>
    <row r="88" spans="1:14" hidden="1">
      <c r="A88" s="74" t="s">
        <v>2679</v>
      </c>
      <c r="B88" s="74" t="s">
        <v>3473</v>
      </c>
      <c r="C88" s="74" t="s">
        <v>3533</v>
      </c>
      <c r="D88" s="74" t="s">
        <v>3374</v>
      </c>
      <c r="E88" s="74" t="s">
        <v>3534</v>
      </c>
      <c r="F88" s="74" t="s">
        <v>3535</v>
      </c>
      <c r="G88" s="74" t="s">
        <v>3535</v>
      </c>
      <c r="H88" s="74" t="str">
        <f t="shared" si="5"/>
        <v>B06</v>
      </c>
      <c r="I88" s="74" t="str">
        <f>IF(ISERROR(VLOOKUP(H88,BD!BN$2:BO$51,2,FALSE)),"",VLOOKUP(H88,BD!BN$2:BO$51,2,FALSE))</f>
        <v>BLOQUE 06</v>
      </c>
      <c r="J88" s="74" t="str">
        <f t="shared" si="6"/>
        <v>AM</v>
      </c>
      <c r="K88" s="74" t="str">
        <f t="shared" si="7"/>
        <v>ESPERANZA</v>
      </c>
      <c r="L88" s="74" t="str">
        <f t="shared" si="7"/>
        <v>PAD</v>
      </c>
      <c r="M88" s="74" t="str">
        <f t="shared" si="8"/>
        <v>ESPERANZA-001</v>
      </c>
      <c r="N88" s="71" t="s">
        <v>3382</v>
      </c>
    </row>
    <row r="89" spans="1:14" hidden="1">
      <c r="A89" s="74" t="s">
        <v>2679</v>
      </c>
      <c r="B89" s="74" t="s">
        <v>3473</v>
      </c>
      <c r="C89" s="74" t="s">
        <v>3536</v>
      </c>
      <c r="D89" s="74" t="s">
        <v>3374</v>
      </c>
      <c r="E89" s="74" t="s">
        <v>3537</v>
      </c>
      <c r="F89" s="74" t="s">
        <v>3537</v>
      </c>
      <c r="G89" s="74" t="s">
        <v>3537</v>
      </c>
      <c r="H89" s="74" t="str">
        <f t="shared" si="5"/>
        <v>B06</v>
      </c>
      <c r="I89" s="74" t="str">
        <f>IF(ISERROR(VLOOKUP(H89,BD!BN$2:BO$51,2,FALSE)),"",VLOOKUP(H89,BD!BN$2:BO$51,2,FALSE))</f>
        <v>BLOQUE 06</v>
      </c>
      <c r="J89" s="74" t="str">
        <f t="shared" si="6"/>
        <v>AM</v>
      </c>
      <c r="K89" s="74" t="str">
        <f t="shared" si="7"/>
        <v>FE</v>
      </c>
      <c r="L89" s="74" t="str">
        <f t="shared" si="7"/>
        <v>PAD</v>
      </c>
      <c r="M89" s="74" t="str">
        <f t="shared" si="8"/>
        <v>FE-001</v>
      </c>
      <c r="N89" s="71" t="s">
        <v>3382</v>
      </c>
    </row>
    <row r="90" spans="1:14" hidden="1">
      <c r="A90" s="74" t="s">
        <v>2679</v>
      </c>
      <c r="B90" s="74" t="s">
        <v>3473</v>
      </c>
      <c r="C90" s="74" t="s">
        <v>3538</v>
      </c>
      <c r="D90" s="74" t="s">
        <v>3374</v>
      </c>
      <c r="E90" s="74" t="s">
        <v>3539</v>
      </c>
      <c r="F90" s="74" t="s">
        <v>3540</v>
      </c>
      <c r="G90" s="74" t="s">
        <v>3540</v>
      </c>
      <c r="H90" s="74" t="str">
        <f t="shared" si="5"/>
        <v>B06</v>
      </c>
      <c r="I90" s="74" t="str">
        <f>IF(ISERROR(VLOOKUP(H90,BD!BN$2:BO$51,2,FALSE)),"",VLOOKUP(H90,BD!BN$2:BO$51,2,FALSE))</f>
        <v>BLOQUE 06</v>
      </c>
      <c r="J90" s="74" t="str">
        <f t="shared" si="6"/>
        <v>AM</v>
      </c>
      <c r="K90" s="74" t="str">
        <f t="shared" si="7"/>
        <v>GOLFO DE GUAYAQUIL</v>
      </c>
      <c r="L90" s="74" t="str">
        <f t="shared" si="7"/>
        <v>PAD</v>
      </c>
      <c r="M90" s="74" t="str">
        <f t="shared" si="8"/>
        <v>GOLFO DE GUAYAQUIL-001</v>
      </c>
      <c r="N90" s="71" t="s">
        <v>3382</v>
      </c>
    </row>
    <row r="91" spans="1:14" hidden="1">
      <c r="A91" s="74" t="s">
        <v>2679</v>
      </c>
      <c r="B91" s="74" t="s">
        <v>3473</v>
      </c>
      <c r="C91" s="74" t="s">
        <v>3541</v>
      </c>
      <c r="D91" s="74" t="s">
        <v>3374</v>
      </c>
      <c r="E91" s="74" t="s">
        <v>3542</v>
      </c>
      <c r="F91" s="74" t="s">
        <v>3543</v>
      </c>
      <c r="G91" s="74" t="s">
        <v>3543</v>
      </c>
      <c r="H91" s="74" t="str">
        <f t="shared" si="5"/>
        <v>B06</v>
      </c>
      <c r="I91" s="74" t="str">
        <f>IF(ISERROR(VLOOKUP(H91,BD!BN$2:BO$51,2,FALSE)),"",VLOOKUP(H91,BD!BN$2:BO$51,2,FALSE))</f>
        <v>BLOQUE 06</v>
      </c>
      <c r="J91" s="74" t="str">
        <f t="shared" si="6"/>
        <v>AM</v>
      </c>
      <c r="K91" s="74" t="str">
        <f t="shared" si="7"/>
        <v>LECHUZA</v>
      </c>
      <c r="L91" s="74" t="str">
        <f t="shared" si="7"/>
        <v>PAD</v>
      </c>
      <c r="M91" s="74" t="str">
        <f t="shared" si="8"/>
        <v>LECHUZA-001</v>
      </c>
      <c r="N91" s="71" t="s">
        <v>3382</v>
      </c>
    </row>
    <row r="92" spans="1:14" hidden="1">
      <c r="A92" s="74" t="s">
        <v>2679</v>
      </c>
      <c r="B92" s="74" t="s">
        <v>3473</v>
      </c>
      <c r="C92" s="74" t="s">
        <v>3544</v>
      </c>
      <c r="D92" s="74" t="s">
        <v>3374</v>
      </c>
      <c r="E92" s="74" t="s">
        <v>3545</v>
      </c>
      <c r="F92" s="74" t="s">
        <v>3546</v>
      </c>
      <c r="G92" s="74" t="s">
        <v>3546</v>
      </c>
      <c r="H92" s="74" t="str">
        <f t="shared" si="5"/>
        <v>B06</v>
      </c>
      <c r="I92" s="74" t="str">
        <f>IF(ISERROR(VLOOKUP(H92,BD!BN$2:BO$51,2,FALSE)),"",VLOOKUP(H92,BD!BN$2:BO$51,2,FALSE))</f>
        <v>BLOQUE 06</v>
      </c>
      <c r="J92" s="74" t="str">
        <f t="shared" si="6"/>
        <v>AM</v>
      </c>
      <c r="K92" s="74" t="str">
        <f t="shared" si="7"/>
        <v>TENGUEL</v>
      </c>
      <c r="L92" s="74" t="str">
        <f t="shared" si="7"/>
        <v>PAD</v>
      </c>
      <c r="M92" s="74" t="str">
        <f t="shared" si="8"/>
        <v>TENGUEL-001</v>
      </c>
      <c r="N92" s="71" t="s">
        <v>3382</v>
      </c>
    </row>
    <row r="93" spans="1:14" hidden="1">
      <c r="A93" s="74" t="s">
        <v>2688</v>
      </c>
      <c r="B93" s="74" t="s">
        <v>3547</v>
      </c>
      <c r="C93" s="74" t="s">
        <v>3548</v>
      </c>
      <c r="D93" s="74" t="s">
        <v>3489</v>
      </c>
      <c r="E93" s="74" t="s">
        <v>3549</v>
      </c>
      <c r="F93" s="74" t="s">
        <v>3550</v>
      </c>
      <c r="G93" s="74" t="s">
        <v>3550</v>
      </c>
      <c r="H93" s="74" t="str">
        <f t="shared" si="5"/>
        <v>B07</v>
      </c>
      <c r="I93" s="74" t="str">
        <f>IF(ISERROR(VLOOKUP(H93,BD!BN$2:BO$51,2,FALSE)),"",VLOOKUP(H93,BD!BN$2:BO$51,2,FALSE))</f>
        <v>BLOQUE 07</v>
      </c>
      <c r="J93" s="74" t="str">
        <f t="shared" si="6"/>
        <v>OY</v>
      </c>
      <c r="K93" s="74" t="str">
        <f t="shared" si="7"/>
        <v>COCA</v>
      </c>
      <c r="L93" s="74" t="str">
        <f t="shared" si="7"/>
        <v>PAD A</v>
      </c>
      <c r="M93" s="74" t="str">
        <f t="shared" si="8"/>
        <v>COCA-A056</v>
      </c>
      <c r="N93" s="71" t="s">
        <v>3382</v>
      </c>
    </row>
    <row r="94" spans="1:14" hidden="1">
      <c r="A94" s="74" t="s">
        <v>2688</v>
      </c>
      <c r="B94" s="74" t="s">
        <v>3547</v>
      </c>
      <c r="C94" s="74" t="s">
        <v>3548</v>
      </c>
      <c r="D94" s="74" t="s">
        <v>3489</v>
      </c>
      <c r="E94" s="74" t="s">
        <v>3551</v>
      </c>
      <c r="F94" s="74" t="s">
        <v>3552</v>
      </c>
      <c r="G94" s="74" t="s">
        <v>3552</v>
      </c>
      <c r="H94" s="74" t="str">
        <f t="shared" si="5"/>
        <v>B07</v>
      </c>
      <c r="I94" s="74" t="str">
        <f>IF(ISERROR(VLOOKUP(H94,BD!BN$2:BO$51,2,FALSE)),"",VLOOKUP(H94,BD!BN$2:BO$51,2,FALSE))</f>
        <v>BLOQUE 07</v>
      </c>
      <c r="J94" s="74" t="str">
        <f t="shared" si="6"/>
        <v>OY</v>
      </c>
      <c r="K94" s="74" t="str">
        <f t="shared" si="7"/>
        <v>COCA</v>
      </c>
      <c r="L94" s="74" t="str">
        <f t="shared" si="7"/>
        <v>PAD A</v>
      </c>
      <c r="M94" s="74" t="str">
        <f t="shared" si="8"/>
        <v>COCA-A050</v>
      </c>
      <c r="N94" s="71" t="s">
        <v>3382</v>
      </c>
    </row>
    <row r="95" spans="1:14" hidden="1">
      <c r="A95" s="74" t="s">
        <v>2688</v>
      </c>
      <c r="B95" s="74" t="s">
        <v>3547</v>
      </c>
      <c r="C95" s="74" t="s">
        <v>3548</v>
      </c>
      <c r="D95" s="74" t="s">
        <v>3489</v>
      </c>
      <c r="E95" s="74" t="s">
        <v>3553</v>
      </c>
      <c r="F95" s="74" t="s">
        <v>3554</v>
      </c>
      <c r="G95" s="74" t="s">
        <v>3554</v>
      </c>
      <c r="H95" s="74" t="str">
        <f t="shared" si="5"/>
        <v>B07</v>
      </c>
      <c r="I95" s="74" t="str">
        <f>IF(ISERROR(VLOOKUP(H95,BD!BN$2:BO$51,2,FALSE)),"",VLOOKUP(H95,BD!BN$2:BO$51,2,FALSE))</f>
        <v>BLOQUE 07</v>
      </c>
      <c r="J95" s="74" t="str">
        <f t="shared" si="6"/>
        <v>OY</v>
      </c>
      <c r="K95" s="74" t="str">
        <f t="shared" si="7"/>
        <v>COCA</v>
      </c>
      <c r="L95" s="74" t="str">
        <f t="shared" si="7"/>
        <v>PAD A</v>
      </c>
      <c r="M95" s="74" t="str">
        <f t="shared" si="8"/>
        <v>COCA-A054</v>
      </c>
      <c r="N95" s="71" t="s">
        <v>3382</v>
      </c>
    </row>
    <row r="96" spans="1:14" hidden="1">
      <c r="A96" s="74" t="s">
        <v>2688</v>
      </c>
      <c r="B96" s="74" t="s">
        <v>3547</v>
      </c>
      <c r="C96" s="74" t="s">
        <v>3548</v>
      </c>
      <c r="D96" s="74" t="s">
        <v>3489</v>
      </c>
      <c r="E96" s="74" t="s">
        <v>3555</v>
      </c>
      <c r="F96" s="74" t="s">
        <v>3556</v>
      </c>
      <c r="G96" s="74" t="s">
        <v>3556</v>
      </c>
      <c r="H96" s="74" t="str">
        <f t="shared" si="5"/>
        <v>B07</v>
      </c>
      <c r="I96" s="74" t="str">
        <f>IF(ISERROR(VLOOKUP(H96,BD!BN$2:BO$51,2,FALSE)),"",VLOOKUP(H96,BD!BN$2:BO$51,2,FALSE))</f>
        <v>BLOQUE 07</v>
      </c>
      <c r="J96" s="74" t="str">
        <f t="shared" si="6"/>
        <v>OY</v>
      </c>
      <c r="K96" s="74" t="str">
        <f t="shared" si="7"/>
        <v>COCA</v>
      </c>
      <c r="L96" s="74" t="str">
        <f t="shared" si="7"/>
        <v>PAD A</v>
      </c>
      <c r="M96" s="74" t="str">
        <f t="shared" si="8"/>
        <v>COCA-A053</v>
      </c>
      <c r="N96" s="71" t="s">
        <v>3382</v>
      </c>
    </row>
    <row r="97" spans="1:14" hidden="1">
      <c r="A97" s="74" t="s">
        <v>2688</v>
      </c>
      <c r="B97" s="74" t="s">
        <v>3547</v>
      </c>
      <c r="C97" s="74" t="s">
        <v>3548</v>
      </c>
      <c r="D97" s="74" t="s">
        <v>3489</v>
      </c>
      <c r="E97" s="74" t="s">
        <v>3557</v>
      </c>
      <c r="F97" s="74" t="s">
        <v>3558</v>
      </c>
      <c r="G97" s="74" t="s">
        <v>3558</v>
      </c>
      <c r="H97" s="74" t="str">
        <f t="shared" si="5"/>
        <v>B07</v>
      </c>
      <c r="I97" s="74" t="str">
        <f>IF(ISERROR(VLOOKUP(H97,BD!BN$2:BO$51,2,FALSE)),"",VLOOKUP(H97,BD!BN$2:BO$51,2,FALSE))</f>
        <v>BLOQUE 07</v>
      </c>
      <c r="J97" s="74" t="str">
        <f t="shared" si="6"/>
        <v>OY</v>
      </c>
      <c r="K97" s="74" t="str">
        <f t="shared" si="7"/>
        <v>COCA</v>
      </c>
      <c r="L97" s="74" t="str">
        <f t="shared" si="7"/>
        <v>PAD A</v>
      </c>
      <c r="M97" s="74" t="str">
        <f t="shared" si="8"/>
        <v>COCA-A055</v>
      </c>
      <c r="N97" s="71" t="s">
        <v>3382</v>
      </c>
    </row>
    <row r="98" spans="1:14" hidden="1">
      <c r="A98" s="74" t="s">
        <v>2688</v>
      </c>
      <c r="B98" s="74" t="s">
        <v>3547</v>
      </c>
      <c r="C98" s="74" t="s">
        <v>3548</v>
      </c>
      <c r="D98" s="74" t="s">
        <v>3489</v>
      </c>
      <c r="E98" s="74" t="s">
        <v>3559</v>
      </c>
      <c r="F98" s="74" t="s">
        <v>3560</v>
      </c>
      <c r="G98" s="74" t="s">
        <v>3560</v>
      </c>
      <c r="H98" s="74" t="str">
        <f t="shared" si="5"/>
        <v>B07</v>
      </c>
      <c r="I98" s="74" t="str">
        <f>IF(ISERROR(VLOOKUP(H98,BD!BN$2:BO$51,2,FALSE)),"",VLOOKUP(H98,BD!BN$2:BO$51,2,FALSE))</f>
        <v>BLOQUE 07</v>
      </c>
      <c r="J98" s="74" t="str">
        <f t="shared" si="6"/>
        <v>OY</v>
      </c>
      <c r="K98" s="74" t="str">
        <f t="shared" si="7"/>
        <v>COCA</v>
      </c>
      <c r="L98" s="74" t="str">
        <f t="shared" si="7"/>
        <v>PAD A</v>
      </c>
      <c r="M98" s="74" t="str">
        <f t="shared" si="8"/>
        <v>COCA-A058</v>
      </c>
      <c r="N98" s="71" t="s">
        <v>3382</v>
      </c>
    </row>
    <row r="99" spans="1:14" hidden="1">
      <c r="A99" s="74" t="s">
        <v>2688</v>
      </c>
      <c r="B99" s="74" t="s">
        <v>3547</v>
      </c>
      <c r="C99" s="74" t="s">
        <v>3548</v>
      </c>
      <c r="D99" s="74" t="s">
        <v>3489</v>
      </c>
      <c r="E99" s="74" t="s">
        <v>3561</v>
      </c>
      <c r="F99" s="74" t="s">
        <v>3562</v>
      </c>
      <c r="G99" s="74" t="s">
        <v>3562</v>
      </c>
      <c r="H99" s="74" t="str">
        <f t="shared" si="5"/>
        <v>B07</v>
      </c>
      <c r="I99" s="74" t="str">
        <f>IF(ISERROR(VLOOKUP(H99,BD!BN$2:BO$51,2,FALSE)),"",VLOOKUP(H99,BD!BN$2:BO$51,2,FALSE))</f>
        <v>BLOQUE 07</v>
      </c>
      <c r="J99" s="74" t="str">
        <f t="shared" si="6"/>
        <v>OY</v>
      </c>
      <c r="K99" s="74" t="str">
        <f t="shared" si="7"/>
        <v>COCA</v>
      </c>
      <c r="L99" s="74" t="str">
        <f t="shared" si="7"/>
        <v>PAD A</v>
      </c>
      <c r="M99" s="74" t="str">
        <f t="shared" si="8"/>
        <v>COCA-A039</v>
      </c>
      <c r="N99" s="71" t="s">
        <v>3382</v>
      </c>
    </row>
    <row r="100" spans="1:14" hidden="1">
      <c r="A100" s="74" t="s">
        <v>2688</v>
      </c>
      <c r="B100" s="74" t="s">
        <v>3547</v>
      </c>
      <c r="C100" s="74" t="s">
        <v>3548</v>
      </c>
      <c r="D100" s="74" t="s">
        <v>3489</v>
      </c>
      <c r="E100" s="74" t="s">
        <v>3563</v>
      </c>
      <c r="F100" s="74" t="s">
        <v>3564</v>
      </c>
      <c r="G100" s="74" t="s">
        <v>3564</v>
      </c>
      <c r="H100" s="74" t="str">
        <f t="shared" si="5"/>
        <v>B07</v>
      </c>
      <c r="I100" s="74" t="str">
        <f>IF(ISERROR(VLOOKUP(H100,BD!BN$2:BO$51,2,FALSE)),"",VLOOKUP(H100,BD!BN$2:BO$51,2,FALSE))</f>
        <v>BLOQUE 07</v>
      </c>
      <c r="J100" s="74" t="str">
        <f t="shared" si="6"/>
        <v>OY</v>
      </c>
      <c r="K100" s="74" t="str">
        <f t="shared" si="7"/>
        <v>COCA</v>
      </c>
      <c r="L100" s="74" t="str">
        <f t="shared" si="7"/>
        <v>PAD A</v>
      </c>
      <c r="M100" s="74" t="str">
        <f t="shared" si="8"/>
        <v>COCA-A036</v>
      </c>
      <c r="N100" s="71" t="s">
        <v>3382</v>
      </c>
    </row>
    <row r="101" spans="1:14" hidden="1">
      <c r="A101" s="74" t="s">
        <v>2688</v>
      </c>
      <c r="B101" s="74" t="s">
        <v>3547</v>
      </c>
      <c r="C101" s="74" t="s">
        <v>3548</v>
      </c>
      <c r="D101" s="74" t="s">
        <v>3489</v>
      </c>
      <c r="E101" s="74" t="s">
        <v>3565</v>
      </c>
      <c r="F101" s="74" t="s">
        <v>3566</v>
      </c>
      <c r="G101" s="74" t="s">
        <v>3566</v>
      </c>
      <c r="H101" s="74" t="str">
        <f t="shared" si="5"/>
        <v>B07</v>
      </c>
      <c r="I101" s="74" t="str">
        <f>IF(ISERROR(VLOOKUP(H101,BD!BN$2:BO$51,2,FALSE)),"",VLOOKUP(H101,BD!BN$2:BO$51,2,FALSE))</f>
        <v>BLOQUE 07</v>
      </c>
      <c r="J101" s="74" t="str">
        <f t="shared" si="6"/>
        <v>OY</v>
      </c>
      <c r="K101" s="74" t="str">
        <f t="shared" si="7"/>
        <v>COCA</v>
      </c>
      <c r="L101" s="74" t="str">
        <f t="shared" si="7"/>
        <v>PAD A</v>
      </c>
      <c r="M101" s="74" t="str">
        <f t="shared" si="8"/>
        <v>COCA-A001I</v>
      </c>
      <c r="N101" s="71" t="s">
        <v>3382</v>
      </c>
    </row>
    <row r="102" spans="1:14" hidden="1">
      <c r="A102" s="74" t="s">
        <v>2688</v>
      </c>
      <c r="B102" s="74" t="s">
        <v>3547</v>
      </c>
      <c r="C102" s="74" t="s">
        <v>3548</v>
      </c>
      <c r="D102" s="74" t="s">
        <v>3489</v>
      </c>
      <c r="E102" s="74" t="s">
        <v>3567</v>
      </c>
      <c r="F102" s="74" t="s">
        <v>3568</v>
      </c>
      <c r="G102" s="74" t="s">
        <v>3568</v>
      </c>
      <c r="H102" s="74" t="str">
        <f t="shared" si="5"/>
        <v>B07</v>
      </c>
      <c r="I102" s="74" t="str">
        <f>IF(ISERROR(VLOOKUP(H102,BD!BN$2:BO$51,2,FALSE)),"",VLOOKUP(H102,BD!BN$2:BO$51,2,FALSE))</f>
        <v>BLOQUE 07</v>
      </c>
      <c r="J102" s="74" t="str">
        <f t="shared" si="6"/>
        <v>OY</v>
      </c>
      <c r="K102" s="74" t="str">
        <f t="shared" si="7"/>
        <v>COCA</v>
      </c>
      <c r="L102" s="74" t="str">
        <f t="shared" si="7"/>
        <v>PAD A</v>
      </c>
      <c r="M102" s="74" t="str">
        <f t="shared" si="8"/>
        <v>COCA-A057H</v>
      </c>
      <c r="N102" s="71" t="s">
        <v>3382</v>
      </c>
    </row>
    <row r="103" spans="1:14" hidden="1">
      <c r="A103" s="74" t="s">
        <v>2688</v>
      </c>
      <c r="B103" s="74" t="s">
        <v>3547</v>
      </c>
      <c r="C103" s="74" t="s">
        <v>3548</v>
      </c>
      <c r="D103" s="74" t="s">
        <v>3489</v>
      </c>
      <c r="E103" s="74" t="s">
        <v>3569</v>
      </c>
      <c r="F103" s="74" t="s">
        <v>3570</v>
      </c>
      <c r="G103" s="74" t="s">
        <v>3570</v>
      </c>
      <c r="H103" s="74" t="str">
        <f t="shared" si="5"/>
        <v>B07</v>
      </c>
      <c r="I103" s="74" t="str">
        <f>IF(ISERROR(VLOOKUP(H103,BD!BN$2:BO$51,2,FALSE)),"",VLOOKUP(H103,BD!BN$2:BO$51,2,FALSE))</f>
        <v>BLOQUE 07</v>
      </c>
      <c r="J103" s="74" t="str">
        <f t="shared" si="6"/>
        <v>OY</v>
      </c>
      <c r="K103" s="74" t="str">
        <f t="shared" si="7"/>
        <v>COCA</v>
      </c>
      <c r="L103" s="74" t="str">
        <f t="shared" si="7"/>
        <v>PAD A</v>
      </c>
      <c r="M103" s="74" t="str">
        <f t="shared" si="8"/>
        <v>COCA-A038</v>
      </c>
      <c r="N103" s="71" t="s">
        <v>3382</v>
      </c>
    </row>
    <row r="104" spans="1:14" hidden="1">
      <c r="A104" s="74" t="s">
        <v>2688</v>
      </c>
      <c r="B104" s="74" t="s">
        <v>3547</v>
      </c>
      <c r="C104" s="74" t="s">
        <v>3548</v>
      </c>
      <c r="D104" s="74" t="s">
        <v>3489</v>
      </c>
      <c r="E104" s="74" t="s">
        <v>3571</v>
      </c>
      <c r="F104" s="74" t="s">
        <v>3572</v>
      </c>
      <c r="G104" s="74" t="s">
        <v>3572</v>
      </c>
      <c r="H104" s="74" t="str">
        <f t="shared" si="5"/>
        <v>B07</v>
      </c>
      <c r="I104" s="74" t="str">
        <f>IF(ISERROR(VLOOKUP(H104,BD!BN$2:BO$51,2,FALSE)),"",VLOOKUP(H104,BD!BN$2:BO$51,2,FALSE))</f>
        <v>BLOQUE 07</v>
      </c>
      <c r="J104" s="74" t="str">
        <f t="shared" si="6"/>
        <v>OY</v>
      </c>
      <c r="K104" s="74" t="str">
        <f t="shared" si="7"/>
        <v>COCA</v>
      </c>
      <c r="L104" s="74" t="str">
        <f t="shared" si="7"/>
        <v>PAD A</v>
      </c>
      <c r="M104" s="74" t="str">
        <f t="shared" si="8"/>
        <v>COCA-A032</v>
      </c>
      <c r="N104" s="71" t="s">
        <v>3382</v>
      </c>
    </row>
    <row r="105" spans="1:14" hidden="1">
      <c r="A105" s="74" t="s">
        <v>2688</v>
      </c>
      <c r="B105" s="74" t="s">
        <v>3547</v>
      </c>
      <c r="C105" s="74" t="s">
        <v>3548</v>
      </c>
      <c r="D105" s="74" t="s">
        <v>3489</v>
      </c>
      <c r="E105" s="74" t="s">
        <v>3573</v>
      </c>
      <c r="F105" s="74" t="s">
        <v>3574</v>
      </c>
      <c r="G105" s="74" t="s">
        <v>3574</v>
      </c>
      <c r="H105" s="74" t="str">
        <f t="shared" si="5"/>
        <v>B07</v>
      </c>
      <c r="I105" s="74" t="str">
        <f>IF(ISERROR(VLOOKUP(H105,BD!BN$2:BO$51,2,FALSE)),"",VLOOKUP(H105,BD!BN$2:BO$51,2,FALSE))</f>
        <v>BLOQUE 07</v>
      </c>
      <c r="J105" s="74" t="str">
        <f t="shared" si="6"/>
        <v>OY</v>
      </c>
      <c r="K105" s="74" t="str">
        <f t="shared" si="7"/>
        <v>COCA</v>
      </c>
      <c r="L105" s="74" t="str">
        <f t="shared" si="7"/>
        <v>PAD A</v>
      </c>
      <c r="M105" s="74" t="str">
        <f t="shared" si="8"/>
        <v>COCA-A031</v>
      </c>
      <c r="N105" s="71" t="s">
        <v>3382</v>
      </c>
    </row>
    <row r="106" spans="1:14" hidden="1">
      <c r="A106" s="74" t="s">
        <v>2688</v>
      </c>
      <c r="B106" s="74" t="s">
        <v>3547</v>
      </c>
      <c r="C106" s="74" t="s">
        <v>3548</v>
      </c>
      <c r="D106" s="74" t="s">
        <v>3489</v>
      </c>
      <c r="E106" s="74" t="s">
        <v>3575</v>
      </c>
      <c r="F106" s="74" t="s">
        <v>3576</v>
      </c>
      <c r="G106" s="74" t="s">
        <v>3576</v>
      </c>
      <c r="H106" s="74" t="str">
        <f t="shared" si="5"/>
        <v>B07</v>
      </c>
      <c r="I106" s="74" t="str">
        <f>IF(ISERROR(VLOOKUP(H106,BD!BN$2:BO$51,2,FALSE)),"",VLOOKUP(H106,BD!BN$2:BO$51,2,FALSE))</f>
        <v>BLOQUE 07</v>
      </c>
      <c r="J106" s="74" t="str">
        <f t="shared" si="6"/>
        <v>OY</v>
      </c>
      <c r="K106" s="74" t="str">
        <f t="shared" si="7"/>
        <v>COCA</v>
      </c>
      <c r="L106" s="74" t="str">
        <f t="shared" si="7"/>
        <v>PAD A</v>
      </c>
      <c r="M106" s="74" t="str">
        <f t="shared" si="8"/>
        <v>COCA-A033</v>
      </c>
      <c r="N106" s="71" t="s">
        <v>3382</v>
      </c>
    </row>
    <row r="107" spans="1:14" hidden="1">
      <c r="A107" s="74" t="s">
        <v>2688</v>
      </c>
      <c r="B107" s="74" t="s">
        <v>3547</v>
      </c>
      <c r="C107" s="74" t="s">
        <v>3548</v>
      </c>
      <c r="D107" s="74" t="s">
        <v>3489</v>
      </c>
      <c r="E107" s="74" t="s">
        <v>3575</v>
      </c>
      <c r="F107" s="74" t="s">
        <v>3576</v>
      </c>
      <c r="G107" s="74" t="s">
        <v>3577</v>
      </c>
      <c r="H107" s="74" t="str">
        <f t="shared" si="5"/>
        <v>B07</v>
      </c>
      <c r="I107" s="74" t="str">
        <f>IF(ISERROR(VLOOKUP(H107,BD!BN$2:BO$51,2,FALSE)),"",VLOOKUP(H107,BD!BN$2:BO$51,2,FALSE))</f>
        <v>BLOQUE 07</v>
      </c>
      <c r="J107" s="74" t="str">
        <f t="shared" si="6"/>
        <v>OY</v>
      </c>
      <c r="K107" s="74" t="str">
        <f t="shared" si="7"/>
        <v>COCA</v>
      </c>
      <c r="L107" s="74" t="str">
        <f t="shared" si="7"/>
        <v>PAD A</v>
      </c>
      <c r="M107" s="74" t="str">
        <f t="shared" si="8"/>
        <v>COCA-A033R1</v>
      </c>
      <c r="N107" s="71" t="s">
        <v>3578</v>
      </c>
    </row>
    <row r="108" spans="1:14" hidden="1">
      <c r="A108" s="74" t="s">
        <v>2688</v>
      </c>
      <c r="B108" s="74" t="s">
        <v>3547</v>
      </c>
      <c r="C108" s="74" t="s">
        <v>3548</v>
      </c>
      <c r="D108" s="74" t="s">
        <v>3489</v>
      </c>
      <c r="E108" s="74" t="s">
        <v>3579</v>
      </c>
      <c r="F108" s="74" t="s">
        <v>3580</v>
      </c>
      <c r="G108" s="74" t="s">
        <v>3580</v>
      </c>
      <c r="H108" s="74" t="str">
        <f t="shared" si="5"/>
        <v>B07</v>
      </c>
      <c r="I108" s="74" t="str">
        <f>IF(ISERROR(VLOOKUP(H108,BD!BN$2:BO$51,2,FALSE)),"",VLOOKUP(H108,BD!BN$2:BO$51,2,FALSE))</f>
        <v>BLOQUE 07</v>
      </c>
      <c r="J108" s="74" t="str">
        <f t="shared" si="6"/>
        <v>OY</v>
      </c>
      <c r="K108" s="74" t="str">
        <f t="shared" si="7"/>
        <v>COCA</v>
      </c>
      <c r="L108" s="74" t="str">
        <f t="shared" si="7"/>
        <v>PAD A</v>
      </c>
      <c r="M108" s="74" t="str">
        <f t="shared" si="8"/>
        <v>COCA-A034</v>
      </c>
      <c r="N108" s="71" t="s">
        <v>3382</v>
      </c>
    </row>
    <row r="109" spans="1:14" hidden="1">
      <c r="A109" s="74" t="s">
        <v>2688</v>
      </c>
      <c r="B109" s="74" t="s">
        <v>3547</v>
      </c>
      <c r="C109" s="74" t="s">
        <v>3548</v>
      </c>
      <c r="D109" s="74" t="s">
        <v>3489</v>
      </c>
      <c r="E109" s="74" t="s">
        <v>3581</v>
      </c>
      <c r="F109" s="74" t="s">
        <v>3582</v>
      </c>
      <c r="G109" s="74" t="s">
        <v>3582</v>
      </c>
      <c r="H109" s="74" t="str">
        <f t="shared" si="5"/>
        <v>B07</v>
      </c>
      <c r="I109" s="74" t="str">
        <f>IF(ISERROR(VLOOKUP(H109,BD!BN$2:BO$51,2,FALSE)),"",VLOOKUP(H109,BD!BN$2:BO$51,2,FALSE))</f>
        <v>BLOQUE 07</v>
      </c>
      <c r="J109" s="74" t="str">
        <f t="shared" si="6"/>
        <v>OY</v>
      </c>
      <c r="K109" s="74" t="str">
        <f t="shared" si="7"/>
        <v>COCA</v>
      </c>
      <c r="L109" s="74" t="str">
        <f t="shared" si="7"/>
        <v>PAD A</v>
      </c>
      <c r="M109" s="74" t="str">
        <f t="shared" si="8"/>
        <v>COCA-A035</v>
      </c>
      <c r="N109" s="71" t="s">
        <v>3382</v>
      </c>
    </row>
    <row r="110" spans="1:14" hidden="1">
      <c r="A110" s="74" t="s">
        <v>2688</v>
      </c>
      <c r="B110" s="74" t="s">
        <v>3547</v>
      </c>
      <c r="C110" s="74" t="s">
        <v>3548</v>
      </c>
      <c r="D110" s="74" t="s">
        <v>3489</v>
      </c>
      <c r="E110" s="74" t="s">
        <v>3583</v>
      </c>
      <c r="F110" s="74" t="s">
        <v>3584</v>
      </c>
      <c r="G110" s="74" t="s">
        <v>3584</v>
      </c>
      <c r="H110" s="74" t="str">
        <f t="shared" si="5"/>
        <v>B07</v>
      </c>
      <c r="I110" s="74" t="str">
        <f>IF(ISERROR(VLOOKUP(H110,BD!BN$2:BO$51,2,FALSE)),"",VLOOKUP(H110,BD!BN$2:BO$51,2,FALSE))</f>
        <v>BLOQUE 07</v>
      </c>
      <c r="J110" s="74" t="str">
        <f t="shared" si="6"/>
        <v>OY</v>
      </c>
      <c r="K110" s="74" t="str">
        <f t="shared" si="7"/>
        <v>COCA</v>
      </c>
      <c r="L110" s="74" t="str">
        <f t="shared" si="7"/>
        <v>PAD A</v>
      </c>
      <c r="M110" s="74" t="str">
        <f t="shared" si="8"/>
        <v>COCA-A037</v>
      </c>
      <c r="N110" s="71" t="s">
        <v>3382</v>
      </c>
    </row>
    <row r="111" spans="1:14" hidden="1">
      <c r="A111" s="74" t="s">
        <v>2688</v>
      </c>
      <c r="B111" s="74" t="s">
        <v>3547</v>
      </c>
      <c r="C111" s="74" t="s">
        <v>3548</v>
      </c>
      <c r="D111" s="74" t="s">
        <v>3489</v>
      </c>
      <c r="E111" s="74" t="s">
        <v>3585</v>
      </c>
      <c r="F111" s="74" t="s">
        <v>3586</v>
      </c>
      <c r="G111" s="74" t="s">
        <v>3586</v>
      </c>
      <c r="H111" s="74" t="str">
        <f t="shared" si="5"/>
        <v>B07</v>
      </c>
      <c r="I111" s="74" t="str">
        <f>IF(ISERROR(VLOOKUP(H111,BD!BN$2:BO$51,2,FALSE)),"",VLOOKUP(H111,BD!BN$2:BO$51,2,FALSE))</f>
        <v>BLOQUE 07</v>
      </c>
      <c r="J111" s="74" t="str">
        <f t="shared" si="6"/>
        <v>OY</v>
      </c>
      <c r="K111" s="74" t="str">
        <f t="shared" si="7"/>
        <v>COCA</v>
      </c>
      <c r="L111" s="74" t="str">
        <f t="shared" si="7"/>
        <v>PAD A</v>
      </c>
      <c r="M111" s="74" t="str">
        <f t="shared" si="8"/>
        <v>COCA-A030</v>
      </c>
      <c r="N111" s="71" t="s">
        <v>3382</v>
      </c>
    </row>
    <row r="112" spans="1:14" hidden="1">
      <c r="A112" s="74" t="s">
        <v>2688</v>
      </c>
      <c r="B112" s="74" t="s">
        <v>3547</v>
      </c>
      <c r="C112" s="74" t="s">
        <v>3548</v>
      </c>
      <c r="D112" s="74" t="s">
        <v>3489</v>
      </c>
      <c r="E112" s="74" t="s">
        <v>3587</v>
      </c>
      <c r="F112" s="74" t="s">
        <v>3588</v>
      </c>
      <c r="G112" s="74" t="s">
        <v>3588</v>
      </c>
      <c r="H112" s="74" t="str">
        <f t="shared" si="5"/>
        <v>B07</v>
      </c>
      <c r="I112" s="74" t="str">
        <f>IF(ISERROR(VLOOKUP(H112,BD!BN$2:BO$51,2,FALSE)),"",VLOOKUP(H112,BD!BN$2:BO$51,2,FALSE))</f>
        <v>BLOQUE 07</v>
      </c>
      <c r="J112" s="74" t="str">
        <f t="shared" si="6"/>
        <v>OY</v>
      </c>
      <c r="K112" s="74" t="str">
        <f t="shared" si="7"/>
        <v>COCA</v>
      </c>
      <c r="L112" s="74" t="str">
        <f t="shared" si="7"/>
        <v>PAD A</v>
      </c>
      <c r="M112" s="74" t="str">
        <f t="shared" si="8"/>
        <v>COCA-A001</v>
      </c>
      <c r="N112" s="71" t="s">
        <v>3382</v>
      </c>
    </row>
    <row r="113" spans="1:14" hidden="1">
      <c r="A113" s="74" t="s">
        <v>2688</v>
      </c>
      <c r="B113" s="74" t="s">
        <v>3547</v>
      </c>
      <c r="C113" s="74" t="s">
        <v>3548</v>
      </c>
      <c r="D113" s="74" t="s">
        <v>3489</v>
      </c>
      <c r="E113" s="74" t="s">
        <v>3589</v>
      </c>
      <c r="F113" s="74" t="s">
        <v>3590</v>
      </c>
      <c r="G113" s="74" t="s">
        <v>3590</v>
      </c>
      <c r="H113" s="74" t="str">
        <f t="shared" si="5"/>
        <v>B07</v>
      </c>
      <c r="I113" s="74" t="str">
        <f>IF(ISERROR(VLOOKUP(H113,BD!BN$2:BO$51,2,FALSE)),"",VLOOKUP(H113,BD!BN$2:BO$51,2,FALSE))</f>
        <v>BLOQUE 07</v>
      </c>
      <c r="J113" s="74" t="str">
        <f t="shared" si="6"/>
        <v>OY</v>
      </c>
      <c r="K113" s="74" t="str">
        <f t="shared" si="7"/>
        <v>COCA</v>
      </c>
      <c r="L113" s="74" t="str">
        <f t="shared" si="7"/>
        <v>PAD A</v>
      </c>
      <c r="M113" s="74" t="str">
        <f t="shared" si="8"/>
        <v>COCA-A051</v>
      </c>
      <c r="N113" s="71" t="s">
        <v>3382</v>
      </c>
    </row>
    <row r="114" spans="1:14" hidden="1">
      <c r="A114" s="74" t="s">
        <v>2688</v>
      </c>
      <c r="B114" s="74" t="s">
        <v>3547</v>
      </c>
      <c r="C114" s="74" t="s">
        <v>3548</v>
      </c>
      <c r="D114" s="74" t="s">
        <v>3489</v>
      </c>
      <c r="E114" s="74" t="s">
        <v>3591</v>
      </c>
      <c r="F114" s="74" t="s">
        <v>3592</v>
      </c>
      <c r="G114" s="74" t="s">
        <v>3592</v>
      </c>
      <c r="H114" s="74" t="str">
        <f t="shared" si="5"/>
        <v>B07</v>
      </c>
      <c r="I114" s="74" t="str">
        <f>IF(ISERROR(VLOOKUP(H114,BD!BN$2:BO$51,2,FALSE)),"",VLOOKUP(H114,BD!BN$2:BO$51,2,FALSE))</f>
        <v>BLOQUE 07</v>
      </c>
      <c r="J114" s="74" t="str">
        <f t="shared" si="6"/>
        <v>OY</v>
      </c>
      <c r="K114" s="74" t="str">
        <f t="shared" si="7"/>
        <v>COCA</v>
      </c>
      <c r="L114" s="74" t="str">
        <f t="shared" si="7"/>
        <v>PAD A</v>
      </c>
      <c r="M114" s="74" t="str">
        <f t="shared" si="8"/>
        <v>COCA-A052</v>
      </c>
      <c r="N114" s="71" t="s">
        <v>3382</v>
      </c>
    </row>
    <row r="115" spans="1:14" hidden="1">
      <c r="A115" s="74" t="s">
        <v>2688</v>
      </c>
      <c r="B115" s="74" t="s">
        <v>3547</v>
      </c>
      <c r="C115" s="74" t="s">
        <v>3548</v>
      </c>
      <c r="D115" s="74" t="s">
        <v>3516</v>
      </c>
      <c r="E115" s="74" t="s">
        <v>3593</v>
      </c>
      <c r="F115" s="74" t="s">
        <v>3594</v>
      </c>
      <c r="G115" s="74" t="s">
        <v>3594</v>
      </c>
      <c r="H115" s="74" t="str">
        <f t="shared" si="5"/>
        <v>B07</v>
      </c>
      <c r="I115" s="74" t="str">
        <f>IF(ISERROR(VLOOKUP(H115,BD!BN$2:BO$51,2,FALSE)),"",VLOOKUP(H115,BD!BN$2:BO$51,2,FALSE))</f>
        <v>BLOQUE 07</v>
      </c>
      <c r="J115" s="74" t="str">
        <f t="shared" si="6"/>
        <v>OY</v>
      </c>
      <c r="K115" s="74" t="str">
        <f t="shared" si="7"/>
        <v>COCA</v>
      </c>
      <c r="L115" s="74" t="str">
        <f t="shared" si="7"/>
        <v>PAD B</v>
      </c>
      <c r="M115" s="74" t="str">
        <f t="shared" si="8"/>
        <v>COCA-B002</v>
      </c>
      <c r="N115" s="71" t="s">
        <v>3382</v>
      </c>
    </row>
    <row r="116" spans="1:14" hidden="1">
      <c r="A116" s="74" t="s">
        <v>2688</v>
      </c>
      <c r="B116" s="74" t="s">
        <v>3547</v>
      </c>
      <c r="C116" s="74" t="s">
        <v>3548</v>
      </c>
      <c r="D116" s="74" t="s">
        <v>3519</v>
      </c>
      <c r="E116" s="74" t="s">
        <v>3595</v>
      </c>
      <c r="F116" s="74" t="s">
        <v>3596</v>
      </c>
      <c r="G116" s="74" t="s">
        <v>3596</v>
      </c>
      <c r="H116" s="74" t="str">
        <f t="shared" si="5"/>
        <v>B07</v>
      </c>
      <c r="I116" s="74" t="str">
        <f>IF(ISERROR(VLOOKUP(H116,BD!BN$2:BO$51,2,FALSE)),"",VLOOKUP(H116,BD!BN$2:BO$51,2,FALSE))</f>
        <v>BLOQUE 07</v>
      </c>
      <c r="J116" s="74" t="str">
        <f t="shared" si="6"/>
        <v>OY</v>
      </c>
      <c r="K116" s="74" t="str">
        <f t="shared" si="7"/>
        <v>COCA</v>
      </c>
      <c r="L116" s="74" t="str">
        <f t="shared" si="7"/>
        <v>PAD C</v>
      </c>
      <c r="M116" s="74" t="str">
        <f t="shared" si="8"/>
        <v>COCA-C004</v>
      </c>
      <c r="N116" s="71" t="s">
        <v>3382</v>
      </c>
    </row>
    <row r="117" spans="1:14" hidden="1">
      <c r="A117" s="74" t="s">
        <v>2688</v>
      </c>
      <c r="B117" s="74" t="s">
        <v>3547</v>
      </c>
      <c r="C117" s="74" t="s">
        <v>3548</v>
      </c>
      <c r="D117" s="74" t="s">
        <v>3523</v>
      </c>
      <c r="E117" s="74" t="s">
        <v>3597</v>
      </c>
      <c r="F117" s="74" t="s">
        <v>3598</v>
      </c>
      <c r="G117" s="74" t="s">
        <v>3598</v>
      </c>
      <c r="H117" s="74" t="str">
        <f t="shared" si="5"/>
        <v>B07</v>
      </c>
      <c r="I117" s="74" t="str">
        <f>IF(ISERROR(VLOOKUP(H117,BD!BN$2:BO$51,2,FALSE)),"",VLOOKUP(H117,BD!BN$2:BO$51,2,FALSE))</f>
        <v>BLOQUE 07</v>
      </c>
      <c r="J117" s="74" t="str">
        <f t="shared" si="6"/>
        <v>OY</v>
      </c>
      <c r="K117" s="74" t="str">
        <f t="shared" si="7"/>
        <v>COCA</v>
      </c>
      <c r="L117" s="74" t="str">
        <f t="shared" si="7"/>
        <v>PAD D</v>
      </c>
      <c r="M117" s="74" t="str">
        <f t="shared" si="8"/>
        <v>COCA-D006</v>
      </c>
      <c r="N117" s="71" t="s">
        <v>3382</v>
      </c>
    </row>
    <row r="118" spans="1:14" hidden="1">
      <c r="A118" s="74" t="s">
        <v>2688</v>
      </c>
      <c r="B118" s="74" t="s">
        <v>3547</v>
      </c>
      <c r="C118" s="74" t="s">
        <v>3548</v>
      </c>
      <c r="D118" s="74" t="s">
        <v>3599</v>
      </c>
      <c r="E118" s="74" t="s">
        <v>3600</v>
      </c>
      <c r="F118" s="74" t="s">
        <v>3601</v>
      </c>
      <c r="G118" s="74" t="s">
        <v>3601</v>
      </c>
      <c r="H118" s="74" t="str">
        <f t="shared" si="5"/>
        <v>B07</v>
      </c>
      <c r="I118" s="74" t="str">
        <f>IF(ISERROR(VLOOKUP(H118,BD!BN$2:BO$51,2,FALSE)),"",VLOOKUP(H118,BD!BN$2:BO$51,2,FALSE))</f>
        <v>BLOQUE 07</v>
      </c>
      <c r="J118" s="74" t="str">
        <f t="shared" si="6"/>
        <v>OY</v>
      </c>
      <c r="K118" s="74" t="str">
        <f t="shared" si="7"/>
        <v>COCA</v>
      </c>
      <c r="L118" s="74" t="str">
        <f t="shared" si="7"/>
        <v>PAD E</v>
      </c>
      <c r="M118" s="74" t="str">
        <f t="shared" si="8"/>
        <v>COCA-E007</v>
      </c>
      <c r="N118" s="71" t="s">
        <v>3382</v>
      </c>
    </row>
    <row r="119" spans="1:14" hidden="1">
      <c r="A119" s="74" t="s">
        <v>2688</v>
      </c>
      <c r="B119" s="74" t="s">
        <v>3547</v>
      </c>
      <c r="C119" s="74" t="s">
        <v>3548</v>
      </c>
      <c r="D119" s="74" t="s">
        <v>3602</v>
      </c>
      <c r="E119" s="74" t="s">
        <v>3603</v>
      </c>
      <c r="F119" s="74" t="s">
        <v>3604</v>
      </c>
      <c r="G119" s="74" t="s">
        <v>3604</v>
      </c>
      <c r="H119" s="74" t="str">
        <f t="shared" si="5"/>
        <v>B07</v>
      </c>
      <c r="I119" s="74" t="str">
        <f>IF(ISERROR(VLOOKUP(H119,BD!BN$2:BO$51,2,FALSE)),"",VLOOKUP(H119,BD!BN$2:BO$51,2,FALSE))</f>
        <v>BLOQUE 07</v>
      </c>
      <c r="J119" s="74" t="str">
        <f t="shared" si="6"/>
        <v>OY</v>
      </c>
      <c r="K119" s="74" t="str">
        <f t="shared" si="7"/>
        <v>COCA</v>
      </c>
      <c r="L119" s="74" t="str">
        <f t="shared" si="7"/>
        <v>PAD F</v>
      </c>
      <c r="M119" s="74" t="str">
        <f t="shared" si="8"/>
        <v>COCA-F008</v>
      </c>
      <c r="N119" s="71" t="s">
        <v>3382</v>
      </c>
    </row>
    <row r="120" spans="1:14" hidden="1">
      <c r="A120" s="74" t="s">
        <v>2688</v>
      </c>
      <c r="B120" s="74" t="s">
        <v>3547</v>
      </c>
      <c r="C120" s="74" t="s">
        <v>3548</v>
      </c>
      <c r="D120" s="74" t="s">
        <v>3605</v>
      </c>
      <c r="E120" s="74" t="s">
        <v>3606</v>
      </c>
      <c r="F120" s="74" t="s">
        <v>3607</v>
      </c>
      <c r="G120" s="74" t="s">
        <v>3607</v>
      </c>
      <c r="H120" s="74" t="str">
        <f t="shared" si="5"/>
        <v>B07</v>
      </c>
      <c r="I120" s="74" t="str">
        <f>IF(ISERROR(VLOOKUP(H120,BD!BN$2:BO$51,2,FALSE)),"",VLOOKUP(H120,BD!BN$2:BO$51,2,FALSE))</f>
        <v>BLOQUE 07</v>
      </c>
      <c r="J120" s="74" t="str">
        <f t="shared" si="6"/>
        <v>OY</v>
      </c>
      <c r="K120" s="74" t="str">
        <f t="shared" si="7"/>
        <v>COCA</v>
      </c>
      <c r="L120" s="74" t="str">
        <f t="shared" si="7"/>
        <v>PAD G</v>
      </c>
      <c r="M120" s="74" t="str">
        <f t="shared" si="8"/>
        <v>COCA-G009</v>
      </c>
      <c r="N120" s="71" t="s">
        <v>3382</v>
      </c>
    </row>
    <row r="121" spans="1:14" hidden="1">
      <c r="A121" s="74" t="s">
        <v>2688</v>
      </c>
      <c r="B121" s="74" t="s">
        <v>3547</v>
      </c>
      <c r="C121" s="74" t="s">
        <v>3548</v>
      </c>
      <c r="D121" s="74" t="s">
        <v>3608</v>
      </c>
      <c r="E121" s="74" t="s">
        <v>3609</v>
      </c>
      <c r="F121" s="74" t="s">
        <v>3610</v>
      </c>
      <c r="G121" s="74" t="s">
        <v>3610</v>
      </c>
      <c r="H121" s="74" t="str">
        <f t="shared" si="5"/>
        <v>B07</v>
      </c>
      <c r="I121" s="74" t="str">
        <f>IF(ISERROR(VLOOKUP(H121,BD!BN$2:BO$51,2,FALSE)),"",VLOOKUP(H121,BD!BN$2:BO$51,2,FALSE))</f>
        <v>BLOQUE 07</v>
      </c>
      <c r="J121" s="74" t="str">
        <f t="shared" si="6"/>
        <v>OY</v>
      </c>
      <c r="K121" s="74" t="str">
        <f t="shared" si="7"/>
        <v>COCA</v>
      </c>
      <c r="L121" s="74" t="str">
        <f t="shared" si="7"/>
        <v>PAD H</v>
      </c>
      <c r="M121" s="74" t="str">
        <f t="shared" si="8"/>
        <v>COCA-H016</v>
      </c>
      <c r="N121" s="71" t="s">
        <v>3382</v>
      </c>
    </row>
    <row r="122" spans="1:14" hidden="1">
      <c r="A122" s="74" t="s">
        <v>2688</v>
      </c>
      <c r="B122" s="74" t="s">
        <v>3547</v>
      </c>
      <c r="C122" s="74" t="s">
        <v>3548</v>
      </c>
      <c r="D122" s="74" t="s">
        <v>3608</v>
      </c>
      <c r="E122" s="74" t="s">
        <v>3611</v>
      </c>
      <c r="F122" s="74" t="s">
        <v>3612</v>
      </c>
      <c r="G122" s="74" t="s">
        <v>3612</v>
      </c>
      <c r="H122" s="74" t="str">
        <f t="shared" si="5"/>
        <v>B07</v>
      </c>
      <c r="I122" s="74" t="str">
        <f>IF(ISERROR(VLOOKUP(H122,BD!BN$2:BO$51,2,FALSE)),"",VLOOKUP(H122,BD!BN$2:BO$51,2,FALSE))</f>
        <v>BLOQUE 07</v>
      </c>
      <c r="J122" s="74" t="str">
        <f t="shared" si="6"/>
        <v>OY</v>
      </c>
      <c r="K122" s="74" t="str">
        <f t="shared" si="7"/>
        <v>COCA</v>
      </c>
      <c r="L122" s="74" t="str">
        <f t="shared" si="7"/>
        <v>PAD H</v>
      </c>
      <c r="M122" s="74" t="str">
        <f t="shared" si="8"/>
        <v>COCA-H010</v>
      </c>
      <c r="N122" s="71" t="s">
        <v>3382</v>
      </c>
    </row>
    <row r="123" spans="1:14" hidden="1">
      <c r="A123" s="74" t="s">
        <v>2688</v>
      </c>
      <c r="B123" s="74" t="s">
        <v>3547</v>
      </c>
      <c r="C123" s="74" t="s">
        <v>3548</v>
      </c>
      <c r="D123" s="74" t="s">
        <v>3613</v>
      </c>
      <c r="E123" s="74" t="s">
        <v>3614</v>
      </c>
      <c r="F123" s="74" t="s">
        <v>3615</v>
      </c>
      <c r="G123" s="74" t="s">
        <v>3615</v>
      </c>
      <c r="H123" s="74" t="str">
        <f t="shared" si="5"/>
        <v>B07</v>
      </c>
      <c r="I123" s="74" t="str">
        <f>IF(ISERROR(VLOOKUP(H123,BD!BN$2:BO$51,2,FALSE)),"",VLOOKUP(H123,BD!BN$2:BO$51,2,FALSE))</f>
        <v>BLOQUE 07</v>
      </c>
      <c r="J123" s="74" t="str">
        <f t="shared" si="6"/>
        <v>OY</v>
      </c>
      <c r="K123" s="74" t="str">
        <f t="shared" si="7"/>
        <v>COCA</v>
      </c>
      <c r="L123" s="74" t="str">
        <f t="shared" si="7"/>
        <v>PAD I</v>
      </c>
      <c r="M123" s="74" t="str">
        <f t="shared" si="8"/>
        <v>COCA-I011</v>
      </c>
      <c r="N123" s="71" t="s">
        <v>3382</v>
      </c>
    </row>
    <row r="124" spans="1:14" hidden="1">
      <c r="A124" s="74" t="s">
        <v>2688</v>
      </c>
      <c r="B124" s="74" t="s">
        <v>3547</v>
      </c>
      <c r="C124" s="74" t="s">
        <v>3548</v>
      </c>
      <c r="D124" s="74" t="s">
        <v>3616</v>
      </c>
      <c r="E124" s="74" t="s">
        <v>3617</v>
      </c>
      <c r="F124" s="74" t="s">
        <v>3618</v>
      </c>
      <c r="G124" s="74" t="s">
        <v>3618</v>
      </c>
      <c r="H124" s="74" t="str">
        <f t="shared" si="5"/>
        <v>B07</v>
      </c>
      <c r="I124" s="74" t="str">
        <f>IF(ISERROR(VLOOKUP(H124,BD!BN$2:BO$51,2,FALSE)),"",VLOOKUP(H124,BD!BN$2:BO$51,2,FALSE))</f>
        <v>BLOQUE 07</v>
      </c>
      <c r="J124" s="74" t="str">
        <f t="shared" si="6"/>
        <v>OY</v>
      </c>
      <c r="K124" s="74" t="str">
        <f t="shared" si="7"/>
        <v>COCA</v>
      </c>
      <c r="L124" s="74" t="str">
        <f t="shared" si="7"/>
        <v>PAD J</v>
      </c>
      <c r="M124" s="74" t="str">
        <f t="shared" si="8"/>
        <v>COCA-J012</v>
      </c>
      <c r="N124" s="71" t="s">
        <v>3382</v>
      </c>
    </row>
    <row r="125" spans="1:14" hidden="1">
      <c r="A125" s="74" t="s">
        <v>2688</v>
      </c>
      <c r="B125" s="74" t="s">
        <v>3547</v>
      </c>
      <c r="C125" s="74" t="s">
        <v>3548</v>
      </c>
      <c r="D125" s="74" t="s">
        <v>3619</v>
      </c>
      <c r="E125" s="74" t="s">
        <v>3620</v>
      </c>
      <c r="F125" s="74" t="s">
        <v>3621</v>
      </c>
      <c r="G125" s="74" t="s">
        <v>3621</v>
      </c>
      <c r="H125" s="74" t="str">
        <f t="shared" si="5"/>
        <v>B07</v>
      </c>
      <c r="I125" s="74" t="str">
        <f>IF(ISERROR(VLOOKUP(H125,BD!BN$2:BO$51,2,FALSE)),"",VLOOKUP(H125,BD!BN$2:BO$51,2,FALSE))</f>
        <v>BLOQUE 07</v>
      </c>
      <c r="J125" s="74" t="str">
        <f t="shared" si="6"/>
        <v>OY</v>
      </c>
      <c r="K125" s="74" t="str">
        <f t="shared" si="7"/>
        <v>COCA</v>
      </c>
      <c r="L125" s="74" t="str">
        <f t="shared" si="7"/>
        <v>PAD K</v>
      </c>
      <c r="M125" s="74" t="str">
        <f t="shared" si="8"/>
        <v>COCA-K047</v>
      </c>
      <c r="N125" s="71" t="s">
        <v>3382</v>
      </c>
    </row>
    <row r="126" spans="1:14" hidden="1">
      <c r="A126" s="74" t="s">
        <v>2688</v>
      </c>
      <c r="B126" s="74" t="s">
        <v>3547</v>
      </c>
      <c r="C126" s="74" t="s">
        <v>3548</v>
      </c>
      <c r="D126" s="74" t="s">
        <v>3619</v>
      </c>
      <c r="E126" s="74" t="s">
        <v>3622</v>
      </c>
      <c r="F126" s="74" t="s">
        <v>3623</v>
      </c>
      <c r="G126" s="74" t="s">
        <v>3623</v>
      </c>
      <c r="H126" s="74" t="str">
        <f t="shared" si="5"/>
        <v>B07</v>
      </c>
      <c r="I126" s="74" t="str">
        <f>IF(ISERROR(VLOOKUP(H126,BD!BN$2:BO$51,2,FALSE)),"",VLOOKUP(H126,BD!BN$2:BO$51,2,FALSE))</f>
        <v>BLOQUE 07</v>
      </c>
      <c r="J126" s="74" t="str">
        <f t="shared" si="6"/>
        <v>OY</v>
      </c>
      <c r="K126" s="74" t="str">
        <f t="shared" si="7"/>
        <v>COCA</v>
      </c>
      <c r="L126" s="74" t="str">
        <f t="shared" si="7"/>
        <v>PAD K</v>
      </c>
      <c r="M126" s="74" t="str">
        <f t="shared" si="8"/>
        <v>COCA-K046</v>
      </c>
      <c r="N126" s="71" t="s">
        <v>3382</v>
      </c>
    </row>
    <row r="127" spans="1:14" hidden="1">
      <c r="A127" s="74" t="s">
        <v>2688</v>
      </c>
      <c r="B127" s="74" t="s">
        <v>3547</v>
      </c>
      <c r="C127" s="74" t="s">
        <v>3548</v>
      </c>
      <c r="D127" s="74" t="s">
        <v>3619</v>
      </c>
      <c r="E127" s="74" t="s">
        <v>3624</v>
      </c>
      <c r="F127" s="74" t="s">
        <v>3625</v>
      </c>
      <c r="G127" s="74" t="s">
        <v>3625</v>
      </c>
      <c r="H127" s="74" t="str">
        <f t="shared" si="5"/>
        <v>B07</v>
      </c>
      <c r="I127" s="74" t="str">
        <f>IF(ISERROR(VLOOKUP(H127,BD!BN$2:BO$51,2,FALSE)),"",VLOOKUP(H127,BD!BN$2:BO$51,2,FALSE))</f>
        <v>BLOQUE 07</v>
      </c>
      <c r="J127" s="74" t="str">
        <f t="shared" si="6"/>
        <v>OY</v>
      </c>
      <c r="K127" s="74" t="str">
        <f t="shared" si="7"/>
        <v>COCA</v>
      </c>
      <c r="L127" s="74" t="str">
        <f t="shared" si="7"/>
        <v>PAD K</v>
      </c>
      <c r="M127" s="74" t="str">
        <f t="shared" si="8"/>
        <v>COCA-K060</v>
      </c>
      <c r="N127" s="71" t="s">
        <v>3382</v>
      </c>
    </row>
    <row r="128" spans="1:14" hidden="1">
      <c r="A128" s="74" t="s">
        <v>2688</v>
      </c>
      <c r="B128" s="74" t="s">
        <v>3547</v>
      </c>
      <c r="C128" s="74" t="s">
        <v>3548</v>
      </c>
      <c r="D128" s="74" t="s">
        <v>3619</v>
      </c>
      <c r="E128" s="74" t="s">
        <v>3626</v>
      </c>
      <c r="F128" s="74" t="s">
        <v>3627</v>
      </c>
      <c r="G128" s="74" t="s">
        <v>3627</v>
      </c>
      <c r="H128" s="74" t="str">
        <f t="shared" si="5"/>
        <v>B07</v>
      </c>
      <c r="I128" s="74" t="str">
        <f>IF(ISERROR(VLOOKUP(H128,BD!BN$2:BO$51,2,FALSE)),"",VLOOKUP(H128,BD!BN$2:BO$51,2,FALSE))</f>
        <v>BLOQUE 07</v>
      </c>
      <c r="J128" s="74" t="str">
        <f t="shared" si="6"/>
        <v>OY</v>
      </c>
      <c r="K128" s="74" t="str">
        <f t="shared" si="7"/>
        <v>COCA</v>
      </c>
      <c r="L128" s="74" t="str">
        <f t="shared" si="7"/>
        <v>PAD K</v>
      </c>
      <c r="M128" s="74" t="str">
        <f t="shared" si="8"/>
        <v>COCA-K048</v>
      </c>
      <c r="N128" s="71" t="s">
        <v>3382</v>
      </c>
    </row>
    <row r="129" spans="1:14" hidden="1">
      <c r="A129" s="74" t="s">
        <v>2688</v>
      </c>
      <c r="B129" s="74" t="s">
        <v>3547</v>
      </c>
      <c r="C129" s="74" t="s">
        <v>3548</v>
      </c>
      <c r="D129" s="74" t="s">
        <v>3619</v>
      </c>
      <c r="E129" s="74" t="s">
        <v>3628</v>
      </c>
      <c r="F129" s="74" t="s">
        <v>3629</v>
      </c>
      <c r="G129" s="74" t="s">
        <v>3629</v>
      </c>
      <c r="H129" s="74" t="str">
        <f t="shared" si="5"/>
        <v>B07</v>
      </c>
      <c r="I129" s="74" t="str">
        <f>IF(ISERROR(VLOOKUP(H129,BD!BN$2:BO$51,2,FALSE)),"",VLOOKUP(H129,BD!BN$2:BO$51,2,FALSE))</f>
        <v>BLOQUE 07</v>
      </c>
      <c r="J129" s="74" t="str">
        <f t="shared" si="6"/>
        <v>OY</v>
      </c>
      <c r="K129" s="74" t="str">
        <f t="shared" si="7"/>
        <v>COCA</v>
      </c>
      <c r="L129" s="74" t="str">
        <f t="shared" si="7"/>
        <v>PAD K</v>
      </c>
      <c r="M129" s="74" t="str">
        <f t="shared" si="8"/>
        <v>COCA-K024</v>
      </c>
      <c r="N129" s="71" t="s">
        <v>3382</v>
      </c>
    </row>
    <row r="130" spans="1:14" hidden="1">
      <c r="A130" s="74" t="s">
        <v>2688</v>
      </c>
      <c r="B130" s="74" t="s">
        <v>3547</v>
      </c>
      <c r="C130" s="74" t="s">
        <v>3548</v>
      </c>
      <c r="D130" s="74" t="s">
        <v>3619</v>
      </c>
      <c r="E130" s="74" t="s">
        <v>3630</v>
      </c>
      <c r="F130" s="74" t="s">
        <v>3631</v>
      </c>
      <c r="G130" s="74" t="s">
        <v>3631</v>
      </c>
      <c r="H130" s="74" t="str">
        <f t="shared" si="5"/>
        <v>B07</v>
      </c>
      <c r="I130" s="74" t="str">
        <f>IF(ISERROR(VLOOKUP(H130,BD!BN$2:BO$51,2,FALSE)),"",VLOOKUP(H130,BD!BN$2:BO$51,2,FALSE))</f>
        <v>BLOQUE 07</v>
      </c>
      <c r="J130" s="74" t="str">
        <f t="shared" si="6"/>
        <v>OY</v>
      </c>
      <c r="K130" s="74" t="str">
        <f t="shared" si="7"/>
        <v>COCA</v>
      </c>
      <c r="L130" s="74" t="str">
        <f t="shared" si="7"/>
        <v>PAD K</v>
      </c>
      <c r="M130" s="74" t="str">
        <f t="shared" si="8"/>
        <v>COCA-K026</v>
      </c>
      <c r="N130" s="71" t="s">
        <v>3382</v>
      </c>
    </row>
    <row r="131" spans="1:14" hidden="1">
      <c r="A131" s="74" t="s">
        <v>2688</v>
      </c>
      <c r="B131" s="74" t="s">
        <v>3547</v>
      </c>
      <c r="C131" s="74" t="s">
        <v>3548</v>
      </c>
      <c r="D131" s="74" t="s">
        <v>3619</v>
      </c>
      <c r="E131" s="74" t="s">
        <v>3632</v>
      </c>
      <c r="F131" s="74" t="s">
        <v>3633</v>
      </c>
      <c r="G131" s="74" t="s">
        <v>3633</v>
      </c>
      <c r="H131" s="74" t="str">
        <f t="shared" si="5"/>
        <v>B07</v>
      </c>
      <c r="I131" s="74" t="str">
        <f>IF(ISERROR(VLOOKUP(H131,BD!BN$2:BO$51,2,FALSE)),"",VLOOKUP(H131,BD!BN$2:BO$51,2,FALSE))</f>
        <v>BLOQUE 07</v>
      </c>
      <c r="J131" s="74" t="str">
        <f t="shared" si="6"/>
        <v>OY</v>
      </c>
      <c r="K131" s="74" t="str">
        <f t="shared" si="7"/>
        <v>COCA</v>
      </c>
      <c r="L131" s="74" t="str">
        <f t="shared" si="7"/>
        <v>PAD K</v>
      </c>
      <c r="M131" s="74" t="str">
        <f t="shared" si="8"/>
        <v>COCA-K025H</v>
      </c>
      <c r="N131" s="71" t="s">
        <v>3382</v>
      </c>
    </row>
    <row r="132" spans="1:14" hidden="1">
      <c r="A132" s="74" t="s">
        <v>2688</v>
      </c>
      <c r="B132" s="74" t="s">
        <v>3547</v>
      </c>
      <c r="C132" s="74" t="s">
        <v>3548</v>
      </c>
      <c r="D132" s="74" t="s">
        <v>3619</v>
      </c>
      <c r="E132" s="74" t="s">
        <v>3634</v>
      </c>
      <c r="F132" s="74" t="s">
        <v>3635</v>
      </c>
      <c r="G132" s="74" t="s">
        <v>3635</v>
      </c>
      <c r="H132" s="74" t="str">
        <f t="shared" si="5"/>
        <v>B07</v>
      </c>
      <c r="I132" s="74" t="str">
        <f>IF(ISERROR(VLOOKUP(H132,BD!BN$2:BO$51,2,FALSE)),"",VLOOKUP(H132,BD!BN$2:BO$51,2,FALSE))</f>
        <v>BLOQUE 07</v>
      </c>
      <c r="J132" s="74" t="str">
        <f t="shared" si="6"/>
        <v>OY</v>
      </c>
      <c r="K132" s="74" t="str">
        <f t="shared" si="7"/>
        <v>COCA</v>
      </c>
      <c r="L132" s="74" t="str">
        <f t="shared" si="7"/>
        <v>PAD K</v>
      </c>
      <c r="M132" s="74" t="str">
        <f t="shared" si="8"/>
        <v>COCA-K027</v>
      </c>
      <c r="N132" s="71" t="s">
        <v>3382</v>
      </c>
    </row>
    <row r="133" spans="1:14" hidden="1">
      <c r="A133" s="74" t="s">
        <v>2688</v>
      </c>
      <c r="B133" s="74" t="s">
        <v>3547</v>
      </c>
      <c r="C133" s="74" t="s">
        <v>3548</v>
      </c>
      <c r="D133" s="74" t="s">
        <v>3619</v>
      </c>
      <c r="E133" s="74" t="s">
        <v>3634</v>
      </c>
      <c r="F133" s="74" t="s">
        <v>3635</v>
      </c>
      <c r="G133" s="74" t="s">
        <v>3636</v>
      </c>
      <c r="H133" s="74" t="str">
        <f t="shared" si="5"/>
        <v>B07</v>
      </c>
      <c r="I133" s="74" t="str">
        <f>IF(ISERROR(VLOOKUP(H133,BD!BN$2:BO$51,2,FALSE)),"",VLOOKUP(H133,BD!BN$2:BO$51,2,FALSE))</f>
        <v>BLOQUE 07</v>
      </c>
      <c r="J133" s="74" t="str">
        <f t="shared" si="6"/>
        <v>OY</v>
      </c>
      <c r="K133" s="74" t="str">
        <f t="shared" si="7"/>
        <v>COCA</v>
      </c>
      <c r="L133" s="74" t="str">
        <f t="shared" si="7"/>
        <v>PAD K</v>
      </c>
      <c r="M133" s="74" t="str">
        <f t="shared" si="8"/>
        <v>COCA-K027S1</v>
      </c>
      <c r="N133" s="71" t="s">
        <v>3382</v>
      </c>
    </row>
    <row r="134" spans="1:14" hidden="1">
      <c r="A134" s="74" t="s">
        <v>2688</v>
      </c>
      <c r="B134" s="74" t="s">
        <v>3547</v>
      </c>
      <c r="C134" s="74" t="s">
        <v>3548</v>
      </c>
      <c r="D134" s="74" t="s">
        <v>3619</v>
      </c>
      <c r="E134" s="74" t="s">
        <v>3637</v>
      </c>
      <c r="F134" s="74" t="s">
        <v>3638</v>
      </c>
      <c r="G134" s="74" t="s">
        <v>3638</v>
      </c>
      <c r="H134" s="74" t="str">
        <f t="shared" si="5"/>
        <v>B07</v>
      </c>
      <c r="I134" s="74" t="str">
        <f>IF(ISERROR(VLOOKUP(H134,BD!BN$2:BO$51,2,FALSE)),"",VLOOKUP(H134,BD!BN$2:BO$51,2,FALSE))</f>
        <v>BLOQUE 07</v>
      </c>
      <c r="J134" s="74" t="str">
        <f t="shared" si="6"/>
        <v>OY</v>
      </c>
      <c r="K134" s="74" t="str">
        <f t="shared" si="7"/>
        <v>COCA</v>
      </c>
      <c r="L134" s="74" t="str">
        <f t="shared" si="7"/>
        <v>PAD K</v>
      </c>
      <c r="M134" s="74" t="str">
        <f t="shared" si="8"/>
        <v>COCA-K029</v>
      </c>
      <c r="N134" s="71" t="s">
        <v>3382</v>
      </c>
    </row>
    <row r="135" spans="1:14" hidden="1">
      <c r="A135" s="74" t="s">
        <v>2688</v>
      </c>
      <c r="B135" s="74" t="s">
        <v>3547</v>
      </c>
      <c r="C135" s="74" t="s">
        <v>3548</v>
      </c>
      <c r="D135" s="74" t="s">
        <v>3619</v>
      </c>
      <c r="E135" s="74" t="s">
        <v>3639</v>
      </c>
      <c r="F135" s="74" t="s">
        <v>3640</v>
      </c>
      <c r="G135" s="74" t="s">
        <v>3640</v>
      </c>
      <c r="H135" s="74" t="str">
        <f t="shared" si="5"/>
        <v>B07</v>
      </c>
      <c r="I135" s="74" t="str">
        <f>IF(ISERROR(VLOOKUP(H135,BD!BN$2:BO$51,2,FALSE)),"",VLOOKUP(H135,BD!BN$2:BO$51,2,FALSE))</f>
        <v>BLOQUE 07</v>
      </c>
      <c r="J135" s="74" t="str">
        <f t="shared" si="6"/>
        <v>OY</v>
      </c>
      <c r="K135" s="74" t="str">
        <f t="shared" si="7"/>
        <v>COCA</v>
      </c>
      <c r="L135" s="74" t="str">
        <f t="shared" si="7"/>
        <v>PAD K</v>
      </c>
      <c r="M135" s="74" t="str">
        <f t="shared" si="8"/>
        <v>COCA-K021</v>
      </c>
      <c r="N135" s="71" t="s">
        <v>3382</v>
      </c>
    </row>
    <row r="136" spans="1:14" hidden="1">
      <c r="A136" s="74" t="s">
        <v>2688</v>
      </c>
      <c r="B136" s="74" t="s">
        <v>3547</v>
      </c>
      <c r="C136" s="74" t="s">
        <v>3548</v>
      </c>
      <c r="D136" s="74" t="s">
        <v>3619</v>
      </c>
      <c r="E136" s="74" t="s">
        <v>3641</v>
      </c>
      <c r="F136" s="74" t="s">
        <v>3642</v>
      </c>
      <c r="G136" s="74" t="s">
        <v>3642</v>
      </c>
      <c r="H136" s="74" t="str">
        <f t="shared" si="5"/>
        <v>B07</v>
      </c>
      <c r="I136" s="74" t="str">
        <f>IF(ISERROR(VLOOKUP(H136,BD!BN$2:BO$51,2,FALSE)),"",VLOOKUP(H136,BD!BN$2:BO$51,2,FALSE))</f>
        <v>BLOQUE 07</v>
      </c>
      <c r="J136" s="74" t="str">
        <f t="shared" si="6"/>
        <v>OY</v>
      </c>
      <c r="K136" s="74" t="str">
        <f t="shared" si="7"/>
        <v>COCA</v>
      </c>
      <c r="L136" s="74" t="str">
        <f t="shared" si="7"/>
        <v>PAD K</v>
      </c>
      <c r="M136" s="74" t="str">
        <f t="shared" si="8"/>
        <v>COCA-K020</v>
      </c>
      <c r="N136" s="71" t="s">
        <v>3382</v>
      </c>
    </row>
    <row r="137" spans="1:14" hidden="1">
      <c r="A137" s="74" t="s">
        <v>2688</v>
      </c>
      <c r="B137" s="74" t="s">
        <v>3547</v>
      </c>
      <c r="C137" s="74" t="s">
        <v>3548</v>
      </c>
      <c r="D137" s="74" t="s">
        <v>3619</v>
      </c>
      <c r="E137" s="74" t="s">
        <v>3643</v>
      </c>
      <c r="F137" s="74" t="s">
        <v>3644</v>
      </c>
      <c r="G137" s="74" t="s">
        <v>3644</v>
      </c>
      <c r="H137" s="74" t="str">
        <f t="shared" si="5"/>
        <v>B07</v>
      </c>
      <c r="I137" s="74" t="str">
        <f>IF(ISERROR(VLOOKUP(H137,BD!BN$2:BO$51,2,FALSE)),"",VLOOKUP(H137,BD!BN$2:BO$51,2,FALSE))</f>
        <v>BLOQUE 07</v>
      </c>
      <c r="J137" s="74" t="str">
        <f t="shared" si="6"/>
        <v>OY</v>
      </c>
      <c r="K137" s="74" t="str">
        <f t="shared" si="7"/>
        <v>COCA</v>
      </c>
      <c r="L137" s="74" t="str">
        <f t="shared" si="7"/>
        <v>PAD K</v>
      </c>
      <c r="M137" s="74" t="str">
        <f t="shared" si="8"/>
        <v>COCA-K045</v>
      </c>
      <c r="N137" s="71" t="s">
        <v>3382</v>
      </c>
    </row>
    <row r="138" spans="1:14" hidden="1">
      <c r="A138" s="74" t="s">
        <v>2688</v>
      </c>
      <c r="B138" s="74" t="s">
        <v>3547</v>
      </c>
      <c r="C138" s="74" t="s">
        <v>3548</v>
      </c>
      <c r="D138" s="74" t="s">
        <v>3619</v>
      </c>
      <c r="E138" s="74" t="s">
        <v>3645</v>
      </c>
      <c r="F138" s="74" t="s">
        <v>3646</v>
      </c>
      <c r="G138" s="74" t="s">
        <v>3646</v>
      </c>
      <c r="H138" s="74" t="str">
        <f>+A138</f>
        <v>B07</v>
      </c>
      <c r="I138" s="74" t="str">
        <f>IF(ISERROR(VLOOKUP(H138,BD!BN$2:BO$51,2,FALSE)),"",VLOOKUP(H138,BD!BN$2:BO$51,2,FALSE))</f>
        <v>BLOQUE 07</v>
      </c>
      <c r="J138" s="74" t="str">
        <f t="shared" si="6"/>
        <v>OY</v>
      </c>
      <c r="K138" s="74" t="str">
        <f>+C138</f>
        <v>COCA</v>
      </c>
      <c r="L138" s="74" t="str">
        <f>+D138</f>
        <v>PAD K</v>
      </c>
      <c r="M138" s="74" t="str">
        <f t="shared" si="8"/>
        <v>COCA-K023</v>
      </c>
      <c r="N138" s="71" t="s">
        <v>3382</v>
      </c>
    </row>
    <row r="139" spans="1:14" hidden="1">
      <c r="A139" s="74" t="s">
        <v>2688</v>
      </c>
      <c r="B139" s="74" t="s">
        <v>3547</v>
      </c>
      <c r="C139" s="74" t="s">
        <v>3548</v>
      </c>
      <c r="D139" s="74" t="s">
        <v>3619</v>
      </c>
      <c r="E139" s="74" t="s">
        <v>3645</v>
      </c>
      <c r="F139" s="74" t="s">
        <v>3646</v>
      </c>
      <c r="G139" s="74" t="s">
        <v>3647</v>
      </c>
      <c r="H139" s="74" t="str">
        <f t="shared" si="5"/>
        <v>B07</v>
      </c>
      <c r="I139" s="74" t="str">
        <f>IF(ISERROR(VLOOKUP(H139,BD!BN$2:BO$51,2,FALSE)),"",VLOOKUP(H139,BD!BN$2:BO$51,2,FALSE))</f>
        <v>BLOQUE 07</v>
      </c>
      <c r="J139" s="74" t="str">
        <f t="shared" ref="J139:J204" si="9">IF(B139="","",B139)</f>
        <v>OY</v>
      </c>
      <c r="K139" s="74" t="str">
        <f t="shared" si="7"/>
        <v>COCA</v>
      </c>
      <c r="L139" s="74" t="str">
        <f t="shared" si="7"/>
        <v>PAD K</v>
      </c>
      <c r="M139" s="74" t="str">
        <f t="shared" ref="M139:M202" si="10">+IF(F139=F138,E139&amp;RIGHT(G139,2),E139)</f>
        <v>COCA-K023S1</v>
      </c>
      <c r="N139" s="71" t="s">
        <v>3382</v>
      </c>
    </row>
    <row r="140" spans="1:14" hidden="1">
      <c r="A140" s="74" t="s">
        <v>2688</v>
      </c>
      <c r="B140" s="74" t="s">
        <v>3547</v>
      </c>
      <c r="C140" s="74" t="s">
        <v>3548</v>
      </c>
      <c r="D140" s="74" t="s">
        <v>3619</v>
      </c>
      <c r="E140" s="74" t="s">
        <v>3648</v>
      </c>
      <c r="F140" s="74" t="s">
        <v>3649</v>
      </c>
      <c r="G140" s="74" t="s">
        <v>3649</v>
      </c>
      <c r="H140" s="74" t="str">
        <f t="shared" ref="H140:H204" si="11">+A140</f>
        <v>B07</v>
      </c>
      <c r="I140" s="74" t="str">
        <f>IF(ISERROR(VLOOKUP(H140,BD!BN$2:BO$51,2,FALSE)),"",VLOOKUP(H140,BD!BN$2:BO$51,2,FALSE))</f>
        <v>BLOQUE 07</v>
      </c>
      <c r="J140" s="74" t="str">
        <f t="shared" si="9"/>
        <v>OY</v>
      </c>
      <c r="K140" s="74" t="str">
        <f t="shared" ref="K140:L204" si="12">+C140</f>
        <v>COCA</v>
      </c>
      <c r="L140" s="74" t="str">
        <f t="shared" si="12"/>
        <v>PAD K</v>
      </c>
      <c r="M140" s="74" t="str">
        <f t="shared" si="10"/>
        <v>COCA-K022</v>
      </c>
      <c r="N140" s="71" t="s">
        <v>3382</v>
      </c>
    </row>
    <row r="141" spans="1:14" hidden="1">
      <c r="A141" s="74" t="s">
        <v>2688</v>
      </c>
      <c r="B141" s="74" t="s">
        <v>3547</v>
      </c>
      <c r="C141" s="74" t="s">
        <v>3548</v>
      </c>
      <c r="D141" s="74" t="s">
        <v>3619</v>
      </c>
      <c r="E141" s="74" t="s">
        <v>3650</v>
      </c>
      <c r="F141" s="74" t="s">
        <v>3651</v>
      </c>
      <c r="G141" s="74" t="s">
        <v>3651</v>
      </c>
      <c r="H141" s="74" t="str">
        <f t="shared" si="11"/>
        <v>B07</v>
      </c>
      <c r="I141" s="74" t="str">
        <f>IF(ISERROR(VLOOKUP(H141,BD!BN$2:BO$51,2,FALSE)),"",VLOOKUP(H141,BD!BN$2:BO$51,2,FALSE))</f>
        <v>BLOQUE 07</v>
      </c>
      <c r="J141" s="74" t="str">
        <f t="shared" si="9"/>
        <v>OY</v>
      </c>
      <c r="K141" s="74" t="str">
        <f t="shared" si="12"/>
        <v>COCA</v>
      </c>
      <c r="L141" s="74" t="str">
        <f t="shared" si="12"/>
        <v>PAD K</v>
      </c>
      <c r="M141" s="74" t="str">
        <f t="shared" si="10"/>
        <v>COCA-K013</v>
      </c>
      <c r="N141" s="71" t="s">
        <v>3382</v>
      </c>
    </row>
    <row r="142" spans="1:14" hidden="1">
      <c r="A142" s="74" t="s">
        <v>2688</v>
      </c>
      <c r="B142" s="74" t="s">
        <v>3547</v>
      </c>
      <c r="C142" s="74" t="s">
        <v>3548</v>
      </c>
      <c r="D142" s="74" t="s">
        <v>3619</v>
      </c>
      <c r="E142" s="74" t="s">
        <v>3652</v>
      </c>
      <c r="F142" s="74" t="s">
        <v>3653</v>
      </c>
      <c r="G142" s="74" t="s">
        <v>3653</v>
      </c>
      <c r="H142" s="74" t="str">
        <f t="shared" si="11"/>
        <v>B07</v>
      </c>
      <c r="I142" s="74" t="str">
        <f>IF(ISERROR(VLOOKUP(H142,BD!BN$2:BO$51,2,FALSE)),"",VLOOKUP(H142,BD!BN$2:BO$51,2,FALSE))</f>
        <v>BLOQUE 07</v>
      </c>
      <c r="J142" s="74" t="str">
        <f t="shared" si="9"/>
        <v>OY</v>
      </c>
      <c r="K142" s="74" t="str">
        <f t="shared" si="12"/>
        <v>COCA</v>
      </c>
      <c r="L142" s="74" t="str">
        <f t="shared" si="12"/>
        <v>PAD K</v>
      </c>
      <c r="M142" s="74" t="str">
        <f t="shared" si="10"/>
        <v>COCA-K049</v>
      </c>
      <c r="N142" s="71" t="s">
        <v>3382</v>
      </c>
    </row>
    <row r="143" spans="1:14" hidden="1">
      <c r="A143" s="74" t="s">
        <v>2688</v>
      </c>
      <c r="B143" s="74" t="s">
        <v>3547</v>
      </c>
      <c r="C143" s="74" t="s">
        <v>3548</v>
      </c>
      <c r="D143" s="74" t="s">
        <v>3619</v>
      </c>
      <c r="E143" s="74" t="s">
        <v>3654</v>
      </c>
      <c r="F143" s="74" t="s">
        <v>3655</v>
      </c>
      <c r="G143" s="74" t="s">
        <v>3655</v>
      </c>
      <c r="H143" s="74" t="str">
        <f t="shared" si="11"/>
        <v>B07</v>
      </c>
      <c r="I143" s="74" t="str">
        <f>IF(ISERROR(VLOOKUP(H143,BD!BN$2:BO$51,2,FALSE)),"",VLOOKUP(H143,BD!BN$2:BO$51,2,FALSE))</f>
        <v>BLOQUE 07</v>
      </c>
      <c r="J143" s="74" t="str">
        <f t="shared" si="9"/>
        <v>OY</v>
      </c>
      <c r="K143" s="74" t="str">
        <f t="shared" si="12"/>
        <v>COCA</v>
      </c>
      <c r="L143" s="74" t="str">
        <f t="shared" si="12"/>
        <v>PAD K</v>
      </c>
      <c r="M143" s="74" t="str">
        <f t="shared" si="10"/>
        <v>COCA-K044</v>
      </c>
      <c r="N143" s="71" t="s">
        <v>3382</v>
      </c>
    </row>
    <row r="144" spans="1:14" hidden="1">
      <c r="A144" s="74" t="s">
        <v>2688</v>
      </c>
      <c r="B144" s="74" t="s">
        <v>3547</v>
      </c>
      <c r="C144" s="74" t="s">
        <v>3548</v>
      </c>
      <c r="D144" s="74" t="s">
        <v>3619</v>
      </c>
      <c r="E144" s="74" t="s">
        <v>3656</v>
      </c>
      <c r="F144" s="74" t="s">
        <v>3657</v>
      </c>
      <c r="G144" s="74" t="s">
        <v>3657</v>
      </c>
      <c r="H144" s="74" t="str">
        <f>+A144</f>
        <v>B07</v>
      </c>
      <c r="I144" s="74" t="str">
        <f>IF(ISERROR(VLOOKUP(H144,BD!BN$2:BO$51,2,FALSE)),"",VLOOKUP(H144,BD!BN$2:BO$51,2,FALSE))</f>
        <v>BLOQUE 07</v>
      </c>
      <c r="J144" s="74" t="str">
        <f t="shared" si="9"/>
        <v>OY</v>
      </c>
      <c r="K144" s="74" t="str">
        <f>+C144</f>
        <v>COCA</v>
      </c>
      <c r="L144" s="74" t="str">
        <f>+D144</f>
        <v>PAD K</v>
      </c>
      <c r="M144" s="74" t="str">
        <f t="shared" si="10"/>
        <v>COCA-K028</v>
      </c>
      <c r="N144" s="71" t="s">
        <v>3382</v>
      </c>
    </row>
    <row r="145" spans="1:14" hidden="1">
      <c r="A145" s="74" t="s">
        <v>2688</v>
      </c>
      <c r="B145" s="74" t="s">
        <v>3547</v>
      </c>
      <c r="C145" s="74" t="s">
        <v>3548</v>
      </c>
      <c r="D145" s="74" t="s">
        <v>3619</v>
      </c>
      <c r="E145" s="74" t="s">
        <v>3656</v>
      </c>
      <c r="F145" s="74" t="s">
        <v>3657</v>
      </c>
      <c r="G145" s="74" t="s">
        <v>3658</v>
      </c>
      <c r="H145" s="74" t="str">
        <f t="shared" si="11"/>
        <v>B07</v>
      </c>
      <c r="I145" s="74" t="str">
        <f>IF(ISERROR(VLOOKUP(H145,BD!BN$2:BO$51,2,FALSE)),"",VLOOKUP(H145,BD!BN$2:BO$51,2,FALSE))</f>
        <v>BLOQUE 07</v>
      </c>
      <c r="J145" s="74" t="str">
        <f t="shared" si="9"/>
        <v>OY</v>
      </c>
      <c r="K145" s="74" t="str">
        <f t="shared" si="12"/>
        <v>COCA</v>
      </c>
      <c r="L145" s="74" t="str">
        <f t="shared" si="12"/>
        <v>PAD K</v>
      </c>
      <c r="M145" s="74" t="str">
        <f t="shared" si="10"/>
        <v>COCA-K028S1</v>
      </c>
      <c r="N145" s="71" t="s">
        <v>3382</v>
      </c>
    </row>
    <row r="146" spans="1:14" hidden="1">
      <c r="A146" s="74" t="s">
        <v>2688</v>
      </c>
      <c r="B146" s="74" t="s">
        <v>3547</v>
      </c>
      <c r="C146" s="74" t="s">
        <v>3548</v>
      </c>
      <c r="D146" s="74" t="s">
        <v>3619</v>
      </c>
      <c r="E146" s="74" t="s">
        <v>3656</v>
      </c>
      <c r="F146" s="74" t="s">
        <v>3657</v>
      </c>
      <c r="G146" s="74" t="s">
        <v>3659</v>
      </c>
      <c r="H146" s="74" t="str">
        <f>+A146</f>
        <v>B07</v>
      </c>
      <c r="I146" s="74" t="str">
        <f>IF(ISERROR(VLOOKUP(H146,BD!BN$2:BO$51,2,FALSE)),"",VLOOKUP(H146,BD!BN$2:BO$51,2,FALSE))</f>
        <v>BLOQUE 07</v>
      </c>
      <c r="J146" s="74" t="str">
        <f>IF(B146="","",B146)</f>
        <v>OY</v>
      </c>
      <c r="K146" s="74" t="str">
        <f>+C146</f>
        <v>COCA</v>
      </c>
      <c r="L146" s="74" t="str">
        <f>+D146</f>
        <v>PAD K</v>
      </c>
      <c r="M146" s="74" t="str">
        <f t="shared" si="10"/>
        <v>COCA-K028S2</v>
      </c>
      <c r="N146" s="71" t="s">
        <v>3382</v>
      </c>
    </row>
    <row r="147" spans="1:14" hidden="1">
      <c r="A147" s="74" t="s">
        <v>2688</v>
      </c>
      <c r="B147" s="74" t="s">
        <v>3547</v>
      </c>
      <c r="C147" s="74" t="s">
        <v>3548</v>
      </c>
      <c r="D147" s="74" t="s">
        <v>3619</v>
      </c>
      <c r="E147" s="74" t="s">
        <v>3660</v>
      </c>
      <c r="F147" s="74" t="s">
        <v>3661</v>
      </c>
      <c r="G147" s="74" t="s">
        <v>3661</v>
      </c>
      <c r="H147" s="74" t="str">
        <f t="shared" si="11"/>
        <v>B07</v>
      </c>
      <c r="I147" s="74" t="str">
        <f>IF(ISERROR(VLOOKUP(H147,BD!BN$2:BO$51,2,FALSE)),"",VLOOKUP(H147,BD!BN$2:BO$51,2,FALSE))</f>
        <v>BLOQUE 07</v>
      </c>
      <c r="J147" s="74" t="str">
        <f t="shared" si="9"/>
        <v>OY</v>
      </c>
      <c r="K147" s="74" t="str">
        <f t="shared" si="12"/>
        <v>COCA</v>
      </c>
      <c r="L147" s="74" t="str">
        <f t="shared" si="12"/>
        <v>PAD K</v>
      </c>
      <c r="M147" s="74" t="str">
        <f t="shared" si="10"/>
        <v>COCA-K043</v>
      </c>
      <c r="N147" s="71" t="s">
        <v>3382</v>
      </c>
    </row>
    <row r="148" spans="1:14" hidden="1">
      <c r="A148" s="74" t="s">
        <v>2688</v>
      </c>
      <c r="B148" s="74" t="s">
        <v>3547</v>
      </c>
      <c r="C148" s="74" t="s">
        <v>3548</v>
      </c>
      <c r="D148" s="74" t="s">
        <v>3619</v>
      </c>
      <c r="E148" s="74" t="s">
        <v>3662</v>
      </c>
      <c r="F148" s="74" t="s">
        <v>3663</v>
      </c>
      <c r="G148" s="74" t="s">
        <v>3663</v>
      </c>
      <c r="H148" s="74" t="str">
        <f t="shared" si="11"/>
        <v>B07</v>
      </c>
      <c r="I148" s="74" t="str">
        <f>IF(ISERROR(VLOOKUP(H148,BD!BN$2:BO$51,2,FALSE)),"",VLOOKUP(H148,BD!BN$2:BO$51,2,FALSE))</f>
        <v>BLOQUE 07</v>
      </c>
      <c r="J148" s="74" t="str">
        <f t="shared" si="9"/>
        <v>OY</v>
      </c>
      <c r="K148" s="74" t="str">
        <f t="shared" si="12"/>
        <v>COCA</v>
      </c>
      <c r="L148" s="74" t="str">
        <f t="shared" si="12"/>
        <v>PAD K</v>
      </c>
      <c r="M148" s="74" t="str">
        <f t="shared" si="10"/>
        <v>COCA-K040</v>
      </c>
      <c r="N148" s="71" t="s">
        <v>3382</v>
      </c>
    </row>
    <row r="149" spans="1:14" hidden="1">
      <c r="A149" s="74" t="s">
        <v>2688</v>
      </c>
      <c r="B149" s="74" t="s">
        <v>3547</v>
      </c>
      <c r="C149" s="74" t="s">
        <v>3548</v>
      </c>
      <c r="D149" s="74" t="s">
        <v>3619</v>
      </c>
      <c r="E149" s="74" t="s">
        <v>3664</v>
      </c>
      <c r="F149" s="74" t="s">
        <v>3665</v>
      </c>
      <c r="G149" s="74" t="s">
        <v>3665</v>
      </c>
      <c r="H149" s="74" t="str">
        <f t="shared" si="11"/>
        <v>B07</v>
      </c>
      <c r="I149" s="74" t="str">
        <f>IF(ISERROR(VLOOKUP(H149,BD!BN$2:BO$51,2,FALSE)),"",VLOOKUP(H149,BD!BN$2:BO$51,2,FALSE))</f>
        <v>BLOQUE 07</v>
      </c>
      <c r="J149" s="74" t="str">
        <f t="shared" si="9"/>
        <v>OY</v>
      </c>
      <c r="K149" s="74" t="str">
        <f t="shared" si="12"/>
        <v>COCA</v>
      </c>
      <c r="L149" s="74" t="str">
        <f t="shared" si="12"/>
        <v>PAD K</v>
      </c>
      <c r="M149" s="74" t="str">
        <f t="shared" si="10"/>
        <v>COCA-K042</v>
      </c>
      <c r="N149" s="71" t="s">
        <v>3382</v>
      </c>
    </row>
    <row r="150" spans="1:14" hidden="1">
      <c r="A150" s="74" t="s">
        <v>2688</v>
      </c>
      <c r="B150" s="74" t="s">
        <v>3547</v>
      </c>
      <c r="C150" s="74" t="s">
        <v>3548</v>
      </c>
      <c r="D150" s="74" t="s">
        <v>3619</v>
      </c>
      <c r="E150" s="74" t="s">
        <v>3666</v>
      </c>
      <c r="F150" s="74" t="s">
        <v>3667</v>
      </c>
      <c r="G150" s="74" t="s">
        <v>3667</v>
      </c>
      <c r="H150" s="74" t="str">
        <f t="shared" si="11"/>
        <v>B07</v>
      </c>
      <c r="I150" s="74" t="str">
        <f>IF(ISERROR(VLOOKUP(H150,BD!BN$2:BO$51,2,FALSE)),"",VLOOKUP(H150,BD!BN$2:BO$51,2,FALSE))</f>
        <v>BLOQUE 07</v>
      </c>
      <c r="J150" s="74" t="str">
        <f t="shared" si="9"/>
        <v>OY</v>
      </c>
      <c r="K150" s="74" t="str">
        <f t="shared" si="12"/>
        <v>COCA</v>
      </c>
      <c r="L150" s="74" t="str">
        <f t="shared" si="12"/>
        <v>PAD K</v>
      </c>
      <c r="M150" s="74" t="str">
        <f t="shared" si="10"/>
        <v>COCA-K041</v>
      </c>
      <c r="N150" s="71" t="s">
        <v>3382</v>
      </c>
    </row>
    <row r="151" spans="1:14" hidden="1">
      <c r="A151" s="74" t="s">
        <v>2688</v>
      </c>
      <c r="B151" s="74" t="s">
        <v>3547</v>
      </c>
      <c r="C151" s="74" t="s">
        <v>3548</v>
      </c>
      <c r="D151" s="74" t="s">
        <v>3668</v>
      </c>
      <c r="E151" s="74" t="s">
        <v>3669</v>
      </c>
      <c r="F151" s="74" t="s">
        <v>3670</v>
      </c>
      <c r="G151" s="74" t="s">
        <v>3670</v>
      </c>
      <c r="H151" s="74" t="str">
        <f t="shared" si="11"/>
        <v>B07</v>
      </c>
      <c r="I151" s="74" t="str">
        <f>IF(ISERROR(VLOOKUP(H151,BD!BN$2:BO$51,2,FALSE)),"",VLOOKUP(H151,BD!BN$2:BO$51,2,FALSE))</f>
        <v>BLOQUE 07</v>
      </c>
      <c r="J151" s="74" t="str">
        <f t="shared" si="9"/>
        <v>OY</v>
      </c>
      <c r="K151" s="74" t="str">
        <f t="shared" si="12"/>
        <v>COCA</v>
      </c>
      <c r="L151" s="74" t="str">
        <f t="shared" si="12"/>
        <v>PAD L</v>
      </c>
      <c r="M151" s="74" t="str">
        <f t="shared" si="10"/>
        <v>COCA-L015</v>
      </c>
      <c r="N151" s="71" t="s">
        <v>3382</v>
      </c>
    </row>
    <row r="152" spans="1:14" hidden="1">
      <c r="A152" s="74" t="s">
        <v>2688</v>
      </c>
      <c r="B152" s="74" t="s">
        <v>3547</v>
      </c>
      <c r="C152" s="74" t="s">
        <v>3548</v>
      </c>
      <c r="D152" s="74" t="s">
        <v>3671</v>
      </c>
      <c r="E152" s="74" t="s">
        <v>3672</v>
      </c>
      <c r="F152" s="74" t="s">
        <v>3673</v>
      </c>
      <c r="G152" s="74" t="s">
        <v>3673</v>
      </c>
      <c r="H152" s="74" t="str">
        <f t="shared" si="11"/>
        <v>B07</v>
      </c>
      <c r="I152" s="74" t="str">
        <f>IF(ISERROR(VLOOKUP(H152,BD!BN$2:BO$51,2,FALSE)),"",VLOOKUP(H152,BD!BN$2:BO$51,2,FALSE))</f>
        <v>BLOQUE 07</v>
      </c>
      <c r="J152" s="74" t="str">
        <f t="shared" si="9"/>
        <v>OY</v>
      </c>
      <c r="K152" s="74" t="str">
        <f t="shared" si="12"/>
        <v>COCA</v>
      </c>
      <c r="L152" s="74" t="str">
        <f t="shared" si="12"/>
        <v>PAD M</v>
      </c>
      <c r="M152" s="74" t="str">
        <f t="shared" si="10"/>
        <v>COCA-M018</v>
      </c>
      <c r="N152" s="71" t="s">
        <v>3382</v>
      </c>
    </row>
    <row r="153" spans="1:14" hidden="1">
      <c r="A153" s="74" t="s">
        <v>2688</v>
      </c>
      <c r="B153" s="74" t="s">
        <v>3547</v>
      </c>
      <c r="C153" s="74" t="s">
        <v>3548</v>
      </c>
      <c r="D153" s="74" t="s">
        <v>3671</v>
      </c>
      <c r="E153" s="74" t="s">
        <v>3674</v>
      </c>
      <c r="F153" s="74" t="s">
        <v>3675</v>
      </c>
      <c r="G153" s="74" t="s">
        <v>3675</v>
      </c>
      <c r="H153" s="74" t="str">
        <f t="shared" si="11"/>
        <v>B07</v>
      </c>
      <c r="I153" s="74" t="str">
        <f>IF(ISERROR(VLOOKUP(H153,BD!BN$2:BO$51,2,FALSE)),"",VLOOKUP(H153,BD!BN$2:BO$51,2,FALSE))</f>
        <v>BLOQUE 07</v>
      </c>
      <c r="J153" s="74" t="str">
        <f t="shared" si="9"/>
        <v>OY</v>
      </c>
      <c r="K153" s="74" t="str">
        <f t="shared" si="12"/>
        <v>COCA</v>
      </c>
      <c r="L153" s="74" t="str">
        <f t="shared" si="12"/>
        <v>PAD M</v>
      </c>
      <c r="M153" s="74" t="str">
        <f t="shared" si="10"/>
        <v>COCA-M019</v>
      </c>
      <c r="N153" s="71" t="s">
        <v>3382</v>
      </c>
    </row>
    <row r="154" spans="1:14" hidden="1">
      <c r="A154" s="74" t="s">
        <v>2688</v>
      </c>
      <c r="B154" s="74" t="s">
        <v>3547</v>
      </c>
      <c r="C154" s="74" t="s">
        <v>2935</v>
      </c>
      <c r="D154" s="74" t="s">
        <v>3489</v>
      </c>
      <c r="E154" s="74" t="s">
        <v>3676</v>
      </c>
      <c r="F154" s="74" t="s">
        <v>3677</v>
      </c>
      <c r="G154" s="74" t="s">
        <v>3677</v>
      </c>
      <c r="H154" s="74" t="str">
        <f t="shared" si="11"/>
        <v>B07</v>
      </c>
      <c r="I154" s="74" t="str">
        <f>IF(ISERROR(VLOOKUP(H154,BD!BN$2:BO$51,2,FALSE)),"",VLOOKUP(H154,BD!BN$2:BO$51,2,FALSE))</f>
        <v>BLOQUE 07</v>
      </c>
      <c r="J154" s="74" t="str">
        <f t="shared" si="9"/>
        <v>OY</v>
      </c>
      <c r="K154" s="74" t="str">
        <f t="shared" si="12"/>
        <v>GACELA</v>
      </c>
      <c r="L154" s="74" t="str">
        <f t="shared" si="12"/>
        <v>PAD A</v>
      </c>
      <c r="M154" s="74" t="str">
        <f t="shared" si="10"/>
        <v>GACELA-A008</v>
      </c>
      <c r="N154" s="71" t="s">
        <v>3382</v>
      </c>
    </row>
    <row r="155" spans="1:14" hidden="1">
      <c r="A155" s="74" t="s">
        <v>2688</v>
      </c>
      <c r="B155" s="74" t="s">
        <v>3547</v>
      </c>
      <c r="C155" s="74" t="s">
        <v>2935</v>
      </c>
      <c r="D155" s="74" t="s">
        <v>3489</v>
      </c>
      <c r="E155" s="74" t="s">
        <v>3678</v>
      </c>
      <c r="F155" s="74" t="s">
        <v>3679</v>
      </c>
      <c r="G155" s="74" t="s">
        <v>3679</v>
      </c>
      <c r="H155" s="74" t="str">
        <f t="shared" si="11"/>
        <v>B07</v>
      </c>
      <c r="I155" s="74" t="str">
        <f>IF(ISERROR(VLOOKUP(H155,BD!BN$2:BO$51,2,FALSE)),"",VLOOKUP(H155,BD!BN$2:BO$51,2,FALSE))</f>
        <v>BLOQUE 07</v>
      </c>
      <c r="J155" s="74" t="str">
        <f t="shared" si="9"/>
        <v>OY</v>
      </c>
      <c r="K155" s="74" t="str">
        <f t="shared" si="12"/>
        <v>GACELA</v>
      </c>
      <c r="L155" s="74" t="str">
        <f t="shared" si="12"/>
        <v>PAD A</v>
      </c>
      <c r="M155" s="74" t="str">
        <f t="shared" si="10"/>
        <v>GACELA-A001</v>
      </c>
      <c r="N155" s="71" t="s">
        <v>3382</v>
      </c>
    </row>
    <row r="156" spans="1:14" hidden="1">
      <c r="A156" s="74" t="s">
        <v>2688</v>
      </c>
      <c r="B156" s="74" t="s">
        <v>3547</v>
      </c>
      <c r="C156" s="74" t="s">
        <v>2935</v>
      </c>
      <c r="D156" s="74" t="s">
        <v>3516</v>
      </c>
      <c r="E156" s="74" t="s">
        <v>3680</v>
      </c>
      <c r="F156" s="74" t="s">
        <v>3681</v>
      </c>
      <c r="G156" s="74" t="s">
        <v>3682</v>
      </c>
      <c r="H156" s="74" t="str">
        <f t="shared" si="11"/>
        <v>B07</v>
      </c>
      <c r="I156" s="74" t="str">
        <f>IF(ISERROR(VLOOKUP(H156,BD!BN$2:BO$51,2,FALSE)),"",VLOOKUP(H156,BD!BN$2:BO$51,2,FALSE))</f>
        <v>BLOQUE 07</v>
      </c>
      <c r="J156" s="74" t="str">
        <f t="shared" si="9"/>
        <v>OY</v>
      </c>
      <c r="K156" s="74" t="str">
        <f t="shared" si="12"/>
        <v>GACELA</v>
      </c>
      <c r="L156" s="74" t="str">
        <f t="shared" si="12"/>
        <v>PAD B</v>
      </c>
      <c r="M156" s="74" t="str">
        <f t="shared" si="10"/>
        <v>GACELA-B002H</v>
      </c>
      <c r="N156" s="71" t="s">
        <v>3382</v>
      </c>
    </row>
    <row r="157" spans="1:14" hidden="1">
      <c r="A157" s="74" t="s">
        <v>2688</v>
      </c>
      <c r="B157" s="74" t="s">
        <v>3547</v>
      </c>
      <c r="C157" s="74" t="s">
        <v>2935</v>
      </c>
      <c r="D157" s="74" t="s">
        <v>3516</v>
      </c>
      <c r="E157" s="74" t="s">
        <v>3680</v>
      </c>
      <c r="F157" s="74" t="s">
        <v>3681</v>
      </c>
      <c r="G157" s="74" t="s">
        <v>3683</v>
      </c>
      <c r="H157" s="74" t="str">
        <f t="shared" si="11"/>
        <v>B07</v>
      </c>
      <c r="I157" s="74" t="str">
        <f>IF(ISERROR(VLOOKUP(H157,BD!BN$2:BO$51,2,FALSE)),"",VLOOKUP(H157,BD!BN$2:BO$51,2,FALSE))</f>
        <v>BLOQUE 07</v>
      </c>
      <c r="J157" s="74" t="str">
        <f t="shared" si="9"/>
        <v>OY</v>
      </c>
      <c r="K157" s="74" t="str">
        <f t="shared" si="12"/>
        <v>GACELA</v>
      </c>
      <c r="L157" s="74" t="str">
        <f t="shared" si="12"/>
        <v>PAD B</v>
      </c>
      <c r="M157" s="74" t="str">
        <f t="shared" si="10"/>
        <v>GACELA-B002HS1</v>
      </c>
      <c r="N157" s="71" t="s">
        <v>3382</v>
      </c>
    </row>
    <row r="158" spans="1:14" hidden="1">
      <c r="A158" s="74" t="s">
        <v>2688</v>
      </c>
      <c r="B158" s="74" t="s">
        <v>3547</v>
      </c>
      <c r="C158" s="74" t="s">
        <v>2935</v>
      </c>
      <c r="D158" s="74" t="s">
        <v>3519</v>
      </c>
      <c r="E158" s="74" t="s">
        <v>3684</v>
      </c>
      <c r="F158" s="74" t="s">
        <v>3685</v>
      </c>
      <c r="G158" s="74" t="s">
        <v>3685</v>
      </c>
      <c r="H158" s="74" t="str">
        <f t="shared" si="11"/>
        <v>B07</v>
      </c>
      <c r="I158" s="74" t="str">
        <f>IF(ISERROR(VLOOKUP(H158,BD!BN$2:BO$51,2,FALSE)),"",VLOOKUP(H158,BD!BN$2:BO$51,2,FALSE))</f>
        <v>BLOQUE 07</v>
      </c>
      <c r="J158" s="74" t="str">
        <f t="shared" si="9"/>
        <v>OY</v>
      </c>
      <c r="K158" s="74" t="str">
        <f t="shared" si="12"/>
        <v>GACELA</v>
      </c>
      <c r="L158" s="74" t="str">
        <f t="shared" si="12"/>
        <v>PAD C</v>
      </c>
      <c r="M158" s="74" t="str">
        <f t="shared" si="10"/>
        <v>GACELA-C003</v>
      </c>
      <c r="N158" s="71" t="s">
        <v>3382</v>
      </c>
    </row>
    <row r="159" spans="1:14" hidden="1">
      <c r="A159" s="74" t="s">
        <v>2688</v>
      </c>
      <c r="B159" s="74" t="s">
        <v>3547</v>
      </c>
      <c r="C159" s="74" t="s">
        <v>2935</v>
      </c>
      <c r="D159" s="74" t="s">
        <v>3523</v>
      </c>
      <c r="E159" s="74" t="s">
        <v>3686</v>
      </c>
      <c r="F159" s="74" t="s">
        <v>3687</v>
      </c>
      <c r="G159" s="74" t="s">
        <v>3687</v>
      </c>
      <c r="H159" s="74" t="str">
        <f t="shared" si="11"/>
        <v>B07</v>
      </c>
      <c r="I159" s="74" t="str">
        <f>IF(ISERROR(VLOOKUP(H159,BD!BN$2:BO$51,2,FALSE)),"",VLOOKUP(H159,BD!BN$2:BO$51,2,FALSE))</f>
        <v>BLOQUE 07</v>
      </c>
      <c r="J159" s="74" t="str">
        <f t="shared" si="9"/>
        <v>OY</v>
      </c>
      <c r="K159" s="74" t="str">
        <f t="shared" si="12"/>
        <v>GACELA</v>
      </c>
      <c r="L159" s="74" t="str">
        <f t="shared" si="12"/>
        <v>PAD D</v>
      </c>
      <c r="M159" s="74" t="str">
        <f t="shared" si="10"/>
        <v>GACELA-D004</v>
      </c>
      <c r="N159" s="71" t="s">
        <v>3382</v>
      </c>
    </row>
    <row r="160" spans="1:14" hidden="1">
      <c r="A160" s="74" t="s">
        <v>2688</v>
      </c>
      <c r="B160" s="74" t="s">
        <v>3547</v>
      </c>
      <c r="C160" s="74" t="s">
        <v>2935</v>
      </c>
      <c r="D160" s="74" t="s">
        <v>3599</v>
      </c>
      <c r="E160" s="74" t="s">
        <v>3688</v>
      </c>
      <c r="F160" s="74" t="s">
        <v>3689</v>
      </c>
      <c r="G160" s="74" t="s">
        <v>3689</v>
      </c>
      <c r="H160" s="74" t="str">
        <f t="shared" si="11"/>
        <v>B07</v>
      </c>
      <c r="I160" s="74" t="str">
        <f>IF(ISERROR(VLOOKUP(H160,BD!BN$2:BO$51,2,FALSE)),"",VLOOKUP(H160,BD!BN$2:BO$51,2,FALSE))</f>
        <v>BLOQUE 07</v>
      </c>
      <c r="J160" s="74" t="str">
        <f t="shared" si="9"/>
        <v>OY</v>
      </c>
      <c r="K160" s="74" t="str">
        <f t="shared" si="12"/>
        <v>GACELA</v>
      </c>
      <c r="L160" s="74" t="str">
        <f t="shared" si="12"/>
        <v>PAD E</v>
      </c>
      <c r="M160" s="74" t="str">
        <f t="shared" si="10"/>
        <v>GACELA-E005</v>
      </c>
      <c r="N160" s="71" t="s">
        <v>3382</v>
      </c>
    </row>
    <row r="161" spans="1:14" hidden="1">
      <c r="A161" s="74" t="s">
        <v>2688</v>
      </c>
      <c r="B161" s="74" t="s">
        <v>3547</v>
      </c>
      <c r="C161" s="74" t="s">
        <v>2935</v>
      </c>
      <c r="D161" s="74" t="s">
        <v>3602</v>
      </c>
      <c r="E161" s="74" t="s">
        <v>3690</v>
      </c>
      <c r="F161" s="74" t="s">
        <v>3691</v>
      </c>
      <c r="G161" s="74" t="s">
        <v>3691</v>
      </c>
      <c r="H161" s="74" t="str">
        <f t="shared" si="11"/>
        <v>B07</v>
      </c>
      <c r="I161" s="74" t="str">
        <f>IF(ISERROR(VLOOKUP(H161,BD!BN$2:BO$51,2,FALSE)),"",VLOOKUP(H161,BD!BN$2:BO$51,2,FALSE))</f>
        <v>BLOQUE 07</v>
      </c>
      <c r="J161" s="74" t="str">
        <f t="shared" si="9"/>
        <v>OY</v>
      </c>
      <c r="K161" s="74" t="str">
        <f t="shared" si="12"/>
        <v>GACELA</v>
      </c>
      <c r="L161" s="74" t="str">
        <f t="shared" si="12"/>
        <v>PAD F</v>
      </c>
      <c r="M161" s="74" t="str">
        <f t="shared" si="10"/>
        <v>GACELA-F009</v>
      </c>
      <c r="N161" s="71" t="s">
        <v>3382</v>
      </c>
    </row>
    <row r="162" spans="1:14" hidden="1">
      <c r="A162" s="74" t="s">
        <v>2688</v>
      </c>
      <c r="B162" s="74" t="s">
        <v>3547</v>
      </c>
      <c r="C162" s="74" t="s">
        <v>2935</v>
      </c>
      <c r="D162" s="74" t="s">
        <v>3602</v>
      </c>
      <c r="E162" s="74" t="s">
        <v>3692</v>
      </c>
      <c r="F162" s="74" t="s">
        <v>3693</v>
      </c>
      <c r="G162" s="74" t="s">
        <v>3693</v>
      </c>
      <c r="H162" s="74" t="str">
        <f t="shared" si="11"/>
        <v>B07</v>
      </c>
      <c r="I162" s="74" t="str">
        <f>IF(ISERROR(VLOOKUP(H162,BD!BN$2:BO$51,2,FALSE)),"",VLOOKUP(H162,BD!BN$2:BO$51,2,FALSE))</f>
        <v>BLOQUE 07</v>
      </c>
      <c r="J162" s="74" t="str">
        <f t="shared" si="9"/>
        <v>OY</v>
      </c>
      <c r="K162" s="74" t="str">
        <f t="shared" si="12"/>
        <v>GACELA</v>
      </c>
      <c r="L162" s="74" t="str">
        <f t="shared" si="12"/>
        <v>PAD F</v>
      </c>
      <c r="M162" s="74" t="str">
        <f t="shared" si="10"/>
        <v>GACELA-F006</v>
      </c>
      <c r="N162" s="71" t="s">
        <v>3382</v>
      </c>
    </row>
    <row r="163" spans="1:14" hidden="1">
      <c r="A163" s="74" t="s">
        <v>2688</v>
      </c>
      <c r="B163" s="74" t="s">
        <v>3547</v>
      </c>
      <c r="C163" s="74" t="s">
        <v>3694</v>
      </c>
      <c r="D163" s="74" t="s">
        <v>3489</v>
      </c>
      <c r="E163" s="74" t="s">
        <v>3695</v>
      </c>
      <c r="F163" s="74" t="s">
        <v>3696</v>
      </c>
      <c r="G163" s="74" t="s">
        <v>3696</v>
      </c>
      <c r="H163" s="74" t="str">
        <f t="shared" si="11"/>
        <v>B07</v>
      </c>
      <c r="I163" s="74" t="str">
        <f>IF(ISERROR(VLOOKUP(H163,BD!BN$2:BO$51,2,FALSE)),"",VLOOKUP(H163,BD!BN$2:BO$51,2,FALSE))</f>
        <v>BLOQUE 07</v>
      </c>
      <c r="J163" s="74" t="str">
        <f t="shared" si="9"/>
        <v>OY</v>
      </c>
      <c r="K163" s="74" t="str">
        <f t="shared" si="12"/>
        <v>JAGUAR</v>
      </c>
      <c r="L163" s="74" t="str">
        <f t="shared" si="12"/>
        <v>PAD A</v>
      </c>
      <c r="M163" s="74" t="str">
        <f t="shared" si="10"/>
        <v>JAGUAR-A001</v>
      </c>
      <c r="N163" s="71" t="s">
        <v>3382</v>
      </c>
    </row>
    <row r="164" spans="1:14" hidden="1">
      <c r="A164" s="74" t="s">
        <v>2688</v>
      </c>
      <c r="B164" s="74" t="s">
        <v>3547</v>
      </c>
      <c r="C164" s="74" t="s">
        <v>3694</v>
      </c>
      <c r="D164" s="74" t="s">
        <v>3516</v>
      </c>
      <c r="E164" s="74" t="s">
        <v>3697</v>
      </c>
      <c r="F164" s="74" t="s">
        <v>3698</v>
      </c>
      <c r="G164" s="74" t="s">
        <v>3698</v>
      </c>
      <c r="H164" s="74" t="str">
        <f t="shared" si="11"/>
        <v>B07</v>
      </c>
      <c r="I164" s="74" t="str">
        <f>IF(ISERROR(VLOOKUP(H164,BD!BN$2:BO$51,2,FALSE)),"",VLOOKUP(H164,BD!BN$2:BO$51,2,FALSE))</f>
        <v>BLOQUE 07</v>
      </c>
      <c r="J164" s="74" t="str">
        <f t="shared" si="9"/>
        <v>OY</v>
      </c>
      <c r="K164" s="74" t="str">
        <f t="shared" si="12"/>
        <v>JAGUAR</v>
      </c>
      <c r="L164" s="74" t="str">
        <f t="shared" si="12"/>
        <v>PAD B</v>
      </c>
      <c r="M164" s="74" t="str">
        <f t="shared" si="10"/>
        <v>JAGUAR-B002A</v>
      </c>
      <c r="N164" s="71" t="s">
        <v>3382</v>
      </c>
    </row>
    <row r="165" spans="1:14" hidden="1">
      <c r="A165" s="74" t="s">
        <v>2688</v>
      </c>
      <c r="B165" s="74" t="s">
        <v>3547</v>
      </c>
      <c r="C165" s="74" t="s">
        <v>3694</v>
      </c>
      <c r="D165" s="74" t="s">
        <v>3519</v>
      </c>
      <c r="E165" s="74" t="s">
        <v>3699</v>
      </c>
      <c r="F165" s="74" t="s">
        <v>3700</v>
      </c>
      <c r="G165" s="74" t="s">
        <v>3700</v>
      </c>
      <c r="H165" s="74" t="str">
        <f t="shared" si="11"/>
        <v>B07</v>
      </c>
      <c r="I165" s="74" t="str">
        <f>IF(ISERROR(VLOOKUP(H165,BD!BN$2:BO$51,2,FALSE)),"",VLOOKUP(H165,BD!BN$2:BO$51,2,FALSE))</f>
        <v>BLOQUE 07</v>
      </c>
      <c r="J165" s="74" t="str">
        <f t="shared" si="9"/>
        <v>OY</v>
      </c>
      <c r="K165" s="74" t="str">
        <f t="shared" si="12"/>
        <v>JAGUAR</v>
      </c>
      <c r="L165" s="74" t="str">
        <f t="shared" si="12"/>
        <v>PAD C</v>
      </c>
      <c r="M165" s="74" t="str">
        <f t="shared" si="10"/>
        <v>JAGUAR-C003</v>
      </c>
      <c r="N165" s="71" t="s">
        <v>3382</v>
      </c>
    </row>
    <row r="166" spans="1:14" hidden="1">
      <c r="A166" s="74" t="s">
        <v>2688</v>
      </c>
      <c r="B166" s="74" t="s">
        <v>3547</v>
      </c>
      <c r="C166" s="74" t="s">
        <v>3694</v>
      </c>
      <c r="D166" s="74" t="s">
        <v>3523</v>
      </c>
      <c r="E166" s="74" t="s">
        <v>3701</v>
      </c>
      <c r="F166" s="74" t="s">
        <v>3702</v>
      </c>
      <c r="G166" s="74" t="s">
        <v>3702</v>
      </c>
      <c r="H166" s="74" t="str">
        <f t="shared" si="11"/>
        <v>B07</v>
      </c>
      <c r="I166" s="74" t="str">
        <f>IF(ISERROR(VLOOKUP(H166,BD!BN$2:BO$51,2,FALSE)),"",VLOOKUP(H166,BD!BN$2:BO$51,2,FALSE))</f>
        <v>BLOQUE 07</v>
      </c>
      <c r="J166" s="74" t="str">
        <f t="shared" si="9"/>
        <v>OY</v>
      </c>
      <c r="K166" s="74" t="str">
        <f t="shared" si="12"/>
        <v>JAGUAR</v>
      </c>
      <c r="L166" s="74" t="str">
        <f t="shared" si="12"/>
        <v>PAD D</v>
      </c>
      <c r="M166" s="74" t="str">
        <f t="shared" si="10"/>
        <v>JAGUAR-D005</v>
      </c>
      <c r="N166" s="71" t="s">
        <v>3382</v>
      </c>
    </row>
    <row r="167" spans="1:14" hidden="1">
      <c r="A167" s="74" t="s">
        <v>2688</v>
      </c>
      <c r="B167" s="74" t="s">
        <v>3547</v>
      </c>
      <c r="C167" s="74" t="s">
        <v>3694</v>
      </c>
      <c r="D167" s="74" t="s">
        <v>3599</v>
      </c>
      <c r="E167" s="74" t="s">
        <v>3703</v>
      </c>
      <c r="F167" s="74" t="s">
        <v>3704</v>
      </c>
      <c r="G167" s="74" t="s">
        <v>3704</v>
      </c>
      <c r="H167" s="74" t="str">
        <f t="shared" si="11"/>
        <v>B07</v>
      </c>
      <c r="I167" s="74" t="str">
        <f>IF(ISERROR(VLOOKUP(H167,BD!BN$2:BO$51,2,FALSE)),"",VLOOKUP(H167,BD!BN$2:BO$51,2,FALSE))</f>
        <v>BLOQUE 07</v>
      </c>
      <c r="J167" s="74" t="str">
        <f t="shared" si="9"/>
        <v>OY</v>
      </c>
      <c r="K167" s="74" t="str">
        <f t="shared" si="12"/>
        <v>JAGUAR</v>
      </c>
      <c r="L167" s="74" t="str">
        <f t="shared" si="12"/>
        <v>PAD E</v>
      </c>
      <c r="M167" s="74" t="str">
        <f t="shared" si="10"/>
        <v>JAGUAR-E008</v>
      </c>
      <c r="N167" s="71" t="s">
        <v>3382</v>
      </c>
    </row>
    <row r="168" spans="1:14" hidden="1">
      <c r="A168" s="74" t="s">
        <v>2688</v>
      </c>
      <c r="B168" s="74" t="s">
        <v>3547</v>
      </c>
      <c r="C168" s="74" t="s">
        <v>3694</v>
      </c>
      <c r="D168" s="74" t="s">
        <v>3599</v>
      </c>
      <c r="E168" s="74" t="s">
        <v>3705</v>
      </c>
      <c r="F168" s="74" t="s">
        <v>3706</v>
      </c>
      <c r="G168" s="74" t="s">
        <v>3706</v>
      </c>
      <c r="H168" s="74" t="str">
        <f t="shared" si="11"/>
        <v>B07</v>
      </c>
      <c r="I168" s="74" t="str">
        <f>IF(ISERROR(VLOOKUP(H168,BD!BN$2:BO$51,2,FALSE)),"",VLOOKUP(H168,BD!BN$2:BO$51,2,FALSE))</f>
        <v>BLOQUE 07</v>
      </c>
      <c r="J168" s="74" t="str">
        <f t="shared" si="9"/>
        <v>OY</v>
      </c>
      <c r="K168" s="74" t="str">
        <f t="shared" si="12"/>
        <v>JAGUAR</v>
      </c>
      <c r="L168" s="74" t="str">
        <f t="shared" si="12"/>
        <v>PAD E</v>
      </c>
      <c r="M168" s="74" t="str">
        <f t="shared" si="10"/>
        <v>JAGUAR-E007</v>
      </c>
      <c r="N168" s="71" t="s">
        <v>3382</v>
      </c>
    </row>
    <row r="169" spans="1:14" hidden="1">
      <c r="A169" s="74" t="s">
        <v>2688</v>
      </c>
      <c r="B169" s="74" t="s">
        <v>3547</v>
      </c>
      <c r="C169" s="74" t="s">
        <v>3694</v>
      </c>
      <c r="D169" s="74" t="s">
        <v>3602</v>
      </c>
      <c r="E169" s="74" t="s">
        <v>3707</v>
      </c>
      <c r="F169" s="74" t="s">
        <v>3708</v>
      </c>
      <c r="G169" s="74" t="s">
        <v>3708</v>
      </c>
      <c r="H169" s="74" t="str">
        <f t="shared" si="11"/>
        <v>B07</v>
      </c>
      <c r="I169" s="74" t="str">
        <f>IF(ISERROR(VLOOKUP(H169,BD!BN$2:BO$51,2,FALSE)),"",VLOOKUP(H169,BD!BN$2:BO$51,2,FALSE))</f>
        <v>BLOQUE 07</v>
      </c>
      <c r="J169" s="74" t="str">
        <f t="shared" si="9"/>
        <v>OY</v>
      </c>
      <c r="K169" s="74" t="str">
        <f t="shared" si="12"/>
        <v>JAGUAR</v>
      </c>
      <c r="L169" s="74" t="str">
        <f t="shared" si="12"/>
        <v>PAD F</v>
      </c>
      <c r="M169" s="74" t="str">
        <f t="shared" si="10"/>
        <v>JAGUAR-F009</v>
      </c>
      <c r="N169" s="71" t="s">
        <v>3382</v>
      </c>
    </row>
    <row r="170" spans="1:14" hidden="1">
      <c r="A170" s="74" t="s">
        <v>2688</v>
      </c>
      <c r="B170" s="74" t="s">
        <v>3547</v>
      </c>
      <c r="C170" s="74" t="s">
        <v>2967</v>
      </c>
      <c r="D170" s="74" t="s">
        <v>3489</v>
      </c>
      <c r="E170" s="74" t="s">
        <v>3709</v>
      </c>
      <c r="F170" s="74" t="s">
        <v>3710</v>
      </c>
      <c r="G170" s="74" t="s">
        <v>3710</v>
      </c>
      <c r="H170" s="74" t="str">
        <f t="shared" si="11"/>
        <v>B07</v>
      </c>
      <c r="I170" s="74" t="str">
        <f>IF(ISERROR(VLOOKUP(H170,BD!BN$2:BO$51,2,FALSE)),"",VLOOKUP(H170,BD!BN$2:BO$51,2,FALSE))</f>
        <v>BLOQUE 07</v>
      </c>
      <c r="J170" s="74" t="str">
        <f t="shared" si="9"/>
        <v>OY</v>
      </c>
      <c r="K170" s="74" t="str">
        <f t="shared" si="12"/>
        <v>LOBO</v>
      </c>
      <c r="L170" s="74" t="str">
        <f t="shared" si="12"/>
        <v>PAD A</v>
      </c>
      <c r="M170" s="74" t="str">
        <f t="shared" si="10"/>
        <v>LOBO-A001</v>
      </c>
      <c r="N170" s="71" t="s">
        <v>3382</v>
      </c>
    </row>
    <row r="171" spans="1:14" hidden="1">
      <c r="A171" s="74" t="s">
        <v>2688</v>
      </c>
      <c r="B171" s="74" t="s">
        <v>3547</v>
      </c>
      <c r="C171" s="74" t="s">
        <v>2967</v>
      </c>
      <c r="D171" s="74" t="s">
        <v>3516</v>
      </c>
      <c r="E171" s="74" t="s">
        <v>3711</v>
      </c>
      <c r="F171" s="74" t="s">
        <v>3712</v>
      </c>
      <c r="G171" s="74" t="s">
        <v>3712</v>
      </c>
      <c r="H171" s="74" t="str">
        <f t="shared" si="11"/>
        <v>B07</v>
      </c>
      <c r="I171" s="74" t="str">
        <f>IF(ISERROR(VLOOKUP(H171,BD!BN$2:BO$51,2,FALSE)),"",VLOOKUP(H171,BD!BN$2:BO$51,2,FALSE))</f>
        <v>BLOQUE 07</v>
      </c>
      <c r="J171" s="74" t="str">
        <f t="shared" si="9"/>
        <v>OY</v>
      </c>
      <c r="K171" s="74" t="str">
        <f t="shared" si="12"/>
        <v>LOBO</v>
      </c>
      <c r="L171" s="74" t="str">
        <f t="shared" si="12"/>
        <v>PAD B</v>
      </c>
      <c r="M171" s="74" t="str">
        <f t="shared" si="10"/>
        <v>LOBO-B002</v>
      </c>
      <c r="N171" s="71" t="s">
        <v>3382</v>
      </c>
    </row>
    <row r="172" spans="1:14" hidden="1">
      <c r="A172" s="74" t="s">
        <v>2688</v>
      </c>
      <c r="B172" s="74" t="s">
        <v>3547</v>
      </c>
      <c r="C172" s="74" t="s">
        <v>2967</v>
      </c>
      <c r="D172" s="74" t="s">
        <v>3519</v>
      </c>
      <c r="E172" s="74" t="s">
        <v>3713</v>
      </c>
      <c r="F172" s="74" t="s">
        <v>3714</v>
      </c>
      <c r="G172" s="74" t="s">
        <v>3714</v>
      </c>
      <c r="H172" s="74" t="str">
        <f t="shared" si="11"/>
        <v>B07</v>
      </c>
      <c r="I172" s="74" t="str">
        <f>IF(ISERROR(VLOOKUP(H172,BD!BN$2:BO$51,2,FALSE)),"",VLOOKUP(H172,BD!BN$2:BO$51,2,FALSE))</f>
        <v>BLOQUE 07</v>
      </c>
      <c r="J172" s="74" t="str">
        <f t="shared" si="9"/>
        <v>OY</v>
      </c>
      <c r="K172" s="74" t="str">
        <f t="shared" si="12"/>
        <v>LOBO</v>
      </c>
      <c r="L172" s="74" t="str">
        <f t="shared" si="12"/>
        <v>PAD C</v>
      </c>
      <c r="M172" s="74" t="str">
        <f t="shared" si="10"/>
        <v>LOBO-C003</v>
      </c>
      <c r="N172" s="71" t="s">
        <v>3382</v>
      </c>
    </row>
    <row r="173" spans="1:14" hidden="1">
      <c r="A173" s="74" t="s">
        <v>2688</v>
      </c>
      <c r="B173" s="74" t="s">
        <v>3547</v>
      </c>
      <c r="C173" s="74" t="s">
        <v>2967</v>
      </c>
      <c r="D173" s="74" t="s">
        <v>3519</v>
      </c>
      <c r="E173" s="74" t="s">
        <v>3715</v>
      </c>
      <c r="F173" s="74" t="s">
        <v>3716</v>
      </c>
      <c r="G173" s="74" t="s">
        <v>3716</v>
      </c>
      <c r="H173" s="74" t="str">
        <f t="shared" si="11"/>
        <v>B07</v>
      </c>
      <c r="I173" s="74" t="str">
        <f>IF(ISERROR(VLOOKUP(H173,BD!BN$2:BO$51,2,FALSE)),"",VLOOKUP(H173,BD!BN$2:BO$51,2,FALSE))</f>
        <v>BLOQUE 07</v>
      </c>
      <c r="J173" s="74" t="str">
        <f t="shared" si="9"/>
        <v>OY</v>
      </c>
      <c r="K173" s="74" t="str">
        <f t="shared" si="12"/>
        <v>LOBO</v>
      </c>
      <c r="L173" s="74" t="str">
        <f t="shared" si="12"/>
        <v>PAD C</v>
      </c>
      <c r="M173" s="74" t="str">
        <f t="shared" si="10"/>
        <v>LOBO-C007</v>
      </c>
      <c r="N173" s="71" t="s">
        <v>3382</v>
      </c>
    </row>
    <row r="174" spans="1:14" hidden="1">
      <c r="A174" s="74" t="s">
        <v>2688</v>
      </c>
      <c r="B174" s="74" t="s">
        <v>3547</v>
      </c>
      <c r="C174" s="74" t="s">
        <v>2967</v>
      </c>
      <c r="D174" s="74" t="s">
        <v>3519</v>
      </c>
      <c r="E174" s="74" t="s">
        <v>3717</v>
      </c>
      <c r="F174" s="74" t="s">
        <v>3718</v>
      </c>
      <c r="G174" s="74" t="s">
        <v>3718</v>
      </c>
      <c r="H174" s="74" t="str">
        <f t="shared" si="11"/>
        <v>B07</v>
      </c>
      <c r="I174" s="74" t="str">
        <f>IF(ISERROR(VLOOKUP(H174,BD!BN$2:BO$51,2,FALSE)),"",VLOOKUP(H174,BD!BN$2:BO$51,2,FALSE))</f>
        <v>BLOQUE 07</v>
      </c>
      <c r="J174" s="74" t="str">
        <f t="shared" si="9"/>
        <v>OY</v>
      </c>
      <c r="K174" s="74" t="str">
        <f t="shared" si="12"/>
        <v>LOBO</v>
      </c>
      <c r="L174" s="74" t="str">
        <f t="shared" si="12"/>
        <v>PAD C</v>
      </c>
      <c r="M174" s="74" t="str">
        <f t="shared" si="10"/>
        <v>LOBO-C005</v>
      </c>
      <c r="N174" s="71" t="s">
        <v>3382</v>
      </c>
    </row>
    <row r="175" spans="1:14" hidden="1">
      <c r="A175" s="74" t="s">
        <v>2688</v>
      </c>
      <c r="B175" s="74" t="s">
        <v>3547</v>
      </c>
      <c r="C175" s="74" t="s">
        <v>2967</v>
      </c>
      <c r="D175" s="74" t="s">
        <v>3519</v>
      </c>
      <c r="E175" s="74" t="s">
        <v>3719</v>
      </c>
      <c r="F175" s="74" t="s">
        <v>3720</v>
      </c>
      <c r="G175" s="74" t="s">
        <v>3720</v>
      </c>
      <c r="H175" s="74" t="str">
        <f t="shared" si="11"/>
        <v>B07</v>
      </c>
      <c r="I175" s="74" t="str">
        <f>IF(ISERROR(VLOOKUP(H175,BD!BN$2:BO$51,2,FALSE)),"",VLOOKUP(H175,BD!BN$2:BO$51,2,FALSE))</f>
        <v>BLOQUE 07</v>
      </c>
      <c r="J175" s="74" t="str">
        <f t="shared" si="9"/>
        <v>OY</v>
      </c>
      <c r="K175" s="74" t="str">
        <f t="shared" si="12"/>
        <v>LOBO</v>
      </c>
      <c r="L175" s="74" t="str">
        <f t="shared" si="12"/>
        <v>PAD C</v>
      </c>
      <c r="M175" s="74" t="str">
        <f t="shared" si="10"/>
        <v>LOBO-C006</v>
      </c>
      <c r="N175" s="71" t="s">
        <v>3382</v>
      </c>
    </row>
    <row r="176" spans="1:14" hidden="1">
      <c r="A176" s="74" t="s">
        <v>2688</v>
      </c>
      <c r="B176" s="74" t="s">
        <v>3547</v>
      </c>
      <c r="C176" s="74" t="s">
        <v>2967</v>
      </c>
      <c r="D176" s="74" t="s">
        <v>3523</v>
      </c>
      <c r="E176" s="74" t="s">
        <v>3721</v>
      </c>
      <c r="F176" s="74" t="s">
        <v>3722</v>
      </c>
      <c r="G176" s="74" t="s">
        <v>3722</v>
      </c>
      <c r="H176" s="74" t="str">
        <f t="shared" si="11"/>
        <v>B07</v>
      </c>
      <c r="I176" s="74" t="str">
        <f>IF(ISERROR(VLOOKUP(H176,BD!BN$2:BO$51,2,FALSE)),"",VLOOKUP(H176,BD!BN$2:BO$51,2,FALSE))</f>
        <v>BLOQUE 07</v>
      </c>
      <c r="J176" s="74" t="str">
        <f t="shared" si="9"/>
        <v>OY</v>
      </c>
      <c r="K176" s="74" t="str">
        <f t="shared" si="12"/>
        <v>LOBO</v>
      </c>
      <c r="L176" s="74" t="str">
        <f t="shared" si="12"/>
        <v>PAD D</v>
      </c>
      <c r="M176" s="74" t="str">
        <f t="shared" si="10"/>
        <v>LOBO-D004</v>
      </c>
      <c r="N176" s="71" t="s">
        <v>3382</v>
      </c>
    </row>
    <row r="177" spans="1:14" hidden="1">
      <c r="A177" s="74" t="s">
        <v>2688</v>
      </c>
      <c r="B177" s="74" t="s">
        <v>3547</v>
      </c>
      <c r="C177" s="74" t="s">
        <v>2974</v>
      </c>
      <c r="D177" s="74" t="s">
        <v>3489</v>
      </c>
      <c r="E177" s="74" t="s">
        <v>3723</v>
      </c>
      <c r="F177" s="74" t="s">
        <v>3724</v>
      </c>
      <c r="G177" s="74" t="s">
        <v>3724</v>
      </c>
      <c r="H177" s="74" t="str">
        <f t="shared" si="11"/>
        <v>B07</v>
      </c>
      <c r="I177" s="74" t="str">
        <f>IF(ISERROR(VLOOKUP(H177,BD!BN$2:BO$51,2,FALSE)),"",VLOOKUP(H177,BD!BN$2:BO$51,2,FALSE))</f>
        <v>BLOQUE 07</v>
      </c>
      <c r="J177" s="74" t="str">
        <f t="shared" si="9"/>
        <v>OY</v>
      </c>
      <c r="K177" s="74" t="str">
        <f t="shared" si="12"/>
        <v>MONO</v>
      </c>
      <c r="L177" s="74" t="str">
        <f t="shared" si="12"/>
        <v>PAD A</v>
      </c>
      <c r="M177" s="74" t="str">
        <f t="shared" si="10"/>
        <v>MONO-A004</v>
      </c>
      <c r="N177" s="71" t="s">
        <v>3382</v>
      </c>
    </row>
    <row r="178" spans="1:14" hidden="1">
      <c r="A178" s="74" t="s">
        <v>2688</v>
      </c>
      <c r="B178" s="74" t="s">
        <v>3547</v>
      </c>
      <c r="C178" s="74" t="s">
        <v>2974</v>
      </c>
      <c r="D178" s="74" t="s">
        <v>3489</v>
      </c>
      <c r="E178" s="74" t="s">
        <v>3725</v>
      </c>
      <c r="F178" s="74" t="s">
        <v>3726</v>
      </c>
      <c r="G178" s="74" t="s">
        <v>3726</v>
      </c>
      <c r="H178" s="74" t="str">
        <f t="shared" si="11"/>
        <v>B07</v>
      </c>
      <c r="I178" s="74" t="str">
        <f>IF(ISERROR(VLOOKUP(H178,BD!BN$2:BO$51,2,FALSE)),"",VLOOKUP(H178,BD!BN$2:BO$51,2,FALSE))</f>
        <v>BLOQUE 07</v>
      </c>
      <c r="J178" s="74" t="str">
        <f t="shared" si="9"/>
        <v>OY</v>
      </c>
      <c r="K178" s="74" t="str">
        <f t="shared" si="12"/>
        <v>MONO</v>
      </c>
      <c r="L178" s="74" t="str">
        <f t="shared" si="12"/>
        <v>PAD A</v>
      </c>
      <c r="M178" s="74" t="str">
        <f t="shared" si="10"/>
        <v>MONO-A003</v>
      </c>
      <c r="N178" s="71" t="s">
        <v>3382</v>
      </c>
    </row>
    <row r="179" spans="1:14" hidden="1">
      <c r="A179" s="74" t="s">
        <v>2688</v>
      </c>
      <c r="B179" s="74" t="s">
        <v>3547</v>
      </c>
      <c r="C179" s="74" t="s">
        <v>2974</v>
      </c>
      <c r="D179" s="74" t="s">
        <v>3489</v>
      </c>
      <c r="E179" s="74" t="s">
        <v>3727</v>
      </c>
      <c r="F179" s="74" t="s">
        <v>3728</v>
      </c>
      <c r="G179" s="74" t="s">
        <v>3728</v>
      </c>
      <c r="H179" s="74" t="str">
        <f t="shared" si="11"/>
        <v>B07</v>
      </c>
      <c r="I179" s="74" t="str">
        <f>IF(ISERROR(VLOOKUP(H179,BD!BN$2:BO$51,2,FALSE)),"",VLOOKUP(H179,BD!BN$2:BO$51,2,FALSE))</f>
        <v>BLOQUE 07</v>
      </c>
      <c r="J179" s="74" t="str">
        <f t="shared" si="9"/>
        <v>OY</v>
      </c>
      <c r="K179" s="74" t="str">
        <f t="shared" si="12"/>
        <v>MONO</v>
      </c>
      <c r="L179" s="74" t="str">
        <f t="shared" si="12"/>
        <v>PAD A</v>
      </c>
      <c r="M179" s="74" t="str">
        <f t="shared" si="10"/>
        <v>MONO-A001</v>
      </c>
      <c r="N179" s="71" t="s">
        <v>3382</v>
      </c>
    </row>
    <row r="180" spans="1:14" hidden="1">
      <c r="A180" s="74" t="s">
        <v>2688</v>
      </c>
      <c r="B180" s="74" t="s">
        <v>3547</v>
      </c>
      <c r="C180" s="74" t="s">
        <v>2974</v>
      </c>
      <c r="D180" s="74" t="s">
        <v>3489</v>
      </c>
      <c r="E180" s="74" t="s">
        <v>3729</v>
      </c>
      <c r="F180" s="74" t="s">
        <v>3730</v>
      </c>
      <c r="G180" s="74" t="s">
        <v>3730</v>
      </c>
      <c r="H180" s="74" t="str">
        <f t="shared" si="11"/>
        <v>B07</v>
      </c>
      <c r="I180" s="74" t="str">
        <f>IF(ISERROR(VLOOKUP(H180,BD!BN$2:BO$51,2,FALSE)),"",VLOOKUP(H180,BD!BN$2:BO$51,2,FALSE))</f>
        <v>BLOQUE 07</v>
      </c>
      <c r="J180" s="74" t="str">
        <f t="shared" si="9"/>
        <v>OY</v>
      </c>
      <c r="K180" s="74" t="str">
        <f t="shared" si="12"/>
        <v>MONO</v>
      </c>
      <c r="L180" s="74" t="str">
        <f t="shared" si="12"/>
        <v>PAD A</v>
      </c>
      <c r="M180" s="74" t="str">
        <f t="shared" si="10"/>
        <v>MONO-A005</v>
      </c>
      <c r="N180" s="71" t="s">
        <v>3382</v>
      </c>
    </row>
    <row r="181" spans="1:14" hidden="1">
      <c r="A181" s="74" t="s">
        <v>2688</v>
      </c>
      <c r="B181" s="74" t="s">
        <v>3547</v>
      </c>
      <c r="C181" s="74" t="s">
        <v>2974</v>
      </c>
      <c r="D181" s="74" t="s">
        <v>3489</v>
      </c>
      <c r="E181" s="74" t="s">
        <v>3731</v>
      </c>
      <c r="F181" s="74" t="s">
        <v>3732</v>
      </c>
      <c r="G181" s="74" t="s">
        <v>3732</v>
      </c>
      <c r="H181" s="74" t="str">
        <f t="shared" si="11"/>
        <v>B07</v>
      </c>
      <c r="I181" s="74" t="str">
        <f>IF(ISERROR(VLOOKUP(H181,BD!BN$2:BO$51,2,FALSE)),"",VLOOKUP(H181,BD!BN$2:BO$51,2,FALSE))</f>
        <v>BLOQUE 07</v>
      </c>
      <c r="J181" s="74" t="str">
        <f t="shared" si="9"/>
        <v>OY</v>
      </c>
      <c r="K181" s="74" t="str">
        <f t="shared" si="12"/>
        <v>MONO</v>
      </c>
      <c r="L181" s="74" t="str">
        <f t="shared" si="12"/>
        <v>PAD A</v>
      </c>
      <c r="M181" s="74" t="str">
        <f t="shared" si="10"/>
        <v>MONO-A002</v>
      </c>
      <c r="N181" s="71" t="s">
        <v>3382</v>
      </c>
    </row>
    <row r="182" spans="1:14" hidden="1">
      <c r="A182" s="74" t="s">
        <v>2688</v>
      </c>
      <c r="B182" s="74" t="s">
        <v>3547</v>
      </c>
      <c r="C182" s="74" t="s">
        <v>2974</v>
      </c>
      <c r="D182" s="74" t="s">
        <v>3516</v>
      </c>
      <c r="E182" s="74" t="s">
        <v>3733</v>
      </c>
      <c r="F182" s="74" t="s">
        <v>3734</v>
      </c>
      <c r="G182" s="74" t="s">
        <v>3734</v>
      </c>
      <c r="H182" s="74" t="str">
        <f t="shared" si="11"/>
        <v>B07</v>
      </c>
      <c r="I182" s="74" t="str">
        <f>IF(ISERROR(VLOOKUP(H182,BD!BN$2:BO$51,2,FALSE)),"",VLOOKUP(H182,BD!BN$2:BO$51,2,FALSE))</f>
        <v>BLOQUE 07</v>
      </c>
      <c r="J182" s="74" t="str">
        <f t="shared" si="9"/>
        <v>OY</v>
      </c>
      <c r="K182" s="74" t="str">
        <f t="shared" si="12"/>
        <v>MONO</v>
      </c>
      <c r="L182" s="74" t="str">
        <f t="shared" si="12"/>
        <v>PAD B</v>
      </c>
      <c r="M182" s="74" t="str">
        <f t="shared" si="10"/>
        <v>MONO-B008</v>
      </c>
      <c r="N182" s="71" t="s">
        <v>3382</v>
      </c>
    </row>
    <row r="183" spans="1:14" hidden="1">
      <c r="A183" s="74" t="s">
        <v>2688</v>
      </c>
      <c r="B183" s="74" t="s">
        <v>3547</v>
      </c>
      <c r="C183" s="74" t="s">
        <v>2974</v>
      </c>
      <c r="D183" s="74" t="s">
        <v>3516</v>
      </c>
      <c r="E183" s="74" t="s">
        <v>3735</v>
      </c>
      <c r="F183" s="74" t="s">
        <v>3736</v>
      </c>
      <c r="G183" s="74" t="s">
        <v>3736</v>
      </c>
      <c r="H183" s="74" t="str">
        <f t="shared" si="11"/>
        <v>B07</v>
      </c>
      <c r="I183" s="74" t="str">
        <f>IF(ISERROR(VLOOKUP(H183,BD!BN$2:BO$51,2,FALSE)),"",VLOOKUP(H183,BD!BN$2:BO$51,2,FALSE))</f>
        <v>BLOQUE 07</v>
      </c>
      <c r="J183" s="74" t="str">
        <f t="shared" si="9"/>
        <v>OY</v>
      </c>
      <c r="K183" s="74" t="str">
        <f t="shared" si="12"/>
        <v>MONO</v>
      </c>
      <c r="L183" s="74" t="str">
        <f t="shared" si="12"/>
        <v>PAD B</v>
      </c>
      <c r="M183" s="74" t="str">
        <f t="shared" si="10"/>
        <v>MONO-B007</v>
      </c>
      <c r="N183" s="71" t="s">
        <v>3382</v>
      </c>
    </row>
    <row r="184" spans="1:14" hidden="1">
      <c r="A184" s="74" t="s">
        <v>2688</v>
      </c>
      <c r="B184" s="74" t="s">
        <v>3547</v>
      </c>
      <c r="C184" s="74" t="s">
        <v>2974</v>
      </c>
      <c r="D184" s="74" t="s">
        <v>3516</v>
      </c>
      <c r="E184" s="74" t="s">
        <v>3737</v>
      </c>
      <c r="F184" s="74" t="s">
        <v>3738</v>
      </c>
      <c r="G184" s="74" t="s">
        <v>3738</v>
      </c>
      <c r="H184" s="74" t="str">
        <f t="shared" si="11"/>
        <v>B07</v>
      </c>
      <c r="I184" s="74" t="str">
        <f>IF(ISERROR(VLOOKUP(H184,BD!BN$2:BO$51,2,FALSE)),"",VLOOKUP(H184,BD!BN$2:BO$51,2,FALSE))</f>
        <v>BLOQUE 07</v>
      </c>
      <c r="J184" s="74" t="str">
        <f t="shared" si="9"/>
        <v>OY</v>
      </c>
      <c r="K184" s="74" t="str">
        <f t="shared" si="12"/>
        <v>MONO</v>
      </c>
      <c r="L184" s="74" t="str">
        <f t="shared" si="12"/>
        <v>PAD B</v>
      </c>
      <c r="M184" s="74" t="str">
        <f t="shared" si="10"/>
        <v>MONO-B009</v>
      </c>
      <c r="N184" s="71" t="s">
        <v>3382</v>
      </c>
    </row>
    <row r="185" spans="1:14" hidden="1">
      <c r="A185" s="74" t="s">
        <v>2688</v>
      </c>
      <c r="B185" s="74" t="s">
        <v>3547</v>
      </c>
      <c r="C185" s="74" t="s">
        <v>2974</v>
      </c>
      <c r="D185" s="74" t="s">
        <v>3516</v>
      </c>
      <c r="E185" s="74" t="s">
        <v>3739</v>
      </c>
      <c r="F185" s="74" t="s">
        <v>3740</v>
      </c>
      <c r="G185" s="74" t="s">
        <v>3740</v>
      </c>
      <c r="H185" s="74" t="str">
        <f t="shared" si="11"/>
        <v>B07</v>
      </c>
      <c r="I185" s="74" t="str">
        <f>IF(ISERROR(VLOOKUP(H185,BD!BN$2:BO$51,2,FALSE)),"",VLOOKUP(H185,BD!BN$2:BO$51,2,FALSE))</f>
        <v>BLOQUE 07</v>
      </c>
      <c r="J185" s="74" t="str">
        <f t="shared" si="9"/>
        <v>OY</v>
      </c>
      <c r="K185" s="74" t="str">
        <f t="shared" si="12"/>
        <v>MONO</v>
      </c>
      <c r="L185" s="74" t="str">
        <f t="shared" si="12"/>
        <v>PAD B</v>
      </c>
      <c r="M185" s="74" t="str">
        <f t="shared" si="10"/>
        <v>MONO-B011</v>
      </c>
      <c r="N185" s="71" t="s">
        <v>3382</v>
      </c>
    </row>
    <row r="186" spans="1:14" hidden="1">
      <c r="A186" s="74" t="s">
        <v>2688</v>
      </c>
      <c r="B186" s="74" t="s">
        <v>3547</v>
      </c>
      <c r="C186" s="74" t="s">
        <v>2974</v>
      </c>
      <c r="D186" s="74" t="s">
        <v>3516</v>
      </c>
      <c r="E186" s="74" t="s">
        <v>3741</v>
      </c>
      <c r="F186" s="74" t="s">
        <v>3742</v>
      </c>
      <c r="G186" s="74" t="s">
        <v>3742</v>
      </c>
      <c r="H186" s="74" t="str">
        <f t="shared" si="11"/>
        <v>B07</v>
      </c>
      <c r="I186" s="74" t="str">
        <f>IF(ISERROR(VLOOKUP(H186,BD!BN$2:BO$51,2,FALSE)),"",VLOOKUP(H186,BD!BN$2:BO$51,2,FALSE))</f>
        <v>BLOQUE 07</v>
      </c>
      <c r="J186" s="74" t="str">
        <f t="shared" si="9"/>
        <v>OY</v>
      </c>
      <c r="K186" s="74" t="str">
        <f t="shared" si="12"/>
        <v>MONO</v>
      </c>
      <c r="L186" s="74" t="str">
        <f t="shared" si="12"/>
        <v>PAD B</v>
      </c>
      <c r="M186" s="74" t="str">
        <f t="shared" si="10"/>
        <v>MONO-B006</v>
      </c>
      <c r="N186" s="71" t="s">
        <v>3382</v>
      </c>
    </row>
    <row r="187" spans="1:14" hidden="1">
      <c r="A187" s="74" t="s">
        <v>2688</v>
      </c>
      <c r="B187" s="74" t="s">
        <v>3547</v>
      </c>
      <c r="C187" s="74" t="s">
        <v>2974</v>
      </c>
      <c r="D187" s="74" t="s">
        <v>3519</v>
      </c>
      <c r="E187" s="74" t="s">
        <v>3743</v>
      </c>
      <c r="F187" s="74" t="s">
        <v>3744</v>
      </c>
      <c r="G187" s="74" t="s">
        <v>3744</v>
      </c>
      <c r="H187" s="74" t="str">
        <f t="shared" si="11"/>
        <v>B07</v>
      </c>
      <c r="I187" s="74" t="str">
        <f>IF(ISERROR(VLOOKUP(H187,BD!BN$2:BO$51,2,FALSE)),"",VLOOKUP(H187,BD!BN$2:BO$51,2,FALSE))</f>
        <v>BLOQUE 07</v>
      </c>
      <c r="J187" s="74" t="str">
        <f t="shared" si="9"/>
        <v>OY</v>
      </c>
      <c r="K187" s="74" t="str">
        <f t="shared" si="12"/>
        <v>MONO</v>
      </c>
      <c r="L187" s="74" t="str">
        <f t="shared" si="12"/>
        <v>PAD C</v>
      </c>
      <c r="M187" s="74" t="str">
        <f t="shared" si="10"/>
        <v>MONO-C010</v>
      </c>
      <c r="N187" s="71" t="s">
        <v>3382</v>
      </c>
    </row>
    <row r="188" spans="1:14" hidden="1">
      <c r="A188" s="74" t="s">
        <v>2688</v>
      </c>
      <c r="B188" s="74" t="s">
        <v>3547</v>
      </c>
      <c r="C188" s="74" t="s">
        <v>2974</v>
      </c>
      <c r="D188" s="74" t="s">
        <v>3519</v>
      </c>
      <c r="E188" s="74" t="s">
        <v>3745</v>
      </c>
      <c r="F188" s="74" t="s">
        <v>3746</v>
      </c>
      <c r="G188" s="74" t="s">
        <v>3746</v>
      </c>
      <c r="H188" s="74" t="str">
        <f t="shared" si="11"/>
        <v>B07</v>
      </c>
      <c r="I188" s="74" t="str">
        <f>IF(ISERROR(VLOOKUP(H188,BD!BN$2:BO$51,2,FALSE)),"",VLOOKUP(H188,BD!BN$2:BO$51,2,FALSE))</f>
        <v>BLOQUE 07</v>
      </c>
      <c r="J188" s="74" t="str">
        <f t="shared" si="9"/>
        <v>OY</v>
      </c>
      <c r="K188" s="74" t="str">
        <f t="shared" si="12"/>
        <v>MONO</v>
      </c>
      <c r="L188" s="74" t="str">
        <f t="shared" si="12"/>
        <v>PAD C</v>
      </c>
      <c r="M188" s="74" t="str">
        <f t="shared" si="10"/>
        <v>MONO-C012</v>
      </c>
      <c r="N188" s="71" t="s">
        <v>3382</v>
      </c>
    </row>
    <row r="189" spans="1:14" hidden="1">
      <c r="A189" s="74" t="s">
        <v>2688</v>
      </c>
      <c r="B189" s="74" t="s">
        <v>3547</v>
      </c>
      <c r="C189" s="74" t="s">
        <v>2981</v>
      </c>
      <c r="D189" s="74" t="s">
        <v>3489</v>
      </c>
      <c r="E189" s="74" t="s">
        <v>3747</v>
      </c>
      <c r="F189" s="74" t="s">
        <v>3748</v>
      </c>
      <c r="G189" s="74" t="s">
        <v>3748</v>
      </c>
      <c r="H189" s="74" t="str">
        <f t="shared" si="11"/>
        <v>B07</v>
      </c>
      <c r="I189" s="74" t="str">
        <f>IF(ISERROR(VLOOKUP(H189,BD!BN$2:BO$51,2,FALSE)),"",VLOOKUP(H189,BD!BN$2:BO$51,2,FALSE))</f>
        <v>BLOQUE 07</v>
      </c>
      <c r="J189" s="74" t="str">
        <f t="shared" si="9"/>
        <v>OY</v>
      </c>
      <c r="K189" s="74" t="str">
        <f t="shared" si="12"/>
        <v>OSO</v>
      </c>
      <c r="L189" s="74" t="str">
        <f t="shared" si="12"/>
        <v>PAD A</v>
      </c>
      <c r="M189" s="74" t="str">
        <f t="shared" si="10"/>
        <v>OSO-A051</v>
      </c>
      <c r="N189" s="71" t="s">
        <v>3382</v>
      </c>
    </row>
    <row r="190" spans="1:14" hidden="1">
      <c r="A190" s="74" t="s">
        <v>2688</v>
      </c>
      <c r="B190" s="74" t="s">
        <v>3547</v>
      </c>
      <c r="C190" s="74" t="s">
        <v>2981</v>
      </c>
      <c r="D190" s="74" t="s">
        <v>3489</v>
      </c>
      <c r="E190" s="74" t="s">
        <v>3749</v>
      </c>
      <c r="F190" s="74" t="s">
        <v>3750</v>
      </c>
      <c r="G190" s="74" t="s">
        <v>3750</v>
      </c>
      <c r="H190" s="74" t="str">
        <f>+A190</f>
        <v>B07</v>
      </c>
      <c r="I190" s="74" t="str">
        <f>IF(ISERROR(VLOOKUP(H190,BD!BN$2:BO$51,2,FALSE)),"",VLOOKUP(H190,BD!BN$2:BO$51,2,FALSE))</f>
        <v>BLOQUE 07</v>
      </c>
      <c r="J190" s="74" t="str">
        <f t="shared" si="9"/>
        <v>OY</v>
      </c>
      <c r="K190" s="74" t="str">
        <f>+C190</f>
        <v>OSO</v>
      </c>
      <c r="L190" s="74" t="str">
        <f>+D190</f>
        <v>PAD A</v>
      </c>
      <c r="M190" s="74" t="str">
        <f t="shared" si="10"/>
        <v>OSO-A025</v>
      </c>
      <c r="N190" s="71" t="s">
        <v>3382</v>
      </c>
    </row>
    <row r="191" spans="1:14" hidden="1">
      <c r="A191" s="74" t="s">
        <v>2688</v>
      </c>
      <c r="B191" s="74" t="s">
        <v>3547</v>
      </c>
      <c r="C191" s="74" t="s">
        <v>2981</v>
      </c>
      <c r="D191" s="74" t="s">
        <v>3489</v>
      </c>
      <c r="E191" s="74" t="s">
        <v>3749</v>
      </c>
      <c r="F191" s="74" t="s">
        <v>3750</v>
      </c>
      <c r="G191" s="74" t="s">
        <v>3751</v>
      </c>
      <c r="H191" s="74" t="str">
        <f t="shared" si="11"/>
        <v>B07</v>
      </c>
      <c r="I191" s="74" t="str">
        <f>IF(ISERROR(VLOOKUP(H191,BD!BN$2:BO$51,2,FALSE)),"",VLOOKUP(H191,BD!BN$2:BO$51,2,FALSE))</f>
        <v>BLOQUE 07</v>
      </c>
      <c r="J191" s="74" t="str">
        <f t="shared" si="9"/>
        <v>OY</v>
      </c>
      <c r="K191" s="74" t="str">
        <f t="shared" si="12"/>
        <v>OSO</v>
      </c>
      <c r="L191" s="74" t="str">
        <f t="shared" si="12"/>
        <v>PAD A</v>
      </c>
      <c r="M191" s="74" t="str">
        <f t="shared" si="10"/>
        <v>OSO-A025R1</v>
      </c>
      <c r="N191" s="71" t="s">
        <v>3382</v>
      </c>
    </row>
    <row r="192" spans="1:14" hidden="1">
      <c r="A192" s="74" t="s">
        <v>2688</v>
      </c>
      <c r="B192" s="74" t="s">
        <v>3547</v>
      </c>
      <c r="C192" s="74" t="s">
        <v>2981</v>
      </c>
      <c r="D192" s="74" t="s">
        <v>3489</v>
      </c>
      <c r="E192" s="74" t="s">
        <v>3752</v>
      </c>
      <c r="F192" s="74" t="s">
        <v>3753</v>
      </c>
      <c r="G192" s="74" t="s">
        <v>3753</v>
      </c>
      <c r="H192" s="74" t="str">
        <f t="shared" si="11"/>
        <v>B07</v>
      </c>
      <c r="I192" s="74" t="str">
        <f>IF(ISERROR(VLOOKUP(H192,BD!BN$2:BO$51,2,FALSE)),"",VLOOKUP(H192,BD!BN$2:BO$51,2,FALSE))</f>
        <v>BLOQUE 07</v>
      </c>
      <c r="J192" s="74" t="str">
        <f t="shared" si="9"/>
        <v>OY</v>
      </c>
      <c r="K192" s="74" t="str">
        <f t="shared" si="12"/>
        <v>OSO</v>
      </c>
      <c r="L192" s="74" t="str">
        <f t="shared" si="12"/>
        <v>PAD A</v>
      </c>
      <c r="M192" s="74" t="str">
        <f t="shared" si="10"/>
        <v>OSO-A059H</v>
      </c>
      <c r="N192" s="71" t="s">
        <v>3382</v>
      </c>
    </row>
    <row r="193" spans="1:14" hidden="1">
      <c r="A193" s="74" t="s">
        <v>2688</v>
      </c>
      <c r="B193" s="74" t="s">
        <v>3547</v>
      </c>
      <c r="C193" s="74" t="s">
        <v>2981</v>
      </c>
      <c r="D193" s="74" t="s">
        <v>3489</v>
      </c>
      <c r="E193" s="74" t="s">
        <v>3754</v>
      </c>
      <c r="F193" s="74" t="s">
        <v>3755</v>
      </c>
      <c r="G193" s="74" t="s">
        <v>3755</v>
      </c>
      <c r="H193" s="74" t="str">
        <f>+A193</f>
        <v>B07</v>
      </c>
      <c r="I193" s="74" t="str">
        <f>IF(ISERROR(VLOOKUP(H193,BD!BN$2:BO$51,2,FALSE)),"",VLOOKUP(H193,BD!BN$2:BO$51,2,FALSE))</f>
        <v>BLOQUE 07</v>
      </c>
      <c r="J193" s="74" t="str">
        <f t="shared" si="9"/>
        <v>OY</v>
      </c>
      <c r="K193" s="74" t="str">
        <f>+C193</f>
        <v>OSO</v>
      </c>
      <c r="L193" s="74" t="str">
        <f>+D193</f>
        <v>PAD A</v>
      </c>
      <c r="M193" s="74" t="str">
        <f t="shared" si="10"/>
        <v>OSO-A021</v>
      </c>
      <c r="N193" s="71" t="s">
        <v>3382</v>
      </c>
    </row>
    <row r="194" spans="1:14" hidden="1">
      <c r="A194" s="74" t="s">
        <v>2688</v>
      </c>
      <c r="B194" s="74" t="s">
        <v>3547</v>
      </c>
      <c r="C194" s="74" t="s">
        <v>2981</v>
      </c>
      <c r="D194" s="74" t="s">
        <v>3489</v>
      </c>
      <c r="E194" s="74" t="s">
        <v>3754</v>
      </c>
      <c r="F194" s="74" t="s">
        <v>3755</v>
      </c>
      <c r="G194" s="75" t="s">
        <v>3756</v>
      </c>
      <c r="H194" s="74" t="str">
        <f t="shared" si="11"/>
        <v>B07</v>
      </c>
      <c r="I194" s="74" t="str">
        <f>IF(ISERROR(VLOOKUP(H194,BD!BN$2:BO$51,2,FALSE)),"",VLOOKUP(H194,BD!BN$2:BO$51,2,FALSE))</f>
        <v>BLOQUE 07</v>
      </c>
      <c r="J194" s="74" t="str">
        <f t="shared" si="9"/>
        <v>OY</v>
      </c>
      <c r="K194" s="74" t="str">
        <f t="shared" si="12"/>
        <v>OSO</v>
      </c>
      <c r="L194" s="74" t="str">
        <f t="shared" si="12"/>
        <v>PAD A</v>
      </c>
      <c r="M194" s="74" t="str">
        <f t="shared" si="10"/>
        <v>OSO-A021R1</v>
      </c>
      <c r="N194" s="71" t="s">
        <v>3382</v>
      </c>
    </row>
    <row r="195" spans="1:14" hidden="1">
      <c r="A195" s="74" t="s">
        <v>2688</v>
      </c>
      <c r="B195" s="74" t="s">
        <v>3547</v>
      </c>
      <c r="C195" s="74" t="s">
        <v>2981</v>
      </c>
      <c r="D195" s="74" t="s">
        <v>3489</v>
      </c>
      <c r="E195" s="74" t="s">
        <v>3757</v>
      </c>
      <c r="F195" s="74" t="s">
        <v>3758</v>
      </c>
      <c r="G195" s="74" t="s">
        <v>3758</v>
      </c>
      <c r="H195" s="74" t="str">
        <f>+A195</f>
        <v>B07</v>
      </c>
      <c r="I195" s="74" t="str">
        <f>IF(ISERROR(VLOOKUP(H195,BD!BN$2:BO$51,2,FALSE)),"",VLOOKUP(H195,BD!BN$2:BO$51,2,FALSE))</f>
        <v>BLOQUE 07</v>
      </c>
      <c r="J195" s="74" t="str">
        <f>IF(B195="","",B195)</f>
        <v>OY</v>
      </c>
      <c r="K195" s="74" t="str">
        <f>+C195</f>
        <v>OSO</v>
      </c>
      <c r="L195" s="74" t="str">
        <f t="shared" si="12"/>
        <v>PAD A</v>
      </c>
      <c r="M195" s="74" t="str">
        <f t="shared" si="10"/>
        <v>OSO-A022</v>
      </c>
      <c r="N195" s="71" t="s">
        <v>3382</v>
      </c>
    </row>
    <row r="196" spans="1:14" hidden="1">
      <c r="A196" s="74" t="s">
        <v>2688</v>
      </c>
      <c r="B196" s="74" t="s">
        <v>3547</v>
      </c>
      <c r="C196" s="74" t="s">
        <v>2981</v>
      </c>
      <c r="D196" s="74" t="s">
        <v>3489</v>
      </c>
      <c r="E196" s="74" t="s">
        <v>3757</v>
      </c>
      <c r="F196" s="74" t="s">
        <v>3758</v>
      </c>
      <c r="G196" s="74" t="s">
        <v>3759</v>
      </c>
      <c r="H196" s="74" t="str">
        <f>+A196</f>
        <v>B07</v>
      </c>
      <c r="I196" s="74" t="str">
        <f>IF(ISERROR(VLOOKUP(H196,BD!BN$2:BO$51,2,FALSE)),"",VLOOKUP(H196,BD!BN$2:BO$51,2,FALSE))</f>
        <v>BLOQUE 07</v>
      </c>
      <c r="J196" s="74" t="str">
        <f>IF(B196="","",B196)</f>
        <v>OY</v>
      </c>
      <c r="K196" s="74" t="str">
        <f>+C196</f>
        <v>OSO</v>
      </c>
      <c r="L196" s="74" t="str">
        <f t="shared" si="12"/>
        <v>PAD A</v>
      </c>
      <c r="M196" s="74" t="str">
        <f t="shared" si="10"/>
        <v>OSO-A022S1</v>
      </c>
      <c r="N196" s="71" t="s">
        <v>3382</v>
      </c>
    </row>
    <row r="197" spans="1:14" hidden="1">
      <c r="A197" s="74" t="s">
        <v>2688</v>
      </c>
      <c r="B197" s="74" t="s">
        <v>3547</v>
      </c>
      <c r="C197" s="74" t="s">
        <v>2981</v>
      </c>
      <c r="D197" s="74" t="s">
        <v>3489</v>
      </c>
      <c r="E197" s="74" t="s">
        <v>3760</v>
      </c>
      <c r="F197" s="74" t="s">
        <v>3761</v>
      </c>
      <c r="G197" s="74" t="s">
        <v>3761</v>
      </c>
      <c r="H197" s="74" t="str">
        <f t="shared" si="11"/>
        <v>B07</v>
      </c>
      <c r="I197" s="74" t="str">
        <f>IF(ISERROR(VLOOKUP(H197,BD!BN$2:BO$51,2,FALSE)),"",VLOOKUP(H197,BD!BN$2:BO$51,2,FALSE))</f>
        <v>BLOQUE 07</v>
      </c>
      <c r="J197" s="74" t="str">
        <f t="shared" si="9"/>
        <v>OY</v>
      </c>
      <c r="K197" s="74" t="str">
        <f t="shared" si="12"/>
        <v>OSO</v>
      </c>
      <c r="L197" s="74" t="str">
        <f t="shared" si="12"/>
        <v>PAD A</v>
      </c>
      <c r="M197" s="74" t="str">
        <f t="shared" si="10"/>
        <v>OSO-A024</v>
      </c>
      <c r="N197" s="71" t="s">
        <v>3382</v>
      </c>
    </row>
    <row r="198" spans="1:14" hidden="1">
      <c r="A198" s="74" t="s">
        <v>2688</v>
      </c>
      <c r="B198" s="74" t="s">
        <v>3547</v>
      </c>
      <c r="C198" s="74" t="s">
        <v>2981</v>
      </c>
      <c r="D198" s="74" t="s">
        <v>3489</v>
      </c>
      <c r="E198" s="74" t="s">
        <v>3762</v>
      </c>
      <c r="F198" s="74" t="s">
        <v>3763</v>
      </c>
      <c r="G198" s="74" t="s">
        <v>3763</v>
      </c>
      <c r="H198" s="74" t="str">
        <f t="shared" si="11"/>
        <v>B07</v>
      </c>
      <c r="I198" s="74" t="str">
        <f>IF(ISERROR(VLOOKUP(H198,BD!BN$2:BO$51,2,FALSE)),"",VLOOKUP(H198,BD!BN$2:BO$51,2,FALSE))</f>
        <v>BLOQUE 07</v>
      </c>
      <c r="J198" s="74" t="str">
        <f t="shared" si="9"/>
        <v>OY</v>
      </c>
      <c r="K198" s="74" t="str">
        <f t="shared" si="12"/>
        <v>OSO</v>
      </c>
      <c r="L198" s="74" t="str">
        <f t="shared" si="12"/>
        <v>PAD A</v>
      </c>
      <c r="M198" s="74" t="str">
        <f t="shared" si="10"/>
        <v>OSO-A026</v>
      </c>
      <c r="N198" s="71" t="s">
        <v>3382</v>
      </c>
    </row>
    <row r="199" spans="1:14" hidden="1">
      <c r="A199" s="74" t="s">
        <v>2688</v>
      </c>
      <c r="B199" s="74" t="s">
        <v>3547</v>
      </c>
      <c r="C199" s="74" t="s">
        <v>2981</v>
      </c>
      <c r="D199" s="74" t="s">
        <v>3489</v>
      </c>
      <c r="E199" s="74" t="s">
        <v>3764</v>
      </c>
      <c r="F199" s="74" t="s">
        <v>3765</v>
      </c>
      <c r="G199" s="74" t="s">
        <v>3765</v>
      </c>
      <c r="H199" s="74" t="str">
        <f t="shared" si="11"/>
        <v>B07</v>
      </c>
      <c r="I199" s="74" t="str">
        <f>IF(ISERROR(VLOOKUP(H199,BD!BN$2:BO$51,2,FALSE)),"",VLOOKUP(H199,BD!BN$2:BO$51,2,FALSE))</f>
        <v>BLOQUE 07</v>
      </c>
      <c r="J199" s="74" t="str">
        <f t="shared" si="9"/>
        <v>OY</v>
      </c>
      <c r="K199" s="74" t="str">
        <f t="shared" si="12"/>
        <v>OSO</v>
      </c>
      <c r="L199" s="74" t="str">
        <f t="shared" si="12"/>
        <v>PAD A</v>
      </c>
      <c r="M199" s="74" t="str">
        <f t="shared" si="10"/>
        <v>OSO-A027</v>
      </c>
      <c r="N199" s="71" t="s">
        <v>3382</v>
      </c>
    </row>
    <row r="200" spans="1:14" hidden="1">
      <c r="A200" s="74" t="s">
        <v>2688</v>
      </c>
      <c r="B200" s="74" t="s">
        <v>3547</v>
      </c>
      <c r="C200" s="74" t="s">
        <v>2981</v>
      </c>
      <c r="D200" s="74" t="s">
        <v>3489</v>
      </c>
      <c r="E200" s="74" t="s">
        <v>3766</v>
      </c>
      <c r="F200" s="74" t="s">
        <v>3767</v>
      </c>
      <c r="G200" s="74" t="s">
        <v>3767</v>
      </c>
      <c r="H200" s="74" t="str">
        <f>+A200</f>
        <v>B07</v>
      </c>
      <c r="I200" s="74" t="str">
        <f>IF(ISERROR(VLOOKUP(H200,BD!BN$2:BO$51,2,FALSE)),"",VLOOKUP(H200,BD!BN$2:BO$51,2,FALSE))</f>
        <v>BLOQUE 07</v>
      </c>
      <c r="J200" s="74" t="str">
        <f t="shared" si="9"/>
        <v>OY</v>
      </c>
      <c r="K200" s="74" t="str">
        <f>+C200</f>
        <v>OSO</v>
      </c>
      <c r="L200" s="74" t="str">
        <f>+D200</f>
        <v>PAD A</v>
      </c>
      <c r="M200" s="74" t="str">
        <f t="shared" si="10"/>
        <v>OSO-A028</v>
      </c>
      <c r="N200" s="71" t="s">
        <v>3382</v>
      </c>
    </row>
    <row r="201" spans="1:14" hidden="1">
      <c r="A201" s="74" t="s">
        <v>2688</v>
      </c>
      <c r="B201" s="74" t="s">
        <v>3547</v>
      </c>
      <c r="C201" s="74" t="s">
        <v>2981</v>
      </c>
      <c r="D201" s="74" t="s">
        <v>3489</v>
      </c>
      <c r="E201" s="74" t="s">
        <v>3766</v>
      </c>
      <c r="F201" s="74" t="s">
        <v>3767</v>
      </c>
      <c r="G201" s="74" t="s">
        <v>3768</v>
      </c>
      <c r="H201" s="74" t="str">
        <f t="shared" si="11"/>
        <v>B07</v>
      </c>
      <c r="I201" s="74" t="str">
        <f>IF(ISERROR(VLOOKUP(H201,BD!BN$2:BO$51,2,FALSE)),"",VLOOKUP(H201,BD!BN$2:BO$51,2,FALSE))</f>
        <v>BLOQUE 07</v>
      </c>
      <c r="J201" s="74" t="str">
        <f t="shared" si="9"/>
        <v>OY</v>
      </c>
      <c r="K201" s="74" t="str">
        <f t="shared" si="12"/>
        <v>OSO</v>
      </c>
      <c r="L201" s="74" t="str">
        <f t="shared" si="12"/>
        <v>PAD A</v>
      </c>
      <c r="M201" s="74" t="str">
        <f t="shared" si="10"/>
        <v>OSO-A028R1</v>
      </c>
      <c r="N201" s="71" t="s">
        <v>3382</v>
      </c>
    </row>
    <row r="202" spans="1:14" hidden="1">
      <c r="A202" s="74" t="s">
        <v>2688</v>
      </c>
      <c r="B202" s="74" t="s">
        <v>3547</v>
      </c>
      <c r="C202" s="74" t="s">
        <v>2981</v>
      </c>
      <c r="D202" s="74" t="s">
        <v>3489</v>
      </c>
      <c r="E202" s="74" t="s">
        <v>3769</v>
      </c>
      <c r="F202" s="74" t="s">
        <v>3770</v>
      </c>
      <c r="G202" s="74" t="s">
        <v>3770</v>
      </c>
      <c r="H202" s="74" t="str">
        <f t="shared" si="11"/>
        <v>B07</v>
      </c>
      <c r="I202" s="74" t="str">
        <f>IF(ISERROR(VLOOKUP(H202,BD!BN$2:BO$51,2,FALSE)),"",VLOOKUP(H202,BD!BN$2:BO$51,2,FALSE))</f>
        <v>BLOQUE 07</v>
      </c>
      <c r="J202" s="74" t="str">
        <f t="shared" si="9"/>
        <v>OY</v>
      </c>
      <c r="K202" s="74" t="str">
        <f t="shared" si="12"/>
        <v>OSO</v>
      </c>
      <c r="L202" s="74" t="str">
        <f t="shared" si="12"/>
        <v>PAD A</v>
      </c>
      <c r="M202" s="74" t="str">
        <f t="shared" si="10"/>
        <v>OSO-A029</v>
      </c>
      <c r="N202" s="71" t="s">
        <v>3382</v>
      </c>
    </row>
    <row r="203" spans="1:14" hidden="1">
      <c r="A203" s="74" t="s">
        <v>2688</v>
      </c>
      <c r="B203" s="74" t="s">
        <v>3547</v>
      </c>
      <c r="C203" s="74" t="s">
        <v>2981</v>
      </c>
      <c r="D203" s="74" t="s">
        <v>3489</v>
      </c>
      <c r="E203" s="74" t="s">
        <v>3771</v>
      </c>
      <c r="F203" s="74" t="s">
        <v>3772</v>
      </c>
      <c r="G203" s="74" t="s">
        <v>3772</v>
      </c>
      <c r="H203" s="74" t="str">
        <f t="shared" si="11"/>
        <v>B07</v>
      </c>
      <c r="I203" s="74" t="str">
        <f>IF(ISERROR(VLOOKUP(H203,BD!BN$2:BO$51,2,FALSE)),"",VLOOKUP(H203,BD!BN$2:BO$51,2,FALSE))</f>
        <v>BLOQUE 07</v>
      </c>
      <c r="J203" s="74" t="str">
        <f t="shared" si="9"/>
        <v>OY</v>
      </c>
      <c r="K203" s="74" t="str">
        <f t="shared" si="12"/>
        <v>OSO</v>
      </c>
      <c r="L203" s="74" t="str">
        <f t="shared" si="12"/>
        <v>PAD A</v>
      </c>
      <c r="M203" s="74" t="str">
        <f t="shared" ref="M203:M266" si="13">+IF(F203=F202,E203&amp;RIGHT(G203,2),E203)</f>
        <v>OSO-A030</v>
      </c>
      <c r="N203" s="71" t="s">
        <v>3382</v>
      </c>
    </row>
    <row r="204" spans="1:14" hidden="1">
      <c r="A204" s="74" t="s">
        <v>2688</v>
      </c>
      <c r="B204" s="74" t="s">
        <v>3547</v>
      </c>
      <c r="C204" s="74" t="s">
        <v>2981</v>
      </c>
      <c r="D204" s="74" t="s">
        <v>3489</v>
      </c>
      <c r="E204" s="74" t="s">
        <v>3773</v>
      </c>
      <c r="F204" s="74" t="s">
        <v>3774</v>
      </c>
      <c r="G204" s="74" t="s">
        <v>3774</v>
      </c>
      <c r="H204" s="74" t="str">
        <f t="shared" si="11"/>
        <v>B07</v>
      </c>
      <c r="I204" s="74" t="str">
        <f>IF(ISERROR(VLOOKUP(H204,BD!BN$2:BO$51,2,FALSE)),"",VLOOKUP(H204,BD!BN$2:BO$51,2,FALSE))</f>
        <v>BLOQUE 07</v>
      </c>
      <c r="J204" s="74" t="str">
        <f t="shared" si="9"/>
        <v>OY</v>
      </c>
      <c r="K204" s="74" t="str">
        <f t="shared" si="12"/>
        <v>OSO</v>
      </c>
      <c r="L204" s="74" t="str">
        <f t="shared" si="12"/>
        <v>PAD A</v>
      </c>
      <c r="M204" s="74" t="str">
        <f t="shared" si="13"/>
        <v>OSO-A092H</v>
      </c>
      <c r="N204" s="71" t="s">
        <v>3382</v>
      </c>
    </row>
    <row r="205" spans="1:14" hidden="1">
      <c r="A205" s="74" t="s">
        <v>2688</v>
      </c>
      <c r="B205" s="74" t="s">
        <v>3547</v>
      </c>
      <c r="C205" s="74" t="s">
        <v>2981</v>
      </c>
      <c r="D205" s="74" t="s">
        <v>3489</v>
      </c>
      <c r="E205" s="74" t="s">
        <v>3775</v>
      </c>
      <c r="F205" s="74" t="s">
        <v>3776</v>
      </c>
      <c r="G205" s="74" t="s">
        <v>3776</v>
      </c>
      <c r="H205" s="74" t="str">
        <f t="shared" ref="H205:H270" si="14">+A205</f>
        <v>B07</v>
      </c>
      <c r="I205" s="74" t="str">
        <f>IF(ISERROR(VLOOKUP(H205,BD!BN$2:BO$51,2,FALSE)),"",VLOOKUP(H205,BD!BN$2:BO$51,2,FALSE))</f>
        <v>BLOQUE 07</v>
      </c>
      <c r="J205" s="74" t="str">
        <f t="shared" ref="J205:J270" si="15">IF(B205="","",B205)</f>
        <v>OY</v>
      </c>
      <c r="K205" s="74" t="str">
        <f t="shared" ref="K205:L270" si="16">+C205</f>
        <v>OSO</v>
      </c>
      <c r="L205" s="74" t="str">
        <f t="shared" si="16"/>
        <v>PAD A</v>
      </c>
      <c r="M205" s="74" t="str">
        <f t="shared" si="13"/>
        <v>OSO-A093H</v>
      </c>
      <c r="N205" s="71" t="s">
        <v>3382</v>
      </c>
    </row>
    <row r="206" spans="1:14" hidden="1">
      <c r="A206" s="74" t="s">
        <v>2688</v>
      </c>
      <c r="B206" s="74" t="s">
        <v>3547</v>
      </c>
      <c r="C206" s="74" t="s">
        <v>2981</v>
      </c>
      <c r="D206" s="74" t="s">
        <v>3489</v>
      </c>
      <c r="E206" s="74" t="s">
        <v>3777</v>
      </c>
      <c r="F206" s="74" t="s">
        <v>3778</v>
      </c>
      <c r="G206" s="74" t="s">
        <v>3778</v>
      </c>
      <c r="H206" s="74" t="str">
        <f t="shared" si="14"/>
        <v>B07</v>
      </c>
      <c r="I206" s="74" t="str">
        <f>IF(ISERROR(VLOOKUP(H206,BD!BN$2:BO$51,2,FALSE)),"",VLOOKUP(H206,BD!BN$2:BO$51,2,FALSE))</f>
        <v>BLOQUE 07</v>
      </c>
      <c r="J206" s="74" t="str">
        <f t="shared" si="15"/>
        <v>OY</v>
      </c>
      <c r="K206" s="74" t="str">
        <f t="shared" si="16"/>
        <v>OSO</v>
      </c>
      <c r="L206" s="74" t="str">
        <f t="shared" si="16"/>
        <v>PAD A</v>
      </c>
      <c r="M206" s="74" t="str">
        <f t="shared" si="13"/>
        <v>OSO-A094H</v>
      </c>
      <c r="N206" s="71" t="s">
        <v>3382</v>
      </c>
    </row>
    <row r="207" spans="1:14" hidden="1">
      <c r="A207" s="74" t="s">
        <v>2688</v>
      </c>
      <c r="B207" s="74" t="s">
        <v>3547</v>
      </c>
      <c r="C207" s="74" t="s">
        <v>2981</v>
      </c>
      <c r="D207" s="74" t="s">
        <v>3489</v>
      </c>
      <c r="E207" s="74" t="s">
        <v>3779</v>
      </c>
      <c r="F207" s="74" t="s">
        <v>3780</v>
      </c>
      <c r="G207" s="74" t="s">
        <v>3780</v>
      </c>
      <c r="H207" s="74" t="str">
        <f t="shared" si="14"/>
        <v>B07</v>
      </c>
      <c r="I207" s="74" t="str">
        <f>IF(ISERROR(VLOOKUP(H207,BD!BN$2:BO$51,2,FALSE)),"",VLOOKUP(H207,BD!BN$2:BO$51,2,FALSE))</f>
        <v>BLOQUE 07</v>
      </c>
      <c r="J207" s="74" t="str">
        <f t="shared" si="15"/>
        <v>OY</v>
      </c>
      <c r="K207" s="74" t="str">
        <f t="shared" si="16"/>
        <v>OSO</v>
      </c>
      <c r="L207" s="74" t="str">
        <f t="shared" si="16"/>
        <v>PAD A</v>
      </c>
      <c r="M207" s="74" t="str">
        <f t="shared" si="13"/>
        <v>OSO-A095H</v>
      </c>
      <c r="N207" s="71" t="s">
        <v>3382</v>
      </c>
    </row>
    <row r="208" spans="1:14" hidden="1">
      <c r="A208" s="74" t="s">
        <v>2688</v>
      </c>
      <c r="B208" s="74" t="s">
        <v>3547</v>
      </c>
      <c r="C208" s="74" t="s">
        <v>2981</v>
      </c>
      <c r="D208" s="74" t="s">
        <v>3489</v>
      </c>
      <c r="E208" s="74" t="s">
        <v>3779</v>
      </c>
      <c r="F208" s="74" t="s">
        <v>3780</v>
      </c>
      <c r="G208" s="74" t="s">
        <v>3781</v>
      </c>
      <c r="H208" s="74" t="str">
        <f t="shared" si="14"/>
        <v>B07</v>
      </c>
      <c r="I208" s="74" t="str">
        <f>IF(ISERROR(VLOOKUP(H208,BD!BN$2:BO$51,2,FALSE)),"",VLOOKUP(H208,BD!BN$2:BO$51,2,FALSE))</f>
        <v>BLOQUE 07</v>
      </c>
      <c r="J208" s="74" t="str">
        <f t="shared" si="15"/>
        <v>OY</v>
      </c>
      <c r="K208" s="74" t="str">
        <f t="shared" si="16"/>
        <v>OSO</v>
      </c>
      <c r="L208" s="74" t="str">
        <f t="shared" si="16"/>
        <v>PAD A</v>
      </c>
      <c r="M208" s="74" t="str">
        <f t="shared" si="13"/>
        <v>OSO-A095HS1</v>
      </c>
      <c r="N208" s="71" t="s">
        <v>3382</v>
      </c>
    </row>
    <row r="209" spans="1:14" hidden="1">
      <c r="A209" s="74" t="s">
        <v>2688</v>
      </c>
      <c r="B209" s="74" t="s">
        <v>3547</v>
      </c>
      <c r="C209" s="74" t="s">
        <v>2981</v>
      </c>
      <c r="D209" s="74" t="s">
        <v>3489</v>
      </c>
      <c r="E209" s="74" t="s">
        <v>3782</v>
      </c>
      <c r="F209" s="74" t="s">
        <v>3783</v>
      </c>
      <c r="G209" s="74" t="s">
        <v>3783</v>
      </c>
      <c r="H209" s="74" t="str">
        <f t="shared" si="14"/>
        <v>B07</v>
      </c>
      <c r="I209" s="74" t="str">
        <f>IF(ISERROR(VLOOKUP(H209,BD!BN$2:BO$51,2,FALSE)),"",VLOOKUP(H209,BD!BN$2:BO$51,2,FALSE))</f>
        <v>BLOQUE 07</v>
      </c>
      <c r="J209" s="74" t="str">
        <f t="shared" si="15"/>
        <v>OY</v>
      </c>
      <c r="K209" s="74" t="str">
        <f t="shared" si="16"/>
        <v>OSO</v>
      </c>
      <c r="L209" s="74" t="str">
        <f t="shared" si="16"/>
        <v>PAD A</v>
      </c>
      <c r="M209" s="74" t="str">
        <f t="shared" si="13"/>
        <v>OSO-A047H</v>
      </c>
      <c r="N209" s="71" t="s">
        <v>3382</v>
      </c>
    </row>
    <row r="210" spans="1:14" hidden="1">
      <c r="A210" s="74" t="s">
        <v>2688</v>
      </c>
      <c r="B210" s="74" t="s">
        <v>3547</v>
      </c>
      <c r="C210" s="74" t="s">
        <v>2981</v>
      </c>
      <c r="D210" s="74" t="s">
        <v>3489</v>
      </c>
      <c r="E210" s="74" t="s">
        <v>3784</v>
      </c>
      <c r="F210" s="74" t="s">
        <v>3785</v>
      </c>
      <c r="G210" s="74" t="s">
        <v>3785</v>
      </c>
      <c r="H210" s="74" t="str">
        <f t="shared" si="14"/>
        <v>B07</v>
      </c>
      <c r="I210" s="74" t="str">
        <f>IF(ISERROR(VLOOKUP(H210,BD!BN$2:BO$51,2,FALSE)),"",VLOOKUP(H210,BD!BN$2:BO$51,2,FALSE))</f>
        <v>BLOQUE 07</v>
      </c>
      <c r="J210" s="74" t="str">
        <f t="shared" si="15"/>
        <v>OY</v>
      </c>
      <c r="K210" s="74" t="str">
        <f t="shared" si="16"/>
        <v>OSO</v>
      </c>
      <c r="L210" s="74" t="str">
        <f t="shared" si="16"/>
        <v>PAD A</v>
      </c>
      <c r="M210" s="74" t="str">
        <f t="shared" si="13"/>
        <v>OSO-A045</v>
      </c>
      <c r="N210" s="71" t="s">
        <v>3382</v>
      </c>
    </row>
    <row r="211" spans="1:14" hidden="1">
      <c r="A211" s="74" t="s">
        <v>2688</v>
      </c>
      <c r="B211" s="74" t="s">
        <v>3547</v>
      </c>
      <c r="C211" s="74" t="s">
        <v>2981</v>
      </c>
      <c r="D211" s="74" t="s">
        <v>3489</v>
      </c>
      <c r="E211" s="74" t="s">
        <v>3786</v>
      </c>
      <c r="F211" s="74" t="s">
        <v>3787</v>
      </c>
      <c r="G211" s="74" t="s">
        <v>3787</v>
      </c>
      <c r="H211" s="74" t="str">
        <f t="shared" si="14"/>
        <v>B07</v>
      </c>
      <c r="I211" s="74" t="str">
        <f>IF(ISERROR(VLOOKUP(H211,BD!BN$2:BO$51,2,FALSE)),"",VLOOKUP(H211,BD!BN$2:BO$51,2,FALSE))</f>
        <v>BLOQUE 07</v>
      </c>
      <c r="J211" s="74" t="str">
        <f t="shared" si="15"/>
        <v>OY</v>
      </c>
      <c r="K211" s="74" t="str">
        <f t="shared" si="16"/>
        <v>OSO</v>
      </c>
      <c r="L211" s="74" t="str">
        <f t="shared" si="16"/>
        <v>PAD A</v>
      </c>
      <c r="M211" s="74" t="str">
        <f t="shared" si="13"/>
        <v>OSO-A049H</v>
      </c>
      <c r="N211" s="71" t="s">
        <v>3382</v>
      </c>
    </row>
    <row r="212" spans="1:14" hidden="1">
      <c r="A212" s="74" t="s">
        <v>2688</v>
      </c>
      <c r="B212" s="74" t="s">
        <v>3547</v>
      </c>
      <c r="C212" s="74" t="s">
        <v>2981</v>
      </c>
      <c r="D212" s="74" t="s">
        <v>3489</v>
      </c>
      <c r="E212" s="74" t="s">
        <v>3788</v>
      </c>
      <c r="F212" s="74" t="s">
        <v>3789</v>
      </c>
      <c r="G212" s="74" t="s">
        <v>3789</v>
      </c>
      <c r="H212" s="74" t="str">
        <f>+A212</f>
        <v>B07</v>
      </c>
      <c r="I212" s="74" t="str">
        <f>IF(ISERROR(VLOOKUP(H212,BD!BN$2:BO$51,2,FALSE)),"",VLOOKUP(H212,BD!BN$2:BO$51,2,FALSE))</f>
        <v>BLOQUE 07</v>
      </c>
      <c r="J212" s="74" t="str">
        <f t="shared" si="15"/>
        <v>OY</v>
      </c>
      <c r="K212" s="74" t="str">
        <f>+C212</f>
        <v>OSO</v>
      </c>
      <c r="L212" s="74" t="str">
        <f>+D212</f>
        <v>PAD A</v>
      </c>
      <c r="M212" s="74" t="str">
        <f t="shared" si="13"/>
        <v>OSO-A057H</v>
      </c>
      <c r="N212" s="71" t="s">
        <v>3382</v>
      </c>
    </row>
    <row r="213" spans="1:14" hidden="1">
      <c r="A213" s="74" t="s">
        <v>2688</v>
      </c>
      <c r="B213" s="74" t="s">
        <v>3547</v>
      </c>
      <c r="C213" s="74" t="s">
        <v>2981</v>
      </c>
      <c r="D213" s="74" t="s">
        <v>3489</v>
      </c>
      <c r="E213" s="74" t="s">
        <v>3788</v>
      </c>
      <c r="F213" s="74" t="s">
        <v>3789</v>
      </c>
      <c r="G213" s="74" t="s">
        <v>3790</v>
      </c>
      <c r="H213" s="74" t="str">
        <f>+A213</f>
        <v>B07</v>
      </c>
      <c r="I213" s="74" t="str">
        <f>IF(ISERROR(VLOOKUP(H213,BD!BN$2:BO$51,2,FALSE)),"",VLOOKUP(H213,BD!BN$2:BO$51,2,FALSE))</f>
        <v>BLOQUE 07</v>
      </c>
      <c r="J213" s="74" t="str">
        <f>IF(B213="","",B213)</f>
        <v>OY</v>
      </c>
      <c r="K213" s="74" t="str">
        <f>+C213</f>
        <v>OSO</v>
      </c>
      <c r="L213" s="74" t="str">
        <f>+D213</f>
        <v>PAD A</v>
      </c>
      <c r="M213" s="74" t="str">
        <f t="shared" si="13"/>
        <v>OSO-A057HS1</v>
      </c>
      <c r="N213" s="71" t="s">
        <v>3382</v>
      </c>
    </row>
    <row r="214" spans="1:14" hidden="1">
      <c r="A214" s="74" t="s">
        <v>2688</v>
      </c>
      <c r="B214" s="74" t="s">
        <v>3547</v>
      </c>
      <c r="C214" s="74" t="s">
        <v>2981</v>
      </c>
      <c r="D214" s="74" t="s">
        <v>3489</v>
      </c>
      <c r="E214" s="74" t="s">
        <v>3788</v>
      </c>
      <c r="F214" s="74" t="s">
        <v>3789</v>
      </c>
      <c r="G214" s="74" t="s">
        <v>3791</v>
      </c>
      <c r="H214" s="74" t="str">
        <f t="shared" si="14"/>
        <v>B07</v>
      </c>
      <c r="I214" s="74" t="str">
        <f>IF(ISERROR(VLOOKUP(H214,BD!BN$2:BO$51,2,FALSE)),"",VLOOKUP(H214,BD!BN$2:BO$51,2,FALSE))</f>
        <v>BLOQUE 07</v>
      </c>
      <c r="J214" s="74" t="str">
        <f t="shared" si="15"/>
        <v>OY</v>
      </c>
      <c r="K214" s="74" t="str">
        <f t="shared" si="16"/>
        <v>OSO</v>
      </c>
      <c r="L214" s="74" t="str">
        <f t="shared" si="16"/>
        <v>PAD A</v>
      </c>
      <c r="M214" s="74" t="str">
        <f t="shared" si="13"/>
        <v>OSO-A057HS2</v>
      </c>
      <c r="N214" s="71" t="s">
        <v>3382</v>
      </c>
    </row>
    <row r="215" spans="1:14" hidden="1">
      <c r="A215" s="74" t="s">
        <v>2688</v>
      </c>
      <c r="B215" s="74" t="s">
        <v>3547</v>
      </c>
      <c r="C215" s="74" t="s">
        <v>2981</v>
      </c>
      <c r="D215" s="74" t="s">
        <v>3489</v>
      </c>
      <c r="E215" s="75" t="s">
        <v>3792</v>
      </c>
      <c r="F215" s="74" t="s">
        <v>3793</v>
      </c>
      <c r="G215" s="74" t="s">
        <v>3794</v>
      </c>
      <c r="H215" s="74" t="str">
        <f t="shared" si="14"/>
        <v>B07</v>
      </c>
      <c r="I215" s="74" t="str">
        <f>IF(ISERROR(VLOOKUP(H215,BD!BN$2:BO$51,2,FALSE)),"",VLOOKUP(H215,BD!BN$2:BO$51,2,FALSE))</f>
        <v>BLOQUE 07</v>
      </c>
      <c r="J215" s="74" t="str">
        <f t="shared" si="15"/>
        <v>OY</v>
      </c>
      <c r="K215" s="74" t="str">
        <f t="shared" si="16"/>
        <v>OSO</v>
      </c>
      <c r="L215" s="74" t="str">
        <f t="shared" si="16"/>
        <v>PAD A</v>
      </c>
      <c r="M215" s="74" t="str">
        <f t="shared" si="13"/>
        <v>OSO-A071MS1</v>
      </c>
      <c r="N215" s="71" t="s">
        <v>3382</v>
      </c>
    </row>
    <row r="216" spans="1:14" hidden="1">
      <c r="A216" s="74" t="s">
        <v>2688</v>
      </c>
      <c r="B216" s="74" t="s">
        <v>3547</v>
      </c>
      <c r="C216" s="74" t="s">
        <v>2981</v>
      </c>
      <c r="D216" s="74" t="s">
        <v>3489</v>
      </c>
      <c r="E216" s="74" t="s">
        <v>3795</v>
      </c>
      <c r="F216" s="74" t="s">
        <v>3793</v>
      </c>
      <c r="G216" s="74" t="s">
        <v>3796</v>
      </c>
      <c r="H216" s="74" t="str">
        <f t="shared" si="14"/>
        <v>B07</v>
      </c>
      <c r="I216" s="74" t="str">
        <f>IF(ISERROR(VLOOKUP(H216,BD!BN$2:BO$51,2,FALSE)),"",VLOOKUP(H216,BD!BN$2:BO$51,2,FALSE))</f>
        <v>BLOQUE 07</v>
      </c>
      <c r="J216" s="74" t="str">
        <f t="shared" si="15"/>
        <v>OY</v>
      </c>
      <c r="K216" s="74" t="str">
        <f t="shared" si="16"/>
        <v>OSO</v>
      </c>
      <c r="L216" s="74" t="str">
        <f t="shared" si="16"/>
        <v>PAD A</v>
      </c>
      <c r="M216" s="74" t="str">
        <f t="shared" si="13"/>
        <v>OSO-A071MM1</v>
      </c>
      <c r="N216" s="71" t="s">
        <v>3382</v>
      </c>
    </row>
    <row r="217" spans="1:14" hidden="1">
      <c r="A217" s="74" t="s">
        <v>2688</v>
      </c>
      <c r="B217" s="74" t="s">
        <v>3547</v>
      </c>
      <c r="C217" s="74" t="s">
        <v>2981</v>
      </c>
      <c r="D217" s="74" t="s">
        <v>3489</v>
      </c>
      <c r="E217" s="74" t="s">
        <v>3797</v>
      </c>
      <c r="F217" s="74" t="s">
        <v>3798</v>
      </c>
      <c r="G217" s="74" t="s">
        <v>3798</v>
      </c>
      <c r="H217" s="74" t="str">
        <f t="shared" si="14"/>
        <v>B07</v>
      </c>
      <c r="I217" s="74" t="str">
        <f>IF(ISERROR(VLOOKUP(H217,BD!BN$2:BO$51,2,FALSE)),"",VLOOKUP(H217,BD!BN$2:BO$51,2,FALSE))</f>
        <v>BLOQUE 07</v>
      </c>
      <c r="J217" s="74" t="str">
        <f t="shared" si="15"/>
        <v>OY</v>
      </c>
      <c r="K217" s="74" t="str">
        <f t="shared" si="16"/>
        <v>OSO</v>
      </c>
      <c r="L217" s="74" t="str">
        <f t="shared" si="16"/>
        <v>PAD A</v>
      </c>
      <c r="M217" s="74" t="str">
        <f t="shared" si="13"/>
        <v>OSO-A075H</v>
      </c>
      <c r="N217" s="71" t="s">
        <v>3382</v>
      </c>
    </row>
    <row r="218" spans="1:14" hidden="1">
      <c r="A218" s="74" t="s">
        <v>2688</v>
      </c>
      <c r="B218" s="74" t="s">
        <v>3547</v>
      </c>
      <c r="C218" s="74" t="s">
        <v>2981</v>
      </c>
      <c r="D218" s="74" t="s">
        <v>3489</v>
      </c>
      <c r="E218" s="74" t="s">
        <v>3799</v>
      </c>
      <c r="F218" s="74" t="s">
        <v>3800</v>
      </c>
      <c r="G218" s="74" t="s">
        <v>3800</v>
      </c>
      <c r="H218" s="74" t="str">
        <f t="shared" si="14"/>
        <v>B07</v>
      </c>
      <c r="I218" s="74" t="str">
        <f>IF(ISERROR(VLOOKUP(H218,BD!BN$2:BO$51,2,FALSE)),"",VLOOKUP(H218,BD!BN$2:BO$51,2,FALSE))</f>
        <v>BLOQUE 07</v>
      </c>
      <c r="J218" s="74" t="str">
        <f t="shared" si="15"/>
        <v>OY</v>
      </c>
      <c r="K218" s="74" t="str">
        <f t="shared" si="16"/>
        <v>OSO</v>
      </c>
      <c r="L218" s="74" t="str">
        <f t="shared" si="16"/>
        <v>PAD A</v>
      </c>
      <c r="M218" s="74" t="str">
        <f t="shared" si="13"/>
        <v>OSO-A073</v>
      </c>
      <c r="N218" s="71" t="s">
        <v>3382</v>
      </c>
    </row>
    <row r="219" spans="1:14" hidden="1">
      <c r="A219" s="74" t="s">
        <v>2688</v>
      </c>
      <c r="B219" s="74" t="s">
        <v>3547</v>
      </c>
      <c r="C219" s="74" t="s">
        <v>2981</v>
      </c>
      <c r="D219" s="74" t="s">
        <v>3489</v>
      </c>
      <c r="E219" s="74" t="s">
        <v>3801</v>
      </c>
      <c r="F219" s="74" t="s">
        <v>3802</v>
      </c>
      <c r="G219" s="74" t="s">
        <v>3802</v>
      </c>
      <c r="H219" s="74" t="str">
        <f>+A219</f>
        <v>B07</v>
      </c>
      <c r="I219" s="74" t="str">
        <f>IF(ISERROR(VLOOKUP(H219,BD!BN$2:BO$51,2,FALSE)),"",VLOOKUP(H219,BD!BN$2:BO$51,2,FALSE))</f>
        <v>BLOQUE 07</v>
      </c>
      <c r="J219" s="74" t="str">
        <f t="shared" si="15"/>
        <v>OY</v>
      </c>
      <c r="K219" s="74" t="str">
        <f>+C219</f>
        <v>OSO</v>
      </c>
      <c r="L219" s="74" t="str">
        <f>+D219</f>
        <v>PAD A</v>
      </c>
      <c r="M219" s="74" t="str">
        <f t="shared" si="13"/>
        <v>OSO-A039</v>
      </c>
      <c r="N219" s="71" t="s">
        <v>3382</v>
      </c>
    </row>
    <row r="220" spans="1:14" hidden="1">
      <c r="A220" s="74" t="s">
        <v>2688</v>
      </c>
      <c r="B220" s="74" t="s">
        <v>3547</v>
      </c>
      <c r="C220" s="74" t="s">
        <v>2981</v>
      </c>
      <c r="D220" s="74" t="s">
        <v>3489</v>
      </c>
      <c r="E220" s="74" t="s">
        <v>3801</v>
      </c>
      <c r="F220" s="74" t="s">
        <v>3802</v>
      </c>
      <c r="G220" s="74" t="s">
        <v>3803</v>
      </c>
      <c r="H220" s="74" t="str">
        <f t="shared" si="14"/>
        <v>B07</v>
      </c>
      <c r="I220" s="74" t="str">
        <f>IF(ISERROR(VLOOKUP(H220,BD!BN$2:BO$51,2,FALSE)),"",VLOOKUP(H220,BD!BN$2:BO$51,2,FALSE))</f>
        <v>BLOQUE 07</v>
      </c>
      <c r="J220" s="74" t="str">
        <f t="shared" si="15"/>
        <v>OY</v>
      </c>
      <c r="K220" s="74" t="str">
        <f t="shared" si="16"/>
        <v>OSO</v>
      </c>
      <c r="L220" s="74" t="str">
        <f t="shared" si="16"/>
        <v>PAD A</v>
      </c>
      <c r="M220" s="74" t="str">
        <f t="shared" si="13"/>
        <v>OSO-A039R1</v>
      </c>
      <c r="N220" s="71" t="s">
        <v>3382</v>
      </c>
    </row>
    <row r="221" spans="1:14" hidden="1">
      <c r="A221" s="74" t="s">
        <v>2688</v>
      </c>
      <c r="B221" s="74" t="s">
        <v>3547</v>
      </c>
      <c r="C221" s="74" t="s">
        <v>2981</v>
      </c>
      <c r="D221" s="74" t="s">
        <v>3489</v>
      </c>
      <c r="E221" s="74" t="s">
        <v>3804</v>
      </c>
      <c r="F221" s="74" t="s">
        <v>3805</v>
      </c>
      <c r="G221" s="74" t="s">
        <v>3805</v>
      </c>
      <c r="H221" s="74" t="str">
        <f>+A221</f>
        <v>B07</v>
      </c>
      <c r="I221" s="74" t="str">
        <f>IF(ISERROR(VLOOKUP(H221,BD!BN$2:BO$51,2,FALSE)),"",VLOOKUP(H221,BD!BN$2:BO$51,2,FALSE))</f>
        <v>BLOQUE 07</v>
      </c>
      <c r="J221" s="74" t="str">
        <f t="shared" si="15"/>
        <v>OY</v>
      </c>
      <c r="K221" s="74" t="str">
        <f>+C221</f>
        <v>OSO</v>
      </c>
      <c r="L221" s="74" t="str">
        <f>+D221</f>
        <v>PAD A</v>
      </c>
      <c r="M221" s="74" t="str">
        <f t="shared" si="13"/>
        <v>OSO-A043</v>
      </c>
      <c r="N221" s="71" t="s">
        <v>3382</v>
      </c>
    </row>
    <row r="222" spans="1:14" hidden="1">
      <c r="A222" s="74" t="s">
        <v>2688</v>
      </c>
      <c r="B222" s="74" t="s">
        <v>3547</v>
      </c>
      <c r="C222" s="74" t="s">
        <v>2981</v>
      </c>
      <c r="D222" s="74" t="s">
        <v>3489</v>
      </c>
      <c r="E222" s="74" t="s">
        <v>3804</v>
      </c>
      <c r="F222" s="74" t="s">
        <v>3805</v>
      </c>
      <c r="G222" s="74" t="s">
        <v>3806</v>
      </c>
      <c r="H222" s="74" t="str">
        <f t="shared" si="14"/>
        <v>B07</v>
      </c>
      <c r="I222" s="74" t="str">
        <f>IF(ISERROR(VLOOKUP(H222,BD!BN$2:BO$51,2,FALSE)),"",VLOOKUP(H222,BD!BN$2:BO$51,2,FALSE))</f>
        <v>BLOQUE 07</v>
      </c>
      <c r="J222" s="74" t="str">
        <f t="shared" si="15"/>
        <v>OY</v>
      </c>
      <c r="K222" s="74" t="str">
        <f t="shared" si="16"/>
        <v>OSO</v>
      </c>
      <c r="L222" s="74" t="str">
        <f t="shared" si="16"/>
        <v>PAD A</v>
      </c>
      <c r="M222" s="74" t="str">
        <f t="shared" si="13"/>
        <v>OSO-A043R1</v>
      </c>
      <c r="N222" s="71" t="s">
        <v>3382</v>
      </c>
    </row>
    <row r="223" spans="1:14" hidden="1">
      <c r="A223" s="74" t="s">
        <v>2688</v>
      </c>
      <c r="B223" s="74" t="s">
        <v>3547</v>
      </c>
      <c r="C223" s="74" t="s">
        <v>2981</v>
      </c>
      <c r="D223" s="74" t="s">
        <v>3489</v>
      </c>
      <c r="E223" s="74" t="s">
        <v>3807</v>
      </c>
      <c r="F223" s="74" t="s">
        <v>3808</v>
      </c>
      <c r="G223" s="74" t="s">
        <v>3808</v>
      </c>
      <c r="H223" s="74" t="str">
        <f t="shared" si="14"/>
        <v>B07</v>
      </c>
      <c r="I223" s="74" t="str">
        <f>IF(ISERROR(VLOOKUP(H223,BD!BN$2:BO$51,2,FALSE)),"",VLOOKUP(H223,BD!BN$2:BO$51,2,FALSE))</f>
        <v>BLOQUE 07</v>
      </c>
      <c r="J223" s="74" t="str">
        <f t="shared" si="15"/>
        <v>OY</v>
      </c>
      <c r="K223" s="74" t="str">
        <f t="shared" si="16"/>
        <v>OSO</v>
      </c>
      <c r="L223" s="74" t="str">
        <f t="shared" si="16"/>
        <v>PAD A</v>
      </c>
      <c r="M223" s="74" t="str">
        <f t="shared" si="13"/>
        <v>OSO-A033</v>
      </c>
      <c r="N223" s="71" t="s">
        <v>3382</v>
      </c>
    </row>
    <row r="224" spans="1:14" hidden="1">
      <c r="A224" s="74" t="s">
        <v>2688</v>
      </c>
      <c r="B224" s="74" t="s">
        <v>3547</v>
      </c>
      <c r="C224" s="74" t="s">
        <v>2981</v>
      </c>
      <c r="D224" s="74" t="s">
        <v>3489</v>
      </c>
      <c r="E224" s="74" t="s">
        <v>3809</v>
      </c>
      <c r="F224" s="74" t="s">
        <v>3810</v>
      </c>
      <c r="G224" s="74" t="s">
        <v>3810</v>
      </c>
      <c r="H224" s="74" t="str">
        <f>+A224</f>
        <v>B07</v>
      </c>
      <c r="I224" s="74" t="str">
        <f>IF(ISERROR(VLOOKUP(H224,BD!BN$2:BO$51,2,FALSE)),"",VLOOKUP(H224,BD!BN$2:BO$51,2,FALSE))</f>
        <v>BLOQUE 07</v>
      </c>
      <c r="J224" s="74" t="str">
        <f t="shared" si="15"/>
        <v>OY</v>
      </c>
      <c r="K224" s="74" t="str">
        <f>+C224</f>
        <v>OSO</v>
      </c>
      <c r="L224" s="74" t="str">
        <f>+D224</f>
        <v>PAD A</v>
      </c>
      <c r="M224" s="74" t="str">
        <f t="shared" si="13"/>
        <v>OSO-A035</v>
      </c>
      <c r="N224" s="71" t="s">
        <v>3382</v>
      </c>
    </row>
    <row r="225" spans="1:14" hidden="1">
      <c r="A225" s="74" t="s">
        <v>2688</v>
      </c>
      <c r="B225" s="74" t="s">
        <v>3547</v>
      </c>
      <c r="C225" s="74" t="s">
        <v>2981</v>
      </c>
      <c r="D225" s="74" t="s">
        <v>3489</v>
      </c>
      <c r="E225" s="74" t="s">
        <v>3809</v>
      </c>
      <c r="F225" s="74" t="s">
        <v>3810</v>
      </c>
      <c r="G225" s="74" t="s">
        <v>3811</v>
      </c>
      <c r="H225" s="74" t="str">
        <f t="shared" si="14"/>
        <v>B07</v>
      </c>
      <c r="I225" s="74" t="str">
        <f>IF(ISERROR(VLOOKUP(H225,BD!BN$2:BO$51,2,FALSE)),"",VLOOKUP(H225,BD!BN$2:BO$51,2,FALSE))</f>
        <v>BLOQUE 07</v>
      </c>
      <c r="J225" s="74" t="str">
        <f t="shared" si="15"/>
        <v>OY</v>
      </c>
      <c r="K225" s="74" t="str">
        <f t="shared" si="16"/>
        <v>OSO</v>
      </c>
      <c r="L225" s="74" t="str">
        <f t="shared" si="16"/>
        <v>PAD A</v>
      </c>
      <c r="M225" s="74" t="str">
        <f t="shared" si="13"/>
        <v>OSO-A035R1</v>
      </c>
      <c r="N225" s="71" t="s">
        <v>3382</v>
      </c>
    </row>
    <row r="226" spans="1:14" hidden="1">
      <c r="A226" s="74" t="s">
        <v>2688</v>
      </c>
      <c r="B226" s="74" t="s">
        <v>3547</v>
      </c>
      <c r="C226" s="74" t="s">
        <v>2981</v>
      </c>
      <c r="D226" s="74" t="s">
        <v>3489</v>
      </c>
      <c r="E226" s="74" t="s">
        <v>3812</v>
      </c>
      <c r="F226" s="74" t="s">
        <v>3813</v>
      </c>
      <c r="G226" s="74" t="s">
        <v>3813</v>
      </c>
      <c r="H226" s="74" t="str">
        <f t="shared" si="14"/>
        <v>B07</v>
      </c>
      <c r="I226" s="74" t="str">
        <f>IF(ISERROR(VLOOKUP(H226,BD!BN$2:BO$51,2,FALSE)),"",VLOOKUP(H226,BD!BN$2:BO$51,2,FALSE))</f>
        <v>BLOQUE 07</v>
      </c>
      <c r="J226" s="74" t="str">
        <f t="shared" si="15"/>
        <v>OY</v>
      </c>
      <c r="K226" s="74" t="str">
        <f t="shared" si="16"/>
        <v>OSO</v>
      </c>
      <c r="L226" s="74" t="str">
        <f t="shared" si="16"/>
        <v>PAD A</v>
      </c>
      <c r="M226" s="74" t="str">
        <f t="shared" si="13"/>
        <v>OSO-A041</v>
      </c>
      <c r="N226" s="71" t="s">
        <v>3382</v>
      </c>
    </row>
    <row r="227" spans="1:14" hidden="1">
      <c r="A227" s="74" t="s">
        <v>2688</v>
      </c>
      <c r="B227" s="74" t="s">
        <v>3547</v>
      </c>
      <c r="C227" s="74" t="s">
        <v>2981</v>
      </c>
      <c r="D227" s="74" t="s">
        <v>3489</v>
      </c>
      <c r="E227" s="74" t="s">
        <v>3814</v>
      </c>
      <c r="F227" s="74" t="s">
        <v>3815</v>
      </c>
      <c r="G227" s="74" t="s">
        <v>3815</v>
      </c>
      <c r="H227" s="74" t="str">
        <f>+A227</f>
        <v>B07</v>
      </c>
      <c r="I227" s="74" t="str">
        <f>IF(ISERROR(VLOOKUP(H227,BD!BN$2:BO$51,2,FALSE)),"",VLOOKUP(H227,BD!BN$2:BO$51,2,FALSE))</f>
        <v>BLOQUE 07</v>
      </c>
      <c r="J227" s="74" t="str">
        <f t="shared" si="15"/>
        <v>OY</v>
      </c>
      <c r="K227" s="74" t="str">
        <f>+C227</f>
        <v>OSO</v>
      </c>
      <c r="L227" s="74" t="str">
        <f>+D227</f>
        <v>PAD A</v>
      </c>
      <c r="M227" s="74" t="str">
        <f t="shared" si="13"/>
        <v>OSO-A037</v>
      </c>
      <c r="N227" s="71" t="s">
        <v>3382</v>
      </c>
    </row>
    <row r="228" spans="1:14" ht="13.5" hidden="1" customHeight="1">
      <c r="A228" s="74" t="s">
        <v>2688</v>
      </c>
      <c r="B228" s="74" t="s">
        <v>3547</v>
      </c>
      <c r="C228" s="74" t="s">
        <v>2981</v>
      </c>
      <c r="D228" s="74" t="s">
        <v>3489</v>
      </c>
      <c r="E228" s="74" t="s">
        <v>3814</v>
      </c>
      <c r="F228" s="74" t="s">
        <v>3815</v>
      </c>
      <c r="G228" s="74" t="s">
        <v>3816</v>
      </c>
      <c r="H228" s="74" t="str">
        <f t="shared" si="14"/>
        <v>B07</v>
      </c>
      <c r="I228" s="74" t="str">
        <f>IF(ISERROR(VLOOKUP(H228,BD!BN$2:BO$51,2,FALSE)),"",VLOOKUP(H228,BD!BN$2:BO$51,2,FALSE))</f>
        <v>BLOQUE 07</v>
      </c>
      <c r="J228" s="74" t="str">
        <f t="shared" si="15"/>
        <v>OY</v>
      </c>
      <c r="K228" s="74" t="str">
        <f t="shared" si="16"/>
        <v>OSO</v>
      </c>
      <c r="L228" s="74" t="str">
        <f t="shared" si="16"/>
        <v>PAD A</v>
      </c>
      <c r="M228" s="74" t="str">
        <f t="shared" si="13"/>
        <v>OSO-A037R1</v>
      </c>
      <c r="N228" s="71" t="s">
        <v>3382</v>
      </c>
    </row>
    <row r="229" spans="1:14" hidden="1">
      <c r="A229" s="74" t="s">
        <v>2688</v>
      </c>
      <c r="B229" s="74" t="s">
        <v>3547</v>
      </c>
      <c r="C229" s="74" t="s">
        <v>2981</v>
      </c>
      <c r="D229" s="74" t="s">
        <v>3489</v>
      </c>
      <c r="E229" s="74" t="s">
        <v>3817</v>
      </c>
      <c r="F229" s="74" t="s">
        <v>3818</v>
      </c>
      <c r="G229" s="74" t="s">
        <v>3818</v>
      </c>
      <c r="H229" s="74" t="str">
        <f t="shared" si="14"/>
        <v>B07</v>
      </c>
      <c r="I229" s="74" t="str">
        <f>IF(ISERROR(VLOOKUP(H229,BD!BN$2:BO$51,2,FALSE)),"",VLOOKUP(H229,BD!BN$2:BO$51,2,FALSE))</f>
        <v>BLOQUE 07</v>
      </c>
      <c r="J229" s="74" t="str">
        <f t="shared" si="15"/>
        <v>OY</v>
      </c>
      <c r="K229" s="74" t="str">
        <f t="shared" si="16"/>
        <v>OSO</v>
      </c>
      <c r="L229" s="74" t="str">
        <f t="shared" si="16"/>
        <v>PAD A</v>
      </c>
      <c r="M229" s="74" t="str">
        <f t="shared" si="13"/>
        <v>OSO-A023</v>
      </c>
      <c r="N229" s="71" t="s">
        <v>3382</v>
      </c>
    </row>
    <row r="230" spans="1:14" hidden="1">
      <c r="A230" s="74" t="s">
        <v>2688</v>
      </c>
      <c r="B230" s="74" t="s">
        <v>3547</v>
      </c>
      <c r="C230" s="74" t="s">
        <v>2981</v>
      </c>
      <c r="D230" s="74" t="s">
        <v>3489</v>
      </c>
      <c r="E230" s="74" t="s">
        <v>3819</v>
      </c>
      <c r="F230" s="74" t="s">
        <v>3820</v>
      </c>
      <c r="G230" s="74" t="s">
        <v>3820</v>
      </c>
      <c r="H230" s="74" t="str">
        <f t="shared" si="14"/>
        <v>B07</v>
      </c>
      <c r="I230" s="74" t="str">
        <f>IF(ISERROR(VLOOKUP(H230,BD!BN$2:BO$51,2,FALSE)),"",VLOOKUP(H230,BD!BN$2:BO$51,2,FALSE))</f>
        <v>BLOQUE 07</v>
      </c>
      <c r="J230" s="74" t="str">
        <f t="shared" si="15"/>
        <v>OY</v>
      </c>
      <c r="K230" s="74" t="str">
        <f t="shared" si="16"/>
        <v>OSO</v>
      </c>
      <c r="L230" s="74" t="str">
        <f t="shared" si="16"/>
        <v>PAD A</v>
      </c>
      <c r="M230" s="74" t="str">
        <f t="shared" si="13"/>
        <v>OSO-A055H</v>
      </c>
      <c r="N230" s="71" t="s">
        <v>3382</v>
      </c>
    </row>
    <row r="231" spans="1:14" hidden="1">
      <c r="A231" s="74" t="s">
        <v>2688</v>
      </c>
      <c r="B231" s="74" t="s">
        <v>3547</v>
      </c>
      <c r="C231" s="74" t="s">
        <v>2981</v>
      </c>
      <c r="D231" s="74" t="s">
        <v>3489</v>
      </c>
      <c r="E231" s="74" t="s">
        <v>3821</v>
      </c>
      <c r="F231" s="74" t="s">
        <v>3822</v>
      </c>
      <c r="G231" s="74" t="s">
        <v>3822</v>
      </c>
      <c r="H231" s="74" t="str">
        <f t="shared" si="14"/>
        <v>B07</v>
      </c>
      <c r="I231" s="74" t="str">
        <f>IF(ISERROR(VLOOKUP(H231,BD!BN$2:BO$51,2,FALSE)),"",VLOOKUP(H231,BD!BN$2:BO$51,2,FALSE))</f>
        <v>BLOQUE 07</v>
      </c>
      <c r="J231" s="74" t="str">
        <f t="shared" si="15"/>
        <v>OY</v>
      </c>
      <c r="K231" s="74" t="str">
        <f t="shared" si="16"/>
        <v>OSO</v>
      </c>
      <c r="L231" s="74" t="str">
        <f t="shared" si="16"/>
        <v>PAD A</v>
      </c>
      <c r="M231" s="74" t="str">
        <f t="shared" si="13"/>
        <v>OSO-A053</v>
      </c>
      <c r="N231" s="71" t="s">
        <v>3382</v>
      </c>
    </row>
    <row r="232" spans="1:14" hidden="1">
      <c r="A232" s="74" t="s">
        <v>2688</v>
      </c>
      <c r="B232" s="74" t="s">
        <v>3547</v>
      </c>
      <c r="C232" s="74" t="s">
        <v>2981</v>
      </c>
      <c r="D232" s="74" t="s">
        <v>3489</v>
      </c>
      <c r="E232" s="74" t="s">
        <v>3823</v>
      </c>
      <c r="F232" s="74" t="s">
        <v>3824</v>
      </c>
      <c r="G232" s="74" t="s">
        <v>3824</v>
      </c>
      <c r="H232" s="74" t="str">
        <f>+A232</f>
        <v>B07</v>
      </c>
      <c r="I232" s="74" t="str">
        <f>IF(ISERROR(VLOOKUP(H232,BD!BN$2:BO$51,2,FALSE)),"",VLOOKUP(H232,BD!BN$2:BO$51,2,FALSE))</f>
        <v>BLOQUE 07</v>
      </c>
      <c r="J232" s="74" t="str">
        <f>IF(B232="","",B232)</f>
        <v>OY</v>
      </c>
      <c r="K232" s="74" t="str">
        <f>+C232</f>
        <v>OSO</v>
      </c>
      <c r="L232" s="74" t="str">
        <f>+D232</f>
        <v>PAD A</v>
      </c>
      <c r="M232" s="74" t="str">
        <f t="shared" si="13"/>
        <v>OSO-A150</v>
      </c>
      <c r="N232" s="71" t="s">
        <v>3382</v>
      </c>
    </row>
    <row r="233" spans="1:14" hidden="1">
      <c r="A233" s="74" t="s">
        <v>2688</v>
      </c>
      <c r="B233" s="74" t="s">
        <v>3547</v>
      </c>
      <c r="C233" s="74" t="s">
        <v>2981</v>
      </c>
      <c r="D233" s="74" t="s">
        <v>3489</v>
      </c>
      <c r="E233" s="74" t="s">
        <v>3825</v>
      </c>
      <c r="F233" s="74" t="s">
        <v>3826</v>
      </c>
      <c r="G233" s="74" t="s">
        <v>3826</v>
      </c>
      <c r="H233" s="74" t="str">
        <f>+A233</f>
        <v>B07</v>
      </c>
      <c r="I233" s="74" t="str">
        <f>IF(ISERROR(VLOOKUP(H233,BD!BN$2:BO$51,2,FALSE)),"",VLOOKUP(H233,BD!BN$2:BO$51,2,FALSE))</f>
        <v>BLOQUE 07</v>
      </c>
      <c r="J233" s="74" t="str">
        <f>IF(B233="","",B233)</f>
        <v>OY</v>
      </c>
      <c r="K233" s="74" t="str">
        <f>+C233</f>
        <v>OSO</v>
      </c>
      <c r="L233" s="74" t="str">
        <f>+D233</f>
        <v>PAD A</v>
      </c>
      <c r="M233" s="74" t="str">
        <f t="shared" si="13"/>
        <v>OSO-A151</v>
      </c>
      <c r="N233" s="71" t="s">
        <v>3382</v>
      </c>
    </row>
    <row r="234" spans="1:14" hidden="1">
      <c r="A234" s="74" t="s">
        <v>2688</v>
      </c>
      <c r="B234" s="74" t="s">
        <v>3547</v>
      </c>
      <c r="C234" s="74" t="s">
        <v>2981</v>
      </c>
      <c r="D234" s="74" t="s">
        <v>3489</v>
      </c>
      <c r="E234" s="74" t="s">
        <v>3827</v>
      </c>
      <c r="F234" s="74" t="s">
        <v>3828</v>
      </c>
      <c r="G234" s="74" t="s">
        <v>3828</v>
      </c>
      <c r="H234" s="74" t="str">
        <f t="shared" si="14"/>
        <v>B07</v>
      </c>
      <c r="I234" s="74" t="str">
        <f>IF(ISERROR(VLOOKUP(H234,BD!BN$2:BO$51,2,FALSE)),"",VLOOKUP(H234,BD!BN$2:BO$51,2,FALSE))</f>
        <v>BLOQUE 07</v>
      </c>
      <c r="J234" s="74" t="str">
        <f t="shared" si="15"/>
        <v>OY</v>
      </c>
      <c r="K234" s="74" t="str">
        <f t="shared" si="16"/>
        <v>OSO</v>
      </c>
      <c r="L234" s="74" t="str">
        <f t="shared" si="16"/>
        <v>PAD A</v>
      </c>
      <c r="M234" s="74" t="str">
        <f t="shared" si="13"/>
        <v>OSO-A152</v>
      </c>
      <c r="N234" s="71" t="s">
        <v>3382</v>
      </c>
    </row>
    <row r="235" spans="1:14" hidden="1">
      <c r="A235" s="74" t="s">
        <v>2688</v>
      </c>
      <c r="B235" s="74" t="s">
        <v>3547</v>
      </c>
      <c r="C235" s="74" t="s">
        <v>2981</v>
      </c>
      <c r="D235" s="74" t="s">
        <v>3489</v>
      </c>
      <c r="E235" s="74" t="s">
        <v>3829</v>
      </c>
      <c r="F235" s="74" t="s">
        <v>3830</v>
      </c>
      <c r="G235" s="74" t="s">
        <v>3830</v>
      </c>
      <c r="H235" s="74" t="str">
        <f t="shared" si="14"/>
        <v>B07</v>
      </c>
      <c r="I235" s="74" t="str">
        <f>IF(ISERROR(VLOOKUP(H235,BD!BN$2:BO$51,2,FALSE)),"",VLOOKUP(H235,BD!BN$2:BO$51,2,FALSE))</f>
        <v>BLOQUE 07</v>
      </c>
      <c r="J235" s="74" t="str">
        <f t="shared" si="15"/>
        <v>OY</v>
      </c>
      <c r="K235" s="74" t="str">
        <f t="shared" si="16"/>
        <v>OSO</v>
      </c>
      <c r="L235" s="74" t="str">
        <f t="shared" si="16"/>
        <v>PAD A</v>
      </c>
      <c r="M235" s="74" t="str">
        <f t="shared" si="13"/>
        <v>OSO-A077</v>
      </c>
      <c r="N235" s="71" t="s">
        <v>3382</v>
      </c>
    </row>
    <row r="236" spans="1:14" hidden="1">
      <c r="A236" s="74" t="s">
        <v>2688</v>
      </c>
      <c r="B236" s="74" t="s">
        <v>3547</v>
      </c>
      <c r="C236" s="74" t="s">
        <v>2981</v>
      </c>
      <c r="D236" s="74" t="s">
        <v>3489</v>
      </c>
      <c r="E236" s="74" t="s">
        <v>3831</v>
      </c>
      <c r="F236" s="74" t="s">
        <v>3832</v>
      </c>
      <c r="G236" s="74" t="s">
        <v>3832</v>
      </c>
      <c r="H236" s="74" t="str">
        <f t="shared" si="14"/>
        <v>B07</v>
      </c>
      <c r="I236" s="74" t="str">
        <f>IF(ISERROR(VLOOKUP(H236,BD!BN$2:BO$51,2,FALSE)),"",VLOOKUP(H236,BD!BN$2:BO$51,2,FALSE))</f>
        <v>BLOQUE 07</v>
      </c>
      <c r="J236" s="74" t="str">
        <f t="shared" si="15"/>
        <v>OY</v>
      </c>
      <c r="K236" s="74" t="str">
        <f t="shared" si="16"/>
        <v>OSO</v>
      </c>
      <c r="L236" s="74" t="str">
        <f t="shared" si="16"/>
        <v>PAD A</v>
      </c>
      <c r="M236" s="74" t="str">
        <f t="shared" si="13"/>
        <v>OSO-A079</v>
      </c>
      <c r="N236" s="71" t="s">
        <v>3382</v>
      </c>
    </row>
    <row r="237" spans="1:14" hidden="1">
      <c r="A237" s="74" t="s">
        <v>2688</v>
      </c>
      <c r="B237" s="74" t="s">
        <v>3547</v>
      </c>
      <c r="C237" s="74" t="s">
        <v>2981</v>
      </c>
      <c r="D237" s="74" t="s">
        <v>3489</v>
      </c>
      <c r="E237" s="74" t="s">
        <v>3833</v>
      </c>
      <c r="F237" s="74" t="s">
        <v>3834</v>
      </c>
      <c r="G237" s="74" t="s">
        <v>3834</v>
      </c>
      <c r="H237" s="74" t="str">
        <f t="shared" si="14"/>
        <v>B07</v>
      </c>
      <c r="I237" s="74" t="str">
        <f>IF(ISERROR(VLOOKUP(H237,BD!BN$2:BO$51,2,FALSE)),"",VLOOKUP(H237,BD!BN$2:BO$51,2,FALSE))</f>
        <v>BLOQUE 07</v>
      </c>
      <c r="J237" s="74" t="str">
        <f t="shared" si="15"/>
        <v>OY</v>
      </c>
      <c r="K237" s="74" t="str">
        <f t="shared" si="16"/>
        <v>OSO</v>
      </c>
      <c r="L237" s="74" t="str">
        <f t="shared" si="16"/>
        <v>PAD A</v>
      </c>
      <c r="M237" s="74" t="str">
        <f t="shared" si="13"/>
        <v>OSO-A091</v>
      </c>
      <c r="N237" s="71" t="s">
        <v>3382</v>
      </c>
    </row>
    <row r="238" spans="1:14" hidden="1">
      <c r="A238" s="74" t="s">
        <v>2688</v>
      </c>
      <c r="B238" s="74" t="s">
        <v>3547</v>
      </c>
      <c r="C238" s="74" t="s">
        <v>2981</v>
      </c>
      <c r="D238" s="74" t="s">
        <v>3516</v>
      </c>
      <c r="E238" s="74" t="s">
        <v>3835</v>
      </c>
      <c r="F238" s="74" t="s">
        <v>3836</v>
      </c>
      <c r="G238" s="74" t="s">
        <v>3836</v>
      </c>
      <c r="H238" s="74" t="str">
        <f t="shared" si="14"/>
        <v>B07</v>
      </c>
      <c r="I238" s="74" t="str">
        <f>IF(ISERROR(VLOOKUP(H238,BD!BN$2:BO$51,2,FALSE)),"",VLOOKUP(H238,BD!BN$2:BO$51,2,FALSE))</f>
        <v>BLOQUE 07</v>
      </c>
      <c r="J238" s="74" t="str">
        <f t="shared" si="15"/>
        <v>OY</v>
      </c>
      <c r="K238" s="74" t="str">
        <f t="shared" si="16"/>
        <v>OSO</v>
      </c>
      <c r="L238" s="74" t="str">
        <f t="shared" si="16"/>
        <v>PAD B</v>
      </c>
      <c r="M238" s="74" t="str">
        <f t="shared" si="13"/>
        <v>OSO-B044</v>
      </c>
      <c r="N238" s="71" t="s">
        <v>3382</v>
      </c>
    </row>
    <row r="239" spans="1:14" hidden="1">
      <c r="A239" s="74" t="s">
        <v>2688</v>
      </c>
      <c r="B239" s="74" t="s">
        <v>3547</v>
      </c>
      <c r="C239" s="74" t="s">
        <v>2981</v>
      </c>
      <c r="D239" s="74" t="s">
        <v>3516</v>
      </c>
      <c r="E239" s="74" t="s">
        <v>3837</v>
      </c>
      <c r="F239" s="74" t="s">
        <v>3838</v>
      </c>
      <c r="G239" s="74" t="s">
        <v>3838</v>
      </c>
      <c r="H239" s="74" t="str">
        <f t="shared" si="14"/>
        <v>B07</v>
      </c>
      <c r="I239" s="74" t="str">
        <f>IF(ISERROR(VLOOKUP(H239,BD!BN$2:BO$51,2,FALSE)),"",VLOOKUP(H239,BD!BN$2:BO$51,2,FALSE))</f>
        <v>BLOQUE 07</v>
      </c>
      <c r="J239" s="74" t="str">
        <f t="shared" si="15"/>
        <v>OY</v>
      </c>
      <c r="K239" s="74" t="str">
        <f t="shared" si="16"/>
        <v>OSO</v>
      </c>
      <c r="L239" s="74" t="str">
        <f t="shared" si="16"/>
        <v>PAD B</v>
      </c>
      <c r="M239" s="74" t="str">
        <f t="shared" si="13"/>
        <v>OSO-B048H</v>
      </c>
      <c r="N239" s="71" t="s">
        <v>3382</v>
      </c>
    </row>
    <row r="240" spans="1:14" hidden="1">
      <c r="A240" s="74" t="s">
        <v>2688</v>
      </c>
      <c r="B240" s="74" t="s">
        <v>3547</v>
      </c>
      <c r="C240" s="74" t="s">
        <v>2981</v>
      </c>
      <c r="D240" s="74" t="s">
        <v>3516</v>
      </c>
      <c r="E240" s="74" t="s">
        <v>3837</v>
      </c>
      <c r="F240" s="74" t="s">
        <v>3838</v>
      </c>
      <c r="G240" s="74" t="s">
        <v>3839</v>
      </c>
      <c r="H240" s="74" t="str">
        <f t="shared" si="14"/>
        <v>B07</v>
      </c>
      <c r="I240" s="74" t="str">
        <f>IF(ISERROR(VLOOKUP(H240,BD!BN$2:BO$51,2,FALSE)),"",VLOOKUP(H240,BD!BN$2:BO$51,2,FALSE))</f>
        <v>BLOQUE 07</v>
      </c>
      <c r="J240" s="74" t="str">
        <f t="shared" si="15"/>
        <v>OY</v>
      </c>
      <c r="K240" s="74" t="str">
        <f t="shared" si="16"/>
        <v>OSO</v>
      </c>
      <c r="L240" s="74" t="str">
        <f t="shared" si="16"/>
        <v>PAD B</v>
      </c>
      <c r="M240" s="74" t="str">
        <f t="shared" si="13"/>
        <v>OSO-B048HR1</v>
      </c>
      <c r="N240" s="71" t="s">
        <v>3382</v>
      </c>
    </row>
    <row r="241" spans="1:14" hidden="1">
      <c r="A241" s="74" t="s">
        <v>2688</v>
      </c>
      <c r="B241" s="74" t="s">
        <v>3547</v>
      </c>
      <c r="C241" s="74" t="s">
        <v>2981</v>
      </c>
      <c r="D241" s="74" t="s">
        <v>3516</v>
      </c>
      <c r="E241" s="74" t="s">
        <v>3840</v>
      </c>
      <c r="F241" s="74" t="s">
        <v>3841</v>
      </c>
      <c r="G241" s="74" t="s">
        <v>3841</v>
      </c>
      <c r="H241" s="74" t="str">
        <f t="shared" si="14"/>
        <v>B07</v>
      </c>
      <c r="I241" s="74" t="str">
        <f>IF(ISERROR(VLOOKUP(H241,BD!BN$2:BO$51,2,FALSE)),"",VLOOKUP(H241,BD!BN$2:BO$51,2,FALSE))</f>
        <v>BLOQUE 07</v>
      </c>
      <c r="J241" s="74" t="str">
        <f t="shared" si="15"/>
        <v>OY</v>
      </c>
      <c r="K241" s="74" t="str">
        <f t="shared" si="16"/>
        <v>OSO</v>
      </c>
      <c r="L241" s="74" t="str">
        <f t="shared" si="16"/>
        <v>PAD B</v>
      </c>
      <c r="M241" s="74" t="str">
        <f t="shared" si="13"/>
        <v>OSO-B054H</v>
      </c>
      <c r="N241" s="71" t="s">
        <v>3382</v>
      </c>
    </row>
    <row r="242" spans="1:14" hidden="1">
      <c r="A242" s="74" t="s">
        <v>2688</v>
      </c>
      <c r="B242" s="74" t="s">
        <v>3547</v>
      </c>
      <c r="C242" s="74" t="s">
        <v>2981</v>
      </c>
      <c r="D242" s="74" t="s">
        <v>3516</v>
      </c>
      <c r="E242" s="74" t="s">
        <v>3842</v>
      </c>
      <c r="F242" s="74" t="s">
        <v>3843</v>
      </c>
      <c r="G242" s="74" t="s">
        <v>3843</v>
      </c>
      <c r="H242" s="74" t="str">
        <f t="shared" si="14"/>
        <v>B07</v>
      </c>
      <c r="I242" s="74" t="str">
        <f>IF(ISERROR(VLOOKUP(H242,BD!BN$2:BO$51,2,FALSE)),"",VLOOKUP(H242,BD!BN$2:BO$51,2,FALSE))</f>
        <v>BLOQUE 07</v>
      </c>
      <c r="J242" s="74" t="str">
        <f t="shared" si="15"/>
        <v>OY</v>
      </c>
      <c r="K242" s="74" t="str">
        <f t="shared" si="16"/>
        <v>OSO</v>
      </c>
      <c r="L242" s="74" t="str">
        <f t="shared" si="16"/>
        <v>PAD B</v>
      </c>
      <c r="M242" s="74" t="str">
        <f t="shared" si="13"/>
        <v>OSO-B056</v>
      </c>
      <c r="N242" s="71" t="s">
        <v>3382</v>
      </c>
    </row>
    <row r="243" spans="1:14" hidden="1">
      <c r="A243" s="74" t="s">
        <v>2688</v>
      </c>
      <c r="B243" s="74" t="s">
        <v>3547</v>
      </c>
      <c r="C243" s="74" t="s">
        <v>2981</v>
      </c>
      <c r="D243" s="74" t="s">
        <v>3516</v>
      </c>
      <c r="E243" s="74" t="s">
        <v>3844</v>
      </c>
      <c r="F243" s="74" t="s">
        <v>3845</v>
      </c>
      <c r="G243" s="74" t="s">
        <v>3845</v>
      </c>
      <c r="H243" s="74" t="str">
        <f>+A243</f>
        <v>B07</v>
      </c>
      <c r="I243" s="74" t="str">
        <f>IF(ISERROR(VLOOKUP(H243,BD!BN$2:BO$51,2,FALSE)),"",VLOOKUP(H243,BD!BN$2:BO$51,2,FALSE))</f>
        <v>BLOQUE 07</v>
      </c>
      <c r="J243" s="74" t="str">
        <f t="shared" si="15"/>
        <v>OY</v>
      </c>
      <c r="K243" s="74" t="str">
        <f>+C243</f>
        <v>OSO</v>
      </c>
      <c r="L243" s="74" t="str">
        <f>+D243</f>
        <v>PAD B</v>
      </c>
      <c r="M243" s="74" t="str">
        <f t="shared" si="13"/>
        <v>OSO-B031</v>
      </c>
      <c r="N243" s="71" t="s">
        <v>3382</v>
      </c>
    </row>
    <row r="244" spans="1:14" hidden="1">
      <c r="A244" s="74" t="s">
        <v>2688</v>
      </c>
      <c r="B244" s="74" t="s">
        <v>3547</v>
      </c>
      <c r="C244" s="74" t="s">
        <v>2981</v>
      </c>
      <c r="D244" s="74" t="s">
        <v>3516</v>
      </c>
      <c r="E244" s="74" t="s">
        <v>3844</v>
      </c>
      <c r="F244" s="74" t="s">
        <v>3845</v>
      </c>
      <c r="G244" s="74" t="s">
        <v>3846</v>
      </c>
      <c r="H244" s="74" t="str">
        <f t="shared" si="14"/>
        <v>B07</v>
      </c>
      <c r="I244" s="74" t="str">
        <f>IF(ISERROR(VLOOKUP(H244,BD!BN$2:BO$51,2,FALSE)),"",VLOOKUP(H244,BD!BN$2:BO$51,2,FALSE))</f>
        <v>BLOQUE 07</v>
      </c>
      <c r="J244" s="74" t="str">
        <f t="shared" si="15"/>
        <v>OY</v>
      </c>
      <c r="K244" s="74" t="str">
        <f t="shared" si="16"/>
        <v>OSO</v>
      </c>
      <c r="L244" s="74" t="str">
        <f t="shared" si="16"/>
        <v>PAD B</v>
      </c>
      <c r="M244" s="74" t="str">
        <f t="shared" si="13"/>
        <v>OSO-B031S1</v>
      </c>
      <c r="N244" s="71" t="s">
        <v>3382</v>
      </c>
    </row>
    <row r="245" spans="1:14" hidden="1">
      <c r="A245" s="74" t="s">
        <v>2688</v>
      </c>
      <c r="B245" s="74" t="s">
        <v>3547</v>
      </c>
      <c r="C245" s="74" t="s">
        <v>2981</v>
      </c>
      <c r="D245" s="74" t="s">
        <v>3516</v>
      </c>
      <c r="E245" s="74" t="s">
        <v>3847</v>
      </c>
      <c r="F245" s="74" t="s">
        <v>3848</v>
      </c>
      <c r="G245" s="74" t="s">
        <v>3848</v>
      </c>
      <c r="H245" s="74" t="str">
        <f t="shared" si="14"/>
        <v>B07</v>
      </c>
      <c r="I245" s="74" t="str">
        <f>IF(ISERROR(VLOOKUP(H245,BD!BN$2:BO$51,2,FALSE)),"",VLOOKUP(H245,BD!BN$2:BO$51,2,FALSE))</f>
        <v>BLOQUE 07</v>
      </c>
      <c r="J245" s="74" t="str">
        <f t="shared" si="15"/>
        <v>OY</v>
      </c>
      <c r="K245" s="74" t="str">
        <f t="shared" si="16"/>
        <v>OSO</v>
      </c>
      <c r="L245" s="74" t="str">
        <f t="shared" si="16"/>
        <v>PAD B</v>
      </c>
      <c r="M245" s="74" t="str">
        <f t="shared" si="13"/>
        <v>OSO-B032</v>
      </c>
      <c r="N245" s="71" t="s">
        <v>3382</v>
      </c>
    </row>
    <row r="246" spans="1:14" hidden="1">
      <c r="A246" s="74" t="s">
        <v>2688</v>
      </c>
      <c r="B246" s="74" t="s">
        <v>3547</v>
      </c>
      <c r="C246" s="74" t="s">
        <v>2981</v>
      </c>
      <c r="D246" s="74" t="s">
        <v>3516</v>
      </c>
      <c r="E246" s="74" t="s">
        <v>3849</v>
      </c>
      <c r="F246" s="74" t="s">
        <v>3850</v>
      </c>
      <c r="G246" s="74" t="s">
        <v>3850</v>
      </c>
      <c r="H246" s="74" t="str">
        <f>+A246</f>
        <v>B07</v>
      </c>
      <c r="I246" s="74" t="str">
        <f>IF(ISERROR(VLOOKUP(H246,BD!BN$2:BO$51,2,FALSE)),"",VLOOKUP(H246,BD!BN$2:BO$51,2,FALSE))</f>
        <v>BLOQUE 07</v>
      </c>
      <c r="J246" s="74" t="str">
        <f t="shared" si="15"/>
        <v>OY</v>
      </c>
      <c r="K246" s="74" t="str">
        <f>+C246</f>
        <v>OSO</v>
      </c>
      <c r="L246" s="74" t="str">
        <f>+D246</f>
        <v>PAD B</v>
      </c>
      <c r="M246" s="74" t="str">
        <f t="shared" si="13"/>
        <v>OSO-B052H</v>
      </c>
      <c r="N246" s="71" t="s">
        <v>3382</v>
      </c>
    </row>
    <row r="247" spans="1:14" hidden="1">
      <c r="A247" s="74" t="s">
        <v>2688</v>
      </c>
      <c r="B247" s="74" t="s">
        <v>3547</v>
      </c>
      <c r="C247" s="74" t="s">
        <v>2981</v>
      </c>
      <c r="D247" s="74" t="s">
        <v>3516</v>
      </c>
      <c r="E247" s="74" t="s">
        <v>3849</v>
      </c>
      <c r="F247" s="74" t="s">
        <v>3850</v>
      </c>
      <c r="G247" s="74" t="s">
        <v>3851</v>
      </c>
      <c r="H247" s="74" t="str">
        <f t="shared" si="14"/>
        <v>B07</v>
      </c>
      <c r="I247" s="74" t="str">
        <f>IF(ISERROR(VLOOKUP(H247,BD!BN$2:BO$51,2,FALSE)),"",VLOOKUP(H247,BD!BN$2:BO$51,2,FALSE))</f>
        <v>BLOQUE 07</v>
      </c>
      <c r="J247" s="74" t="str">
        <f t="shared" si="15"/>
        <v>OY</v>
      </c>
      <c r="K247" s="74" t="str">
        <f t="shared" si="16"/>
        <v>OSO</v>
      </c>
      <c r="L247" s="74" t="str">
        <f t="shared" si="16"/>
        <v>PAD B</v>
      </c>
      <c r="M247" s="74" t="str">
        <f t="shared" si="13"/>
        <v>OSO-B052HS1</v>
      </c>
      <c r="N247" s="71" t="s">
        <v>3382</v>
      </c>
    </row>
    <row r="248" spans="1:14" hidden="1">
      <c r="A248" s="74" t="s">
        <v>2688</v>
      </c>
      <c r="B248" s="74" t="s">
        <v>3547</v>
      </c>
      <c r="C248" s="74" t="s">
        <v>2981</v>
      </c>
      <c r="D248" s="74" t="s">
        <v>3516</v>
      </c>
      <c r="E248" s="74" t="s">
        <v>3852</v>
      </c>
      <c r="F248" s="74" t="s">
        <v>3853</v>
      </c>
      <c r="G248" s="74" t="s">
        <v>3853</v>
      </c>
      <c r="H248" s="74" t="str">
        <f t="shared" si="14"/>
        <v>B07</v>
      </c>
      <c r="I248" s="74" t="str">
        <f>IF(ISERROR(VLOOKUP(H248,BD!BN$2:BO$51,2,FALSE)),"",VLOOKUP(H248,BD!BN$2:BO$51,2,FALSE))</f>
        <v>BLOQUE 07</v>
      </c>
      <c r="J248" s="74" t="str">
        <f t="shared" si="15"/>
        <v>OY</v>
      </c>
      <c r="K248" s="74" t="str">
        <f t="shared" si="16"/>
        <v>OSO</v>
      </c>
      <c r="L248" s="74" t="str">
        <f t="shared" si="16"/>
        <v>PAD B</v>
      </c>
      <c r="M248" s="74" t="str">
        <f t="shared" si="13"/>
        <v>OSO-B060H</v>
      </c>
      <c r="N248" s="71" t="s">
        <v>3382</v>
      </c>
    </row>
    <row r="249" spans="1:14" hidden="1">
      <c r="A249" s="74" t="s">
        <v>2688</v>
      </c>
      <c r="B249" s="74" t="s">
        <v>3547</v>
      </c>
      <c r="C249" s="74" t="s">
        <v>2981</v>
      </c>
      <c r="D249" s="74" t="s">
        <v>3516</v>
      </c>
      <c r="E249" s="74" t="s">
        <v>3854</v>
      </c>
      <c r="F249" s="74" t="s">
        <v>3855</v>
      </c>
      <c r="G249" s="74" t="s">
        <v>3855</v>
      </c>
      <c r="H249" s="74" t="str">
        <f t="shared" si="14"/>
        <v>B07</v>
      </c>
      <c r="I249" s="74" t="str">
        <f>IF(ISERROR(VLOOKUP(H249,BD!BN$2:BO$51,2,FALSE)),"",VLOOKUP(H249,BD!BN$2:BO$51,2,FALSE))</f>
        <v>BLOQUE 07</v>
      </c>
      <c r="J249" s="74" t="str">
        <f t="shared" si="15"/>
        <v>OY</v>
      </c>
      <c r="K249" s="74" t="str">
        <f t="shared" si="16"/>
        <v>OSO</v>
      </c>
      <c r="L249" s="74" t="str">
        <f t="shared" si="16"/>
        <v>PAD B</v>
      </c>
      <c r="M249" s="74" t="str">
        <f t="shared" si="13"/>
        <v>OSO-B058</v>
      </c>
      <c r="N249" s="71" t="s">
        <v>3382</v>
      </c>
    </row>
    <row r="250" spans="1:14" hidden="1">
      <c r="A250" s="74" t="s">
        <v>2688</v>
      </c>
      <c r="B250" s="74" t="s">
        <v>3547</v>
      </c>
      <c r="C250" s="74" t="s">
        <v>2981</v>
      </c>
      <c r="D250" s="74" t="s">
        <v>3516</v>
      </c>
      <c r="E250" s="74" t="s">
        <v>3856</v>
      </c>
      <c r="F250" s="74" t="s">
        <v>3857</v>
      </c>
      <c r="G250" s="74" t="s">
        <v>3857</v>
      </c>
      <c r="H250" s="74" t="str">
        <f t="shared" si="14"/>
        <v>B07</v>
      </c>
      <c r="I250" s="74" t="str">
        <f>IF(ISERROR(VLOOKUP(H250,BD!BN$2:BO$51,2,FALSE)),"",VLOOKUP(H250,BD!BN$2:BO$51,2,FALSE))</f>
        <v>BLOQUE 07</v>
      </c>
      <c r="J250" s="74" t="str">
        <f t="shared" si="15"/>
        <v>OY</v>
      </c>
      <c r="K250" s="74" t="str">
        <f t="shared" si="16"/>
        <v>OSO</v>
      </c>
      <c r="L250" s="74" t="str">
        <f t="shared" si="16"/>
        <v>PAD B</v>
      </c>
      <c r="M250" s="74" t="str">
        <f t="shared" si="13"/>
        <v>OSO-B062</v>
      </c>
      <c r="N250" s="71" t="s">
        <v>3382</v>
      </c>
    </row>
    <row r="251" spans="1:14" hidden="1">
      <c r="A251" s="74" t="s">
        <v>2688</v>
      </c>
      <c r="B251" s="74" t="s">
        <v>3547</v>
      </c>
      <c r="C251" s="74" t="s">
        <v>2981</v>
      </c>
      <c r="D251" s="74" t="s">
        <v>3516</v>
      </c>
      <c r="E251" s="74" t="s">
        <v>3858</v>
      </c>
      <c r="F251" s="74" t="s">
        <v>3859</v>
      </c>
      <c r="G251" s="74" t="s">
        <v>3859</v>
      </c>
      <c r="H251" s="74" t="str">
        <f>+A251</f>
        <v>B07</v>
      </c>
      <c r="I251" s="74" t="str">
        <f>IF(ISERROR(VLOOKUP(H251,BD!BN$2:BO$51,2,FALSE)),"",VLOOKUP(H251,BD!BN$2:BO$51,2,FALSE))</f>
        <v>BLOQUE 07</v>
      </c>
      <c r="J251" s="74" t="str">
        <f t="shared" si="15"/>
        <v>OY</v>
      </c>
      <c r="K251" s="74" t="str">
        <f>+C251</f>
        <v>OSO</v>
      </c>
      <c r="L251" s="74" t="str">
        <f>+D251</f>
        <v>PAD B</v>
      </c>
      <c r="M251" s="74" t="str">
        <f t="shared" si="13"/>
        <v>OSO-B066</v>
      </c>
      <c r="N251" s="71" t="s">
        <v>3382</v>
      </c>
    </row>
    <row r="252" spans="1:14" hidden="1">
      <c r="A252" s="74" t="s">
        <v>2688</v>
      </c>
      <c r="B252" s="74" t="s">
        <v>3547</v>
      </c>
      <c r="C252" s="74" t="s">
        <v>2981</v>
      </c>
      <c r="D252" s="74" t="s">
        <v>3516</v>
      </c>
      <c r="E252" s="74" t="s">
        <v>3858</v>
      </c>
      <c r="F252" s="74" t="s">
        <v>3859</v>
      </c>
      <c r="G252" s="74" t="s">
        <v>3860</v>
      </c>
      <c r="H252" s="74" t="str">
        <f t="shared" si="14"/>
        <v>B07</v>
      </c>
      <c r="I252" s="74" t="str">
        <f>IF(ISERROR(VLOOKUP(H252,BD!BN$2:BO$51,2,FALSE)),"",VLOOKUP(H252,BD!BN$2:BO$51,2,FALSE))</f>
        <v>BLOQUE 07</v>
      </c>
      <c r="J252" s="74" t="str">
        <f t="shared" si="15"/>
        <v>OY</v>
      </c>
      <c r="K252" s="74" t="str">
        <f t="shared" si="16"/>
        <v>OSO</v>
      </c>
      <c r="L252" s="74" t="str">
        <f t="shared" si="16"/>
        <v>PAD B</v>
      </c>
      <c r="M252" s="74" t="str">
        <f t="shared" si="13"/>
        <v>OSO-B066S1</v>
      </c>
      <c r="N252" s="71" t="s">
        <v>3382</v>
      </c>
    </row>
    <row r="253" spans="1:14" hidden="1">
      <c r="A253" s="74" t="s">
        <v>2688</v>
      </c>
      <c r="B253" s="74" t="s">
        <v>3547</v>
      </c>
      <c r="C253" s="74" t="s">
        <v>2981</v>
      </c>
      <c r="D253" s="74" t="s">
        <v>3516</v>
      </c>
      <c r="E253" s="74" t="s">
        <v>3861</v>
      </c>
      <c r="F253" s="74" t="s">
        <v>3862</v>
      </c>
      <c r="G253" s="74" t="s">
        <v>3862</v>
      </c>
      <c r="H253" s="74" t="str">
        <f t="shared" si="14"/>
        <v>B07</v>
      </c>
      <c r="I253" s="74" t="str">
        <f>IF(ISERROR(VLOOKUP(H253,BD!BN$2:BO$51,2,FALSE)),"",VLOOKUP(H253,BD!BN$2:BO$51,2,FALSE))</f>
        <v>BLOQUE 07</v>
      </c>
      <c r="J253" s="74" t="str">
        <f t="shared" si="15"/>
        <v>OY</v>
      </c>
      <c r="K253" s="74" t="str">
        <f t="shared" si="16"/>
        <v>OSO</v>
      </c>
      <c r="L253" s="74" t="str">
        <f t="shared" si="16"/>
        <v>PAD B</v>
      </c>
      <c r="M253" s="74" t="str">
        <f t="shared" si="13"/>
        <v>OSO-B064H</v>
      </c>
      <c r="N253" s="71" t="s">
        <v>3382</v>
      </c>
    </row>
    <row r="254" spans="1:14" hidden="1">
      <c r="A254" s="74" t="s">
        <v>2688</v>
      </c>
      <c r="B254" s="74" t="s">
        <v>3547</v>
      </c>
      <c r="C254" s="74" t="s">
        <v>2981</v>
      </c>
      <c r="D254" s="74" t="s">
        <v>3516</v>
      </c>
      <c r="E254" s="74" t="s">
        <v>3863</v>
      </c>
      <c r="F254" s="74" t="s">
        <v>3864</v>
      </c>
      <c r="G254" s="74" t="s">
        <v>3864</v>
      </c>
      <c r="H254" s="74" t="str">
        <f t="shared" si="14"/>
        <v>B07</v>
      </c>
      <c r="I254" s="74" t="str">
        <f>IF(ISERROR(VLOOKUP(H254,BD!BN$2:BO$51,2,FALSE)),"",VLOOKUP(H254,BD!BN$2:BO$51,2,FALSE))</f>
        <v>BLOQUE 07</v>
      </c>
      <c r="J254" s="74" t="str">
        <f t="shared" si="15"/>
        <v>OY</v>
      </c>
      <c r="K254" s="74" t="str">
        <f t="shared" si="16"/>
        <v>OSO</v>
      </c>
      <c r="L254" s="74" t="str">
        <f t="shared" si="16"/>
        <v>PAD B</v>
      </c>
      <c r="M254" s="74" t="str">
        <f t="shared" si="13"/>
        <v>OSO-B042</v>
      </c>
      <c r="N254" s="71" t="s">
        <v>3382</v>
      </c>
    </row>
    <row r="255" spans="1:14" hidden="1">
      <c r="A255" s="74" t="s">
        <v>2688</v>
      </c>
      <c r="B255" s="74" t="s">
        <v>3547</v>
      </c>
      <c r="C255" s="74" t="s">
        <v>2981</v>
      </c>
      <c r="D255" s="74" t="s">
        <v>3516</v>
      </c>
      <c r="E255" s="74" t="s">
        <v>3865</v>
      </c>
      <c r="F255" s="74" t="s">
        <v>3866</v>
      </c>
      <c r="G255" s="74" t="s">
        <v>3866</v>
      </c>
      <c r="H255" s="74" t="str">
        <f t="shared" si="14"/>
        <v>B07</v>
      </c>
      <c r="I255" s="74" t="str">
        <f>IF(ISERROR(VLOOKUP(H255,BD!BN$2:BO$51,2,FALSE)),"",VLOOKUP(H255,BD!BN$2:BO$51,2,FALSE))</f>
        <v>BLOQUE 07</v>
      </c>
      <c r="J255" s="74" t="str">
        <f t="shared" si="15"/>
        <v>OY</v>
      </c>
      <c r="K255" s="74" t="str">
        <f t="shared" si="16"/>
        <v>OSO</v>
      </c>
      <c r="L255" s="74" t="str">
        <f t="shared" si="16"/>
        <v>PAD B</v>
      </c>
      <c r="M255" s="74" t="str">
        <f t="shared" si="13"/>
        <v>OSO-B034</v>
      </c>
      <c r="N255" s="71" t="s">
        <v>3382</v>
      </c>
    </row>
    <row r="256" spans="1:14" hidden="1">
      <c r="A256" s="74" t="s">
        <v>2688</v>
      </c>
      <c r="B256" s="74" t="s">
        <v>3547</v>
      </c>
      <c r="C256" s="74" t="s">
        <v>2981</v>
      </c>
      <c r="D256" s="74" t="s">
        <v>3516</v>
      </c>
      <c r="E256" s="74" t="s">
        <v>3867</v>
      </c>
      <c r="F256" s="74" t="s">
        <v>3868</v>
      </c>
      <c r="G256" s="74" t="s">
        <v>3868</v>
      </c>
      <c r="H256" s="74" t="str">
        <f t="shared" si="14"/>
        <v>B07</v>
      </c>
      <c r="I256" s="74" t="str">
        <f>IF(ISERROR(VLOOKUP(H256,BD!BN$2:BO$51,2,FALSE)),"",VLOOKUP(H256,BD!BN$2:BO$51,2,FALSE))</f>
        <v>BLOQUE 07</v>
      </c>
      <c r="J256" s="74" t="str">
        <f t="shared" si="15"/>
        <v>OY</v>
      </c>
      <c r="K256" s="74" t="str">
        <f t="shared" si="16"/>
        <v>OSO</v>
      </c>
      <c r="L256" s="74" t="str">
        <f t="shared" si="16"/>
        <v>PAD B</v>
      </c>
      <c r="M256" s="74" t="str">
        <f t="shared" si="13"/>
        <v>OSO-B036</v>
      </c>
      <c r="N256" s="71" t="s">
        <v>3382</v>
      </c>
    </row>
    <row r="257" spans="1:14" hidden="1">
      <c r="A257" s="74" t="s">
        <v>2688</v>
      </c>
      <c r="B257" s="74" t="s">
        <v>3547</v>
      </c>
      <c r="C257" s="74" t="s">
        <v>2981</v>
      </c>
      <c r="D257" s="74" t="s">
        <v>3516</v>
      </c>
      <c r="E257" s="74" t="s">
        <v>3869</v>
      </c>
      <c r="F257" s="74" t="s">
        <v>3870</v>
      </c>
      <c r="G257" s="74" t="s">
        <v>3870</v>
      </c>
      <c r="H257" s="74" t="str">
        <f t="shared" si="14"/>
        <v>B07</v>
      </c>
      <c r="I257" s="74" t="str">
        <f>IF(ISERROR(VLOOKUP(H257,BD!BN$2:BO$51,2,FALSE)),"",VLOOKUP(H257,BD!BN$2:BO$51,2,FALSE))</f>
        <v>BLOQUE 07</v>
      </c>
      <c r="J257" s="74" t="str">
        <f t="shared" si="15"/>
        <v>OY</v>
      </c>
      <c r="K257" s="74" t="str">
        <f t="shared" si="16"/>
        <v>OSO</v>
      </c>
      <c r="L257" s="74" t="str">
        <f t="shared" si="16"/>
        <v>PAD B</v>
      </c>
      <c r="M257" s="74" t="str">
        <f t="shared" si="13"/>
        <v>OSO-B038</v>
      </c>
      <c r="N257" s="71" t="s">
        <v>3382</v>
      </c>
    </row>
    <row r="258" spans="1:14" hidden="1">
      <c r="A258" s="74" t="s">
        <v>2688</v>
      </c>
      <c r="B258" s="74" t="s">
        <v>3547</v>
      </c>
      <c r="C258" s="74" t="s">
        <v>2981</v>
      </c>
      <c r="D258" s="74" t="s">
        <v>3516</v>
      </c>
      <c r="E258" s="74" t="s">
        <v>3871</v>
      </c>
      <c r="F258" s="74" t="s">
        <v>3872</v>
      </c>
      <c r="G258" s="74" t="s">
        <v>3872</v>
      </c>
      <c r="H258" s="74" t="str">
        <f t="shared" si="14"/>
        <v>B07</v>
      </c>
      <c r="I258" s="74" t="str">
        <f>IF(ISERROR(VLOOKUP(H258,BD!BN$2:BO$51,2,FALSE)),"",VLOOKUP(H258,BD!BN$2:BO$51,2,FALSE))</f>
        <v>BLOQUE 07</v>
      </c>
      <c r="J258" s="74" t="str">
        <f t="shared" si="15"/>
        <v>OY</v>
      </c>
      <c r="K258" s="74" t="str">
        <f t="shared" si="16"/>
        <v>OSO</v>
      </c>
      <c r="L258" s="74" t="str">
        <f t="shared" si="16"/>
        <v>PAD B</v>
      </c>
      <c r="M258" s="74" t="str">
        <f t="shared" si="13"/>
        <v>OSO-B001I</v>
      </c>
      <c r="N258" s="71" t="s">
        <v>3382</v>
      </c>
    </row>
    <row r="259" spans="1:14" hidden="1">
      <c r="A259" s="74" t="s">
        <v>2688</v>
      </c>
      <c r="B259" s="74" t="s">
        <v>3547</v>
      </c>
      <c r="C259" s="74" t="s">
        <v>2981</v>
      </c>
      <c r="D259" s="74" t="s">
        <v>3516</v>
      </c>
      <c r="E259" s="74" t="s">
        <v>3873</v>
      </c>
      <c r="F259" s="74" t="s">
        <v>3874</v>
      </c>
      <c r="G259" s="74" t="s">
        <v>3874</v>
      </c>
      <c r="H259" s="74" t="str">
        <f t="shared" si="14"/>
        <v>B07</v>
      </c>
      <c r="I259" s="74" t="str">
        <f>IF(ISERROR(VLOOKUP(H259,BD!BN$2:BO$51,2,FALSE)),"",VLOOKUP(H259,BD!BN$2:BO$51,2,FALSE))</f>
        <v>BLOQUE 07</v>
      </c>
      <c r="J259" s="74" t="str">
        <f t="shared" si="15"/>
        <v>OY</v>
      </c>
      <c r="K259" s="74" t="str">
        <f t="shared" si="16"/>
        <v>OSO</v>
      </c>
      <c r="L259" s="74" t="str">
        <f t="shared" si="16"/>
        <v>PAD B</v>
      </c>
      <c r="M259" s="74" t="str">
        <f t="shared" si="13"/>
        <v>OSO-B040</v>
      </c>
      <c r="N259" s="71" t="s">
        <v>3382</v>
      </c>
    </row>
    <row r="260" spans="1:14" hidden="1">
      <c r="A260" s="74" t="s">
        <v>2688</v>
      </c>
      <c r="B260" s="74" t="s">
        <v>3547</v>
      </c>
      <c r="C260" s="74" t="s">
        <v>2981</v>
      </c>
      <c r="D260" s="74" t="s">
        <v>3516</v>
      </c>
      <c r="E260" s="74" t="s">
        <v>3875</v>
      </c>
      <c r="F260" s="74" t="s">
        <v>3876</v>
      </c>
      <c r="G260" s="74" t="s">
        <v>3876</v>
      </c>
      <c r="H260" s="74" t="str">
        <f t="shared" si="14"/>
        <v>B07</v>
      </c>
      <c r="I260" s="74" t="str">
        <f>IF(ISERROR(VLOOKUP(H260,BD!BN$2:BO$51,2,FALSE)),"",VLOOKUP(H260,BD!BN$2:BO$51,2,FALSE))</f>
        <v>BLOQUE 07</v>
      </c>
      <c r="J260" s="74" t="str">
        <f t="shared" si="15"/>
        <v>OY</v>
      </c>
      <c r="K260" s="74" t="str">
        <f t="shared" si="16"/>
        <v>OSO</v>
      </c>
      <c r="L260" s="74" t="str">
        <f t="shared" si="16"/>
        <v>PAD B</v>
      </c>
      <c r="M260" s="74" t="str">
        <f t="shared" si="13"/>
        <v>OSO-B002I</v>
      </c>
      <c r="N260" s="71" t="s">
        <v>3382</v>
      </c>
    </row>
    <row r="261" spans="1:14" hidden="1">
      <c r="A261" s="74" t="s">
        <v>2688</v>
      </c>
      <c r="B261" s="74" t="s">
        <v>3547</v>
      </c>
      <c r="C261" s="74" t="s">
        <v>2981</v>
      </c>
      <c r="D261" s="74" t="s">
        <v>3516</v>
      </c>
      <c r="E261" s="74" t="s">
        <v>3877</v>
      </c>
      <c r="F261" s="74" t="s">
        <v>3878</v>
      </c>
      <c r="G261" s="74" t="s">
        <v>3878</v>
      </c>
      <c r="H261" s="74" t="str">
        <f t="shared" si="14"/>
        <v>B07</v>
      </c>
      <c r="I261" s="74" t="str">
        <f>IF(ISERROR(VLOOKUP(H261,BD!BN$2:BO$51,2,FALSE)),"",VLOOKUP(H261,BD!BN$2:BO$51,2,FALSE))</f>
        <v>BLOQUE 07</v>
      </c>
      <c r="J261" s="74" t="str">
        <f t="shared" si="15"/>
        <v>OY</v>
      </c>
      <c r="K261" s="74" t="str">
        <f t="shared" si="16"/>
        <v>OSO</v>
      </c>
      <c r="L261" s="74" t="str">
        <f t="shared" si="16"/>
        <v>PAD B</v>
      </c>
      <c r="M261" s="74" t="str">
        <f t="shared" si="13"/>
        <v>OSO-B046</v>
      </c>
      <c r="N261" s="71" t="s">
        <v>3382</v>
      </c>
    </row>
    <row r="262" spans="1:14" hidden="1">
      <c r="A262" s="74" t="s">
        <v>2688</v>
      </c>
      <c r="B262" s="74" t="s">
        <v>3547</v>
      </c>
      <c r="C262" s="74" t="s">
        <v>2981</v>
      </c>
      <c r="D262" s="74" t="s">
        <v>3516</v>
      </c>
      <c r="E262" s="74" t="s">
        <v>3879</v>
      </c>
      <c r="F262" s="74" t="s">
        <v>3880</v>
      </c>
      <c r="G262" s="74" t="s">
        <v>3880</v>
      </c>
      <c r="H262" s="74" t="str">
        <f t="shared" si="14"/>
        <v>B07</v>
      </c>
      <c r="I262" s="74" t="str">
        <f>IF(ISERROR(VLOOKUP(H262,BD!BN$2:BO$51,2,FALSE)),"",VLOOKUP(H262,BD!BN$2:BO$51,2,FALSE))</f>
        <v>BLOQUE 07</v>
      </c>
      <c r="J262" s="74" t="str">
        <f t="shared" si="15"/>
        <v>OY</v>
      </c>
      <c r="K262" s="74" t="str">
        <f t="shared" si="16"/>
        <v>OSO</v>
      </c>
      <c r="L262" s="74" t="str">
        <f t="shared" si="16"/>
        <v>PAD B</v>
      </c>
      <c r="M262" s="74" t="str">
        <f t="shared" si="13"/>
        <v>OSO-B078</v>
      </c>
      <c r="N262" s="71" t="s">
        <v>3382</v>
      </c>
    </row>
    <row r="263" spans="1:14" hidden="1">
      <c r="A263" s="74" t="s">
        <v>2688</v>
      </c>
      <c r="B263" s="74" t="s">
        <v>3547</v>
      </c>
      <c r="C263" s="74" t="s">
        <v>2981</v>
      </c>
      <c r="D263" s="74" t="s">
        <v>3516</v>
      </c>
      <c r="E263" s="74" t="s">
        <v>3881</v>
      </c>
      <c r="F263" s="74" t="s">
        <v>3882</v>
      </c>
      <c r="G263" s="74" t="s">
        <v>3882</v>
      </c>
      <c r="H263" s="74" t="str">
        <f t="shared" si="14"/>
        <v>B07</v>
      </c>
      <c r="I263" s="74" t="str">
        <f>IF(ISERROR(VLOOKUP(H263,BD!BN$2:BO$51,2,FALSE)),"",VLOOKUP(H263,BD!BN$2:BO$51,2,FALSE))</f>
        <v>BLOQUE 07</v>
      </c>
      <c r="J263" s="74" t="str">
        <f t="shared" si="15"/>
        <v>OY</v>
      </c>
      <c r="K263" s="74" t="str">
        <f t="shared" si="16"/>
        <v>OSO</v>
      </c>
      <c r="L263" s="74" t="str">
        <f t="shared" si="16"/>
        <v>PAD B</v>
      </c>
      <c r="M263" s="74" t="str">
        <f t="shared" si="13"/>
        <v>OSO-B076</v>
      </c>
      <c r="N263" s="71" t="s">
        <v>3382</v>
      </c>
    </row>
    <row r="264" spans="1:14" hidden="1">
      <c r="A264" s="74" t="s">
        <v>2688</v>
      </c>
      <c r="B264" s="74" t="s">
        <v>3547</v>
      </c>
      <c r="C264" s="74" t="s">
        <v>2981</v>
      </c>
      <c r="D264" s="74" t="s">
        <v>3516</v>
      </c>
      <c r="E264" s="74" t="s">
        <v>3883</v>
      </c>
      <c r="F264" s="74" t="s">
        <v>3884</v>
      </c>
      <c r="G264" s="74" t="s">
        <v>3884</v>
      </c>
      <c r="H264" s="74" t="str">
        <f t="shared" si="14"/>
        <v>B07</v>
      </c>
      <c r="I264" s="74" t="str">
        <f>IF(ISERROR(VLOOKUP(H264,BD!BN$2:BO$51,2,FALSE)),"",VLOOKUP(H264,BD!BN$2:BO$51,2,FALSE))</f>
        <v>BLOQUE 07</v>
      </c>
      <c r="J264" s="74" t="str">
        <f t="shared" si="15"/>
        <v>OY</v>
      </c>
      <c r="K264" s="74" t="str">
        <f t="shared" si="16"/>
        <v>OSO</v>
      </c>
      <c r="L264" s="74" t="str">
        <f t="shared" si="16"/>
        <v>PAD B</v>
      </c>
      <c r="M264" s="74" t="str">
        <f t="shared" si="13"/>
        <v>OSO-B080</v>
      </c>
      <c r="N264" s="71" t="s">
        <v>3382</v>
      </c>
    </row>
    <row r="265" spans="1:14" hidden="1">
      <c r="A265" s="74" t="s">
        <v>2688</v>
      </c>
      <c r="B265" s="74" t="s">
        <v>3547</v>
      </c>
      <c r="C265" s="74" t="s">
        <v>2981</v>
      </c>
      <c r="D265" s="74" t="s">
        <v>3516</v>
      </c>
      <c r="E265" s="74" t="s">
        <v>3885</v>
      </c>
      <c r="F265" s="74" t="s">
        <v>3886</v>
      </c>
      <c r="G265" s="74" t="s">
        <v>3886</v>
      </c>
      <c r="H265" s="74" t="str">
        <f t="shared" si="14"/>
        <v>B07</v>
      </c>
      <c r="I265" s="74" t="str">
        <f>IF(ISERROR(VLOOKUP(H265,BD!BN$2:BO$51,2,FALSE)),"",VLOOKUP(H265,BD!BN$2:BO$51,2,FALSE))</f>
        <v>BLOQUE 07</v>
      </c>
      <c r="J265" s="74" t="str">
        <f t="shared" si="15"/>
        <v>OY</v>
      </c>
      <c r="K265" s="74" t="str">
        <f t="shared" si="16"/>
        <v>OSO</v>
      </c>
      <c r="L265" s="74" t="str">
        <f t="shared" si="16"/>
        <v>PAD B</v>
      </c>
      <c r="M265" s="74" t="str">
        <f t="shared" si="13"/>
        <v>OSO-B050</v>
      </c>
      <c r="N265" s="71" t="s">
        <v>3382</v>
      </c>
    </row>
    <row r="266" spans="1:14" hidden="1">
      <c r="A266" s="74" t="s">
        <v>2688</v>
      </c>
      <c r="B266" s="74" t="s">
        <v>3547</v>
      </c>
      <c r="C266" s="74" t="s">
        <v>2981</v>
      </c>
      <c r="D266" s="74" t="s">
        <v>3516</v>
      </c>
      <c r="E266" s="74" t="s">
        <v>3887</v>
      </c>
      <c r="F266" s="74" t="s">
        <v>3888</v>
      </c>
      <c r="G266" s="74" t="s">
        <v>3888</v>
      </c>
      <c r="H266" s="74" t="str">
        <f t="shared" si="14"/>
        <v>B07</v>
      </c>
      <c r="I266" s="74" t="str">
        <f>IF(ISERROR(VLOOKUP(H266,BD!BN$2:BO$51,2,FALSE)),"",VLOOKUP(H266,BD!BN$2:BO$51,2,FALSE))</f>
        <v>BLOQUE 07</v>
      </c>
      <c r="J266" s="74" t="str">
        <f t="shared" si="15"/>
        <v>OY</v>
      </c>
      <c r="K266" s="74" t="str">
        <f t="shared" si="16"/>
        <v>OSO</v>
      </c>
      <c r="L266" s="74" t="str">
        <f t="shared" si="16"/>
        <v>PAD B</v>
      </c>
      <c r="M266" s="74" t="str">
        <f t="shared" si="13"/>
        <v>OSO-B068</v>
      </c>
      <c r="N266" s="71" t="s">
        <v>3382</v>
      </c>
    </row>
    <row r="267" spans="1:14" hidden="1">
      <c r="A267" s="74" t="s">
        <v>2688</v>
      </c>
      <c r="B267" s="74" t="s">
        <v>3547</v>
      </c>
      <c r="C267" s="74" t="s">
        <v>2981</v>
      </c>
      <c r="D267" s="74" t="s">
        <v>3516</v>
      </c>
      <c r="E267" s="74" t="s">
        <v>3887</v>
      </c>
      <c r="F267" s="74" t="s">
        <v>3888</v>
      </c>
      <c r="G267" s="74" t="s">
        <v>3889</v>
      </c>
      <c r="H267" s="74" t="str">
        <f>+A267</f>
        <v>B07</v>
      </c>
      <c r="I267" s="74" t="str">
        <f>IF(ISERROR(VLOOKUP(H267,BD!BN$2:BO$51,2,FALSE)),"",VLOOKUP(H267,BD!BN$2:BO$51,2,FALSE))</f>
        <v>BLOQUE 07</v>
      </c>
      <c r="J267" s="74" t="str">
        <f t="shared" si="15"/>
        <v>OY</v>
      </c>
      <c r="K267" s="74" t="str">
        <f>+C267</f>
        <v>OSO</v>
      </c>
      <c r="L267" s="74" t="str">
        <f>+D267</f>
        <v>PAD B</v>
      </c>
      <c r="M267" s="74" t="str">
        <f t="shared" ref="M267:M331" si="17">+IF(F267=F266,E267&amp;RIGHT(G267,2),E267)</f>
        <v>OSO-B068S1</v>
      </c>
      <c r="N267" s="71" t="s">
        <v>3382</v>
      </c>
    </row>
    <row r="268" spans="1:14" hidden="1">
      <c r="A268" s="74" t="s">
        <v>2688</v>
      </c>
      <c r="B268" s="74" t="s">
        <v>3547</v>
      </c>
      <c r="C268" s="74" t="s">
        <v>2981</v>
      </c>
      <c r="D268" s="74" t="s">
        <v>3516</v>
      </c>
      <c r="E268" s="74" t="s">
        <v>3890</v>
      </c>
      <c r="F268" s="74" t="s">
        <v>3891</v>
      </c>
      <c r="G268" s="74" t="s">
        <v>3891</v>
      </c>
      <c r="H268" s="74" t="str">
        <f>+A268</f>
        <v>B07</v>
      </c>
      <c r="I268" s="74" t="str">
        <f>IF(ISERROR(VLOOKUP(H268,BD!BN$2:BO$51,2,FALSE)),"",VLOOKUP(H268,BD!BN$2:BO$51,2,FALSE))</f>
        <v>BLOQUE 07</v>
      </c>
      <c r="J268" s="74" t="str">
        <f t="shared" si="15"/>
        <v>OY</v>
      </c>
      <c r="K268" s="74" t="str">
        <f>+C268</f>
        <v>OSO</v>
      </c>
      <c r="L268" s="74" t="str">
        <f>+D268</f>
        <v>PAD B</v>
      </c>
      <c r="M268" s="74" t="str">
        <f t="shared" si="17"/>
        <v>OSO-B070</v>
      </c>
      <c r="N268" s="71" t="s">
        <v>3382</v>
      </c>
    </row>
    <row r="269" spans="1:14" hidden="1">
      <c r="A269" s="74" t="s">
        <v>2688</v>
      </c>
      <c r="B269" s="74" t="s">
        <v>3547</v>
      </c>
      <c r="C269" s="74" t="s">
        <v>2981</v>
      </c>
      <c r="D269" s="74" t="s">
        <v>3516</v>
      </c>
      <c r="E269" s="74" t="s">
        <v>3890</v>
      </c>
      <c r="F269" s="74" t="s">
        <v>3891</v>
      </c>
      <c r="G269" s="74" t="s">
        <v>3892</v>
      </c>
      <c r="H269" s="74" t="str">
        <f t="shared" si="14"/>
        <v>B07</v>
      </c>
      <c r="I269" s="74" t="str">
        <f>IF(ISERROR(VLOOKUP(H269,BD!BN$2:BO$51,2,FALSE)),"",VLOOKUP(H269,BD!BN$2:BO$51,2,FALSE))</f>
        <v>BLOQUE 07</v>
      </c>
      <c r="J269" s="74" t="str">
        <f t="shared" si="15"/>
        <v>OY</v>
      </c>
      <c r="K269" s="74" t="str">
        <f t="shared" si="16"/>
        <v>OSO</v>
      </c>
      <c r="L269" s="74" t="str">
        <f t="shared" si="16"/>
        <v>PAD B</v>
      </c>
      <c r="M269" s="74" t="str">
        <f t="shared" si="17"/>
        <v>OSO-B070R1</v>
      </c>
      <c r="N269" s="71" t="s">
        <v>3382</v>
      </c>
    </row>
    <row r="270" spans="1:14" hidden="1">
      <c r="A270" s="74" t="s">
        <v>2688</v>
      </c>
      <c r="B270" s="74" t="s">
        <v>3547</v>
      </c>
      <c r="C270" s="74" t="s">
        <v>2981</v>
      </c>
      <c r="D270" s="74" t="s">
        <v>3516</v>
      </c>
      <c r="E270" s="74" t="s">
        <v>3893</v>
      </c>
      <c r="F270" s="74" t="s">
        <v>3894</v>
      </c>
      <c r="G270" s="74" t="s">
        <v>3894</v>
      </c>
      <c r="H270" s="74" t="str">
        <f t="shared" si="14"/>
        <v>B07</v>
      </c>
      <c r="I270" s="74" t="str">
        <f>IF(ISERROR(VLOOKUP(H270,BD!BN$2:BO$51,2,FALSE)),"",VLOOKUP(H270,BD!BN$2:BO$51,2,FALSE))</f>
        <v>BLOQUE 07</v>
      </c>
      <c r="J270" s="74" t="str">
        <f t="shared" si="15"/>
        <v>OY</v>
      </c>
      <c r="K270" s="74" t="str">
        <f t="shared" si="16"/>
        <v>OSO</v>
      </c>
      <c r="L270" s="74" t="str">
        <f t="shared" si="16"/>
        <v>PAD B</v>
      </c>
      <c r="M270" s="74" t="str">
        <f t="shared" si="17"/>
        <v>OSO-B072</v>
      </c>
      <c r="N270" s="71" t="s">
        <v>3382</v>
      </c>
    </row>
    <row r="271" spans="1:14" hidden="1">
      <c r="A271" s="74" t="s">
        <v>2688</v>
      </c>
      <c r="B271" s="74" t="s">
        <v>3547</v>
      </c>
      <c r="C271" s="74" t="s">
        <v>2981</v>
      </c>
      <c r="D271" s="74" t="s">
        <v>3516</v>
      </c>
      <c r="E271" s="74" t="s">
        <v>3893</v>
      </c>
      <c r="F271" s="74" t="s">
        <v>3894</v>
      </c>
      <c r="G271" s="74" t="s">
        <v>3895</v>
      </c>
      <c r="H271" s="74" t="str">
        <f t="shared" ref="H271:H335" si="18">+A271</f>
        <v>B07</v>
      </c>
      <c r="I271" s="74" t="str">
        <f>IF(ISERROR(VLOOKUP(H271,BD!BN$2:BO$51,2,FALSE)),"",VLOOKUP(H271,BD!BN$2:BO$51,2,FALSE))</f>
        <v>BLOQUE 07</v>
      </c>
      <c r="J271" s="74" t="str">
        <f t="shared" ref="J271:J335" si="19">IF(B271="","",B271)</f>
        <v>OY</v>
      </c>
      <c r="K271" s="74" t="str">
        <f t="shared" ref="K271:L335" si="20">+C271</f>
        <v>OSO</v>
      </c>
      <c r="L271" s="74" t="str">
        <f t="shared" si="20"/>
        <v>PAD B</v>
      </c>
      <c r="M271" s="74" t="str">
        <f t="shared" si="17"/>
        <v>OSO-B072S1</v>
      </c>
      <c r="N271" s="71" t="s">
        <v>3382</v>
      </c>
    </row>
    <row r="272" spans="1:14" hidden="1">
      <c r="A272" s="74" t="s">
        <v>2688</v>
      </c>
      <c r="B272" s="74" t="s">
        <v>3547</v>
      </c>
      <c r="C272" s="74" t="s">
        <v>2981</v>
      </c>
      <c r="D272" s="74" t="s">
        <v>3516</v>
      </c>
      <c r="E272" s="74" t="s">
        <v>3896</v>
      </c>
      <c r="F272" s="74" t="s">
        <v>3897</v>
      </c>
      <c r="G272" s="74" t="s">
        <v>3897</v>
      </c>
      <c r="H272" s="74" t="str">
        <f t="shared" si="18"/>
        <v>B07</v>
      </c>
      <c r="I272" s="74" t="str">
        <f>IF(ISERROR(VLOOKUP(H272,BD!BN$2:BO$51,2,FALSE)),"",VLOOKUP(H272,BD!BN$2:BO$51,2,FALSE))</f>
        <v>BLOQUE 07</v>
      </c>
      <c r="J272" s="74" t="str">
        <f t="shared" si="19"/>
        <v>OY</v>
      </c>
      <c r="K272" s="74" t="str">
        <f t="shared" si="20"/>
        <v>OSO</v>
      </c>
      <c r="L272" s="74" t="str">
        <f t="shared" si="20"/>
        <v>PAD B</v>
      </c>
      <c r="M272" s="74" t="str">
        <f t="shared" si="17"/>
        <v>OSO-B074</v>
      </c>
      <c r="N272" s="71" t="s">
        <v>3382</v>
      </c>
    </row>
    <row r="273" spans="1:14" hidden="1">
      <c r="A273" s="74" t="s">
        <v>2688</v>
      </c>
      <c r="B273" s="74" t="s">
        <v>3547</v>
      </c>
      <c r="C273" s="74" t="s">
        <v>2981</v>
      </c>
      <c r="D273" s="74" t="s">
        <v>3519</v>
      </c>
      <c r="E273" s="74" t="s">
        <v>3898</v>
      </c>
      <c r="F273" s="74" t="s">
        <v>3899</v>
      </c>
      <c r="G273" s="74" t="s">
        <v>3899</v>
      </c>
      <c r="H273" s="74" t="str">
        <f t="shared" si="18"/>
        <v>B07</v>
      </c>
      <c r="I273" s="74" t="str">
        <f>IF(ISERROR(VLOOKUP(H273,BD!BN$2:BO$51,2,FALSE)),"",VLOOKUP(H273,BD!BN$2:BO$51,2,FALSE))</f>
        <v>BLOQUE 07</v>
      </c>
      <c r="J273" s="74" t="str">
        <f t="shared" si="19"/>
        <v>OY</v>
      </c>
      <c r="K273" s="74" t="str">
        <f t="shared" si="20"/>
        <v>OSO</v>
      </c>
      <c r="L273" s="74" t="str">
        <f t="shared" si="20"/>
        <v>PAD C</v>
      </c>
      <c r="M273" s="74" t="str">
        <f t="shared" si="17"/>
        <v>OSO-C005</v>
      </c>
      <c r="N273" s="71" t="s">
        <v>3382</v>
      </c>
    </row>
    <row r="274" spans="1:14" hidden="1">
      <c r="A274" s="74" t="s">
        <v>2688</v>
      </c>
      <c r="B274" s="74" t="s">
        <v>3547</v>
      </c>
      <c r="C274" s="74" t="s">
        <v>2981</v>
      </c>
      <c r="D274" s="74" t="s">
        <v>3519</v>
      </c>
      <c r="E274" s="74" t="s">
        <v>3900</v>
      </c>
      <c r="F274" s="74" t="s">
        <v>3901</v>
      </c>
      <c r="G274" s="74" t="s">
        <v>3901</v>
      </c>
      <c r="H274" s="74" t="str">
        <f t="shared" si="18"/>
        <v>B07</v>
      </c>
      <c r="I274" s="74" t="str">
        <f>IF(ISERROR(VLOOKUP(H274,BD!BN$2:BO$51,2,FALSE)),"",VLOOKUP(H274,BD!BN$2:BO$51,2,FALSE))</f>
        <v>BLOQUE 07</v>
      </c>
      <c r="J274" s="74" t="str">
        <f t="shared" si="19"/>
        <v>OY</v>
      </c>
      <c r="K274" s="74" t="str">
        <f t="shared" si="20"/>
        <v>OSO</v>
      </c>
      <c r="L274" s="74" t="str">
        <f t="shared" si="20"/>
        <v>PAD C</v>
      </c>
      <c r="M274" s="74" t="str">
        <f t="shared" si="17"/>
        <v>OSO-C008</v>
      </c>
      <c r="N274" s="71" t="s">
        <v>3382</v>
      </c>
    </row>
    <row r="275" spans="1:14" hidden="1">
      <c r="A275" s="74" t="s">
        <v>2688</v>
      </c>
      <c r="B275" s="74" t="s">
        <v>3547</v>
      </c>
      <c r="C275" s="74" t="s">
        <v>2981</v>
      </c>
      <c r="D275" s="74" t="s">
        <v>3519</v>
      </c>
      <c r="E275" s="74" t="s">
        <v>3902</v>
      </c>
      <c r="F275" s="74" t="s">
        <v>3903</v>
      </c>
      <c r="G275" s="74" t="s">
        <v>3903</v>
      </c>
      <c r="H275" s="74" t="str">
        <f t="shared" si="18"/>
        <v>B07</v>
      </c>
      <c r="I275" s="74" t="str">
        <f>IF(ISERROR(VLOOKUP(H275,BD!BN$2:BO$51,2,FALSE)),"",VLOOKUP(H275,BD!BN$2:BO$51,2,FALSE))</f>
        <v>BLOQUE 07</v>
      </c>
      <c r="J275" s="74" t="str">
        <f t="shared" si="19"/>
        <v>OY</v>
      </c>
      <c r="K275" s="74" t="str">
        <f t="shared" si="20"/>
        <v>OSO</v>
      </c>
      <c r="L275" s="74" t="str">
        <f t="shared" si="20"/>
        <v>PAD C</v>
      </c>
      <c r="M275" s="74" t="str">
        <f t="shared" si="17"/>
        <v>OSO-C013</v>
      </c>
      <c r="N275" s="71" t="s">
        <v>3382</v>
      </c>
    </row>
    <row r="276" spans="1:14" hidden="1">
      <c r="A276" s="74" t="s">
        <v>2688</v>
      </c>
      <c r="B276" s="74" t="s">
        <v>3547</v>
      </c>
      <c r="C276" s="74" t="s">
        <v>2981</v>
      </c>
      <c r="D276" s="74" t="s">
        <v>3519</v>
      </c>
      <c r="E276" s="74" t="s">
        <v>3904</v>
      </c>
      <c r="F276" s="74" t="s">
        <v>3905</v>
      </c>
      <c r="G276" s="74" t="s">
        <v>3905</v>
      </c>
      <c r="H276" s="74" t="str">
        <f t="shared" si="18"/>
        <v>B07</v>
      </c>
      <c r="I276" s="74" t="str">
        <f>IF(ISERROR(VLOOKUP(H276,BD!BN$2:BO$51,2,FALSE)),"",VLOOKUP(H276,BD!BN$2:BO$51,2,FALSE))</f>
        <v>BLOQUE 07</v>
      </c>
      <c r="J276" s="74" t="str">
        <f t="shared" si="19"/>
        <v>OY</v>
      </c>
      <c r="K276" s="74" t="str">
        <f t="shared" si="20"/>
        <v>OSO</v>
      </c>
      <c r="L276" s="74" t="str">
        <f t="shared" si="20"/>
        <v>PAD C</v>
      </c>
      <c r="M276" s="74" t="str">
        <f t="shared" si="17"/>
        <v>OSO-C007</v>
      </c>
      <c r="N276" s="71" t="s">
        <v>3382</v>
      </c>
    </row>
    <row r="277" spans="1:14" hidden="1">
      <c r="A277" s="74" t="s">
        <v>2688</v>
      </c>
      <c r="B277" s="74" t="s">
        <v>3547</v>
      </c>
      <c r="C277" s="74" t="s">
        <v>2981</v>
      </c>
      <c r="D277" s="74" t="s">
        <v>3519</v>
      </c>
      <c r="E277" s="74" t="s">
        <v>3906</v>
      </c>
      <c r="F277" s="74" t="s">
        <v>3907</v>
      </c>
      <c r="G277" s="74" t="s">
        <v>3907</v>
      </c>
      <c r="H277" s="74" t="str">
        <f t="shared" si="18"/>
        <v>B07</v>
      </c>
      <c r="I277" s="74" t="str">
        <f>IF(ISERROR(VLOOKUP(H277,BD!BN$2:BO$51,2,FALSE)),"",VLOOKUP(H277,BD!BN$2:BO$51,2,FALSE))</f>
        <v>BLOQUE 07</v>
      </c>
      <c r="J277" s="74" t="str">
        <f t="shared" si="19"/>
        <v>OY</v>
      </c>
      <c r="K277" s="74" t="str">
        <f t="shared" si="20"/>
        <v>OSO</v>
      </c>
      <c r="L277" s="74" t="str">
        <f t="shared" si="20"/>
        <v>PAD C</v>
      </c>
      <c r="M277" s="74" t="str">
        <f t="shared" si="17"/>
        <v>OSO-C003</v>
      </c>
      <c r="N277" s="71" t="s">
        <v>3382</v>
      </c>
    </row>
    <row r="278" spans="1:14" hidden="1">
      <c r="A278" s="74" t="s">
        <v>2688</v>
      </c>
      <c r="B278" s="74" t="s">
        <v>3547</v>
      </c>
      <c r="C278" s="74" t="s">
        <v>2981</v>
      </c>
      <c r="D278" s="74" t="s">
        <v>3519</v>
      </c>
      <c r="E278" s="74" t="s">
        <v>3908</v>
      </c>
      <c r="F278" s="74" t="s">
        <v>3909</v>
      </c>
      <c r="G278" s="74" t="s">
        <v>3909</v>
      </c>
      <c r="H278" s="74" t="str">
        <f t="shared" si="18"/>
        <v>B07</v>
      </c>
      <c r="I278" s="74" t="str">
        <f>IF(ISERROR(VLOOKUP(H278,BD!BN$2:BO$51,2,FALSE)),"",VLOOKUP(H278,BD!BN$2:BO$51,2,FALSE))</f>
        <v>BLOQUE 07</v>
      </c>
      <c r="J278" s="74" t="str">
        <f t="shared" si="19"/>
        <v>OY</v>
      </c>
      <c r="K278" s="74" t="str">
        <f t="shared" si="20"/>
        <v>OSO</v>
      </c>
      <c r="L278" s="74" t="str">
        <f t="shared" si="20"/>
        <v>PAD C</v>
      </c>
      <c r="M278" s="74" t="str">
        <f t="shared" si="17"/>
        <v>OSO-C014</v>
      </c>
      <c r="N278" s="71" t="s">
        <v>3382</v>
      </c>
    </row>
    <row r="279" spans="1:14" hidden="1">
      <c r="A279" s="74" t="s">
        <v>2688</v>
      </c>
      <c r="B279" s="74" t="s">
        <v>3547</v>
      </c>
      <c r="C279" s="74" t="s">
        <v>2981</v>
      </c>
      <c r="D279" s="74" t="s">
        <v>3519</v>
      </c>
      <c r="E279" s="74" t="s">
        <v>3910</v>
      </c>
      <c r="F279" s="74" t="s">
        <v>3911</v>
      </c>
      <c r="G279" s="74" t="s">
        <v>3911</v>
      </c>
      <c r="H279" s="74" t="str">
        <f t="shared" si="18"/>
        <v>B07</v>
      </c>
      <c r="I279" s="74" t="str">
        <f>IF(ISERROR(VLOOKUP(H279,BD!BN$2:BO$51,2,FALSE)),"",VLOOKUP(H279,BD!BN$2:BO$51,2,FALSE))</f>
        <v>BLOQUE 07</v>
      </c>
      <c r="J279" s="74" t="str">
        <f t="shared" si="19"/>
        <v>OY</v>
      </c>
      <c r="K279" s="74" t="str">
        <f t="shared" si="20"/>
        <v>OSO</v>
      </c>
      <c r="L279" s="74" t="str">
        <f t="shared" si="20"/>
        <v>PAD C</v>
      </c>
      <c r="M279" s="74" t="str">
        <f t="shared" si="17"/>
        <v>OSO-C006</v>
      </c>
      <c r="N279" s="71" t="s">
        <v>3382</v>
      </c>
    </row>
    <row r="280" spans="1:14" hidden="1">
      <c r="A280" s="74" t="s">
        <v>2688</v>
      </c>
      <c r="B280" s="74" t="s">
        <v>3547</v>
      </c>
      <c r="C280" s="74" t="s">
        <v>2981</v>
      </c>
      <c r="D280" s="74" t="s">
        <v>3519</v>
      </c>
      <c r="E280" s="74" t="s">
        <v>3912</v>
      </c>
      <c r="F280" s="74" t="s">
        <v>3913</v>
      </c>
      <c r="G280" s="74" t="s">
        <v>3913</v>
      </c>
      <c r="H280" s="74" t="str">
        <f t="shared" si="18"/>
        <v>B07</v>
      </c>
      <c r="I280" s="74" t="str">
        <f>IF(ISERROR(VLOOKUP(H280,BD!BN$2:BO$51,2,FALSE)),"",VLOOKUP(H280,BD!BN$2:BO$51,2,FALSE))</f>
        <v>BLOQUE 07</v>
      </c>
      <c r="J280" s="74" t="str">
        <f t="shared" si="19"/>
        <v>OY</v>
      </c>
      <c r="K280" s="74" t="str">
        <f t="shared" si="20"/>
        <v>OSO</v>
      </c>
      <c r="L280" s="74" t="str">
        <f t="shared" si="20"/>
        <v>PAD C</v>
      </c>
      <c r="M280" s="74" t="str">
        <f t="shared" si="17"/>
        <v>OSO-C004</v>
      </c>
      <c r="N280" s="71" t="s">
        <v>3382</v>
      </c>
    </row>
    <row r="281" spans="1:14" hidden="1">
      <c r="A281" s="74" t="s">
        <v>2688</v>
      </c>
      <c r="B281" s="74" t="s">
        <v>3547</v>
      </c>
      <c r="C281" s="74" t="s">
        <v>2981</v>
      </c>
      <c r="D281" s="74" t="s">
        <v>3523</v>
      </c>
      <c r="E281" s="74" t="s">
        <v>3914</v>
      </c>
      <c r="F281" s="74" t="s">
        <v>3915</v>
      </c>
      <c r="G281" s="74" t="s">
        <v>3915</v>
      </c>
      <c r="H281" s="74" t="str">
        <f t="shared" si="18"/>
        <v>B07</v>
      </c>
      <c r="I281" s="74" t="str">
        <f>IF(ISERROR(VLOOKUP(H281,BD!BN$2:BO$51,2,FALSE)),"",VLOOKUP(H281,BD!BN$2:BO$51,2,FALSE))</f>
        <v>BLOQUE 07</v>
      </c>
      <c r="J281" s="74" t="str">
        <f t="shared" si="19"/>
        <v>OY</v>
      </c>
      <c r="K281" s="74" t="str">
        <f t="shared" si="20"/>
        <v>OSO</v>
      </c>
      <c r="L281" s="74" t="str">
        <f t="shared" si="20"/>
        <v>PAD D</v>
      </c>
      <c r="M281" s="74" t="str">
        <f t="shared" si="17"/>
        <v>OSO-D010</v>
      </c>
      <c r="N281" s="71" t="s">
        <v>3382</v>
      </c>
    </row>
    <row r="282" spans="1:14" hidden="1">
      <c r="A282" s="74" t="s">
        <v>2688</v>
      </c>
      <c r="B282" s="74" t="s">
        <v>3547</v>
      </c>
      <c r="C282" s="74" t="s">
        <v>2981</v>
      </c>
      <c r="D282" s="74" t="s">
        <v>3523</v>
      </c>
      <c r="E282" s="74" t="s">
        <v>3916</v>
      </c>
      <c r="F282" s="74" t="s">
        <v>3917</v>
      </c>
      <c r="G282" s="74" t="s">
        <v>3917</v>
      </c>
      <c r="H282" s="74" t="str">
        <f t="shared" si="18"/>
        <v>B07</v>
      </c>
      <c r="I282" s="74" t="str">
        <f>IF(ISERROR(VLOOKUP(H282,BD!BN$2:BO$51,2,FALSE)),"",VLOOKUP(H282,BD!BN$2:BO$51,2,FALSE))</f>
        <v>BLOQUE 07</v>
      </c>
      <c r="J282" s="74" t="str">
        <f t="shared" si="19"/>
        <v>OY</v>
      </c>
      <c r="K282" s="74" t="str">
        <f t="shared" si="20"/>
        <v>OSO</v>
      </c>
      <c r="L282" s="74" t="str">
        <f t="shared" si="20"/>
        <v>PAD D</v>
      </c>
      <c r="M282" s="74" t="str">
        <f t="shared" si="17"/>
        <v>OSO-D012</v>
      </c>
      <c r="N282" s="71" t="s">
        <v>3382</v>
      </c>
    </row>
    <row r="283" spans="1:14" hidden="1">
      <c r="A283" s="74" t="s">
        <v>2688</v>
      </c>
      <c r="B283" s="74" t="s">
        <v>3547</v>
      </c>
      <c r="C283" s="74" t="s">
        <v>2981</v>
      </c>
      <c r="D283" s="74" t="s">
        <v>3523</v>
      </c>
      <c r="E283" s="74" t="s">
        <v>3918</v>
      </c>
      <c r="F283" s="74" t="s">
        <v>3919</v>
      </c>
      <c r="G283" s="74" t="s">
        <v>3919</v>
      </c>
      <c r="H283" s="74" t="str">
        <f t="shared" si="18"/>
        <v>B07</v>
      </c>
      <c r="I283" s="74" t="str">
        <f>IF(ISERROR(VLOOKUP(H283,BD!BN$2:BO$51,2,FALSE)),"",VLOOKUP(H283,BD!BN$2:BO$51,2,FALSE))</f>
        <v>BLOQUE 07</v>
      </c>
      <c r="J283" s="74" t="str">
        <f t="shared" si="19"/>
        <v>OY</v>
      </c>
      <c r="K283" s="74" t="str">
        <f t="shared" si="20"/>
        <v>OSO</v>
      </c>
      <c r="L283" s="74" t="str">
        <f t="shared" si="20"/>
        <v>PAD D</v>
      </c>
      <c r="M283" s="74" t="str">
        <f t="shared" si="17"/>
        <v>OSO-D019</v>
      </c>
      <c r="N283" s="71" t="s">
        <v>3382</v>
      </c>
    </row>
    <row r="284" spans="1:14" hidden="1">
      <c r="A284" s="74" t="s">
        <v>2688</v>
      </c>
      <c r="B284" s="74" t="s">
        <v>3547</v>
      </c>
      <c r="C284" s="74" t="s">
        <v>2981</v>
      </c>
      <c r="D284" s="74" t="s">
        <v>3523</v>
      </c>
      <c r="E284" s="74" t="s">
        <v>3920</v>
      </c>
      <c r="F284" s="74" t="s">
        <v>3921</v>
      </c>
      <c r="G284" s="74" t="s">
        <v>3921</v>
      </c>
      <c r="H284" s="74" t="str">
        <f t="shared" si="18"/>
        <v>B07</v>
      </c>
      <c r="I284" s="74" t="str">
        <f>IF(ISERROR(VLOOKUP(H284,BD!BN$2:BO$51,2,FALSE)),"",VLOOKUP(H284,BD!BN$2:BO$51,2,FALSE))</f>
        <v>BLOQUE 07</v>
      </c>
      <c r="J284" s="74" t="str">
        <f t="shared" si="19"/>
        <v>OY</v>
      </c>
      <c r="K284" s="74" t="str">
        <f t="shared" si="20"/>
        <v>OSO</v>
      </c>
      <c r="L284" s="74" t="str">
        <f t="shared" si="20"/>
        <v>PAD D</v>
      </c>
      <c r="M284" s="74" t="str">
        <f t="shared" si="17"/>
        <v>OSO-D015</v>
      </c>
      <c r="N284" s="71" t="s">
        <v>3382</v>
      </c>
    </row>
    <row r="285" spans="1:14" hidden="1">
      <c r="A285" s="74" t="s">
        <v>2688</v>
      </c>
      <c r="B285" s="74" t="s">
        <v>3547</v>
      </c>
      <c r="C285" s="74" t="s">
        <v>2981</v>
      </c>
      <c r="D285" s="74" t="s">
        <v>3523</v>
      </c>
      <c r="E285" s="74" t="s">
        <v>3922</v>
      </c>
      <c r="F285" s="74" t="s">
        <v>3923</v>
      </c>
      <c r="G285" s="74" t="s">
        <v>3923</v>
      </c>
      <c r="H285" s="74" t="str">
        <f t="shared" si="18"/>
        <v>B07</v>
      </c>
      <c r="I285" s="74" t="str">
        <f>IF(ISERROR(VLOOKUP(H285,BD!BN$2:BO$51,2,FALSE)),"",VLOOKUP(H285,BD!BN$2:BO$51,2,FALSE))</f>
        <v>BLOQUE 07</v>
      </c>
      <c r="J285" s="74" t="str">
        <f t="shared" si="19"/>
        <v>OY</v>
      </c>
      <c r="K285" s="74" t="str">
        <f t="shared" si="20"/>
        <v>OSO</v>
      </c>
      <c r="L285" s="74" t="str">
        <f t="shared" si="20"/>
        <v>PAD D</v>
      </c>
      <c r="M285" s="74" t="str">
        <f t="shared" si="17"/>
        <v>OSO-D018</v>
      </c>
      <c r="N285" s="71" t="s">
        <v>3382</v>
      </c>
    </row>
    <row r="286" spans="1:14" hidden="1">
      <c r="A286" s="74" t="s">
        <v>2688</v>
      </c>
      <c r="B286" s="74" t="s">
        <v>3547</v>
      </c>
      <c r="C286" s="74" t="s">
        <v>2981</v>
      </c>
      <c r="D286" s="74" t="s">
        <v>3523</v>
      </c>
      <c r="E286" s="74" t="s">
        <v>3924</v>
      </c>
      <c r="F286" s="74" t="s">
        <v>3925</v>
      </c>
      <c r="G286" s="74" t="s">
        <v>3925</v>
      </c>
      <c r="H286" s="74" t="str">
        <f t="shared" si="18"/>
        <v>B07</v>
      </c>
      <c r="I286" s="74" t="str">
        <f>IF(ISERROR(VLOOKUP(H286,BD!BN$2:BO$51,2,FALSE)),"",VLOOKUP(H286,BD!BN$2:BO$51,2,FALSE))</f>
        <v>BLOQUE 07</v>
      </c>
      <c r="J286" s="74" t="str">
        <f t="shared" si="19"/>
        <v>OY</v>
      </c>
      <c r="K286" s="74" t="str">
        <f t="shared" si="20"/>
        <v>OSO</v>
      </c>
      <c r="L286" s="74" t="str">
        <f t="shared" si="20"/>
        <v>PAD D</v>
      </c>
      <c r="M286" s="74" t="str">
        <f t="shared" si="17"/>
        <v>OSO-D009</v>
      </c>
      <c r="N286" s="71" t="s">
        <v>3382</v>
      </c>
    </row>
    <row r="287" spans="1:14" hidden="1">
      <c r="A287" s="74" t="s">
        <v>2688</v>
      </c>
      <c r="B287" s="74" t="s">
        <v>3547</v>
      </c>
      <c r="C287" s="74" t="s">
        <v>2981</v>
      </c>
      <c r="D287" s="74" t="s">
        <v>3523</v>
      </c>
      <c r="E287" s="74" t="s">
        <v>3926</v>
      </c>
      <c r="F287" s="74" t="s">
        <v>3927</v>
      </c>
      <c r="G287" s="74" t="s">
        <v>3927</v>
      </c>
      <c r="H287" s="74" t="str">
        <f t="shared" si="18"/>
        <v>B07</v>
      </c>
      <c r="I287" s="74" t="str">
        <f>IF(ISERROR(VLOOKUP(H287,BD!BN$2:BO$51,2,FALSE)),"",VLOOKUP(H287,BD!BN$2:BO$51,2,FALSE))</f>
        <v>BLOQUE 07</v>
      </c>
      <c r="J287" s="74" t="str">
        <f t="shared" si="19"/>
        <v>OY</v>
      </c>
      <c r="K287" s="74" t="str">
        <f t="shared" si="20"/>
        <v>OSO</v>
      </c>
      <c r="L287" s="74" t="str">
        <f t="shared" si="20"/>
        <v>PAD D</v>
      </c>
      <c r="M287" s="74" t="str">
        <f t="shared" si="17"/>
        <v>OSO-D016</v>
      </c>
      <c r="N287" s="71" t="s">
        <v>3382</v>
      </c>
    </row>
    <row r="288" spans="1:14" hidden="1">
      <c r="A288" s="74" t="s">
        <v>2688</v>
      </c>
      <c r="B288" s="74" t="s">
        <v>3547</v>
      </c>
      <c r="C288" s="74" t="s">
        <v>2981</v>
      </c>
      <c r="D288" s="74" t="s">
        <v>3523</v>
      </c>
      <c r="E288" s="74" t="s">
        <v>3928</v>
      </c>
      <c r="F288" s="74" t="s">
        <v>3929</v>
      </c>
      <c r="G288" s="74" t="s">
        <v>3929</v>
      </c>
      <c r="H288" s="74" t="str">
        <f t="shared" si="18"/>
        <v>B07</v>
      </c>
      <c r="I288" s="74" t="str">
        <f>IF(ISERROR(VLOOKUP(H288,BD!BN$2:BO$51,2,FALSE)),"",VLOOKUP(H288,BD!BN$2:BO$51,2,FALSE))</f>
        <v>BLOQUE 07</v>
      </c>
      <c r="J288" s="74" t="str">
        <f t="shared" si="19"/>
        <v>OY</v>
      </c>
      <c r="K288" s="74" t="str">
        <f t="shared" si="20"/>
        <v>OSO</v>
      </c>
      <c r="L288" s="74" t="str">
        <f t="shared" si="20"/>
        <v>PAD D</v>
      </c>
      <c r="M288" s="74" t="str">
        <f t="shared" si="17"/>
        <v>OSO-D011</v>
      </c>
      <c r="N288" s="71" t="s">
        <v>3382</v>
      </c>
    </row>
    <row r="289" spans="1:16" hidden="1">
      <c r="A289" s="74" t="s">
        <v>2688</v>
      </c>
      <c r="B289" s="74" t="s">
        <v>3547</v>
      </c>
      <c r="C289" s="74" t="s">
        <v>2981</v>
      </c>
      <c r="D289" s="74" t="s">
        <v>3523</v>
      </c>
      <c r="E289" s="74" t="s">
        <v>3930</v>
      </c>
      <c r="F289" s="74" t="s">
        <v>3931</v>
      </c>
      <c r="G289" s="74" t="s">
        <v>3931</v>
      </c>
      <c r="H289" s="74" t="str">
        <f t="shared" si="18"/>
        <v>B07</v>
      </c>
      <c r="I289" s="74" t="str">
        <f>IF(ISERROR(VLOOKUP(H289,BD!BN$2:BO$51,2,FALSE)),"",VLOOKUP(H289,BD!BN$2:BO$51,2,FALSE))</f>
        <v>BLOQUE 07</v>
      </c>
      <c r="J289" s="74" t="str">
        <f t="shared" si="19"/>
        <v>OY</v>
      </c>
      <c r="K289" s="74" t="str">
        <f t="shared" si="20"/>
        <v>OSO</v>
      </c>
      <c r="L289" s="74" t="str">
        <f t="shared" si="20"/>
        <v>PAD D</v>
      </c>
      <c r="M289" s="74" t="str">
        <f t="shared" si="17"/>
        <v>OSO-D020</v>
      </c>
      <c r="N289" s="71" t="s">
        <v>3382</v>
      </c>
    </row>
    <row r="290" spans="1:16" hidden="1">
      <c r="A290" s="74" t="s">
        <v>2688</v>
      </c>
      <c r="B290" s="74" t="s">
        <v>3547</v>
      </c>
      <c r="C290" s="74" t="s">
        <v>2981</v>
      </c>
      <c r="D290" s="74" t="s">
        <v>3523</v>
      </c>
      <c r="E290" s="74" t="s">
        <v>3932</v>
      </c>
      <c r="F290" s="74" t="s">
        <v>3933</v>
      </c>
      <c r="G290" s="74" t="s">
        <v>3933</v>
      </c>
      <c r="H290" s="74" t="str">
        <f t="shared" si="18"/>
        <v>B07</v>
      </c>
      <c r="I290" s="74" t="str">
        <f>IF(ISERROR(VLOOKUP(H290,BD!BN$2:BO$51,2,FALSE)),"",VLOOKUP(H290,BD!BN$2:BO$51,2,FALSE))</f>
        <v>BLOQUE 07</v>
      </c>
      <c r="J290" s="74" t="str">
        <f t="shared" si="19"/>
        <v>OY</v>
      </c>
      <c r="K290" s="74" t="str">
        <f t="shared" si="20"/>
        <v>OSO</v>
      </c>
      <c r="L290" s="74" t="str">
        <f t="shared" si="20"/>
        <v>PAD D</v>
      </c>
      <c r="M290" s="74" t="str">
        <f t="shared" si="17"/>
        <v>OSO-D017</v>
      </c>
      <c r="N290" s="71" t="s">
        <v>3382</v>
      </c>
    </row>
    <row r="291" spans="1:16" hidden="1">
      <c r="A291" s="74" t="s">
        <v>2688</v>
      </c>
      <c r="B291" s="74" t="s">
        <v>3547</v>
      </c>
      <c r="C291" s="74" t="s">
        <v>2981</v>
      </c>
      <c r="D291" s="74" t="s">
        <v>3599</v>
      </c>
      <c r="E291" s="74" t="s">
        <v>3934</v>
      </c>
      <c r="F291" s="74" t="s">
        <v>3935</v>
      </c>
      <c r="G291" s="74" t="s">
        <v>3935</v>
      </c>
      <c r="H291" s="74" t="str">
        <f t="shared" si="18"/>
        <v>B07</v>
      </c>
      <c r="I291" s="74" t="str">
        <f>IF(ISERROR(VLOOKUP(H291,BD!BN$2:BO$51,2,FALSE)),"",VLOOKUP(H291,BD!BN$2:BO$51,2,FALSE))</f>
        <v>BLOQUE 07</v>
      </c>
      <c r="J291" s="74" t="str">
        <f t="shared" si="19"/>
        <v>OY</v>
      </c>
      <c r="K291" s="74" t="str">
        <f t="shared" si="20"/>
        <v>OSO</v>
      </c>
      <c r="L291" s="74" t="str">
        <f t="shared" si="20"/>
        <v>PAD E</v>
      </c>
      <c r="M291" s="74" t="str">
        <f t="shared" si="17"/>
        <v>OSO-E001</v>
      </c>
      <c r="N291" s="71" t="s">
        <v>3382</v>
      </c>
    </row>
    <row r="292" spans="1:16" hidden="1">
      <c r="A292" s="74" t="s">
        <v>2688</v>
      </c>
      <c r="B292" s="74" t="s">
        <v>3547</v>
      </c>
      <c r="C292" s="74" t="s">
        <v>2981</v>
      </c>
      <c r="D292" s="74" t="s">
        <v>3602</v>
      </c>
      <c r="E292" s="74" t="s">
        <v>3936</v>
      </c>
      <c r="F292" s="74" t="s">
        <v>3937</v>
      </c>
      <c r="G292" s="74" t="s">
        <v>3937</v>
      </c>
      <c r="H292" s="74" t="str">
        <f t="shared" si="18"/>
        <v>B07</v>
      </c>
      <c r="I292" s="74" t="str">
        <f>IF(ISERROR(VLOOKUP(H292,BD!BN$2:BO$51,2,FALSE)),"",VLOOKUP(H292,BD!BN$2:BO$51,2,FALSE))</f>
        <v>BLOQUE 07</v>
      </c>
      <c r="J292" s="74" t="str">
        <f t="shared" si="19"/>
        <v>OY</v>
      </c>
      <c r="K292" s="74" t="str">
        <f t="shared" si="20"/>
        <v>OSO</v>
      </c>
      <c r="L292" s="74" t="str">
        <f t="shared" si="20"/>
        <v>PAD F</v>
      </c>
      <c r="M292" s="74" t="str">
        <f t="shared" si="17"/>
        <v>OSO-F002</v>
      </c>
      <c r="N292" s="71" t="s">
        <v>3382</v>
      </c>
    </row>
    <row r="293" spans="1:16" hidden="1">
      <c r="A293" s="74" t="s">
        <v>2688</v>
      </c>
      <c r="B293" s="74" t="s">
        <v>3547</v>
      </c>
      <c r="C293" s="74" t="s">
        <v>2981</v>
      </c>
      <c r="D293" s="74" t="s">
        <v>3605</v>
      </c>
      <c r="E293" s="74" t="s">
        <v>3938</v>
      </c>
      <c r="F293" s="74" t="s">
        <v>3939</v>
      </c>
      <c r="G293" s="74" t="s">
        <v>3939</v>
      </c>
      <c r="H293" s="74" t="str">
        <f t="shared" si="18"/>
        <v>B07</v>
      </c>
      <c r="I293" s="74" t="str">
        <f>IF(ISERROR(VLOOKUP(H293,BD!BN$2:BO$51,2,FALSE)),"",VLOOKUP(H293,BD!BN$2:BO$51,2,FALSE))</f>
        <v>BLOQUE 07</v>
      </c>
      <c r="J293" s="74" t="str">
        <f t="shared" si="19"/>
        <v>OY</v>
      </c>
      <c r="K293" s="74" t="str">
        <f t="shared" si="20"/>
        <v>OSO</v>
      </c>
      <c r="L293" s="74" t="str">
        <f t="shared" si="20"/>
        <v>PAD G</v>
      </c>
      <c r="M293" s="74" t="str">
        <f t="shared" si="17"/>
        <v>OSO-G063H</v>
      </c>
      <c r="N293" s="71" t="s">
        <v>3382</v>
      </c>
    </row>
    <row r="294" spans="1:16" hidden="1">
      <c r="A294" s="74" t="s">
        <v>2688</v>
      </c>
      <c r="B294" s="74" t="s">
        <v>3547</v>
      </c>
      <c r="C294" s="74" t="s">
        <v>2981</v>
      </c>
      <c r="D294" s="74" t="s">
        <v>3605</v>
      </c>
      <c r="E294" s="74" t="s">
        <v>3938</v>
      </c>
      <c r="F294" s="74" t="s">
        <v>3939</v>
      </c>
      <c r="G294" s="74" t="s">
        <v>3940</v>
      </c>
      <c r="H294" s="74" t="str">
        <f>+A294</f>
        <v>B07</v>
      </c>
      <c r="I294" s="74" t="str">
        <f>IF(ISERROR(VLOOKUP(H294,BD!BN$2:BO$51,2,FALSE)),"",VLOOKUP(H294,BD!BN$2:BO$51,2,FALSE))</f>
        <v>BLOQUE 07</v>
      </c>
      <c r="J294" s="74" t="str">
        <f>IF(B294="","",B294)</f>
        <v>OY</v>
      </c>
      <c r="K294" s="74" t="str">
        <f t="shared" si="20"/>
        <v>OSO</v>
      </c>
      <c r="L294" s="74" t="str">
        <f t="shared" si="20"/>
        <v>PAD G</v>
      </c>
      <c r="M294" s="74" t="str">
        <f t="shared" si="17"/>
        <v>OSO-G063HR1</v>
      </c>
      <c r="N294" s="71" t="s">
        <v>3941</v>
      </c>
      <c r="P294" s="71" t="s">
        <v>3942</v>
      </c>
    </row>
    <row r="295" spans="1:16" hidden="1">
      <c r="A295" s="74" t="s">
        <v>2688</v>
      </c>
      <c r="B295" s="74" t="s">
        <v>3547</v>
      </c>
      <c r="C295" s="74" t="s">
        <v>2981</v>
      </c>
      <c r="D295" s="74" t="s">
        <v>3605</v>
      </c>
      <c r="E295" s="74" t="s">
        <v>3938</v>
      </c>
      <c r="F295" s="74" t="s">
        <v>3939</v>
      </c>
      <c r="G295" s="74" t="s">
        <v>3943</v>
      </c>
      <c r="H295" s="74" t="str">
        <f>+A295</f>
        <v>B07</v>
      </c>
      <c r="I295" s="74" t="str">
        <f>IF(ISERROR(VLOOKUP(H295,BD!BN$2:BO$51,2,FALSE)),"",VLOOKUP(H295,BD!BN$2:BO$51,2,FALSE))</f>
        <v>BLOQUE 07</v>
      </c>
      <c r="J295" s="74" t="str">
        <f>IF(B295="","",B295)</f>
        <v>OY</v>
      </c>
      <c r="K295" s="74" t="str">
        <f t="shared" si="20"/>
        <v>OSO</v>
      </c>
      <c r="L295" s="74" t="str">
        <f t="shared" si="20"/>
        <v>PAD G</v>
      </c>
      <c r="M295" s="74" t="str">
        <f t="shared" si="17"/>
        <v>OSO-G063HS1</v>
      </c>
      <c r="N295" s="71" t="s">
        <v>3941</v>
      </c>
      <c r="P295" s="71" t="s">
        <v>3942</v>
      </c>
    </row>
    <row r="296" spans="1:16" hidden="1">
      <c r="A296" s="74" t="s">
        <v>2688</v>
      </c>
      <c r="B296" s="74" t="s">
        <v>3547</v>
      </c>
      <c r="C296" s="74" t="s">
        <v>2981</v>
      </c>
      <c r="D296" s="74" t="s">
        <v>3605</v>
      </c>
      <c r="E296" s="74" t="s">
        <v>3938</v>
      </c>
      <c r="F296" s="74" t="s">
        <v>3939</v>
      </c>
      <c r="G296" s="74" t="s">
        <v>3944</v>
      </c>
      <c r="H296" s="74" t="str">
        <f>+A296</f>
        <v>B07</v>
      </c>
      <c r="I296" s="74" t="str">
        <f>IF(ISERROR(VLOOKUP(H296,BD!BN$2:BO$51,2,FALSE)),"",VLOOKUP(H296,BD!BN$2:BO$51,2,FALSE))</f>
        <v>BLOQUE 07</v>
      </c>
      <c r="J296" s="74" t="str">
        <f>IF(B296="","",B296)</f>
        <v>OY</v>
      </c>
      <c r="K296" s="74" t="str">
        <f t="shared" si="20"/>
        <v>OSO</v>
      </c>
      <c r="L296" s="74" t="str">
        <f t="shared" si="20"/>
        <v>PAD G</v>
      </c>
      <c r="M296" s="74" t="str">
        <f t="shared" si="17"/>
        <v>OSO-G063HS2</v>
      </c>
      <c r="N296" s="71" t="s">
        <v>3578</v>
      </c>
    </row>
    <row r="297" spans="1:16" hidden="1">
      <c r="A297" s="74" t="s">
        <v>2688</v>
      </c>
      <c r="B297" s="74" t="s">
        <v>3547</v>
      </c>
      <c r="C297" s="74" t="s">
        <v>2981</v>
      </c>
      <c r="D297" s="74" t="s">
        <v>3605</v>
      </c>
      <c r="E297" s="74" t="s">
        <v>3945</v>
      </c>
      <c r="F297" s="74" t="s">
        <v>3946</v>
      </c>
      <c r="G297" s="74" t="s">
        <v>3946</v>
      </c>
      <c r="H297" s="74" t="str">
        <f t="shared" si="18"/>
        <v>B07</v>
      </c>
      <c r="I297" s="74" t="str">
        <f>IF(ISERROR(VLOOKUP(H297,BD!BN$2:BO$51,2,FALSE)),"",VLOOKUP(H297,BD!BN$2:BO$51,2,FALSE))</f>
        <v>BLOQUE 07</v>
      </c>
      <c r="J297" s="74" t="str">
        <f t="shared" si="19"/>
        <v>OY</v>
      </c>
      <c r="K297" s="74" t="str">
        <f t="shared" si="20"/>
        <v>OSO</v>
      </c>
      <c r="L297" s="74" t="str">
        <f t="shared" si="20"/>
        <v>PAD G</v>
      </c>
      <c r="M297" s="74" t="str">
        <f t="shared" si="17"/>
        <v>OSO-G081</v>
      </c>
      <c r="N297" s="71" t="s">
        <v>3382</v>
      </c>
    </row>
    <row r="298" spans="1:16" hidden="1">
      <c r="A298" s="74" t="s">
        <v>2688</v>
      </c>
      <c r="B298" s="74" t="s">
        <v>3547</v>
      </c>
      <c r="C298" s="74" t="s">
        <v>2981</v>
      </c>
      <c r="D298" s="74" t="s">
        <v>3605</v>
      </c>
      <c r="E298" s="74" t="s">
        <v>3947</v>
      </c>
      <c r="F298" s="74" t="s">
        <v>3948</v>
      </c>
      <c r="G298" s="74" t="s">
        <v>3948</v>
      </c>
      <c r="H298" s="74" t="str">
        <f t="shared" si="18"/>
        <v>B07</v>
      </c>
      <c r="I298" s="74" t="str">
        <f>IF(ISERROR(VLOOKUP(H298,BD!BN$2:BO$51,2,FALSE)),"",VLOOKUP(H298,BD!BN$2:BO$51,2,FALSE))</f>
        <v>BLOQUE 07</v>
      </c>
      <c r="J298" s="74" t="str">
        <f t="shared" si="19"/>
        <v>OY</v>
      </c>
      <c r="K298" s="74" t="str">
        <f t="shared" si="20"/>
        <v>OSO</v>
      </c>
      <c r="L298" s="74" t="str">
        <f t="shared" si="20"/>
        <v>PAD G</v>
      </c>
      <c r="M298" s="74" t="str">
        <f t="shared" si="17"/>
        <v>OSO-G097</v>
      </c>
      <c r="N298" s="71" t="s">
        <v>3382</v>
      </c>
    </row>
    <row r="299" spans="1:16" hidden="1">
      <c r="A299" s="74" t="s">
        <v>2688</v>
      </c>
      <c r="B299" s="74" t="s">
        <v>3547</v>
      </c>
      <c r="C299" s="74" t="s">
        <v>2981</v>
      </c>
      <c r="D299" s="74" t="s">
        <v>3605</v>
      </c>
      <c r="E299" s="74" t="s">
        <v>3949</v>
      </c>
      <c r="F299" s="74" t="s">
        <v>3950</v>
      </c>
      <c r="G299" s="74" t="s">
        <v>3950</v>
      </c>
      <c r="H299" s="74" t="str">
        <f>+A299</f>
        <v>B07</v>
      </c>
      <c r="I299" s="74" t="str">
        <f>IF(ISERROR(VLOOKUP(H299,BD!BN$2:BO$51,2,FALSE)),"",VLOOKUP(H299,BD!BN$2:BO$51,2,FALSE))</f>
        <v>BLOQUE 07</v>
      </c>
      <c r="J299" s="74" t="str">
        <f t="shared" si="19"/>
        <v>OY</v>
      </c>
      <c r="K299" s="74" t="str">
        <f>+C299</f>
        <v>OSO</v>
      </c>
      <c r="L299" s="74" t="str">
        <f>+D299</f>
        <v>PAD G</v>
      </c>
      <c r="M299" s="74" t="str">
        <f t="shared" si="17"/>
        <v>OSO-G067</v>
      </c>
      <c r="N299" s="71" t="s">
        <v>3382</v>
      </c>
    </row>
    <row r="300" spans="1:16" hidden="1">
      <c r="A300" s="74" t="s">
        <v>2688</v>
      </c>
      <c r="B300" s="74" t="s">
        <v>3547</v>
      </c>
      <c r="C300" s="74" t="s">
        <v>2981</v>
      </c>
      <c r="D300" s="74" t="s">
        <v>3605</v>
      </c>
      <c r="E300" s="74" t="s">
        <v>3949</v>
      </c>
      <c r="F300" s="74" t="s">
        <v>3950</v>
      </c>
      <c r="G300" s="74" t="s">
        <v>3951</v>
      </c>
      <c r="H300" s="74" t="str">
        <f t="shared" si="18"/>
        <v>B07</v>
      </c>
      <c r="I300" s="74" t="str">
        <f>IF(ISERROR(VLOOKUP(H300,BD!BN$2:BO$51,2,FALSE)),"",VLOOKUP(H300,BD!BN$2:BO$51,2,FALSE))</f>
        <v>BLOQUE 07</v>
      </c>
      <c r="J300" s="74" t="str">
        <f t="shared" si="19"/>
        <v>OY</v>
      </c>
      <c r="K300" s="74" t="str">
        <f t="shared" si="20"/>
        <v>OSO</v>
      </c>
      <c r="L300" s="74" t="str">
        <f t="shared" si="20"/>
        <v>PAD G</v>
      </c>
      <c r="M300" s="74" t="str">
        <f t="shared" si="17"/>
        <v>OSO-G067R1</v>
      </c>
      <c r="N300" s="71" t="s">
        <v>3382</v>
      </c>
    </row>
    <row r="301" spans="1:16" hidden="1">
      <c r="A301" s="74" t="s">
        <v>2688</v>
      </c>
      <c r="B301" s="74" t="s">
        <v>3547</v>
      </c>
      <c r="C301" s="74" t="s">
        <v>2981</v>
      </c>
      <c r="D301" s="74" t="s">
        <v>3605</v>
      </c>
      <c r="E301" s="74" t="s">
        <v>3952</v>
      </c>
      <c r="F301" s="74" t="s">
        <v>3953</v>
      </c>
      <c r="G301" s="74" t="s">
        <v>3953</v>
      </c>
      <c r="H301" s="74" t="str">
        <f>+A301</f>
        <v>B07</v>
      </c>
      <c r="I301" s="74" t="str">
        <f>IF(ISERROR(VLOOKUP(H301,BD!BN$2:BO$51,2,FALSE)),"",VLOOKUP(H301,BD!BN$2:BO$51,2,FALSE))</f>
        <v>BLOQUE 07</v>
      </c>
      <c r="J301" s="74" t="str">
        <f t="shared" si="19"/>
        <v>OY</v>
      </c>
      <c r="K301" s="74" t="str">
        <f>+C301</f>
        <v>OSO</v>
      </c>
      <c r="L301" s="74" t="str">
        <f>+D301</f>
        <v>PAD G</v>
      </c>
      <c r="M301" s="74" t="str">
        <f t="shared" si="17"/>
        <v>OSO-G086H</v>
      </c>
      <c r="N301" s="71" t="s">
        <v>3382</v>
      </c>
    </row>
    <row r="302" spans="1:16" hidden="1">
      <c r="A302" s="74" t="s">
        <v>2688</v>
      </c>
      <c r="B302" s="74" t="s">
        <v>3547</v>
      </c>
      <c r="C302" s="74" t="s">
        <v>2981</v>
      </c>
      <c r="D302" s="74" t="s">
        <v>3605</v>
      </c>
      <c r="E302" s="74" t="s">
        <v>3952</v>
      </c>
      <c r="F302" s="74" t="s">
        <v>3953</v>
      </c>
      <c r="G302" s="74" t="s">
        <v>3954</v>
      </c>
      <c r="H302" s="74" t="str">
        <f>+A302</f>
        <v>B07</v>
      </c>
      <c r="I302" s="74" t="str">
        <f>IF(ISERROR(VLOOKUP(H302,BD!BN$2:BO$51,2,FALSE)),"",VLOOKUP(H302,BD!BN$2:BO$51,2,FALSE))</f>
        <v>BLOQUE 07</v>
      </c>
      <c r="J302" s="74" t="str">
        <f>IF(B302="","",B302)</f>
        <v>OY</v>
      </c>
      <c r="K302" s="74" t="str">
        <f>+C302</f>
        <v>OSO</v>
      </c>
      <c r="L302" s="74" t="str">
        <f>+D302</f>
        <v>PAD G</v>
      </c>
      <c r="M302" s="74" t="str">
        <f t="shared" si="17"/>
        <v>OSO-G086HS1</v>
      </c>
      <c r="N302" s="71" t="s">
        <v>3382</v>
      </c>
    </row>
    <row r="303" spans="1:16" hidden="1">
      <c r="A303" s="74" t="s">
        <v>2688</v>
      </c>
      <c r="B303" s="74" t="s">
        <v>3547</v>
      </c>
      <c r="C303" s="74" t="s">
        <v>2981</v>
      </c>
      <c r="D303" s="74" t="s">
        <v>3605</v>
      </c>
      <c r="E303" s="74" t="s">
        <v>3952</v>
      </c>
      <c r="F303" s="74" t="s">
        <v>3953</v>
      </c>
      <c r="G303" s="74" t="s">
        <v>3955</v>
      </c>
      <c r="H303" s="74" t="str">
        <f t="shared" si="18"/>
        <v>B07</v>
      </c>
      <c r="I303" s="74" t="str">
        <f>IF(ISERROR(VLOOKUP(H303,BD!BN$2:BO$51,2,FALSE)),"",VLOOKUP(H303,BD!BN$2:BO$51,2,FALSE))</f>
        <v>BLOQUE 07</v>
      </c>
      <c r="J303" s="74" t="str">
        <f t="shared" si="19"/>
        <v>OY</v>
      </c>
      <c r="K303" s="74" t="str">
        <f t="shared" si="20"/>
        <v>OSO</v>
      </c>
      <c r="L303" s="74" t="str">
        <f t="shared" si="20"/>
        <v>PAD G</v>
      </c>
      <c r="M303" s="74" t="str">
        <f t="shared" si="17"/>
        <v>OSO-G086HS2</v>
      </c>
      <c r="N303" s="71" t="s">
        <v>3382</v>
      </c>
    </row>
    <row r="304" spans="1:16" hidden="1">
      <c r="A304" s="74" t="s">
        <v>2688</v>
      </c>
      <c r="B304" s="74" t="s">
        <v>3547</v>
      </c>
      <c r="C304" s="74" t="s">
        <v>2981</v>
      </c>
      <c r="D304" s="74" t="s">
        <v>3605</v>
      </c>
      <c r="E304" s="74" t="s">
        <v>3956</v>
      </c>
      <c r="F304" s="74" t="s">
        <v>3957</v>
      </c>
      <c r="G304" s="74" t="s">
        <v>3957</v>
      </c>
      <c r="H304" s="74" t="str">
        <f t="shared" si="18"/>
        <v>B07</v>
      </c>
      <c r="I304" s="74" t="str">
        <f>IF(ISERROR(VLOOKUP(H304,BD!BN$2:BO$51,2,FALSE)),"",VLOOKUP(H304,BD!BN$2:BO$51,2,FALSE))</f>
        <v>BLOQUE 07</v>
      </c>
      <c r="J304" s="74" t="str">
        <f t="shared" si="19"/>
        <v>OY</v>
      </c>
      <c r="K304" s="74" t="str">
        <f t="shared" si="20"/>
        <v>OSO</v>
      </c>
      <c r="L304" s="74" t="str">
        <f t="shared" si="20"/>
        <v>PAD G</v>
      </c>
      <c r="M304" s="74" t="str">
        <f t="shared" si="17"/>
        <v>OSO-G089H</v>
      </c>
      <c r="N304" s="71" t="s">
        <v>3382</v>
      </c>
    </row>
    <row r="305" spans="1:14" hidden="1">
      <c r="A305" s="74" t="s">
        <v>2688</v>
      </c>
      <c r="B305" s="74" t="s">
        <v>3547</v>
      </c>
      <c r="C305" s="74" t="s">
        <v>2981</v>
      </c>
      <c r="D305" s="74" t="s">
        <v>3605</v>
      </c>
      <c r="E305" s="74" t="s">
        <v>3958</v>
      </c>
      <c r="F305" s="74" t="s">
        <v>3959</v>
      </c>
      <c r="G305" s="74" t="s">
        <v>3959</v>
      </c>
      <c r="H305" s="74" t="str">
        <f t="shared" si="18"/>
        <v>B07</v>
      </c>
      <c r="I305" s="74" t="str">
        <f>IF(ISERROR(VLOOKUP(H305,BD!BN$2:BO$51,2,FALSE)),"",VLOOKUP(H305,BD!BN$2:BO$51,2,FALSE))</f>
        <v>BLOQUE 07</v>
      </c>
      <c r="J305" s="74" t="str">
        <f t="shared" si="19"/>
        <v>OY</v>
      </c>
      <c r="K305" s="74" t="str">
        <f t="shared" si="20"/>
        <v>OSO</v>
      </c>
      <c r="L305" s="74" t="str">
        <f t="shared" si="20"/>
        <v>PAD G</v>
      </c>
      <c r="M305" s="74" t="str">
        <f t="shared" si="17"/>
        <v>OSO-G069</v>
      </c>
      <c r="N305" s="71" t="s">
        <v>3382</v>
      </c>
    </row>
    <row r="306" spans="1:14" hidden="1">
      <c r="A306" s="74" t="s">
        <v>2688</v>
      </c>
      <c r="B306" s="74" t="s">
        <v>3547</v>
      </c>
      <c r="C306" s="74" t="s">
        <v>2981</v>
      </c>
      <c r="D306" s="74" t="s">
        <v>3605</v>
      </c>
      <c r="E306" s="74" t="s">
        <v>3960</v>
      </c>
      <c r="F306" s="74" t="s">
        <v>3961</v>
      </c>
      <c r="G306" s="74" t="s">
        <v>3961</v>
      </c>
      <c r="H306" s="74" t="str">
        <f t="shared" si="18"/>
        <v>B07</v>
      </c>
      <c r="I306" s="74" t="str">
        <f>IF(ISERROR(VLOOKUP(H306,BD!BN$2:BO$51,2,FALSE)),"",VLOOKUP(H306,BD!BN$2:BO$51,2,FALSE))</f>
        <v>BLOQUE 07</v>
      </c>
      <c r="J306" s="74" t="str">
        <f t="shared" si="19"/>
        <v>OY</v>
      </c>
      <c r="K306" s="74" t="str">
        <f t="shared" si="20"/>
        <v>OSO</v>
      </c>
      <c r="L306" s="74" t="str">
        <f t="shared" si="20"/>
        <v>PAD G</v>
      </c>
      <c r="M306" s="74" t="str">
        <f t="shared" si="17"/>
        <v>OSO-G061</v>
      </c>
      <c r="N306" s="71" t="s">
        <v>3382</v>
      </c>
    </row>
    <row r="307" spans="1:14" hidden="1">
      <c r="A307" s="74" t="s">
        <v>2688</v>
      </c>
      <c r="B307" s="74" t="s">
        <v>3547</v>
      </c>
      <c r="C307" s="74" t="s">
        <v>2981</v>
      </c>
      <c r="D307" s="74" t="s">
        <v>3605</v>
      </c>
      <c r="E307" s="74" t="s">
        <v>3962</v>
      </c>
      <c r="F307" s="74" t="s">
        <v>3963</v>
      </c>
      <c r="G307" s="74" t="s">
        <v>3963</v>
      </c>
      <c r="H307" s="74" t="str">
        <f>+A307</f>
        <v>B07</v>
      </c>
      <c r="I307" s="74" t="str">
        <f>IF(ISERROR(VLOOKUP(H307,BD!BN$2:BO$51,2,FALSE)),"",VLOOKUP(H307,BD!BN$2:BO$51,2,FALSE))</f>
        <v>BLOQUE 07</v>
      </c>
      <c r="J307" s="74" t="str">
        <f t="shared" si="19"/>
        <v>OY</v>
      </c>
      <c r="K307" s="74" t="str">
        <f>+C307</f>
        <v>OSO</v>
      </c>
      <c r="L307" s="74" t="str">
        <f>+D307</f>
        <v>PAD G</v>
      </c>
      <c r="M307" s="74" t="str">
        <f t="shared" si="17"/>
        <v>OSO-G065</v>
      </c>
      <c r="N307" s="71" t="s">
        <v>3382</v>
      </c>
    </row>
    <row r="308" spans="1:14" hidden="1">
      <c r="A308" s="74" t="s">
        <v>2688</v>
      </c>
      <c r="B308" s="74" t="s">
        <v>3547</v>
      </c>
      <c r="C308" s="74" t="s">
        <v>2981</v>
      </c>
      <c r="D308" s="74" t="s">
        <v>3605</v>
      </c>
      <c r="E308" s="74" t="s">
        <v>3962</v>
      </c>
      <c r="F308" s="74" t="s">
        <v>3963</v>
      </c>
      <c r="G308" s="74" t="s">
        <v>3964</v>
      </c>
      <c r="H308" s="74" t="str">
        <f t="shared" si="18"/>
        <v>B07</v>
      </c>
      <c r="I308" s="74" t="str">
        <f>IF(ISERROR(VLOOKUP(H308,BD!BN$2:BO$51,2,FALSE)),"",VLOOKUP(H308,BD!BN$2:BO$51,2,FALSE))</f>
        <v>BLOQUE 07</v>
      </c>
      <c r="J308" s="74" t="str">
        <f t="shared" si="19"/>
        <v>OY</v>
      </c>
      <c r="K308" s="74" t="str">
        <f t="shared" si="20"/>
        <v>OSO</v>
      </c>
      <c r="L308" s="74" t="str">
        <f t="shared" si="20"/>
        <v>PAD G</v>
      </c>
      <c r="M308" s="74" t="str">
        <f t="shared" si="17"/>
        <v>OSO-G065R1</v>
      </c>
      <c r="N308" s="71" t="s">
        <v>3382</v>
      </c>
    </row>
    <row r="309" spans="1:14" hidden="1">
      <c r="A309" s="74" t="s">
        <v>2688</v>
      </c>
      <c r="B309" s="74" t="s">
        <v>3547</v>
      </c>
      <c r="C309" s="74" t="s">
        <v>2981</v>
      </c>
      <c r="D309" s="74" t="s">
        <v>3605</v>
      </c>
      <c r="E309" s="74" t="s">
        <v>3962</v>
      </c>
      <c r="F309" s="74" t="s">
        <v>3963</v>
      </c>
      <c r="G309" s="74" t="s">
        <v>3965</v>
      </c>
      <c r="H309" s="74" t="str">
        <f t="shared" si="18"/>
        <v>B07</v>
      </c>
      <c r="I309" s="74" t="str">
        <f>IF(ISERROR(VLOOKUP(H309,BD!BN$2:BO$51,2,FALSE)),"",VLOOKUP(H309,BD!BN$2:BO$51,2,FALSE))</f>
        <v>BLOQUE 07</v>
      </c>
      <c r="J309" s="74" t="str">
        <f t="shared" si="19"/>
        <v>OY</v>
      </c>
      <c r="K309" s="74" t="str">
        <f t="shared" si="20"/>
        <v>OSO</v>
      </c>
      <c r="L309" s="74" t="str">
        <f t="shared" si="20"/>
        <v>PAD G</v>
      </c>
      <c r="M309" s="74" t="str">
        <f t="shared" si="17"/>
        <v>OSO-G065S1</v>
      </c>
      <c r="N309" s="71" t="s">
        <v>3382</v>
      </c>
    </row>
    <row r="310" spans="1:14" hidden="1">
      <c r="A310" s="74" t="s">
        <v>2688</v>
      </c>
      <c r="B310" s="74" t="s">
        <v>3547</v>
      </c>
      <c r="C310" s="74" t="s">
        <v>2981</v>
      </c>
      <c r="D310" s="74" t="s">
        <v>3605</v>
      </c>
      <c r="E310" s="74" t="s">
        <v>3966</v>
      </c>
      <c r="F310" s="74" t="s">
        <v>3967</v>
      </c>
      <c r="G310" s="74" t="s">
        <v>3967</v>
      </c>
      <c r="H310" s="74" t="str">
        <f t="shared" si="18"/>
        <v>B07</v>
      </c>
      <c r="I310" s="74" t="str">
        <f>IF(ISERROR(VLOOKUP(H310,BD!BN$2:BO$51,2,FALSE)),"",VLOOKUP(H310,BD!BN$2:BO$51,2,FALSE))</f>
        <v>BLOQUE 07</v>
      </c>
      <c r="J310" s="74" t="str">
        <f t="shared" si="19"/>
        <v>OY</v>
      </c>
      <c r="K310" s="74" t="str">
        <f t="shared" si="20"/>
        <v>OSO</v>
      </c>
      <c r="L310" s="74" t="str">
        <f t="shared" si="20"/>
        <v>PAD G</v>
      </c>
      <c r="M310" s="74" t="str">
        <f t="shared" si="17"/>
        <v>OSO-G082</v>
      </c>
      <c r="N310" s="71" t="s">
        <v>3382</v>
      </c>
    </row>
    <row r="311" spans="1:14" hidden="1">
      <c r="A311" s="74" t="s">
        <v>2688</v>
      </c>
      <c r="B311" s="74" t="s">
        <v>3547</v>
      </c>
      <c r="C311" s="74" t="s">
        <v>2981</v>
      </c>
      <c r="D311" s="74" t="s">
        <v>3605</v>
      </c>
      <c r="E311" s="74" t="s">
        <v>3968</v>
      </c>
      <c r="F311" s="74" t="s">
        <v>3969</v>
      </c>
      <c r="G311" s="74" t="s">
        <v>3969</v>
      </c>
      <c r="H311" s="74" t="str">
        <f t="shared" si="18"/>
        <v>B07</v>
      </c>
      <c r="I311" s="74" t="str">
        <f>IF(ISERROR(VLOOKUP(H311,BD!BN$2:BO$51,2,FALSE)),"",VLOOKUP(H311,BD!BN$2:BO$51,2,FALSE))</f>
        <v>BLOQUE 07</v>
      </c>
      <c r="J311" s="74" t="str">
        <f t="shared" si="19"/>
        <v>OY</v>
      </c>
      <c r="K311" s="74" t="str">
        <f t="shared" si="20"/>
        <v>OSO</v>
      </c>
      <c r="L311" s="74" t="str">
        <f t="shared" si="20"/>
        <v>PAD G</v>
      </c>
      <c r="M311" s="74" t="str">
        <f t="shared" si="17"/>
        <v>OSO-G103</v>
      </c>
      <c r="N311" s="71" t="s">
        <v>3382</v>
      </c>
    </row>
    <row r="312" spans="1:14" hidden="1">
      <c r="A312" s="74" t="s">
        <v>2688</v>
      </c>
      <c r="B312" s="74" t="s">
        <v>3547</v>
      </c>
      <c r="C312" s="74" t="s">
        <v>2981</v>
      </c>
      <c r="D312" s="74" t="s">
        <v>3605</v>
      </c>
      <c r="E312" s="74" t="s">
        <v>3970</v>
      </c>
      <c r="F312" s="74" t="s">
        <v>3971</v>
      </c>
      <c r="G312" s="74" t="s">
        <v>3971</v>
      </c>
      <c r="H312" s="74" t="str">
        <f t="shared" si="18"/>
        <v>B07</v>
      </c>
      <c r="I312" s="74" t="str">
        <f>IF(ISERROR(VLOOKUP(H312,BD!BN$2:BO$51,2,FALSE)),"",VLOOKUP(H312,BD!BN$2:BO$51,2,FALSE))</f>
        <v>BLOQUE 07</v>
      </c>
      <c r="J312" s="74" t="str">
        <f t="shared" si="19"/>
        <v>OY</v>
      </c>
      <c r="K312" s="74" t="str">
        <f t="shared" si="20"/>
        <v>OSO</v>
      </c>
      <c r="L312" s="74" t="str">
        <f t="shared" si="20"/>
        <v>PAD G</v>
      </c>
      <c r="M312" s="74" t="str">
        <f t="shared" si="17"/>
        <v>OSO-G096H</v>
      </c>
      <c r="N312" s="71" t="s">
        <v>3382</v>
      </c>
    </row>
    <row r="313" spans="1:14" hidden="1">
      <c r="A313" s="74" t="s">
        <v>2688</v>
      </c>
      <c r="B313" s="74" t="s">
        <v>3547</v>
      </c>
      <c r="C313" s="74" t="s">
        <v>2981</v>
      </c>
      <c r="D313" s="74" t="s">
        <v>3605</v>
      </c>
      <c r="E313" s="74" t="s">
        <v>3972</v>
      </c>
      <c r="F313" s="74" t="s">
        <v>3973</v>
      </c>
      <c r="G313" s="74" t="s">
        <v>3973</v>
      </c>
      <c r="H313" s="74" t="str">
        <f t="shared" si="18"/>
        <v>B07</v>
      </c>
      <c r="I313" s="74" t="str">
        <f>IF(ISERROR(VLOOKUP(H313,BD!BN$2:BO$51,2,FALSE)),"",VLOOKUP(H313,BD!BN$2:BO$51,2,FALSE))</f>
        <v>BLOQUE 07</v>
      </c>
      <c r="J313" s="74" t="str">
        <f t="shared" si="19"/>
        <v>OY</v>
      </c>
      <c r="K313" s="74" t="str">
        <f t="shared" si="20"/>
        <v>OSO</v>
      </c>
      <c r="L313" s="74" t="str">
        <f t="shared" si="20"/>
        <v>PAD G</v>
      </c>
      <c r="M313" s="74" t="str">
        <f t="shared" si="17"/>
        <v>OSO-G105</v>
      </c>
      <c r="N313" s="71" t="s">
        <v>3382</v>
      </c>
    </row>
    <row r="314" spans="1:14" hidden="1">
      <c r="A314" s="74" t="s">
        <v>2688</v>
      </c>
      <c r="B314" s="74" t="s">
        <v>3547</v>
      </c>
      <c r="C314" s="74" t="s">
        <v>2981</v>
      </c>
      <c r="D314" s="74" t="s">
        <v>3605</v>
      </c>
      <c r="E314" s="74" t="s">
        <v>3974</v>
      </c>
      <c r="F314" s="74" t="s">
        <v>3975</v>
      </c>
      <c r="G314" s="74" t="s">
        <v>3975</v>
      </c>
      <c r="H314" s="74" t="str">
        <f t="shared" si="18"/>
        <v>B07</v>
      </c>
      <c r="I314" s="74" t="str">
        <f>IF(ISERROR(VLOOKUP(H314,BD!BN$2:BO$51,2,FALSE)),"",VLOOKUP(H314,BD!BN$2:BO$51,2,FALSE))</f>
        <v>BLOQUE 07</v>
      </c>
      <c r="J314" s="74" t="str">
        <f t="shared" si="19"/>
        <v>OY</v>
      </c>
      <c r="K314" s="74" t="str">
        <f t="shared" si="20"/>
        <v>OSO</v>
      </c>
      <c r="L314" s="74" t="str">
        <f t="shared" si="20"/>
        <v>PAD G</v>
      </c>
      <c r="M314" s="74" t="str">
        <f t="shared" si="17"/>
        <v>OSO-G099</v>
      </c>
      <c r="N314" s="71" t="s">
        <v>3382</v>
      </c>
    </row>
    <row r="315" spans="1:14" hidden="1">
      <c r="A315" s="74" t="s">
        <v>2688</v>
      </c>
      <c r="B315" s="74" t="s">
        <v>3547</v>
      </c>
      <c r="C315" s="74" t="s">
        <v>2981</v>
      </c>
      <c r="D315" s="74" t="s">
        <v>3605</v>
      </c>
      <c r="E315" s="74" t="s">
        <v>3976</v>
      </c>
      <c r="F315" s="74" t="s">
        <v>3977</v>
      </c>
      <c r="G315" s="74" t="s">
        <v>3977</v>
      </c>
      <c r="H315" s="74" t="str">
        <f t="shared" si="18"/>
        <v>B07</v>
      </c>
      <c r="I315" s="74" t="str">
        <f>IF(ISERROR(VLOOKUP(H315,BD!BN$2:BO$51,2,FALSE)),"",VLOOKUP(H315,BD!BN$2:BO$51,2,FALSE))</f>
        <v>BLOQUE 07</v>
      </c>
      <c r="J315" s="74" t="str">
        <f t="shared" si="19"/>
        <v>OY</v>
      </c>
      <c r="K315" s="74" t="str">
        <f t="shared" si="20"/>
        <v>OSO</v>
      </c>
      <c r="L315" s="74" t="str">
        <f t="shared" si="20"/>
        <v>PAD G</v>
      </c>
      <c r="M315" s="74" t="str">
        <f t="shared" si="17"/>
        <v>OSO-G101</v>
      </c>
      <c r="N315" s="71" t="s">
        <v>3382</v>
      </c>
    </row>
    <row r="316" spans="1:14" hidden="1">
      <c r="A316" s="74" t="s">
        <v>2688</v>
      </c>
      <c r="B316" s="74" t="s">
        <v>3547</v>
      </c>
      <c r="C316" s="74" t="s">
        <v>2981</v>
      </c>
      <c r="D316" s="74" t="s">
        <v>3605</v>
      </c>
      <c r="E316" s="74" t="s">
        <v>3978</v>
      </c>
      <c r="F316" s="74" t="s">
        <v>3979</v>
      </c>
      <c r="G316" s="74" t="s">
        <v>3979</v>
      </c>
      <c r="H316" s="74" t="str">
        <f t="shared" si="18"/>
        <v>B07</v>
      </c>
      <c r="I316" s="74" t="str">
        <f>IF(ISERROR(VLOOKUP(H316,BD!BN$2:BO$51,2,FALSE)),"",VLOOKUP(H316,BD!BN$2:BO$51,2,FALSE))</f>
        <v>BLOQUE 07</v>
      </c>
      <c r="J316" s="74" t="str">
        <f t="shared" si="19"/>
        <v>OY</v>
      </c>
      <c r="K316" s="74" t="str">
        <f t="shared" si="20"/>
        <v>OSO</v>
      </c>
      <c r="L316" s="74" t="str">
        <f t="shared" si="20"/>
        <v>PAD G</v>
      </c>
      <c r="M316" s="74" t="str">
        <f t="shared" si="17"/>
        <v>OSO-G090</v>
      </c>
      <c r="N316" s="71" t="s">
        <v>3382</v>
      </c>
    </row>
    <row r="317" spans="1:14" hidden="1">
      <c r="A317" s="74" t="s">
        <v>2688</v>
      </c>
      <c r="B317" s="74" t="s">
        <v>3547</v>
      </c>
      <c r="C317" s="74" t="s">
        <v>2981</v>
      </c>
      <c r="D317" s="74" t="s">
        <v>3605</v>
      </c>
      <c r="E317" s="74" t="s">
        <v>3980</v>
      </c>
      <c r="F317" s="74" t="s">
        <v>3981</v>
      </c>
      <c r="G317" s="74" t="s">
        <v>3981</v>
      </c>
      <c r="H317" s="74" t="str">
        <f t="shared" si="18"/>
        <v>B07</v>
      </c>
      <c r="I317" s="74" t="str">
        <f>IF(ISERROR(VLOOKUP(H317,BD!BN$2:BO$51,2,FALSE)),"",VLOOKUP(H317,BD!BN$2:BO$51,2,FALSE))</f>
        <v>BLOQUE 07</v>
      </c>
      <c r="J317" s="74" t="str">
        <f t="shared" si="19"/>
        <v>OY</v>
      </c>
      <c r="K317" s="74" t="str">
        <f t="shared" si="20"/>
        <v>OSO</v>
      </c>
      <c r="L317" s="74" t="str">
        <f t="shared" si="20"/>
        <v>PAD G</v>
      </c>
      <c r="M317" s="74" t="str">
        <f t="shared" si="17"/>
        <v>OSO-G088</v>
      </c>
      <c r="N317" s="71" t="s">
        <v>3382</v>
      </c>
    </row>
    <row r="318" spans="1:14" hidden="1">
      <c r="A318" s="74" t="s">
        <v>2688</v>
      </c>
      <c r="B318" s="74" t="s">
        <v>3547</v>
      </c>
      <c r="C318" s="74" t="s">
        <v>2981</v>
      </c>
      <c r="D318" s="74" t="s">
        <v>3605</v>
      </c>
      <c r="E318" s="74" t="s">
        <v>3982</v>
      </c>
      <c r="F318" s="74" t="s">
        <v>3983</v>
      </c>
      <c r="G318" s="74" t="s">
        <v>3983</v>
      </c>
      <c r="H318" s="74" t="str">
        <f t="shared" si="18"/>
        <v>B07</v>
      </c>
      <c r="I318" s="74" t="str">
        <f>IF(ISERROR(VLOOKUP(H318,BD!BN$2:BO$51,2,FALSE)),"",VLOOKUP(H318,BD!BN$2:BO$51,2,FALSE))</f>
        <v>BLOQUE 07</v>
      </c>
      <c r="J318" s="74" t="str">
        <f t="shared" si="19"/>
        <v>OY</v>
      </c>
      <c r="K318" s="74" t="str">
        <f t="shared" si="20"/>
        <v>OSO</v>
      </c>
      <c r="L318" s="74" t="str">
        <f t="shared" si="20"/>
        <v>PAD G</v>
      </c>
      <c r="M318" s="74" t="str">
        <f t="shared" si="17"/>
        <v>OSO-G104</v>
      </c>
      <c r="N318" s="71" t="s">
        <v>3382</v>
      </c>
    </row>
    <row r="319" spans="1:14" hidden="1">
      <c r="A319" s="74" t="s">
        <v>2688</v>
      </c>
      <c r="B319" s="74" t="s">
        <v>3547</v>
      </c>
      <c r="C319" s="74" t="s">
        <v>2981</v>
      </c>
      <c r="D319" s="74" t="s">
        <v>3605</v>
      </c>
      <c r="E319" s="74" t="s">
        <v>3984</v>
      </c>
      <c r="F319" s="74" t="s">
        <v>3985</v>
      </c>
      <c r="G319" s="74" t="s">
        <v>3985</v>
      </c>
      <c r="H319" s="74" t="str">
        <f t="shared" si="18"/>
        <v>B07</v>
      </c>
      <c r="I319" s="74" t="str">
        <f>IF(ISERROR(VLOOKUP(H319,BD!BN$2:BO$51,2,FALSE)),"",VLOOKUP(H319,BD!BN$2:BO$51,2,FALSE))</f>
        <v>BLOQUE 07</v>
      </c>
      <c r="J319" s="74" t="str">
        <f t="shared" si="19"/>
        <v>OY</v>
      </c>
      <c r="K319" s="74" t="str">
        <f t="shared" si="20"/>
        <v>OSO</v>
      </c>
      <c r="L319" s="74" t="str">
        <f t="shared" si="20"/>
        <v>PAD G</v>
      </c>
      <c r="M319" s="74" t="str">
        <f t="shared" si="17"/>
        <v>OSO-G102</v>
      </c>
      <c r="N319" s="71" t="s">
        <v>3382</v>
      </c>
    </row>
    <row r="320" spans="1:14" hidden="1">
      <c r="A320" s="74" t="s">
        <v>2688</v>
      </c>
      <c r="B320" s="74" t="s">
        <v>3547</v>
      </c>
      <c r="C320" s="74" t="s">
        <v>2981</v>
      </c>
      <c r="D320" s="74" t="s">
        <v>3605</v>
      </c>
      <c r="E320" s="74" t="s">
        <v>3986</v>
      </c>
      <c r="F320" s="74" t="s">
        <v>3987</v>
      </c>
      <c r="G320" s="74" t="s">
        <v>3987</v>
      </c>
      <c r="H320" s="74" t="str">
        <f t="shared" si="18"/>
        <v>B07</v>
      </c>
      <c r="I320" s="74" t="str">
        <f>IF(ISERROR(VLOOKUP(H320,BD!BN$2:BO$51,2,FALSE)),"",VLOOKUP(H320,BD!BN$2:BO$51,2,FALSE))</f>
        <v>BLOQUE 07</v>
      </c>
      <c r="J320" s="74" t="str">
        <f t="shared" si="19"/>
        <v>OY</v>
      </c>
      <c r="K320" s="74" t="str">
        <f t="shared" si="20"/>
        <v>OSO</v>
      </c>
      <c r="L320" s="74" t="str">
        <f t="shared" si="20"/>
        <v>PAD G</v>
      </c>
      <c r="M320" s="74" t="str">
        <f t="shared" si="17"/>
        <v>OSO-G083</v>
      </c>
      <c r="N320" s="71" t="s">
        <v>3382</v>
      </c>
    </row>
    <row r="321" spans="1:14" hidden="1">
      <c r="A321" s="74" t="s">
        <v>2688</v>
      </c>
      <c r="B321" s="74" t="s">
        <v>3547</v>
      </c>
      <c r="C321" s="74" t="s">
        <v>2981</v>
      </c>
      <c r="D321" s="74" t="s">
        <v>3605</v>
      </c>
      <c r="E321" s="74" t="s">
        <v>3988</v>
      </c>
      <c r="F321" s="74" t="s">
        <v>3989</v>
      </c>
      <c r="G321" s="74" t="s">
        <v>3989</v>
      </c>
      <c r="H321" s="74" t="str">
        <f t="shared" si="18"/>
        <v>B07</v>
      </c>
      <c r="I321" s="74" t="str">
        <f>IF(ISERROR(VLOOKUP(H321,BD!BN$2:BO$51,2,FALSE)),"",VLOOKUP(H321,BD!BN$2:BO$51,2,FALSE))</f>
        <v>BLOQUE 07</v>
      </c>
      <c r="J321" s="74" t="str">
        <f t="shared" si="19"/>
        <v>OY</v>
      </c>
      <c r="K321" s="74" t="str">
        <f t="shared" si="20"/>
        <v>OSO</v>
      </c>
      <c r="L321" s="74" t="str">
        <f t="shared" si="20"/>
        <v>PAD G</v>
      </c>
      <c r="M321" s="74" t="str">
        <f t="shared" si="17"/>
        <v>OSO-G098</v>
      </c>
      <c r="N321" s="71" t="s">
        <v>3382</v>
      </c>
    </row>
    <row r="322" spans="1:14" hidden="1">
      <c r="A322" s="74" t="s">
        <v>2688</v>
      </c>
      <c r="B322" s="74" t="s">
        <v>3547</v>
      </c>
      <c r="C322" s="74" t="s">
        <v>2981</v>
      </c>
      <c r="D322" s="74" t="s">
        <v>3605</v>
      </c>
      <c r="E322" s="74" t="s">
        <v>3990</v>
      </c>
      <c r="F322" s="74" t="s">
        <v>3991</v>
      </c>
      <c r="G322" s="74" t="s">
        <v>3991</v>
      </c>
      <c r="H322" s="74" t="str">
        <f t="shared" si="18"/>
        <v>B07</v>
      </c>
      <c r="I322" s="74" t="str">
        <f>IF(ISERROR(VLOOKUP(H322,BD!BN$2:BO$51,2,FALSE)),"",VLOOKUP(H322,BD!BN$2:BO$51,2,FALSE))</f>
        <v>BLOQUE 07</v>
      </c>
      <c r="J322" s="74" t="str">
        <f t="shared" si="19"/>
        <v>OY</v>
      </c>
      <c r="K322" s="74" t="str">
        <f t="shared" si="20"/>
        <v>OSO</v>
      </c>
      <c r="L322" s="74" t="str">
        <f t="shared" si="20"/>
        <v>PAD G</v>
      </c>
      <c r="M322" s="74" t="str">
        <f t="shared" si="17"/>
        <v>OSO-G100</v>
      </c>
      <c r="N322" s="71" t="s">
        <v>3382</v>
      </c>
    </row>
    <row r="323" spans="1:14" hidden="1">
      <c r="A323" s="74" t="s">
        <v>2688</v>
      </c>
      <c r="B323" s="74" t="s">
        <v>3547</v>
      </c>
      <c r="C323" s="74" t="s">
        <v>2981</v>
      </c>
      <c r="D323" s="74" t="s">
        <v>3605</v>
      </c>
      <c r="E323" s="74" t="s">
        <v>3992</v>
      </c>
      <c r="F323" s="74" t="s">
        <v>3993</v>
      </c>
      <c r="G323" s="74" t="s">
        <v>3993</v>
      </c>
      <c r="H323" s="74" t="str">
        <f t="shared" si="18"/>
        <v>B07</v>
      </c>
      <c r="I323" s="74" t="str">
        <f>IF(ISERROR(VLOOKUP(H323,BD!BN$2:BO$51,2,FALSE)),"",VLOOKUP(H323,BD!BN$2:BO$51,2,FALSE))</f>
        <v>BLOQUE 07</v>
      </c>
      <c r="J323" s="74" t="str">
        <f t="shared" si="19"/>
        <v>OY</v>
      </c>
      <c r="K323" s="74" t="str">
        <f t="shared" si="20"/>
        <v>OSO</v>
      </c>
      <c r="L323" s="74" t="str">
        <f t="shared" si="20"/>
        <v>PAD G</v>
      </c>
      <c r="M323" s="74" t="str">
        <f t="shared" si="17"/>
        <v>OSO-G106</v>
      </c>
      <c r="N323" s="71" t="s">
        <v>3382</v>
      </c>
    </row>
    <row r="324" spans="1:14" hidden="1">
      <c r="A324" s="74" t="s">
        <v>2688</v>
      </c>
      <c r="B324" s="74" t="s">
        <v>3547</v>
      </c>
      <c r="C324" s="74" t="s">
        <v>2981</v>
      </c>
      <c r="D324" s="74" t="s">
        <v>3605</v>
      </c>
      <c r="E324" s="74" t="s">
        <v>3994</v>
      </c>
      <c r="F324" s="74" t="s">
        <v>3995</v>
      </c>
      <c r="G324" s="74" t="s">
        <v>3995</v>
      </c>
      <c r="H324" s="74" t="str">
        <f t="shared" si="18"/>
        <v>B07</v>
      </c>
      <c r="I324" s="74" t="str">
        <f>IF(ISERROR(VLOOKUP(H324,BD!BN$2:BO$51,2,FALSE)),"",VLOOKUP(H324,BD!BN$2:BO$51,2,FALSE))</f>
        <v>BLOQUE 07</v>
      </c>
      <c r="J324" s="74" t="str">
        <f t="shared" si="19"/>
        <v>OY</v>
      </c>
      <c r="K324" s="74" t="str">
        <f t="shared" si="20"/>
        <v>OSO</v>
      </c>
      <c r="L324" s="74" t="str">
        <f t="shared" si="20"/>
        <v>PAD G</v>
      </c>
      <c r="M324" s="74" t="str">
        <f t="shared" si="17"/>
        <v>OSO-G084</v>
      </c>
      <c r="N324" s="71" t="s">
        <v>3382</v>
      </c>
    </row>
    <row r="325" spans="1:14" hidden="1">
      <c r="A325" s="74" t="s">
        <v>2688</v>
      </c>
      <c r="B325" s="74" t="s">
        <v>3547</v>
      </c>
      <c r="C325" s="74" t="s">
        <v>2981</v>
      </c>
      <c r="D325" s="74" t="s">
        <v>3605</v>
      </c>
      <c r="E325" s="74" t="s">
        <v>3996</v>
      </c>
      <c r="F325" s="74" t="s">
        <v>3997</v>
      </c>
      <c r="G325" s="74" t="s">
        <v>3997</v>
      </c>
      <c r="H325" s="74" t="str">
        <f t="shared" si="18"/>
        <v>B07</v>
      </c>
      <c r="I325" s="74" t="str">
        <f>IF(ISERROR(VLOOKUP(H325,BD!BN$2:BO$51,2,FALSE)),"",VLOOKUP(H325,BD!BN$2:BO$51,2,FALSE))</f>
        <v>BLOQUE 07</v>
      </c>
      <c r="J325" s="74" t="str">
        <f t="shared" si="19"/>
        <v>OY</v>
      </c>
      <c r="K325" s="74" t="str">
        <f t="shared" si="20"/>
        <v>OSO</v>
      </c>
      <c r="L325" s="74" t="str">
        <f t="shared" si="20"/>
        <v>PAD G</v>
      </c>
      <c r="M325" s="74" t="str">
        <f t="shared" si="17"/>
        <v>OSO-G085</v>
      </c>
      <c r="N325" s="71" t="s">
        <v>3382</v>
      </c>
    </row>
    <row r="326" spans="1:14" hidden="1">
      <c r="A326" s="74" t="s">
        <v>2688</v>
      </c>
      <c r="B326" s="74" t="s">
        <v>3547</v>
      </c>
      <c r="C326" s="74" t="s">
        <v>2981</v>
      </c>
      <c r="D326" s="74" t="s">
        <v>3605</v>
      </c>
      <c r="E326" s="74" t="s">
        <v>3998</v>
      </c>
      <c r="F326" s="74" t="s">
        <v>3999</v>
      </c>
      <c r="G326" s="74" t="s">
        <v>3999</v>
      </c>
      <c r="H326" s="74" t="str">
        <f t="shared" si="18"/>
        <v>B07</v>
      </c>
      <c r="I326" s="74" t="str">
        <f>IF(ISERROR(VLOOKUP(H326,BD!BN$2:BO$51,2,FALSE)),"",VLOOKUP(H326,BD!BN$2:BO$51,2,FALSE))</f>
        <v>BLOQUE 07</v>
      </c>
      <c r="J326" s="74" t="str">
        <f t="shared" si="19"/>
        <v>OY</v>
      </c>
      <c r="K326" s="74" t="str">
        <f t="shared" si="20"/>
        <v>OSO</v>
      </c>
      <c r="L326" s="74" t="str">
        <f t="shared" si="20"/>
        <v>PAD G</v>
      </c>
      <c r="M326" s="74" t="str">
        <f t="shared" si="17"/>
        <v>OSO-G087</v>
      </c>
      <c r="N326" s="71" t="s">
        <v>3382</v>
      </c>
    </row>
    <row r="327" spans="1:14" hidden="1">
      <c r="A327" s="74" t="s">
        <v>2688</v>
      </c>
      <c r="B327" s="74" t="s">
        <v>3547</v>
      </c>
      <c r="C327" s="74" t="s">
        <v>2981</v>
      </c>
      <c r="D327" s="74" t="s">
        <v>3608</v>
      </c>
      <c r="E327" s="74" t="s">
        <v>4000</v>
      </c>
      <c r="F327" s="74" t="s">
        <v>4001</v>
      </c>
      <c r="G327" s="74" t="s">
        <v>4001</v>
      </c>
      <c r="H327" s="74" t="str">
        <f t="shared" si="18"/>
        <v>B07</v>
      </c>
      <c r="I327" s="74" t="str">
        <f>IF(ISERROR(VLOOKUP(H327,BD!BN$2:BO$51,2,FALSE)),"",VLOOKUP(H327,BD!BN$2:BO$51,2,FALSE))</f>
        <v>BLOQUE 07</v>
      </c>
      <c r="J327" s="74" t="str">
        <f t="shared" si="19"/>
        <v>OY</v>
      </c>
      <c r="K327" s="74" t="str">
        <f t="shared" si="20"/>
        <v>OSO</v>
      </c>
      <c r="L327" s="74" t="str">
        <f t="shared" si="20"/>
        <v>PAD H</v>
      </c>
      <c r="M327" s="74" t="str">
        <f t="shared" si="17"/>
        <v>OSO-H110</v>
      </c>
      <c r="N327" s="71" t="s">
        <v>3382</v>
      </c>
    </row>
    <row r="328" spans="1:14" hidden="1">
      <c r="A328" s="74" t="s">
        <v>2688</v>
      </c>
      <c r="B328" s="74" t="s">
        <v>3547</v>
      </c>
      <c r="C328" s="74" t="s">
        <v>2981</v>
      </c>
      <c r="D328" s="74" t="s">
        <v>3608</v>
      </c>
      <c r="E328" s="74" t="s">
        <v>4002</v>
      </c>
      <c r="F328" s="74" t="s">
        <v>4003</v>
      </c>
      <c r="G328" s="74" t="s">
        <v>4003</v>
      </c>
      <c r="H328" s="74" t="str">
        <f t="shared" si="18"/>
        <v>B07</v>
      </c>
      <c r="I328" s="74" t="str">
        <f>IF(ISERROR(VLOOKUP(H328,BD!BN$2:BO$51,2,FALSE)),"",VLOOKUP(H328,BD!BN$2:BO$51,2,FALSE))</f>
        <v>BLOQUE 07</v>
      </c>
      <c r="J328" s="74" t="str">
        <f t="shared" si="19"/>
        <v>OY</v>
      </c>
      <c r="K328" s="74" t="str">
        <f t="shared" si="20"/>
        <v>OSO</v>
      </c>
      <c r="L328" s="74" t="str">
        <f t="shared" si="20"/>
        <v>PAD H</v>
      </c>
      <c r="M328" s="74" t="str">
        <f t="shared" si="17"/>
        <v>OSO-H113</v>
      </c>
      <c r="N328" s="71" t="s">
        <v>3382</v>
      </c>
    </row>
    <row r="329" spans="1:14" hidden="1">
      <c r="A329" s="74" t="s">
        <v>2688</v>
      </c>
      <c r="B329" s="74" t="s">
        <v>3547</v>
      </c>
      <c r="C329" s="74" t="s">
        <v>2981</v>
      </c>
      <c r="D329" s="74" t="s">
        <v>3608</v>
      </c>
      <c r="E329" s="74" t="s">
        <v>4004</v>
      </c>
      <c r="F329" s="74" t="s">
        <v>4005</v>
      </c>
      <c r="G329" s="74" t="s">
        <v>4005</v>
      </c>
      <c r="H329" s="74" t="str">
        <f t="shared" si="18"/>
        <v>B07</v>
      </c>
      <c r="I329" s="74" t="str">
        <f>IF(ISERROR(VLOOKUP(H329,BD!BN$2:BO$51,2,FALSE)),"",VLOOKUP(H329,BD!BN$2:BO$51,2,FALSE))</f>
        <v>BLOQUE 07</v>
      </c>
      <c r="J329" s="74" t="str">
        <f t="shared" si="19"/>
        <v>OY</v>
      </c>
      <c r="K329" s="74" t="str">
        <f t="shared" si="20"/>
        <v>OSO</v>
      </c>
      <c r="L329" s="74" t="str">
        <f t="shared" si="20"/>
        <v>PAD H</v>
      </c>
      <c r="M329" s="74" t="str">
        <f t="shared" si="17"/>
        <v>OSO-H114H</v>
      </c>
      <c r="N329" s="71" t="s">
        <v>3382</v>
      </c>
    </row>
    <row r="330" spans="1:14" hidden="1">
      <c r="A330" s="74" t="s">
        <v>2688</v>
      </c>
      <c r="B330" s="74" t="s">
        <v>3547</v>
      </c>
      <c r="C330" s="74" t="s">
        <v>2981</v>
      </c>
      <c r="D330" s="74" t="s">
        <v>3608</v>
      </c>
      <c r="E330" s="74" t="s">
        <v>4004</v>
      </c>
      <c r="F330" s="74" t="s">
        <v>4005</v>
      </c>
      <c r="G330" s="74" t="s">
        <v>4006</v>
      </c>
      <c r="H330" s="74" t="str">
        <f>+A330</f>
        <v>B07</v>
      </c>
      <c r="I330" s="74" t="str">
        <f>IF(ISERROR(VLOOKUP(H330,BD!BN$2:BO$51,2,FALSE)),"",VLOOKUP(H330,BD!BN$2:BO$51,2,FALSE))</f>
        <v>BLOQUE 07</v>
      </c>
      <c r="J330" s="74" t="str">
        <f t="shared" si="19"/>
        <v>OY</v>
      </c>
      <c r="K330" s="74" t="str">
        <f>+C330</f>
        <v>OSO</v>
      </c>
      <c r="L330" s="74" t="str">
        <f>+D330</f>
        <v>PAD H</v>
      </c>
      <c r="M330" s="74" t="str">
        <f t="shared" si="17"/>
        <v>OSO-H114HS1</v>
      </c>
      <c r="N330" s="71" t="s">
        <v>3382</v>
      </c>
    </row>
    <row r="331" spans="1:14" hidden="1">
      <c r="A331" s="74" t="s">
        <v>2688</v>
      </c>
      <c r="B331" s="74" t="s">
        <v>3547</v>
      </c>
      <c r="C331" s="74" t="s">
        <v>2981</v>
      </c>
      <c r="D331" s="74" t="s">
        <v>3608</v>
      </c>
      <c r="E331" s="75" t="s">
        <v>4007</v>
      </c>
      <c r="F331" s="74" t="s">
        <v>4003</v>
      </c>
      <c r="G331" s="74" t="s">
        <v>4008</v>
      </c>
      <c r="H331" s="74" t="str">
        <f t="shared" si="18"/>
        <v>B07</v>
      </c>
      <c r="I331" s="74" t="str">
        <f>IF(ISERROR(VLOOKUP(H331,BD!BN$2:BO$51,2,FALSE)),"",VLOOKUP(H331,BD!BN$2:BO$51,2,FALSE))</f>
        <v>BLOQUE 07</v>
      </c>
      <c r="J331" s="74" t="str">
        <f t="shared" si="19"/>
        <v>OY</v>
      </c>
      <c r="K331" s="74" t="str">
        <f t="shared" si="20"/>
        <v>OSO</v>
      </c>
      <c r="L331" s="74" t="str">
        <f t="shared" si="20"/>
        <v>PAD H</v>
      </c>
      <c r="M331" s="74" t="str">
        <f t="shared" si="17"/>
        <v>OSO-H113R1</v>
      </c>
      <c r="N331" s="71" t="s">
        <v>3382</v>
      </c>
    </row>
    <row r="332" spans="1:14" hidden="1">
      <c r="A332" s="74" t="s">
        <v>2688</v>
      </c>
      <c r="B332" s="74" t="s">
        <v>3547</v>
      </c>
      <c r="C332" s="74" t="s">
        <v>2981</v>
      </c>
      <c r="D332" s="74" t="s">
        <v>3608</v>
      </c>
      <c r="E332" s="74" t="s">
        <v>4009</v>
      </c>
      <c r="F332" s="74" t="s">
        <v>4010</v>
      </c>
      <c r="G332" s="74" t="s">
        <v>4010</v>
      </c>
      <c r="H332" s="74" t="str">
        <f t="shared" si="18"/>
        <v>B07</v>
      </c>
      <c r="I332" s="74" t="str">
        <f>IF(ISERROR(VLOOKUP(H332,BD!BN$2:BO$51,2,FALSE)),"",VLOOKUP(H332,BD!BN$2:BO$51,2,FALSE))</f>
        <v>BLOQUE 07</v>
      </c>
      <c r="J332" s="74" t="str">
        <f t="shared" si="19"/>
        <v>OY</v>
      </c>
      <c r="K332" s="74" t="str">
        <f t="shared" si="20"/>
        <v>OSO</v>
      </c>
      <c r="L332" s="74" t="str">
        <f t="shared" si="20"/>
        <v>PAD H</v>
      </c>
      <c r="M332" s="74" t="str">
        <f t="shared" ref="M332:M395" si="21">+IF(F332=F331,E332&amp;RIGHT(G332,2),E332)</f>
        <v>OSO-H112</v>
      </c>
      <c r="N332" s="71" t="s">
        <v>3382</v>
      </c>
    </row>
    <row r="333" spans="1:14" hidden="1">
      <c r="A333" s="74" t="s">
        <v>2688</v>
      </c>
      <c r="B333" s="74" t="s">
        <v>3547</v>
      </c>
      <c r="C333" s="74" t="s">
        <v>2981</v>
      </c>
      <c r="D333" s="74" t="s">
        <v>3608</v>
      </c>
      <c r="E333" s="74" t="s">
        <v>4011</v>
      </c>
      <c r="F333" s="74" t="s">
        <v>4012</v>
      </c>
      <c r="G333" s="74" t="s">
        <v>4012</v>
      </c>
      <c r="H333" s="74" t="str">
        <f t="shared" si="18"/>
        <v>B07</v>
      </c>
      <c r="I333" s="74" t="str">
        <f>IF(ISERROR(VLOOKUP(H333,BD!BN$2:BO$51,2,FALSE)),"",VLOOKUP(H333,BD!BN$2:BO$51,2,FALSE))</f>
        <v>BLOQUE 07</v>
      </c>
      <c r="J333" s="74" t="str">
        <f t="shared" si="19"/>
        <v>OY</v>
      </c>
      <c r="K333" s="74" t="str">
        <f t="shared" si="20"/>
        <v>OSO</v>
      </c>
      <c r="L333" s="74" t="str">
        <f t="shared" si="20"/>
        <v>PAD H</v>
      </c>
      <c r="M333" s="74" t="str">
        <f t="shared" si="21"/>
        <v>OSO-H111</v>
      </c>
      <c r="N333" s="71" t="s">
        <v>3382</v>
      </c>
    </row>
    <row r="334" spans="1:14" hidden="1">
      <c r="A334" s="74" t="s">
        <v>2688</v>
      </c>
      <c r="B334" s="74" t="s">
        <v>3547</v>
      </c>
      <c r="C334" s="74" t="s">
        <v>2981</v>
      </c>
      <c r="D334" s="74" t="s">
        <v>3608</v>
      </c>
      <c r="E334" s="74" t="s">
        <v>4013</v>
      </c>
      <c r="F334" s="74" t="s">
        <v>4014</v>
      </c>
      <c r="G334" s="74" t="s">
        <v>4014</v>
      </c>
      <c r="H334" s="74" t="str">
        <f t="shared" si="18"/>
        <v>B07</v>
      </c>
      <c r="I334" s="74" t="str">
        <f>IF(ISERROR(VLOOKUP(H334,BD!BN$2:BO$51,2,FALSE)),"",VLOOKUP(H334,BD!BN$2:BO$51,2,FALSE))</f>
        <v>BLOQUE 07</v>
      </c>
      <c r="J334" s="74" t="str">
        <f t="shared" si="19"/>
        <v>OY</v>
      </c>
      <c r="K334" s="74" t="str">
        <f t="shared" si="20"/>
        <v>OSO</v>
      </c>
      <c r="L334" s="74" t="str">
        <f t="shared" si="20"/>
        <v>PAD H</v>
      </c>
      <c r="M334" s="74" t="str">
        <f t="shared" si="21"/>
        <v>OSO-H121</v>
      </c>
      <c r="N334" s="71" t="s">
        <v>3382</v>
      </c>
    </row>
    <row r="335" spans="1:14" hidden="1">
      <c r="A335" s="74" t="s">
        <v>2688</v>
      </c>
      <c r="B335" s="74" t="s">
        <v>3547</v>
      </c>
      <c r="C335" s="74" t="s">
        <v>2981</v>
      </c>
      <c r="D335" s="74" t="s">
        <v>3608</v>
      </c>
      <c r="E335" s="74" t="s">
        <v>4015</v>
      </c>
      <c r="F335" s="74" t="s">
        <v>4016</v>
      </c>
      <c r="G335" s="74" t="s">
        <v>4016</v>
      </c>
      <c r="H335" s="74" t="str">
        <f t="shared" si="18"/>
        <v>B07</v>
      </c>
      <c r="I335" s="74" t="str">
        <f>IF(ISERROR(VLOOKUP(H335,BD!BN$2:BO$51,2,FALSE)),"",VLOOKUP(H335,BD!BN$2:BO$51,2,FALSE))</f>
        <v>BLOQUE 07</v>
      </c>
      <c r="J335" s="74" t="str">
        <f t="shared" si="19"/>
        <v>OY</v>
      </c>
      <c r="K335" s="74" t="str">
        <f t="shared" si="20"/>
        <v>OSO</v>
      </c>
      <c r="L335" s="74" t="str">
        <f t="shared" si="20"/>
        <v>PAD H</v>
      </c>
      <c r="M335" s="74" t="str">
        <f t="shared" si="21"/>
        <v>OSO-H124</v>
      </c>
      <c r="N335" s="71" t="s">
        <v>3382</v>
      </c>
    </row>
    <row r="336" spans="1:14" hidden="1">
      <c r="A336" s="74" t="s">
        <v>2688</v>
      </c>
      <c r="B336" s="74" t="s">
        <v>3547</v>
      </c>
      <c r="C336" s="74" t="s">
        <v>2981</v>
      </c>
      <c r="D336" s="74" t="s">
        <v>3608</v>
      </c>
      <c r="E336" s="74" t="s">
        <v>4017</v>
      </c>
      <c r="F336" s="74" t="s">
        <v>4018</v>
      </c>
      <c r="G336" s="74" t="s">
        <v>4018</v>
      </c>
      <c r="H336" s="74" t="str">
        <f t="shared" ref="H336:H401" si="22">+A336</f>
        <v>B07</v>
      </c>
      <c r="I336" s="74" t="str">
        <f>IF(ISERROR(VLOOKUP(H336,BD!BN$2:BO$51,2,FALSE)),"",VLOOKUP(H336,BD!BN$2:BO$51,2,FALSE))</f>
        <v>BLOQUE 07</v>
      </c>
      <c r="J336" s="74" t="str">
        <f t="shared" ref="J336:J401" si="23">IF(B336="","",B336)</f>
        <v>OY</v>
      </c>
      <c r="K336" s="74" t="str">
        <f t="shared" ref="K336:L401" si="24">+C336</f>
        <v>OSO</v>
      </c>
      <c r="L336" s="74" t="str">
        <f t="shared" si="24"/>
        <v>PAD H</v>
      </c>
      <c r="M336" s="74" t="str">
        <f t="shared" si="21"/>
        <v>OSO-H127</v>
      </c>
      <c r="N336" s="71" t="s">
        <v>3382</v>
      </c>
    </row>
    <row r="337" spans="1:14" hidden="1">
      <c r="A337" s="74" t="s">
        <v>2688</v>
      </c>
      <c r="B337" s="74" t="s">
        <v>3547</v>
      </c>
      <c r="C337" s="74" t="s">
        <v>2981</v>
      </c>
      <c r="D337" s="74" t="s">
        <v>3608</v>
      </c>
      <c r="E337" s="74" t="s">
        <v>4019</v>
      </c>
      <c r="F337" s="74" t="s">
        <v>4020</v>
      </c>
      <c r="G337" s="74" t="s">
        <v>4020</v>
      </c>
      <c r="H337" s="74" t="str">
        <f t="shared" si="22"/>
        <v>B07</v>
      </c>
      <c r="I337" s="74" t="str">
        <f>IF(ISERROR(VLOOKUP(H337,BD!BN$2:BO$51,2,FALSE)),"",VLOOKUP(H337,BD!BN$2:BO$51,2,FALSE))</f>
        <v>BLOQUE 07</v>
      </c>
      <c r="J337" s="74" t="str">
        <f t="shared" si="23"/>
        <v>OY</v>
      </c>
      <c r="K337" s="74" t="str">
        <f t="shared" si="24"/>
        <v>OSO</v>
      </c>
      <c r="L337" s="74" t="str">
        <f t="shared" si="24"/>
        <v>PAD H</v>
      </c>
      <c r="M337" s="74" t="str">
        <f t="shared" si="21"/>
        <v>OSO-H116</v>
      </c>
      <c r="N337" s="71" t="s">
        <v>3382</v>
      </c>
    </row>
    <row r="338" spans="1:14" hidden="1">
      <c r="A338" s="74" t="s">
        <v>2688</v>
      </c>
      <c r="B338" s="74" t="s">
        <v>3547</v>
      </c>
      <c r="C338" s="74" t="s">
        <v>2981</v>
      </c>
      <c r="D338" s="74" t="s">
        <v>3608</v>
      </c>
      <c r="E338" s="74" t="s">
        <v>4019</v>
      </c>
      <c r="F338" s="74" t="s">
        <v>4020</v>
      </c>
      <c r="G338" s="74" t="s">
        <v>4021</v>
      </c>
      <c r="H338" s="74" t="str">
        <f t="shared" si="22"/>
        <v>B07</v>
      </c>
      <c r="I338" s="74" t="str">
        <f>IF(ISERROR(VLOOKUP(H338,BD!BN$2:BO$51,2,FALSE)),"",VLOOKUP(H338,BD!BN$2:BO$51,2,FALSE))</f>
        <v>BLOQUE 07</v>
      </c>
      <c r="J338" s="74" t="str">
        <f t="shared" si="23"/>
        <v>OY</v>
      </c>
      <c r="K338" s="74" t="str">
        <f t="shared" si="24"/>
        <v>OSO</v>
      </c>
      <c r="L338" s="74" t="str">
        <f t="shared" si="24"/>
        <v>PAD H</v>
      </c>
      <c r="M338" s="74" t="str">
        <f t="shared" si="21"/>
        <v>OSO-H116S1</v>
      </c>
      <c r="N338" s="71" t="s">
        <v>3382</v>
      </c>
    </row>
    <row r="339" spans="1:14" hidden="1">
      <c r="A339" s="74" t="s">
        <v>2688</v>
      </c>
      <c r="B339" s="74" t="s">
        <v>3547</v>
      </c>
      <c r="C339" s="74" t="s">
        <v>2981</v>
      </c>
      <c r="D339" s="74" t="s">
        <v>3608</v>
      </c>
      <c r="E339" s="74" t="s">
        <v>4022</v>
      </c>
      <c r="F339" s="74" t="s">
        <v>4023</v>
      </c>
      <c r="G339" s="74" t="s">
        <v>4023</v>
      </c>
      <c r="H339" s="74" t="str">
        <f t="shared" si="22"/>
        <v>B07</v>
      </c>
      <c r="I339" s="74" t="str">
        <f>IF(ISERROR(VLOOKUP(H339,BD!BN$2:BO$51,2,FALSE)),"",VLOOKUP(H339,BD!BN$2:BO$51,2,FALSE))</f>
        <v>BLOQUE 07</v>
      </c>
      <c r="J339" s="74" t="str">
        <f t="shared" si="23"/>
        <v>OY</v>
      </c>
      <c r="K339" s="74" t="str">
        <f t="shared" si="24"/>
        <v>OSO</v>
      </c>
      <c r="L339" s="74" t="str">
        <f t="shared" si="24"/>
        <v>PAD H</v>
      </c>
      <c r="M339" s="74" t="str">
        <f t="shared" si="21"/>
        <v>OSO-H126</v>
      </c>
      <c r="N339" s="71" t="s">
        <v>3382</v>
      </c>
    </row>
    <row r="340" spans="1:14" hidden="1">
      <c r="A340" s="74" t="s">
        <v>2688</v>
      </c>
      <c r="B340" s="74" t="s">
        <v>3547</v>
      </c>
      <c r="C340" s="74" t="s">
        <v>2981</v>
      </c>
      <c r="D340" s="74" t="s">
        <v>3608</v>
      </c>
      <c r="E340" s="74" t="s">
        <v>4024</v>
      </c>
      <c r="F340" s="74" t="s">
        <v>4025</v>
      </c>
      <c r="G340" s="74" t="s">
        <v>4025</v>
      </c>
      <c r="H340" s="74" t="str">
        <f t="shared" si="22"/>
        <v>B07</v>
      </c>
      <c r="I340" s="74" t="str">
        <f>IF(ISERROR(VLOOKUP(H340,BD!BN$2:BO$51,2,FALSE)),"",VLOOKUP(H340,BD!BN$2:BO$51,2,FALSE))</f>
        <v>BLOQUE 07</v>
      </c>
      <c r="J340" s="74" t="str">
        <f t="shared" si="23"/>
        <v>OY</v>
      </c>
      <c r="K340" s="74" t="str">
        <f t="shared" si="24"/>
        <v>OSO</v>
      </c>
      <c r="L340" s="74" t="str">
        <f t="shared" si="24"/>
        <v>PAD H</v>
      </c>
      <c r="M340" s="74" t="str">
        <f t="shared" si="21"/>
        <v>OSO-H125</v>
      </c>
      <c r="N340" s="71" t="s">
        <v>3382</v>
      </c>
    </row>
    <row r="341" spans="1:14" hidden="1">
      <c r="A341" s="74" t="s">
        <v>2688</v>
      </c>
      <c r="B341" s="74" t="s">
        <v>3547</v>
      </c>
      <c r="C341" s="74" t="s">
        <v>2981</v>
      </c>
      <c r="D341" s="74" t="s">
        <v>3608</v>
      </c>
      <c r="E341" s="74" t="s">
        <v>4026</v>
      </c>
      <c r="F341" s="74" t="s">
        <v>4027</v>
      </c>
      <c r="G341" s="74" t="s">
        <v>4027</v>
      </c>
      <c r="H341" s="74" t="str">
        <f t="shared" si="22"/>
        <v>B07</v>
      </c>
      <c r="I341" s="74" t="str">
        <f>IF(ISERROR(VLOOKUP(H341,BD!BN$2:BO$51,2,FALSE)),"",VLOOKUP(H341,BD!BN$2:BO$51,2,FALSE))</f>
        <v>BLOQUE 07</v>
      </c>
      <c r="J341" s="74" t="str">
        <f t="shared" si="23"/>
        <v>OY</v>
      </c>
      <c r="K341" s="74" t="str">
        <f t="shared" si="24"/>
        <v>OSO</v>
      </c>
      <c r="L341" s="74" t="str">
        <f t="shared" si="24"/>
        <v>PAD H</v>
      </c>
      <c r="M341" s="74" t="str">
        <f t="shared" si="21"/>
        <v>OSO-H120</v>
      </c>
      <c r="N341" s="71" t="s">
        <v>3382</v>
      </c>
    </row>
    <row r="342" spans="1:14" hidden="1">
      <c r="A342" s="74" t="s">
        <v>2688</v>
      </c>
      <c r="B342" s="74" t="s">
        <v>3547</v>
      </c>
      <c r="C342" s="74" t="s">
        <v>2981</v>
      </c>
      <c r="D342" s="74" t="s">
        <v>3608</v>
      </c>
      <c r="E342" s="74" t="s">
        <v>4028</v>
      </c>
      <c r="F342" s="74" t="s">
        <v>4029</v>
      </c>
      <c r="G342" s="74" t="s">
        <v>4029</v>
      </c>
      <c r="H342" s="74" t="str">
        <f t="shared" si="22"/>
        <v>B07</v>
      </c>
      <c r="I342" s="74" t="str">
        <f>IF(ISERROR(VLOOKUP(H342,BD!BN$2:BO$51,2,FALSE)),"",VLOOKUP(H342,BD!BN$2:BO$51,2,FALSE))</f>
        <v>BLOQUE 07</v>
      </c>
      <c r="J342" s="74" t="str">
        <f t="shared" si="23"/>
        <v>OY</v>
      </c>
      <c r="K342" s="74" t="str">
        <f t="shared" si="24"/>
        <v>OSO</v>
      </c>
      <c r="L342" s="74" t="str">
        <f t="shared" si="24"/>
        <v>PAD H</v>
      </c>
      <c r="M342" s="74" t="str">
        <f t="shared" si="21"/>
        <v>OSO-H115</v>
      </c>
      <c r="N342" s="71" t="s">
        <v>3382</v>
      </c>
    </row>
    <row r="343" spans="1:14" hidden="1">
      <c r="A343" s="74" t="s">
        <v>2688</v>
      </c>
      <c r="B343" s="74" t="s">
        <v>3547</v>
      </c>
      <c r="C343" s="74" t="s">
        <v>2981</v>
      </c>
      <c r="D343" s="74" t="s">
        <v>3608</v>
      </c>
      <c r="E343" s="74" t="s">
        <v>4030</v>
      </c>
      <c r="F343" s="74" t="s">
        <v>4031</v>
      </c>
      <c r="G343" s="74" t="s">
        <v>4031</v>
      </c>
      <c r="H343" s="74" t="str">
        <f t="shared" si="22"/>
        <v>B07</v>
      </c>
      <c r="I343" s="74" t="str">
        <f>IF(ISERROR(VLOOKUP(H343,BD!BN$2:BO$51,2,FALSE)),"",VLOOKUP(H343,BD!BN$2:BO$51,2,FALSE))</f>
        <v>BLOQUE 07</v>
      </c>
      <c r="J343" s="74" t="str">
        <f t="shared" si="23"/>
        <v>OY</v>
      </c>
      <c r="K343" s="74" t="str">
        <f t="shared" si="24"/>
        <v>OSO</v>
      </c>
      <c r="L343" s="74" t="str">
        <f t="shared" si="24"/>
        <v>PAD H</v>
      </c>
      <c r="M343" s="74" t="str">
        <f t="shared" si="21"/>
        <v>OSO-H118H</v>
      </c>
      <c r="N343" s="71" t="s">
        <v>3382</v>
      </c>
    </row>
    <row r="344" spans="1:14" hidden="1">
      <c r="A344" s="74" t="s">
        <v>2688</v>
      </c>
      <c r="B344" s="74" t="s">
        <v>3547</v>
      </c>
      <c r="C344" s="74" t="s">
        <v>2981</v>
      </c>
      <c r="D344" s="74" t="s">
        <v>3608</v>
      </c>
      <c r="E344" s="74" t="s">
        <v>4032</v>
      </c>
      <c r="F344" s="74" t="s">
        <v>4033</v>
      </c>
      <c r="G344" s="74" t="s">
        <v>4033</v>
      </c>
      <c r="H344" s="74" t="str">
        <f t="shared" si="22"/>
        <v>B07</v>
      </c>
      <c r="I344" s="74" t="str">
        <f>IF(ISERROR(VLOOKUP(H344,BD!BN$2:BO$51,2,FALSE)),"",VLOOKUP(H344,BD!BN$2:BO$51,2,FALSE))</f>
        <v>BLOQUE 07</v>
      </c>
      <c r="J344" s="74" t="str">
        <f t="shared" si="23"/>
        <v>OY</v>
      </c>
      <c r="K344" s="74" t="str">
        <f t="shared" si="24"/>
        <v>OSO</v>
      </c>
      <c r="L344" s="74" t="str">
        <f t="shared" si="24"/>
        <v>PAD H</v>
      </c>
      <c r="M344" s="74" t="str">
        <f t="shared" si="21"/>
        <v>OSO-H123</v>
      </c>
      <c r="N344" s="71" t="s">
        <v>3382</v>
      </c>
    </row>
    <row r="345" spans="1:14" hidden="1">
      <c r="A345" s="74" t="s">
        <v>2688</v>
      </c>
      <c r="B345" s="74" t="s">
        <v>3547</v>
      </c>
      <c r="C345" s="74" t="s">
        <v>2981</v>
      </c>
      <c r="D345" s="74" t="s">
        <v>3608</v>
      </c>
      <c r="E345" s="74" t="s">
        <v>4034</v>
      </c>
      <c r="F345" s="74" t="s">
        <v>4035</v>
      </c>
      <c r="G345" s="74" t="s">
        <v>4035</v>
      </c>
      <c r="H345" s="74" t="str">
        <f t="shared" si="22"/>
        <v>B07</v>
      </c>
      <c r="I345" s="74" t="str">
        <f>IF(ISERROR(VLOOKUP(H345,BD!BN$2:BO$51,2,FALSE)),"",VLOOKUP(H345,BD!BN$2:BO$51,2,FALSE))</f>
        <v>BLOQUE 07</v>
      </c>
      <c r="J345" s="74" t="str">
        <f t="shared" si="23"/>
        <v>OY</v>
      </c>
      <c r="K345" s="74" t="str">
        <f t="shared" si="24"/>
        <v>OSO</v>
      </c>
      <c r="L345" s="74" t="str">
        <f t="shared" si="24"/>
        <v>PAD H</v>
      </c>
      <c r="M345" s="74" t="str">
        <f t="shared" si="21"/>
        <v>OSO-H122</v>
      </c>
      <c r="N345" s="71" t="s">
        <v>3382</v>
      </c>
    </row>
    <row r="346" spans="1:14" hidden="1">
      <c r="A346" s="74" t="s">
        <v>2688</v>
      </c>
      <c r="B346" s="74" t="s">
        <v>3547</v>
      </c>
      <c r="C346" s="74" t="s">
        <v>2981</v>
      </c>
      <c r="D346" s="74" t="s">
        <v>3608</v>
      </c>
      <c r="E346" s="74" t="s">
        <v>4036</v>
      </c>
      <c r="F346" s="74" t="s">
        <v>4037</v>
      </c>
      <c r="G346" s="74" t="s">
        <v>4037</v>
      </c>
      <c r="H346" s="74" t="str">
        <f t="shared" si="22"/>
        <v>B07</v>
      </c>
      <c r="I346" s="74" t="str">
        <f>IF(ISERROR(VLOOKUP(H346,BD!BN$2:BO$51,2,FALSE)),"",VLOOKUP(H346,BD!BN$2:BO$51,2,FALSE))</f>
        <v>BLOQUE 07</v>
      </c>
      <c r="J346" s="74" t="str">
        <f t="shared" si="23"/>
        <v>OY</v>
      </c>
      <c r="K346" s="74" t="str">
        <f t="shared" si="24"/>
        <v>OSO</v>
      </c>
      <c r="L346" s="74" t="str">
        <f t="shared" si="24"/>
        <v>PAD H</v>
      </c>
      <c r="M346" s="74" t="str">
        <f t="shared" si="21"/>
        <v>OSO-H117H</v>
      </c>
      <c r="N346" s="71" t="s">
        <v>3382</v>
      </c>
    </row>
    <row r="347" spans="1:14" hidden="1">
      <c r="A347" s="74" t="s">
        <v>2688</v>
      </c>
      <c r="B347" s="74" t="s">
        <v>3547</v>
      </c>
      <c r="C347" s="74" t="s">
        <v>2981</v>
      </c>
      <c r="D347" s="74" t="s">
        <v>3608</v>
      </c>
      <c r="E347" s="74" t="s">
        <v>4038</v>
      </c>
      <c r="F347" s="74" t="s">
        <v>4039</v>
      </c>
      <c r="G347" s="74" t="s">
        <v>4039</v>
      </c>
      <c r="H347" s="74" t="str">
        <f t="shared" si="22"/>
        <v>B07</v>
      </c>
      <c r="I347" s="74" t="str">
        <f>IF(ISERROR(VLOOKUP(H347,BD!BN$2:BO$51,2,FALSE)),"",VLOOKUP(H347,BD!BN$2:BO$51,2,FALSE))</f>
        <v>BLOQUE 07</v>
      </c>
      <c r="J347" s="74" t="str">
        <f t="shared" si="23"/>
        <v>OY</v>
      </c>
      <c r="K347" s="74" t="str">
        <f t="shared" si="24"/>
        <v>OSO</v>
      </c>
      <c r="L347" s="74" t="str">
        <f t="shared" si="24"/>
        <v>PAD H</v>
      </c>
      <c r="M347" s="74" t="str">
        <f t="shared" si="21"/>
        <v>OSO-H119</v>
      </c>
      <c r="N347" s="71" t="s">
        <v>3382</v>
      </c>
    </row>
    <row r="348" spans="1:14" hidden="1">
      <c r="A348" s="74" t="s">
        <v>2688</v>
      </c>
      <c r="B348" s="74" t="s">
        <v>3547</v>
      </c>
      <c r="C348" s="74" t="s">
        <v>2981</v>
      </c>
      <c r="D348" s="74" t="s">
        <v>3613</v>
      </c>
      <c r="E348" s="74" t="s">
        <v>4040</v>
      </c>
      <c r="F348" s="74" t="s">
        <v>4041</v>
      </c>
      <c r="G348" s="74" t="s">
        <v>4041</v>
      </c>
      <c r="H348" s="74" t="str">
        <f t="shared" si="22"/>
        <v>B07</v>
      </c>
      <c r="I348" s="74" t="str">
        <f>IF(ISERROR(VLOOKUP(H348,BD!BN$2:BO$51,2,FALSE)),"",VLOOKUP(H348,BD!BN$2:BO$51,2,FALSE))</f>
        <v>BLOQUE 07</v>
      </c>
      <c r="J348" s="74" t="str">
        <f t="shared" si="23"/>
        <v>OY</v>
      </c>
      <c r="K348" s="74" t="str">
        <f t="shared" si="24"/>
        <v>OSO</v>
      </c>
      <c r="L348" s="74" t="str">
        <f t="shared" si="24"/>
        <v>PAD I</v>
      </c>
      <c r="M348" s="74" t="str">
        <f t="shared" si="21"/>
        <v>OSO-I141</v>
      </c>
      <c r="N348" s="71" t="s">
        <v>3382</v>
      </c>
    </row>
    <row r="349" spans="1:14" hidden="1">
      <c r="A349" s="74" t="s">
        <v>2688</v>
      </c>
      <c r="B349" s="74" t="s">
        <v>3547</v>
      </c>
      <c r="C349" s="74" t="s">
        <v>2981</v>
      </c>
      <c r="D349" s="74" t="s">
        <v>3613</v>
      </c>
      <c r="E349" s="74" t="s">
        <v>4042</v>
      </c>
      <c r="F349" s="74" t="s">
        <v>4043</v>
      </c>
      <c r="G349" s="74" t="s">
        <v>4043</v>
      </c>
      <c r="H349" s="74" t="str">
        <f t="shared" si="22"/>
        <v>B07</v>
      </c>
      <c r="I349" s="74" t="str">
        <f>IF(ISERROR(VLOOKUP(H349,BD!BN$2:BO$51,2,FALSE)),"",VLOOKUP(H349,BD!BN$2:BO$51,2,FALSE))</f>
        <v>BLOQUE 07</v>
      </c>
      <c r="J349" s="74" t="str">
        <f t="shared" si="23"/>
        <v>OY</v>
      </c>
      <c r="K349" s="74" t="str">
        <f t="shared" si="24"/>
        <v>OSO</v>
      </c>
      <c r="L349" s="74" t="str">
        <f t="shared" si="24"/>
        <v>PAD I</v>
      </c>
      <c r="M349" s="74" t="str">
        <f t="shared" si="21"/>
        <v>OSO-I001I</v>
      </c>
      <c r="N349" s="71" t="s">
        <v>3382</v>
      </c>
    </row>
    <row r="350" spans="1:14" hidden="1">
      <c r="A350" s="74" t="s">
        <v>2688</v>
      </c>
      <c r="B350" s="74" t="s">
        <v>3547</v>
      </c>
      <c r="C350" s="74" t="s">
        <v>2981</v>
      </c>
      <c r="D350" s="74" t="s">
        <v>3613</v>
      </c>
      <c r="E350" s="74" t="s">
        <v>4044</v>
      </c>
      <c r="F350" s="74" t="s">
        <v>4045</v>
      </c>
      <c r="G350" s="74" t="s">
        <v>4045</v>
      </c>
      <c r="H350" s="74" t="str">
        <f t="shared" si="22"/>
        <v>B07</v>
      </c>
      <c r="I350" s="74" t="str">
        <f>IF(ISERROR(VLOOKUP(H350,BD!BN$2:BO$51,2,FALSE)),"",VLOOKUP(H350,BD!BN$2:BO$51,2,FALSE))</f>
        <v>BLOQUE 07</v>
      </c>
      <c r="J350" s="74" t="str">
        <f t="shared" si="23"/>
        <v>OY</v>
      </c>
      <c r="K350" s="74" t="str">
        <f t="shared" si="24"/>
        <v>OSO</v>
      </c>
      <c r="L350" s="74" t="str">
        <f t="shared" si="24"/>
        <v>PAD I</v>
      </c>
      <c r="M350" s="74" t="str">
        <f t="shared" si="21"/>
        <v>OSO-I004I</v>
      </c>
      <c r="N350" s="71" t="s">
        <v>3382</v>
      </c>
    </row>
    <row r="351" spans="1:14" hidden="1">
      <c r="A351" s="74" t="s">
        <v>2688</v>
      </c>
      <c r="B351" s="74" t="s">
        <v>3547</v>
      </c>
      <c r="C351" s="74" t="s">
        <v>2981</v>
      </c>
      <c r="D351" s="74" t="s">
        <v>3613</v>
      </c>
      <c r="E351" s="74" t="s">
        <v>4046</v>
      </c>
      <c r="F351" s="74" t="s">
        <v>4047</v>
      </c>
      <c r="G351" s="74" t="s">
        <v>4047</v>
      </c>
      <c r="H351" s="74" t="str">
        <f t="shared" si="22"/>
        <v>B07</v>
      </c>
      <c r="I351" s="74" t="str">
        <f>IF(ISERROR(VLOOKUP(H351,BD!BN$2:BO$51,2,FALSE)),"",VLOOKUP(H351,BD!BN$2:BO$51,2,FALSE))</f>
        <v>BLOQUE 07</v>
      </c>
      <c r="J351" s="74" t="str">
        <f t="shared" si="23"/>
        <v>OY</v>
      </c>
      <c r="K351" s="74" t="str">
        <f t="shared" si="24"/>
        <v>OSO</v>
      </c>
      <c r="L351" s="74" t="str">
        <f t="shared" si="24"/>
        <v>PAD I</v>
      </c>
      <c r="M351" s="74" t="str">
        <f t="shared" si="21"/>
        <v>OSO-I145</v>
      </c>
      <c r="N351" s="71" t="s">
        <v>3382</v>
      </c>
    </row>
    <row r="352" spans="1:14" hidden="1">
      <c r="A352" s="74" t="s">
        <v>2688</v>
      </c>
      <c r="B352" s="74" t="s">
        <v>3547</v>
      </c>
      <c r="C352" s="74" t="s">
        <v>2981</v>
      </c>
      <c r="D352" s="74" t="s">
        <v>3613</v>
      </c>
      <c r="E352" s="74" t="s">
        <v>4048</v>
      </c>
      <c r="F352" s="74" t="s">
        <v>4049</v>
      </c>
      <c r="G352" s="74" t="s">
        <v>4049</v>
      </c>
      <c r="H352" s="74" t="str">
        <f t="shared" si="22"/>
        <v>B07</v>
      </c>
      <c r="I352" s="74" t="str">
        <f>IF(ISERROR(VLOOKUP(H352,BD!BN$2:BO$51,2,FALSE)),"",VLOOKUP(H352,BD!BN$2:BO$51,2,FALSE))</f>
        <v>BLOQUE 07</v>
      </c>
      <c r="J352" s="74" t="str">
        <f t="shared" si="23"/>
        <v>OY</v>
      </c>
      <c r="K352" s="74" t="str">
        <f t="shared" si="24"/>
        <v>OSO</v>
      </c>
      <c r="L352" s="74" t="str">
        <f t="shared" si="24"/>
        <v>PAD I</v>
      </c>
      <c r="M352" s="74" t="str">
        <f t="shared" si="21"/>
        <v>OSO-I003I</v>
      </c>
      <c r="N352" s="71" t="s">
        <v>3382</v>
      </c>
    </row>
    <row r="353" spans="1:14" hidden="1">
      <c r="A353" s="74" t="s">
        <v>2688</v>
      </c>
      <c r="B353" s="74" t="s">
        <v>3547</v>
      </c>
      <c r="C353" s="74" t="s">
        <v>2981</v>
      </c>
      <c r="D353" s="74" t="s">
        <v>3613</v>
      </c>
      <c r="E353" s="74" t="s">
        <v>4050</v>
      </c>
      <c r="F353" s="74" t="s">
        <v>4051</v>
      </c>
      <c r="G353" s="74" t="s">
        <v>4051</v>
      </c>
      <c r="H353" s="74" t="str">
        <f t="shared" si="22"/>
        <v>B07</v>
      </c>
      <c r="I353" s="74" t="str">
        <f>IF(ISERROR(VLOOKUP(H353,BD!BN$2:BO$51,2,FALSE)),"",VLOOKUP(H353,BD!BN$2:BO$51,2,FALSE))</f>
        <v>BLOQUE 07</v>
      </c>
      <c r="J353" s="74" t="str">
        <f t="shared" si="23"/>
        <v>OY</v>
      </c>
      <c r="K353" s="74" t="str">
        <f t="shared" si="24"/>
        <v>OSO</v>
      </c>
      <c r="L353" s="74" t="str">
        <f t="shared" si="24"/>
        <v>PAD I</v>
      </c>
      <c r="M353" s="74" t="str">
        <f t="shared" si="21"/>
        <v>OSO-I140</v>
      </c>
      <c r="N353" s="71" t="s">
        <v>3382</v>
      </c>
    </row>
    <row r="354" spans="1:14" hidden="1">
      <c r="A354" s="74" t="s">
        <v>2688</v>
      </c>
      <c r="B354" s="74" t="s">
        <v>3547</v>
      </c>
      <c r="C354" s="74" t="s">
        <v>2981</v>
      </c>
      <c r="D354" s="74" t="s">
        <v>3613</v>
      </c>
      <c r="E354" s="74" t="s">
        <v>4052</v>
      </c>
      <c r="F354" s="74" t="s">
        <v>4053</v>
      </c>
      <c r="G354" s="74" t="s">
        <v>4053</v>
      </c>
      <c r="H354" s="74" t="str">
        <f>+A354</f>
        <v>B07</v>
      </c>
      <c r="I354" s="74" t="str">
        <f>IF(ISERROR(VLOOKUP(H354,BD!BN$2:BO$51,2,FALSE)),"",VLOOKUP(H354,BD!BN$2:BO$51,2,FALSE))</f>
        <v>BLOQUE 07</v>
      </c>
      <c r="J354" s="74" t="str">
        <f>IF(B354="","",B354)</f>
        <v>OY</v>
      </c>
      <c r="K354" s="74" t="str">
        <f>+C354</f>
        <v>OSO</v>
      </c>
      <c r="L354" s="74" t="str">
        <f>+D354</f>
        <v>PAD I</v>
      </c>
      <c r="M354" s="74" t="str">
        <f t="shared" si="21"/>
        <v>OSO-I144</v>
      </c>
      <c r="N354" s="71" t="s">
        <v>3382</v>
      </c>
    </row>
    <row r="355" spans="1:14" hidden="1">
      <c r="A355" s="74" t="s">
        <v>2688</v>
      </c>
      <c r="B355" s="74" t="s">
        <v>3547</v>
      </c>
      <c r="C355" s="74" t="s">
        <v>2981</v>
      </c>
      <c r="D355" s="74" t="s">
        <v>3613</v>
      </c>
      <c r="E355" s="74" t="s">
        <v>4052</v>
      </c>
      <c r="F355" s="74" t="s">
        <v>4053</v>
      </c>
      <c r="G355" s="74" t="s">
        <v>4054</v>
      </c>
      <c r="H355" s="74" t="str">
        <f t="shared" si="22"/>
        <v>B07</v>
      </c>
      <c r="I355" s="74" t="str">
        <f>IF(ISERROR(VLOOKUP(H355,BD!BN$2:BO$51,2,FALSE)),"",VLOOKUP(H355,BD!BN$2:BO$51,2,FALSE))</f>
        <v>BLOQUE 07</v>
      </c>
      <c r="J355" s="74" t="str">
        <f t="shared" si="23"/>
        <v>OY</v>
      </c>
      <c r="K355" s="74" t="str">
        <f t="shared" si="24"/>
        <v>OSO</v>
      </c>
      <c r="L355" s="74" t="str">
        <f t="shared" si="24"/>
        <v>PAD I</v>
      </c>
      <c r="M355" s="74" t="str">
        <f t="shared" si="21"/>
        <v>OSO-I144S1</v>
      </c>
      <c r="N355" s="71" t="s">
        <v>3578</v>
      </c>
    </row>
    <row r="356" spans="1:14" hidden="1">
      <c r="A356" s="74" t="s">
        <v>2688</v>
      </c>
      <c r="B356" s="74" t="s">
        <v>3547</v>
      </c>
      <c r="C356" s="74" t="s">
        <v>2981</v>
      </c>
      <c r="D356" s="74" t="s">
        <v>3613</v>
      </c>
      <c r="E356" s="74" t="s">
        <v>4055</v>
      </c>
      <c r="F356" s="74" t="s">
        <v>4056</v>
      </c>
      <c r="G356" s="74" t="s">
        <v>4056</v>
      </c>
      <c r="H356" s="74" t="str">
        <f t="shared" si="22"/>
        <v>B07</v>
      </c>
      <c r="I356" s="74" t="str">
        <f>IF(ISERROR(VLOOKUP(H356,BD!BN$2:BO$51,2,FALSE)),"",VLOOKUP(H356,BD!BN$2:BO$51,2,FALSE))</f>
        <v>BLOQUE 07</v>
      </c>
      <c r="J356" s="74" t="str">
        <f t="shared" si="23"/>
        <v>OY</v>
      </c>
      <c r="K356" s="74" t="str">
        <f t="shared" si="24"/>
        <v>OSO</v>
      </c>
      <c r="L356" s="74" t="str">
        <f t="shared" si="24"/>
        <v>PAD I</v>
      </c>
      <c r="M356" s="74" t="str">
        <f t="shared" si="21"/>
        <v>OSO-I002I</v>
      </c>
      <c r="N356" s="71" t="s">
        <v>3382</v>
      </c>
    </row>
    <row r="357" spans="1:14" hidden="1">
      <c r="A357" s="74" t="s">
        <v>2688</v>
      </c>
      <c r="B357" s="74" t="s">
        <v>3547</v>
      </c>
      <c r="C357" s="74" t="s">
        <v>2981</v>
      </c>
      <c r="D357" s="74" t="s">
        <v>3613</v>
      </c>
      <c r="E357" s="74" t="s">
        <v>4057</v>
      </c>
      <c r="F357" s="74" t="s">
        <v>4058</v>
      </c>
      <c r="G357" s="74" t="s">
        <v>4058</v>
      </c>
      <c r="H357" s="74" t="str">
        <f t="shared" si="22"/>
        <v>B07</v>
      </c>
      <c r="I357" s="74" t="str">
        <f>IF(ISERROR(VLOOKUP(H357,BD!BN$2:BO$51,2,FALSE)),"",VLOOKUP(H357,BD!BN$2:BO$51,2,FALSE))</f>
        <v>BLOQUE 07</v>
      </c>
      <c r="J357" s="74" t="str">
        <f t="shared" si="23"/>
        <v>OY</v>
      </c>
      <c r="K357" s="74" t="str">
        <f t="shared" si="24"/>
        <v>OSO</v>
      </c>
      <c r="L357" s="74" t="str">
        <f t="shared" si="24"/>
        <v>PAD I</v>
      </c>
      <c r="M357" s="74" t="str">
        <f t="shared" si="21"/>
        <v>OSO-I147</v>
      </c>
      <c r="N357" s="71" t="s">
        <v>3382</v>
      </c>
    </row>
    <row r="358" spans="1:14" hidden="1">
      <c r="A358" s="74" t="s">
        <v>2688</v>
      </c>
      <c r="B358" s="74" t="s">
        <v>3547</v>
      </c>
      <c r="C358" s="74" t="s">
        <v>2981</v>
      </c>
      <c r="D358" s="74" t="s">
        <v>3613</v>
      </c>
      <c r="E358" s="74" t="s">
        <v>4059</v>
      </c>
      <c r="F358" s="74" t="s">
        <v>4060</v>
      </c>
      <c r="G358" s="74" t="s">
        <v>4060</v>
      </c>
      <c r="H358" s="74" t="str">
        <f t="shared" si="22"/>
        <v>B07</v>
      </c>
      <c r="I358" s="74" t="str">
        <f>IF(ISERROR(VLOOKUP(H358,BD!BN$2:BO$51,2,FALSE)),"",VLOOKUP(H358,BD!BN$2:BO$51,2,FALSE))</f>
        <v>BLOQUE 07</v>
      </c>
      <c r="J358" s="74" t="str">
        <f t="shared" si="23"/>
        <v>OY</v>
      </c>
      <c r="K358" s="74" t="str">
        <f t="shared" si="24"/>
        <v>OSO</v>
      </c>
      <c r="L358" s="74" t="str">
        <f t="shared" si="24"/>
        <v>PAD I</v>
      </c>
      <c r="M358" s="74" t="str">
        <f t="shared" si="21"/>
        <v>OSO-I148</v>
      </c>
      <c r="N358" s="71" t="s">
        <v>3382</v>
      </c>
    </row>
    <row r="359" spans="1:14" hidden="1">
      <c r="A359" s="74" t="s">
        <v>2688</v>
      </c>
      <c r="B359" s="74" t="s">
        <v>3547</v>
      </c>
      <c r="C359" s="74" t="s">
        <v>2981</v>
      </c>
      <c r="D359" s="74" t="s">
        <v>3613</v>
      </c>
      <c r="E359" s="74" t="s">
        <v>4061</v>
      </c>
      <c r="F359" s="74" t="s">
        <v>4062</v>
      </c>
      <c r="G359" s="74" t="s">
        <v>4062</v>
      </c>
      <c r="H359" s="74" t="str">
        <f>+A359</f>
        <v>B07</v>
      </c>
      <c r="I359" s="74" t="str">
        <f>IF(ISERROR(VLOOKUP(H359,BD!BN$2:BO$51,2,FALSE)),"",VLOOKUP(H359,BD!BN$2:BO$51,2,FALSE))</f>
        <v>BLOQUE 07</v>
      </c>
      <c r="J359" s="74" t="str">
        <f>IF(B359="","",B359)</f>
        <v>OY</v>
      </c>
      <c r="K359" s="74" t="str">
        <f>+C359</f>
        <v>OSO</v>
      </c>
      <c r="L359" s="74" t="str">
        <f>+D359</f>
        <v>PAD I</v>
      </c>
      <c r="M359" s="74" t="str">
        <f t="shared" si="21"/>
        <v>OSO-I149</v>
      </c>
      <c r="N359" s="71" t="s">
        <v>3382</v>
      </c>
    </row>
    <row r="360" spans="1:14" hidden="1">
      <c r="A360" s="74" t="s">
        <v>2688</v>
      </c>
      <c r="B360" s="74" t="s">
        <v>3547</v>
      </c>
      <c r="C360" s="74" t="s">
        <v>2981</v>
      </c>
      <c r="D360" s="74" t="s">
        <v>3613</v>
      </c>
      <c r="E360" s="74" t="s">
        <v>4063</v>
      </c>
      <c r="F360" s="74" t="s">
        <v>4064</v>
      </c>
      <c r="G360" s="74" t="s">
        <v>4064</v>
      </c>
      <c r="H360" s="74" t="str">
        <f t="shared" si="22"/>
        <v>B07</v>
      </c>
      <c r="I360" s="74" t="str">
        <f>IF(ISERROR(VLOOKUP(H360,BD!BN$2:BO$51,2,FALSE)),"",VLOOKUP(H360,BD!BN$2:BO$51,2,FALSE))</f>
        <v>BLOQUE 07</v>
      </c>
      <c r="J360" s="74" t="str">
        <f t="shared" si="23"/>
        <v>OY</v>
      </c>
      <c r="K360" s="74" t="str">
        <f t="shared" si="24"/>
        <v>OSO</v>
      </c>
      <c r="L360" s="74" t="str">
        <f t="shared" si="24"/>
        <v>PAD I</v>
      </c>
      <c r="M360" s="74" t="str">
        <f t="shared" si="21"/>
        <v>OSO-I143</v>
      </c>
      <c r="N360" s="71" t="s">
        <v>3382</v>
      </c>
    </row>
    <row r="361" spans="1:14" hidden="1">
      <c r="A361" s="74" t="s">
        <v>2688</v>
      </c>
      <c r="B361" s="74" t="s">
        <v>3547</v>
      </c>
      <c r="C361" s="74" t="s">
        <v>2981</v>
      </c>
      <c r="D361" s="74" t="s">
        <v>3613</v>
      </c>
      <c r="E361" s="74" t="s">
        <v>4065</v>
      </c>
      <c r="F361" s="74" t="s">
        <v>4066</v>
      </c>
      <c r="G361" s="74" t="s">
        <v>4066</v>
      </c>
      <c r="H361" s="74" t="str">
        <f t="shared" si="22"/>
        <v>B07</v>
      </c>
      <c r="I361" s="74" t="str">
        <f>IF(ISERROR(VLOOKUP(H361,BD!BN$2:BO$51,2,FALSE)),"",VLOOKUP(H361,BD!BN$2:BO$51,2,FALSE))</f>
        <v>BLOQUE 07</v>
      </c>
      <c r="J361" s="74" t="str">
        <f t="shared" si="23"/>
        <v>OY</v>
      </c>
      <c r="K361" s="74" t="str">
        <f t="shared" si="24"/>
        <v>OSO</v>
      </c>
      <c r="L361" s="74" t="str">
        <f t="shared" si="24"/>
        <v>PAD I</v>
      </c>
      <c r="M361" s="74" t="str">
        <f t="shared" si="21"/>
        <v>OSO-I005I</v>
      </c>
      <c r="N361" s="71" t="s">
        <v>3382</v>
      </c>
    </row>
    <row r="362" spans="1:14" hidden="1">
      <c r="A362" s="74" t="s">
        <v>2688</v>
      </c>
      <c r="B362" s="74" t="s">
        <v>3547</v>
      </c>
      <c r="C362" s="74" t="s">
        <v>2981</v>
      </c>
      <c r="D362" s="74" t="s">
        <v>3613</v>
      </c>
      <c r="E362" s="74" t="s">
        <v>4067</v>
      </c>
      <c r="F362" s="74" t="s">
        <v>4068</v>
      </c>
      <c r="G362" s="74" t="s">
        <v>4068</v>
      </c>
      <c r="H362" s="74" t="str">
        <f t="shared" si="22"/>
        <v>B07</v>
      </c>
      <c r="I362" s="74" t="str">
        <f>IF(ISERROR(VLOOKUP(H362,BD!BN$2:BO$51,2,FALSE)),"",VLOOKUP(H362,BD!BN$2:BO$51,2,FALSE))</f>
        <v>BLOQUE 07</v>
      </c>
      <c r="J362" s="74" t="str">
        <f t="shared" si="23"/>
        <v>OY</v>
      </c>
      <c r="K362" s="74" t="str">
        <f t="shared" si="24"/>
        <v>OSO</v>
      </c>
      <c r="L362" s="74" t="str">
        <f t="shared" si="24"/>
        <v>PAD I</v>
      </c>
      <c r="M362" s="74" t="str">
        <f t="shared" si="21"/>
        <v>OSO-I142</v>
      </c>
      <c r="N362" s="71" t="s">
        <v>3382</v>
      </c>
    </row>
    <row r="363" spans="1:14" hidden="1">
      <c r="A363" s="74" t="s">
        <v>2688</v>
      </c>
      <c r="B363" s="74" t="s">
        <v>3547</v>
      </c>
      <c r="C363" s="74" t="s">
        <v>2981</v>
      </c>
      <c r="D363" s="74" t="s">
        <v>3613</v>
      </c>
      <c r="E363" s="74" t="s">
        <v>4069</v>
      </c>
      <c r="F363" s="74" t="s">
        <v>4070</v>
      </c>
      <c r="G363" s="74" t="s">
        <v>4070</v>
      </c>
      <c r="H363" s="74" t="str">
        <f t="shared" si="22"/>
        <v>B07</v>
      </c>
      <c r="I363" s="74" t="str">
        <f>IF(ISERROR(VLOOKUP(H363,BD!BN$2:BO$51,2,FALSE)),"",VLOOKUP(H363,BD!BN$2:BO$51,2,FALSE))</f>
        <v>BLOQUE 07</v>
      </c>
      <c r="J363" s="74" t="str">
        <f t="shared" si="23"/>
        <v>OY</v>
      </c>
      <c r="K363" s="74" t="str">
        <f t="shared" si="24"/>
        <v>OSO</v>
      </c>
      <c r="L363" s="74" t="str">
        <f t="shared" si="24"/>
        <v>PAD I</v>
      </c>
      <c r="M363" s="74" t="str">
        <f t="shared" si="21"/>
        <v>OSO-I146</v>
      </c>
      <c r="N363" s="71" t="s">
        <v>3382</v>
      </c>
    </row>
    <row r="364" spans="1:14" hidden="1">
      <c r="A364" s="74" t="s">
        <v>2688</v>
      </c>
      <c r="B364" s="74" t="s">
        <v>3547</v>
      </c>
      <c r="C364" s="74" t="s">
        <v>2952</v>
      </c>
      <c r="D364" s="74" t="s">
        <v>3489</v>
      </c>
      <c r="E364" s="74" t="s">
        <v>4071</v>
      </c>
      <c r="F364" s="74" t="s">
        <v>4072</v>
      </c>
      <c r="G364" s="74" t="s">
        <v>4072</v>
      </c>
      <c r="H364" s="74" t="str">
        <f t="shared" si="22"/>
        <v>B07</v>
      </c>
      <c r="I364" s="74" t="str">
        <f>IF(ISERROR(VLOOKUP(H364,BD!BN$2:BO$51,2,FALSE)),"",VLOOKUP(H364,BD!BN$2:BO$51,2,FALSE))</f>
        <v>BLOQUE 07</v>
      </c>
      <c r="J364" s="74" t="str">
        <f t="shared" si="23"/>
        <v>OY</v>
      </c>
      <c r="K364" s="74" t="str">
        <f t="shared" si="24"/>
        <v>PAYAMINO</v>
      </c>
      <c r="L364" s="74" t="str">
        <f t="shared" si="24"/>
        <v>PAD A</v>
      </c>
      <c r="M364" s="74" t="str">
        <f t="shared" si="21"/>
        <v>PAYAMINO-A001</v>
      </c>
      <c r="N364" s="71" t="s">
        <v>3382</v>
      </c>
    </row>
    <row r="365" spans="1:14" hidden="1">
      <c r="A365" s="74" t="s">
        <v>2688</v>
      </c>
      <c r="B365" s="74" t="s">
        <v>3547</v>
      </c>
      <c r="C365" s="74" t="s">
        <v>2952</v>
      </c>
      <c r="D365" s="74" t="s">
        <v>3516</v>
      </c>
      <c r="E365" s="74" t="s">
        <v>4073</v>
      </c>
      <c r="F365" s="74" t="s">
        <v>4074</v>
      </c>
      <c r="G365" s="74" t="s">
        <v>4074</v>
      </c>
      <c r="H365" s="74" t="str">
        <f t="shared" si="22"/>
        <v>B07</v>
      </c>
      <c r="I365" s="74" t="str">
        <f>IF(ISERROR(VLOOKUP(H365,BD!BN$2:BO$51,2,FALSE)),"",VLOOKUP(H365,BD!BN$2:BO$51,2,FALSE))</f>
        <v>BLOQUE 07</v>
      </c>
      <c r="J365" s="74" t="str">
        <f t="shared" si="23"/>
        <v>OY</v>
      </c>
      <c r="K365" s="74" t="str">
        <f t="shared" si="24"/>
        <v>PAYAMINO</v>
      </c>
      <c r="L365" s="74" t="str">
        <f t="shared" si="24"/>
        <v>PAD B</v>
      </c>
      <c r="M365" s="74" t="str">
        <f t="shared" si="21"/>
        <v>PAYAMINO-B002</v>
      </c>
      <c r="N365" s="71" t="s">
        <v>3382</v>
      </c>
    </row>
    <row r="366" spans="1:14" hidden="1">
      <c r="A366" s="74" t="s">
        <v>2688</v>
      </c>
      <c r="B366" s="74" t="s">
        <v>3547</v>
      </c>
      <c r="C366" s="74" t="s">
        <v>2952</v>
      </c>
      <c r="D366" s="74" t="s">
        <v>3516</v>
      </c>
      <c r="E366" s="74" t="s">
        <v>4075</v>
      </c>
      <c r="F366" s="74" t="s">
        <v>4076</v>
      </c>
      <c r="G366" s="74" t="s">
        <v>4076</v>
      </c>
      <c r="H366" s="74" t="str">
        <f t="shared" si="22"/>
        <v>B07</v>
      </c>
      <c r="I366" s="74" t="str">
        <f>IF(ISERROR(VLOOKUP(H366,BD!BN$2:BO$51,2,FALSE)),"",VLOOKUP(H366,BD!BN$2:BO$51,2,FALSE))</f>
        <v>BLOQUE 07</v>
      </c>
      <c r="J366" s="74" t="str">
        <f t="shared" si="23"/>
        <v>OY</v>
      </c>
      <c r="K366" s="74" t="str">
        <f t="shared" si="24"/>
        <v>PAYAMINO</v>
      </c>
      <c r="L366" s="74" t="str">
        <f t="shared" si="24"/>
        <v>PAD B</v>
      </c>
      <c r="M366" s="74" t="str">
        <f t="shared" si="21"/>
        <v>PAYAMINO-B008</v>
      </c>
      <c r="N366" s="71" t="s">
        <v>3382</v>
      </c>
    </row>
    <row r="367" spans="1:14" hidden="1">
      <c r="A367" s="74" t="s">
        <v>2688</v>
      </c>
      <c r="B367" s="74" t="s">
        <v>3547</v>
      </c>
      <c r="C367" s="74" t="s">
        <v>2952</v>
      </c>
      <c r="D367" s="74" t="s">
        <v>3519</v>
      </c>
      <c r="E367" s="74" t="s">
        <v>4077</v>
      </c>
      <c r="F367" s="74" t="s">
        <v>4078</v>
      </c>
      <c r="G367" s="74" t="s">
        <v>4078</v>
      </c>
      <c r="H367" s="74" t="str">
        <f t="shared" si="22"/>
        <v>B07</v>
      </c>
      <c r="I367" s="74" t="str">
        <f>IF(ISERROR(VLOOKUP(H367,BD!BN$2:BO$51,2,FALSE)),"",VLOOKUP(H367,BD!BN$2:BO$51,2,FALSE))</f>
        <v>BLOQUE 07</v>
      </c>
      <c r="J367" s="74" t="str">
        <f t="shared" si="23"/>
        <v>OY</v>
      </c>
      <c r="K367" s="74" t="str">
        <f t="shared" si="24"/>
        <v>PAYAMINO</v>
      </c>
      <c r="L367" s="74" t="str">
        <f t="shared" si="24"/>
        <v>PAD C</v>
      </c>
      <c r="M367" s="74" t="str">
        <f t="shared" si="21"/>
        <v>PAYAMINO-C003</v>
      </c>
      <c r="N367" s="71" t="s">
        <v>3382</v>
      </c>
    </row>
    <row r="368" spans="1:14" hidden="1">
      <c r="A368" s="74" t="s">
        <v>2688</v>
      </c>
      <c r="B368" s="74" t="s">
        <v>3547</v>
      </c>
      <c r="C368" s="74" t="s">
        <v>2952</v>
      </c>
      <c r="D368" s="74" t="s">
        <v>3523</v>
      </c>
      <c r="E368" s="74" t="s">
        <v>4079</v>
      </c>
      <c r="F368" s="74" t="s">
        <v>4080</v>
      </c>
      <c r="G368" s="74" t="s">
        <v>4080</v>
      </c>
      <c r="H368" s="74" t="str">
        <f t="shared" si="22"/>
        <v>B07</v>
      </c>
      <c r="I368" s="74" t="str">
        <f>IF(ISERROR(VLOOKUP(H368,BD!BN$2:BO$51,2,FALSE)),"",VLOOKUP(H368,BD!BN$2:BO$51,2,FALSE))</f>
        <v>BLOQUE 07</v>
      </c>
      <c r="J368" s="74" t="str">
        <f t="shared" si="23"/>
        <v>OY</v>
      </c>
      <c r="K368" s="74" t="str">
        <f t="shared" si="24"/>
        <v>PAYAMINO</v>
      </c>
      <c r="L368" s="74" t="str">
        <f t="shared" si="24"/>
        <v>PAD D</v>
      </c>
      <c r="M368" s="74" t="str">
        <f t="shared" si="21"/>
        <v>PAYAMINO-D004</v>
      </c>
      <c r="N368" s="71" t="s">
        <v>3382</v>
      </c>
    </row>
    <row r="369" spans="1:14" hidden="1">
      <c r="A369" s="74" t="s">
        <v>2688</v>
      </c>
      <c r="B369" s="74" t="s">
        <v>3547</v>
      </c>
      <c r="C369" s="74" t="s">
        <v>2952</v>
      </c>
      <c r="D369" s="74" t="s">
        <v>3599</v>
      </c>
      <c r="E369" s="74" t="s">
        <v>4081</v>
      </c>
      <c r="F369" s="74" t="s">
        <v>4082</v>
      </c>
      <c r="G369" s="74" t="s">
        <v>4082</v>
      </c>
      <c r="H369" s="74" t="str">
        <f t="shared" si="22"/>
        <v>B07</v>
      </c>
      <c r="I369" s="74" t="str">
        <f>IF(ISERROR(VLOOKUP(H369,BD!BN$2:BO$51,2,FALSE)),"",VLOOKUP(H369,BD!BN$2:BO$51,2,FALSE))</f>
        <v>BLOQUE 07</v>
      </c>
      <c r="J369" s="74" t="str">
        <f t="shared" si="23"/>
        <v>OY</v>
      </c>
      <c r="K369" s="74" t="str">
        <f t="shared" si="24"/>
        <v>PAYAMINO</v>
      </c>
      <c r="L369" s="74" t="str">
        <f t="shared" si="24"/>
        <v>PAD E</v>
      </c>
      <c r="M369" s="74" t="str">
        <f t="shared" si="21"/>
        <v>PAYAMINO-E005</v>
      </c>
      <c r="N369" s="71" t="s">
        <v>3382</v>
      </c>
    </row>
    <row r="370" spans="1:14" hidden="1">
      <c r="A370" s="74" t="s">
        <v>2688</v>
      </c>
      <c r="B370" s="74" t="s">
        <v>3547</v>
      </c>
      <c r="C370" s="74" t="s">
        <v>2952</v>
      </c>
      <c r="D370" s="74" t="s">
        <v>3602</v>
      </c>
      <c r="E370" s="74" t="s">
        <v>4083</v>
      </c>
      <c r="F370" s="74" t="s">
        <v>4084</v>
      </c>
      <c r="G370" s="74" t="s">
        <v>4084</v>
      </c>
      <c r="H370" s="74" t="str">
        <f t="shared" si="22"/>
        <v>B07</v>
      </c>
      <c r="I370" s="74" t="str">
        <f>IF(ISERROR(VLOOKUP(H370,BD!BN$2:BO$51,2,FALSE)),"",VLOOKUP(H370,BD!BN$2:BO$51,2,FALSE))</f>
        <v>BLOQUE 07</v>
      </c>
      <c r="J370" s="74" t="str">
        <f t="shared" si="23"/>
        <v>OY</v>
      </c>
      <c r="K370" s="74" t="str">
        <f t="shared" si="24"/>
        <v>PAYAMINO</v>
      </c>
      <c r="L370" s="74" t="str">
        <f t="shared" si="24"/>
        <v>PAD F</v>
      </c>
      <c r="M370" s="74" t="str">
        <f t="shared" si="21"/>
        <v>PAYAMINO-F006</v>
      </c>
      <c r="N370" s="71" t="s">
        <v>3382</v>
      </c>
    </row>
    <row r="371" spans="1:14" hidden="1">
      <c r="A371" s="74" t="s">
        <v>2688</v>
      </c>
      <c r="B371" s="74" t="s">
        <v>3547</v>
      </c>
      <c r="C371" s="74" t="s">
        <v>2952</v>
      </c>
      <c r="D371" s="74" t="s">
        <v>3605</v>
      </c>
      <c r="E371" s="74" t="s">
        <v>4085</v>
      </c>
      <c r="F371" s="74" t="s">
        <v>4086</v>
      </c>
      <c r="G371" s="74" t="s">
        <v>4086</v>
      </c>
      <c r="H371" s="74" t="str">
        <f t="shared" si="22"/>
        <v>B07</v>
      </c>
      <c r="I371" s="74" t="str">
        <f>IF(ISERROR(VLOOKUP(H371,BD!BN$2:BO$51,2,FALSE)),"",VLOOKUP(H371,BD!BN$2:BO$51,2,FALSE))</f>
        <v>BLOQUE 07</v>
      </c>
      <c r="J371" s="74" t="str">
        <f t="shared" si="23"/>
        <v>OY</v>
      </c>
      <c r="K371" s="74" t="str">
        <f t="shared" si="24"/>
        <v>PAYAMINO</v>
      </c>
      <c r="L371" s="74" t="str">
        <f t="shared" si="24"/>
        <v>PAD G</v>
      </c>
      <c r="M371" s="74" t="str">
        <f t="shared" si="21"/>
        <v>PAYAMINO-G009</v>
      </c>
      <c r="N371" s="71" t="s">
        <v>3382</v>
      </c>
    </row>
    <row r="372" spans="1:14" hidden="1">
      <c r="A372" s="74" t="s">
        <v>2688</v>
      </c>
      <c r="B372" s="74" t="s">
        <v>3547</v>
      </c>
      <c r="C372" s="74" t="s">
        <v>2952</v>
      </c>
      <c r="D372" s="74" t="s">
        <v>3605</v>
      </c>
      <c r="E372" s="74" t="s">
        <v>4087</v>
      </c>
      <c r="F372" s="74" t="s">
        <v>4088</v>
      </c>
      <c r="G372" s="74" t="s">
        <v>4088</v>
      </c>
      <c r="H372" s="74" t="str">
        <f t="shared" si="22"/>
        <v>B07</v>
      </c>
      <c r="I372" s="74" t="str">
        <f>IF(ISERROR(VLOOKUP(H372,BD!BN$2:BO$51,2,FALSE)),"",VLOOKUP(H372,BD!BN$2:BO$51,2,FALSE))</f>
        <v>BLOQUE 07</v>
      </c>
      <c r="J372" s="74" t="str">
        <f t="shared" si="23"/>
        <v>OY</v>
      </c>
      <c r="K372" s="74" t="str">
        <f t="shared" si="24"/>
        <v>PAYAMINO</v>
      </c>
      <c r="L372" s="74" t="str">
        <f t="shared" si="24"/>
        <v>PAD G</v>
      </c>
      <c r="M372" s="74" t="str">
        <f t="shared" si="21"/>
        <v>PAYAMINO-G030</v>
      </c>
      <c r="N372" s="71" t="s">
        <v>3382</v>
      </c>
    </row>
    <row r="373" spans="1:14" hidden="1">
      <c r="A373" s="74" t="s">
        <v>2688</v>
      </c>
      <c r="B373" s="74" t="s">
        <v>3547</v>
      </c>
      <c r="C373" s="74" t="s">
        <v>2952</v>
      </c>
      <c r="D373" s="74" t="s">
        <v>3605</v>
      </c>
      <c r="E373" s="74" t="s">
        <v>4089</v>
      </c>
      <c r="F373" s="74" t="s">
        <v>4090</v>
      </c>
      <c r="G373" s="74" t="s">
        <v>4090</v>
      </c>
      <c r="H373" s="74" t="str">
        <f t="shared" si="22"/>
        <v>B07</v>
      </c>
      <c r="I373" s="74" t="str">
        <f>IF(ISERROR(VLOOKUP(H373,BD!BN$2:BO$51,2,FALSE)),"",VLOOKUP(H373,BD!BN$2:BO$51,2,FALSE))</f>
        <v>BLOQUE 07</v>
      </c>
      <c r="J373" s="74" t="str">
        <f t="shared" si="23"/>
        <v>OY</v>
      </c>
      <c r="K373" s="74" t="str">
        <f t="shared" si="24"/>
        <v>PAYAMINO</v>
      </c>
      <c r="L373" s="74" t="str">
        <f t="shared" si="24"/>
        <v>PAD G</v>
      </c>
      <c r="M373" s="74" t="str">
        <f t="shared" si="21"/>
        <v>PAYAMINO-G017</v>
      </c>
      <c r="N373" s="71" t="s">
        <v>3382</v>
      </c>
    </row>
    <row r="374" spans="1:14" hidden="1">
      <c r="A374" s="74" t="s">
        <v>2688</v>
      </c>
      <c r="B374" s="74" t="s">
        <v>3547</v>
      </c>
      <c r="C374" s="74" t="s">
        <v>2952</v>
      </c>
      <c r="D374" s="74" t="s">
        <v>3605</v>
      </c>
      <c r="E374" s="74" t="s">
        <v>4091</v>
      </c>
      <c r="F374" s="74" t="s">
        <v>4092</v>
      </c>
      <c r="G374" s="74" t="s">
        <v>4092</v>
      </c>
      <c r="H374" s="74" t="str">
        <f t="shared" si="22"/>
        <v>B07</v>
      </c>
      <c r="I374" s="74" t="str">
        <f>IF(ISERROR(VLOOKUP(H374,BD!BN$2:BO$51,2,FALSE)),"",VLOOKUP(H374,BD!BN$2:BO$51,2,FALSE))</f>
        <v>BLOQUE 07</v>
      </c>
      <c r="J374" s="74" t="str">
        <f t="shared" si="23"/>
        <v>OY</v>
      </c>
      <c r="K374" s="74" t="str">
        <f t="shared" si="24"/>
        <v>PAYAMINO</v>
      </c>
      <c r="L374" s="74" t="str">
        <f t="shared" si="24"/>
        <v>PAD G</v>
      </c>
      <c r="M374" s="74" t="str">
        <f t="shared" si="21"/>
        <v>PAYAMINO-G027</v>
      </c>
      <c r="N374" s="71" t="s">
        <v>3382</v>
      </c>
    </row>
    <row r="375" spans="1:14" hidden="1">
      <c r="A375" s="74" t="s">
        <v>2688</v>
      </c>
      <c r="B375" s="74" t="s">
        <v>3547</v>
      </c>
      <c r="C375" s="74" t="s">
        <v>2952</v>
      </c>
      <c r="D375" s="74" t="s">
        <v>3605</v>
      </c>
      <c r="E375" s="74" t="s">
        <v>4093</v>
      </c>
      <c r="F375" s="74" t="s">
        <v>4094</v>
      </c>
      <c r="G375" s="74" t="s">
        <v>4094</v>
      </c>
      <c r="H375" s="74" t="str">
        <f t="shared" si="22"/>
        <v>B07</v>
      </c>
      <c r="I375" s="74" t="str">
        <f>IF(ISERROR(VLOOKUP(H375,BD!BN$2:BO$51,2,FALSE)),"",VLOOKUP(H375,BD!BN$2:BO$51,2,FALSE))</f>
        <v>BLOQUE 07</v>
      </c>
      <c r="J375" s="74" t="str">
        <f t="shared" si="23"/>
        <v>OY</v>
      </c>
      <c r="K375" s="74" t="str">
        <f t="shared" si="24"/>
        <v>PAYAMINO</v>
      </c>
      <c r="L375" s="74" t="str">
        <f t="shared" si="24"/>
        <v>PAD G</v>
      </c>
      <c r="M375" s="74" t="str">
        <f t="shared" si="21"/>
        <v>PAYAMINO-G028</v>
      </c>
      <c r="N375" s="71" t="s">
        <v>3382</v>
      </c>
    </row>
    <row r="376" spans="1:14" hidden="1">
      <c r="A376" s="74" t="s">
        <v>2688</v>
      </c>
      <c r="B376" s="74" t="s">
        <v>3547</v>
      </c>
      <c r="C376" s="74" t="s">
        <v>2952</v>
      </c>
      <c r="D376" s="74" t="s">
        <v>3605</v>
      </c>
      <c r="E376" s="74" t="s">
        <v>4095</v>
      </c>
      <c r="F376" s="74" t="s">
        <v>4096</v>
      </c>
      <c r="G376" s="74" t="s">
        <v>4096</v>
      </c>
      <c r="H376" s="74" t="str">
        <f t="shared" si="22"/>
        <v>B07</v>
      </c>
      <c r="I376" s="74" t="str">
        <f>IF(ISERROR(VLOOKUP(H376,BD!BN$2:BO$51,2,FALSE)),"",VLOOKUP(H376,BD!BN$2:BO$51,2,FALSE))</f>
        <v>BLOQUE 07</v>
      </c>
      <c r="J376" s="74" t="str">
        <f t="shared" si="23"/>
        <v>OY</v>
      </c>
      <c r="K376" s="74" t="str">
        <f t="shared" si="24"/>
        <v>PAYAMINO</v>
      </c>
      <c r="L376" s="74" t="str">
        <f t="shared" si="24"/>
        <v>PAD G</v>
      </c>
      <c r="M376" s="74" t="str">
        <f t="shared" si="21"/>
        <v>PAYAMINO-G029</v>
      </c>
      <c r="N376" s="71" t="s">
        <v>3382</v>
      </c>
    </row>
    <row r="377" spans="1:14" hidden="1">
      <c r="A377" s="74" t="s">
        <v>2688</v>
      </c>
      <c r="B377" s="74" t="s">
        <v>3547</v>
      </c>
      <c r="C377" s="74" t="s">
        <v>2952</v>
      </c>
      <c r="D377" s="74" t="s">
        <v>3605</v>
      </c>
      <c r="E377" s="74" t="s">
        <v>4097</v>
      </c>
      <c r="F377" s="74" t="s">
        <v>4098</v>
      </c>
      <c r="G377" s="74" t="s">
        <v>4098</v>
      </c>
      <c r="H377" s="74" t="str">
        <f t="shared" si="22"/>
        <v>B07</v>
      </c>
      <c r="I377" s="74" t="str">
        <f>IF(ISERROR(VLOOKUP(H377,BD!BN$2:BO$51,2,FALSE)),"",VLOOKUP(H377,BD!BN$2:BO$51,2,FALSE))</f>
        <v>BLOQUE 07</v>
      </c>
      <c r="J377" s="74" t="str">
        <f t="shared" si="23"/>
        <v>OY</v>
      </c>
      <c r="K377" s="74" t="str">
        <f t="shared" si="24"/>
        <v>PAYAMINO</v>
      </c>
      <c r="L377" s="74" t="str">
        <f t="shared" si="24"/>
        <v>PAD G</v>
      </c>
      <c r="M377" s="74" t="str">
        <f t="shared" si="21"/>
        <v>PAYAMINO-G025</v>
      </c>
      <c r="N377" s="71" t="s">
        <v>3382</v>
      </c>
    </row>
    <row r="378" spans="1:14" hidden="1">
      <c r="A378" s="74" t="s">
        <v>2688</v>
      </c>
      <c r="B378" s="74" t="s">
        <v>3547</v>
      </c>
      <c r="C378" s="74" t="s">
        <v>2952</v>
      </c>
      <c r="D378" s="74" t="s">
        <v>3605</v>
      </c>
      <c r="E378" s="74" t="s">
        <v>4099</v>
      </c>
      <c r="F378" s="74" t="s">
        <v>4100</v>
      </c>
      <c r="G378" s="74" t="s">
        <v>4100</v>
      </c>
      <c r="H378" s="74" t="str">
        <f t="shared" si="22"/>
        <v>B07</v>
      </c>
      <c r="I378" s="74" t="str">
        <f>IF(ISERROR(VLOOKUP(H378,BD!BN$2:BO$51,2,FALSE)),"",VLOOKUP(H378,BD!BN$2:BO$51,2,FALSE))</f>
        <v>BLOQUE 07</v>
      </c>
      <c r="J378" s="74" t="str">
        <f t="shared" si="23"/>
        <v>OY</v>
      </c>
      <c r="K378" s="74" t="str">
        <f t="shared" si="24"/>
        <v>PAYAMINO</v>
      </c>
      <c r="L378" s="74" t="str">
        <f t="shared" si="24"/>
        <v>PAD G</v>
      </c>
      <c r="M378" s="74" t="str">
        <f t="shared" si="21"/>
        <v>PAYAMINO-G031</v>
      </c>
      <c r="N378" s="71" t="s">
        <v>3382</v>
      </c>
    </row>
    <row r="379" spans="1:14" hidden="1">
      <c r="A379" s="74" t="s">
        <v>2688</v>
      </c>
      <c r="B379" s="74" t="s">
        <v>3547</v>
      </c>
      <c r="C379" s="74" t="s">
        <v>2952</v>
      </c>
      <c r="D379" s="74" t="s">
        <v>3605</v>
      </c>
      <c r="E379" s="74" t="s">
        <v>4101</v>
      </c>
      <c r="F379" s="74" t="s">
        <v>4102</v>
      </c>
      <c r="G379" s="74" t="s">
        <v>4102</v>
      </c>
      <c r="H379" s="74" t="str">
        <f t="shared" si="22"/>
        <v>B07</v>
      </c>
      <c r="I379" s="74" t="str">
        <f>IF(ISERROR(VLOOKUP(H379,BD!BN$2:BO$51,2,FALSE)),"",VLOOKUP(H379,BD!BN$2:BO$51,2,FALSE))</f>
        <v>BLOQUE 07</v>
      </c>
      <c r="J379" s="74" t="str">
        <f t="shared" si="23"/>
        <v>OY</v>
      </c>
      <c r="K379" s="74" t="str">
        <f t="shared" si="24"/>
        <v>PAYAMINO</v>
      </c>
      <c r="L379" s="74" t="str">
        <f t="shared" si="24"/>
        <v>PAD G</v>
      </c>
      <c r="M379" s="74" t="str">
        <f t="shared" si="21"/>
        <v>PAYAMINO-G026</v>
      </c>
      <c r="N379" s="71" t="s">
        <v>3382</v>
      </c>
    </row>
    <row r="380" spans="1:14" hidden="1">
      <c r="A380" s="74" t="s">
        <v>2688</v>
      </c>
      <c r="B380" s="74" t="s">
        <v>3547</v>
      </c>
      <c r="C380" s="74" t="s">
        <v>2952</v>
      </c>
      <c r="D380" s="74" t="s">
        <v>3608</v>
      </c>
      <c r="E380" s="74" t="s">
        <v>4103</v>
      </c>
      <c r="F380" s="74" t="s">
        <v>4104</v>
      </c>
      <c r="G380" s="74" t="s">
        <v>4104</v>
      </c>
      <c r="H380" s="74" t="str">
        <f t="shared" si="22"/>
        <v>B07</v>
      </c>
      <c r="I380" s="74" t="str">
        <f>IF(ISERROR(VLOOKUP(H380,BD!BN$2:BO$51,2,FALSE)),"",VLOOKUP(H380,BD!BN$2:BO$51,2,FALSE))</f>
        <v>BLOQUE 07</v>
      </c>
      <c r="J380" s="74" t="str">
        <f t="shared" si="23"/>
        <v>OY</v>
      </c>
      <c r="K380" s="74" t="str">
        <f t="shared" si="24"/>
        <v>PAYAMINO</v>
      </c>
      <c r="L380" s="74" t="str">
        <f t="shared" si="24"/>
        <v>PAD H</v>
      </c>
      <c r="M380" s="74" t="str">
        <f t="shared" si="21"/>
        <v>PAYAMINO-H010</v>
      </c>
      <c r="N380" s="71" t="s">
        <v>3382</v>
      </c>
    </row>
    <row r="381" spans="1:14" hidden="1">
      <c r="A381" s="74" t="s">
        <v>2688</v>
      </c>
      <c r="B381" s="74" t="s">
        <v>3547</v>
      </c>
      <c r="C381" s="74" t="s">
        <v>2952</v>
      </c>
      <c r="D381" s="74" t="s">
        <v>3608</v>
      </c>
      <c r="E381" s="74" t="s">
        <v>4103</v>
      </c>
      <c r="F381" s="74" t="s">
        <v>4104</v>
      </c>
      <c r="G381" s="74" t="s">
        <v>4105</v>
      </c>
      <c r="H381" s="74" t="str">
        <f t="shared" si="22"/>
        <v>B07</v>
      </c>
      <c r="I381" s="74" t="str">
        <f>IF(ISERROR(VLOOKUP(H381,BD!BN$2:BO$51,2,FALSE)),"",VLOOKUP(H381,BD!BN$2:BO$51,2,FALSE))</f>
        <v>BLOQUE 07</v>
      </c>
      <c r="J381" s="74" t="str">
        <f t="shared" si="23"/>
        <v>OY</v>
      </c>
      <c r="K381" s="74" t="str">
        <f t="shared" si="24"/>
        <v>PAYAMINO</v>
      </c>
      <c r="L381" s="74" t="str">
        <f t="shared" si="24"/>
        <v>PAD H</v>
      </c>
      <c r="M381" s="74" t="str">
        <f t="shared" si="21"/>
        <v>PAYAMINO-H010S1</v>
      </c>
      <c r="N381" s="71" t="s">
        <v>3382</v>
      </c>
    </row>
    <row r="382" spans="1:14" hidden="1">
      <c r="A382" s="74" t="s">
        <v>2688</v>
      </c>
      <c r="B382" s="74" t="s">
        <v>3547</v>
      </c>
      <c r="C382" s="74" t="s">
        <v>2952</v>
      </c>
      <c r="D382" s="74" t="s">
        <v>3613</v>
      </c>
      <c r="E382" s="74" t="s">
        <v>4106</v>
      </c>
      <c r="F382" s="74" t="s">
        <v>4107</v>
      </c>
      <c r="G382" s="74" t="s">
        <v>4107</v>
      </c>
      <c r="H382" s="74" t="str">
        <f t="shared" si="22"/>
        <v>B07</v>
      </c>
      <c r="I382" s="74" t="str">
        <f>IF(ISERROR(VLOOKUP(H382,BD!BN$2:BO$51,2,FALSE)),"",VLOOKUP(H382,BD!BN$2:BO$51,2,FALSE))</f>
        <v>BLOQUE 07</v>
      </c>
      <c r="J382" s="74" t="str">
        <f t="shared" si="23"/>
        <v>OY</v>
      </c>
      <c r="K382" s="74" t="str">
        <f t="shared" si="24"/>
        <v>PAYAMINO</v>
      </c>
      <c r="L382" s="74" t="str">
        <f t="shared" si="24"/>
        <v>PAD I</v>
      </c>
      <c r="M382" s="74" t="str">
        <f t="shared" si="21"/>
        <v>PAYAMINO-I013</v>
      </c>
      <c r="N382" s="71" t="s">
        <v>3382</v>
      </c>
    </row>
    <row r="383" spans="1:14" hidden="1">
      <c r="A383" s="74" t="s">
        <v>2688</v>
      </c>
      <c r="B383" s="74" t="s">
        <v>3547</v>
      </c>
      <c r="C383" s="74" t="s">
        <v>2952</v>
      </c>
      <c r="D383" s="74" t="s">
        <v>3616</v>
      </c>
      <c r="E383" s="74" t="s">
        <v>4108</v>
      </c>
      <c r="F383" s="74" t="s">
        <v>4109</v>
      </c>
      <c r="G383" s="74" t="s">
        <v>4109</v>
      </c>
      <c r="H383" s="74" t="str">
        <f t="shared" si="22"/>
        <v>B07</v>
      </c>
      <c r="I383" s="74" t="str">
        <f>IF(ISERROR(VLOOKUP(H383,BD!BN$2:BO$51,2,FALSE)),"",VLOOKUP(H383,BD!BN$2:BO$51,2,FALSE))</f>
        <v>BLOQUE 07</v>
      </c>
      <c r="J383" s="74" t="str">
        <f t="shared" si="23"/>
        <v>OY</v>
      </c>
      <c r="K383" s="74" t="str">
        <f t="shared" si="24"/>
        <v>PAYAMINO</v>
      </c>
      <c r="L383" s="74" t="str">
        <f t="shared" si="24"/>
        <v>PAD J</v>
      </c>
      <c r="M383" s="74" t="str">
        <f t="shared" si="21"/>
        <v>PAYAMINO-J020</v>
      </c>
      <c r="N383" s="71" t="s">
        <v>3382</v>
      </c>
    </row>
    <row r="384" spans="1:14" hidden="1">
      <c r="A384" s="74" t="s">
        <v>2688</v>
      </c>
      <c r="B384" s="74" t="s">
        <v>3547</v>
      </c>
      <c r="C384" s="74" t="s">
        <v>2952</v>
      </c>
      <c r="D384" s="74" t="s">
        <v>3616</v>
      </c>
      <c r="E384" s="74" t="s">
        <v>4110</v>
      </c>
      <c r="F384" s="74" t="s">
        <v>4111</v>
      </c>
      <c r="G384" s="74" t="s">
        <v>4111</v>
      </c>
      <c r="H384" s="74" t="str">
        <f t="shared" si="22"/>
        <v>B07</v>
      </c>
      <c r="I384" s="74" t="str">
        <f>IF(ISERROR(VLOOKUP(H384,BD!BN$2:BO$51,2,FALSE)),"",VLOOKUP(H384,BD!BN$2:BO$51,2,FALSE))</f>
        <v>BLOQUE 07</v>
      </c>
      <c r="J384" s="74" t="str">
        <f t="shared" si="23"/>
        <v>OY</v>
      </c>
      <c r="K384" s="74" t="str">
        <f t="shared" si="24"/>
        <v>PAYAMINO</v>
      </c>
      <c r="L384" s="74" t="str">
        <f t="shared" si="24"/>
        <v>PAD J</v>
      </c>
      <c r="M384" s="74" t="str">
        <f t="shared" si="21"/>
        <v>PAYAMINO-J024H</v>
      </c>
      <c r="N384" s="71" t="s">
        <v>3382</v>
      </c>
    </row>
    <row r="385" spans="1:14" hidden="1">
      <c r="A385" s="74" t="s">
        <v>2688</v>
      </c>
      <c r="B385" s="74" t="s">
        <v>3547</v>
      </c>
      <c r="C385" s="74" t="s">
        <v>2952</v>
      </c>
      <c r="D385" s="74" t="s">
        <v>3616</v>
      </c>
      <c r="E385" s="74" t="s">
        <v>4112</v>
      </c>
      <c r="F385" s="74" t="s">
        <v>4113</v>
      </c>
      <c r="G385" s="74" t="s">
        <v>4113</v>
      </c>
      <c r="H385" s="74" t="str">
        <f t="shared" si="22"/>
        <v>B07</v>
      </c>
      <c r="I385" s="74" t="str">
        <f>IF(ISERROR(VLOOKUP(H385,BD!BN$2:BO$51,2,FALSE)),"",VLOOKUP(H385,BD!BN$2:BO$51,2,FALSE))</f>
        <v>BLOQUE 07</v>
      </c>
      <c r="J385" s="74" t="str">
        <f t="shared" si="23"/>
        <v>OY</v>
      </c>
      <c r="K385" s="74" t="str">
        <f t="shared" si="24"/>
        <v>PAYAMINO</v>
      </c>
      <c r="L385" s="74" t="str">
        <f t="shared" si="24"/>
        <v>PAD J</v>
      </c>
      <c r="M385" s="74" t="str">
        <f t="shared" si="21"/>
        <v>PAYAMINO-J014</v>
      </c>
      <c r="N385" s="71" t="s">
        <v>3382</v>
      </c>
    </row>
    <row r="386" spans="1:14" hidden="1">
      <c r="A386" s="74" t="s">
        <v>2688</v>
      </c>
      <c r="B386" s="74" t="s">
        <v>3547</v>
      </c>
      <c r="C386" s="74" t="s">
        <v>2952</v>
      </c>
      <c r="D386" s="74" t="s">
        <v>3619</v>
      </c>
      <c r="E386" s="74" t="s">
        <v>4114</v>
      </c>
      <c r="F386" s="74" t="s">
        <v>4115</v>
      </c>
      <c r="G386" s="74" t="s">
        <v>4115</v>
      </c>
      <c r="H386" s="74" t="str">
        <f t="shared" si="22"/>
        <v>B07</v>
      </c>
      <c r="I386" s="74" t="str">
        <f>IF(ISERROR(VLOOKUP(H386,BD!BN$2:BO$51,2,FALSE)),"",VLOOKUP(H386,BD!BN$2:BO$51,2,FALSE))</f>
        <v>BLOQUE 07</v>
      </c>
      <c r="J386" s="74" t="str">
        <f t="shared" si="23"/>
        <v>OY</v>
      </c>
      <c r="K386" s="74" t="str">
        <f t="shared" si="24"/>
        <v>PAYAMINO</v>
      </c>
      <c r="L386" s="74" t="str">
        <f t="shared" si="24"/>
        <v>PAD K</v>
      </c>
      <c r="M386" s="74" t="str">
        <f t="shared" si="21"/>
        <v>PAYAMINO-K015</v>
      </c>
      <c r="N386" s="71" t="s">
        <v>3382</v>
      </c>
    </row>
    <row r="387" spans="1:14" hidden="1">
      <c r="A387" s="74" t="s">
        <v>2688</v>
      </c>
      <c r="B387" s="74" t="s">
        <v>3547</v>
      </c>
      <c r="C387" s="74" t="s">
        <v>2952</v>
      </c>
      <c r="D387" s="74" t="s">
        <v>3668</v>
      </c>
      <c r="E387" s="74" t="s">
        <v>4116</v>
      </c>
      <c r="F387" s="74" t="s">
        <v>4117</v>
      </c>
      <c r="G387" s="74" t="s">
        <v>4117</v>
      </c>
      <c r="H387" s="74" t="str">
        <f t="shared" si="22"/>
        <v>B07</v>
      </c>
      <c r="I387" s="74" t="str">
        <f>IF(ISERROR(VLOOKUP(H387,BD!BN$2:BO$51,2,FALSE)),"",VLOOKUP(H387,BD!BN$2:BO$51,2,FALSE))</f>
        <v>BLOQUE 07</v>
      </c>
      <c r="J387" s="74" t="str">
        <f t="shared" si="23"/>
        <v>OY</v>
      </c>
      <c r="K387" s="74" t="str">
        <f t="shared" si="24"/>
        <v>PAYAMINO</v>
      </c>
      <c r="L387" s="74" t="str">
        <f t="shared" si="24"/>
        <v>PAD L</v>
      </c>
      <c r="M387" s="74" t="str">
        <f t="shared" si="21"/>
        <v>PAYAMINO-L016</v>
      </c>
      <c r="N387" s="71" t="s">
        <v>3382</v>
      </c>
    </row>
    <row r="388" spans="1:14" hidden="1">
      <c r="A388" s="74" t="s">
        <v>2688</v>
      </c>
      <c r="B388" s="74" t="s">
        <v>3547</v>
      </c>
      <c r="C388" s="74" t="s">
        <v>2952</v>
      </c>
      <c r="D388" s="74" t="s">
        <v>3671</v>
      </c>
      <c r="E388" s="74" t="s">
        <v>4118</v>
      </c>
      <c r="F388" s="74" t="s">
        <v>4119</v>
      </c>
      <c r="G388" s="74" t="s">
        <v>4119</v>
      </c>
      <c r="H388" s="74" t="str">
        <f t="shared" si="22"/>
        <v>B07</v>
      </c>
      <c r="I388" s="74" t="str">
        <f>IF(ISERROR(VLOOKUP(H388,BD!BN$2:BO$51,2,FALSE)),"",VLOOKUP(H388,BD!BN$2:BO$51,2,FALSE))</f>
        <v>BLOQUE 07</v>
      </c>
      <c r="J388" s="74" t="str">
        <f t="shared" si="23"/>
        <v>OY</v>
      </c>
      <c r="K388" s="74" t="str">
        <f t="shared" si="24"/>
        <v>PAYAMINO</v>
      </c>
      <c r="L388" s="74" t="str">
        <f t="shared" si="24"/>
        <v>PAD M</v>
      </c>
      <c r="M388" s="74" t="str">
        <f t="shared" si="21"/>
        <v>PAYAMINO-M018</v>
      </c>
      <c r="N388" s="71" t="s">
        <v>3382</v>
      </c>
    </row>
    <row r="389" spans="1:14" hidden="1">
      <c r="A389" s="74" t="s">
        <v>2688</v>
      </c>
      <c r="B389" s="74" t="s">
        <v>3547</v>
      </c>
      <c r="C389" s="74" t="s">
        <v>2952</v>
      </c>
      <c r="D389" s="74" t="s">
        <v>4120</v>
      </c>
      <c r="E389" s="74" t="s">
        <v>4121</v>
      </c>
      <c r="F389" s="74" t="s">
        <v>4122</v>
      </c>
      <c r="G389" s="74" t="s">
        <v>4122</v>
      </c>
      <c r="H389" s="74" t="str">
        <f t="shared" si="22"/>
        <v>B07</v>
      </c>
      <c r="I389" s="74" t="str">
        <f>IF(ISERROR(VLOOKUP(H389,BD!BN$2:BO$51,2,FALSE)),"",VLOOKUP(H389,BD!BN$2:BO$51,2,FALSE))</f>
        <v>BLOQUE 07</v>
      </c>
      <c r="J389" s="74" t="str">
        <f t="shared" si="23"/>
        <v>OY</v>
      </c>
      <c r="K389" s="74" t="str">
        <f t="shared" si="24"/>
        <v>PAYAMINO</v>
      </c>
      <c r="L389" s="74" t="str">
        <f t="shared" si="24"/>
        <v>PAD N</v>
      </c>
      <c r="M389" s="74" t="str">
        <f t="shared" si="21"/>
        <v>PAYAMINO-N019</v>
      </c>
      <c r="N389" s="71" t="s">
        <v>3382</v>
      </c>
    </row>
    <row r="390" spans="1:14" hidden="1">
      <c r="A390" s="74" t="s">
        <v>2688</v>
      </c>
      <c r="B390" s="74" t="s">
        <v>3547</v>
      </c>
      <c r="C390" s="74" t="s">
        <v>2952</v>
      </c>
      <c r="D390" s="74" t="s">
        <v>4123</v>
      </c>
      <c r="E390" s="74" t="s">
        <v>4124</v>
      </c>
      <c r="F390" s="74" t="s">
        <v>4125</v>
      </c>
      <c r="G390" s="74" t="s">
        <v>4125</v>
      </c>
      <c r="H390" s="74" t="str">
        <f t="shared" si="22"/>
        <v>B07</v>
      </c>
      <c r="I390" s="74" t="str">
        <f>IF(ISERROR(VLOOKUP(H390,BD!BN$2:BO$51,2,FALSE)),"",VLOOKUP(H390,BD!BN$2:BO$51,2,FALSE))</f>
        <v>BLOQUE 07</v>
      </c>
      <c r="J390" s="74" t="str">
        <f t="shared" si="23"/>
        <v>OY</v>
      </c>
      <c r="K390" s="74" t="str">
        <f t="shared" si="24"/>
        <v>PAYAMINO</v>
      </c>
      <c r="L390" s="74" t="str">
        <f t="shared" si="24"/>
        <v>PAD O</v>
      </c>
      <c r="M390" s="74" t="str">
        <f t="shared" si="21"/>
        <v>PAYAMINO-O021</v>
      </c>
      <c r="N390" s="71" t="s">
        <v>3382</v>
      </c>
    </row>
    <row r="391" spans="1:14" hidden="1">
      <c r="A391" s="74" t="s">
        <v>2688</v>
      </c>
      <c r="B391" s="74" t="s">
        <v>3547</v>
      </c>
      <c r="C391" s="74" t="s">
        <v>2952</v>
      </c>
      <c r="D391" s="74" t="s">
        <v>4126</v>
      </c>
      <c r="E391" s="74" t="s">
        <v>4127</v>
      </c>
      <c r="F391" s="74" t="s">
        <v>4128</v>
      </c>
      <c r="G391" s="74" t="s">
        <v>4128</v>
      </c>
      <c r="H391" s="74" t="str">
        <f t="shared" si="22"/>
        <v>B07</v>
      </c>
      <c r="I391" s="74" t="str">
        <f>IF(ISERROR(VLOOKUP(H391,BD!BN$2:BO$51,2,FALSE)),"",VLOOKUP(H391,BD!BN$2:BO$51,2,FALSE))</f>
        <v>BLOQUE 07</v>
      </c>
      <c r="J391" s="74" t="str">
        <f t="shared" si="23"/>
        <v>OY</v>
      </c>
      <c r="K391" s="74" t="str">
        <f t="shared" si="24"/>
        <v>PAYAMINO</v>
      </c>
      <c r="L391" s="74" t="str">
        <f t="shared" si="24"/>
        <v>PAD P</v>
      </c>
      <c r="M391" s="74" t="str">
        <f t="shared" si="21"/>
        <v>PAYAMINO-P023</v>
      </c>
      <c r="N391" s="71" t="s">
        <v>3382</v>
      </c>
    </row>
    <row r="392" spans="1:14" hidden="1">
      <c r="A392" s="74" t="s">
        <v>2688</v>
      </c>
      <c r="B392" s="74" t="s">
        <v>3547</v>
      </c>
      <c r="C392" s="74" t="s">
        <v>4129</v>
      </c>
      <c r="D392" s="74" t="s">
        <v>3489</v>
      </c>
      <c r="E392" s="74" t="s">
        <v>4130</v>
      </c>
      <c r="F392" s="74" t="s">
        <v>4131</v>
      </c>
      <c r="G392" s="74" t="s">
        <v>4131</v>
      </c>
      <c r="H392" s="74" t="str">
        <f t="shared" si="22"/>
        <v>B07</v>
      </c>
      <c r="I392" s="74" t="str">
        <f>IF(ISERROR(VLOOKUP(H392,BD!BN$2:BO$51,2,FALSE)),"",VLOOKUP(H392,BD!BN$2:BO$51,2,FALSE))</f>
        <v>BLOQUE 07</v>
      </c>
      <c r="J392" s="74" t="str">
        <f t="shared" si="23"/>
        <v>OY</v>
      </c>
      <c r="K392" s="74" t="str">
        <f t="shared" si="24"/>
        <v>PUNINO</v>
      </c>
      <c r="L392" s="74" t="str">
        <f t="shared" si="24"/>
        <v>PAD A</v>
      </c>
      <c r="M392" s="74" t="str">
        <f t="shared" si="21"/>
        <v>PUNINO-A001</v>
      </c>
      <c r="N392" s="71" t="s">
        <v>3382</v>
      </c>
    </row>
    <row r="393" spans="1:14" hidden="1">
      <c r="A393" s="74" t="s">
        <v>2699</v>
      </c>
      <c r="B393" s="74"/>
      <c r="C393" s="74" t="s">
        <v>4132</v>
      </c>
      <c r="D393" s="74" t="s">
        <v>3374</v>
      </c>
      <c r="E393" s="74" t="s">
        <v>4133</v>
      </c>
      <c r="F393" s="74" t="s">
        <v>4134</v>
      </c>
      <c r="G393" s="74" t="s">
        <v>4134</v>
      </c>
      <c r="H393" s="74" t="str">
        <f t="shared" si="22"/>
        <v>B10</v>
      </c>
      <c r="I393" s="74" t="str">
        <f>IF(ISERROR(VLOOKUP(H393,BD!BN$2:BO$51,2,FALSE)),"",VLOOKUP(H393,BD!BN$2:BO$51,2,FALSE))</f>
        <v>BLOQUE 10</v>
      </c>
      <c r="J393" s="74" t="str">
        <f t="shared" si="23"/>
        <v/>
      </c>
      <c r="K393" s="74" t="str">
        <f t="shared" si="24"/>
        <v>OGLAN ANGLO</v>
      </c>
      <c r="L393" s="74" t="str">
        <f t="shared" si="24"/>
        <v>PAD</v>
      </c>
      <c r="M393" s="74" t="str">
        <f t="shared" si="21"/>
        <v>OGLAN ANGLO-001</v>
      </c>
      <c r="N393" s="71" t="s">
        <v>3382</v>
      </c>
    </row>
    <row r="394" spans="1:14" hidden="1">
      <c r="A394" s="74" t="s">
        <v>2710</v>
      </c>
      <c r="B394" s="74"/>
      <c r="C394" s="74" t="s">
        <v>4135</v>
      </c>
      <c r="D394" s="74" t="s">
        <v>3374</v>
      </c>
      <c r="E394" s="74" t="s">
        <v>4136</v>
      </c>
      <c r="F394" s="74" t="s">
        <v>4137</v>
      </c>
      <c r="G394" s="74" t="s">
        <v>4137</v>
      </c>
      <c r="H394" s="74" t="str">
        <f t="shared" si="22"/>
        <v>B11</v>
      </c>
      <c r="I394" s="74" t="str">
        <f>IF(ISERROR(VLOOKUP(H394,BD!BN$2:BO$51,2,FALSE)),"",VLOOKUP(H394,BD!BN$2:BO$51,2,FALSE))</f>
        <v>BLOQUE 11</v>
      </c>
      <c r="J394" s="74" t="str">
        <f t="shared" si="23"/>
        <v/>
      </c>
      <c r="K394" s="74" t="str">
        <f t="shared" si="24"/>
        <v>CAMINO</v>
      </c>
      <c r="L394" s="74" t="str">
        <f t="shared" si="24"/>
        <v>PAD</v>
      </c>
      <c r="M394" s="74" t="str">
        <f t="shared" si="21"/>
        <v>CAMINO-001</v>
      </c>
      <c r="N394" s="71" t="s">
        <v>3382</v>
      </c>
    </row>
    <row r="395" spans="1:14" hidden="1">
      <c r="A395" s="74" t="s">
        <v>2710</v>
      </c>
      <c r="B395" s="74"/>
      <c r="C395" s="74" t="s">
        <v>4138</v>
      </c>
      <c r="D395" s="74" t="s">
        <v>3374</v>
      </c>
      <c r="E395" s="74" t="s">
        <v>4139</v>
      </c>
      <c r="F395" s="74" t="s">
        <v>4140</v>
      </c>
      <c r="G395" s="74" t="s">
        <v>4140</v>
      </c>
      <c r="H395" s="74" t="str">
        <f t="shared" si="22"/>
        <v>B11</v>
      </c>
      <c r="I395" s="74" t="str">
        <f>IF(ISERROR(VLOOKUP(H395,BD!BN$2:BO$51,2,FALSE)),"",VLOOKUP(H395,BD!BN$2:BO$51,2,FALSE))</f>
        <v>BLOQUE 11</v>
      </c>
      <c r="J395" s="74" t="str">
        <f t="shared" si="23"/>
        <v/>
      </c>
      <c r="K395" s="74" t="str">
        <f t="shared" si="24"/>
        <v>OCHENTA</v>
      </c>
      <c r="L395" s="74" t="str">
        <f t="shared" si="24"/>
        <v>PAD</v>
      </c>
      <c r="M395" s="74" t="str">
        <f t="shared" si="21"/>
        <v>OCHENTA-001</v>
      </c>
      <c r="N395" s="71" t="s">
        <v>3382</v>
      </c>
    </row>
    <row r="396" spans="1:14" hidden="1">
      <c r="A396" s="74" t="s">
        <v>2710</v>
      </c>
      <c r="B396" s="74"/>
      <c r="C396" s="74" t="s">
        <v>4141</v>
      </c>
      <c r="D396" s="74" t="s">
        <v>3374</v>
      </c>
      <c r="E396" s="74" t="s">
        <v>4142</v>
      </c>
      <c r="F396" s="74" t="s">
        <v>4143</v>
      </c>
      <c r="G396" s="74" t="s">
        <v>4143</v>
      </c>
      <c r="H396" s="74" t="str">
        <f t="shared" si="22"/>
        <v>B11</v>
      </c>
      <c r="I396" s="74" t="str">
        <f>IF(ISERROR(VLOOKUP(H396,BD!BN$2:BO$51,2,FALSE)),"",VLOOKUP(H396,BD!BN$2:BO$51,2,FALSE))</f>
        <v>BLOQUE 11</v>
      </c>
      <c r="J396" s="74" t="str">
        <f t="shared" si="23"/>
        <v/>
      </c>
      <c r="K396" s="74" t="str">
        <f t="shared" si="24"/>
        <v>PUSINO</v>
      </c>
      <c r="L396" s="74" t="str">
        <f t="shared" si="24"/>
        <v>PAD</v>
      </c>
      <c r="M396" s="74" t="str">
        <f t="shared" ref="M396:M459" si="25">+IF(F396=F395,E396&amp;RIGHT(G396,2),E396)</f>
        <v>PUSINO-001</v>
      </c>
      <c r="N396" s="71" t="s">
        <v>3382</v>
      </c>
    </row>
    <row r="397" spans="1:14" hidden="1">
      <c r="A397" s="74" t="s">
        <v>2721</v>
      </c>
      <c r="B397" s="74" t="s">
        <v>4144</v>
      </c>
      <c r="C397" s="74" t="s">
        <v>4145</v>
      </c>
      <c r="D397" s="74" t="s">
        <v>3489</v>
      </c>
      <c r="E397" s="74" t="s">
        <v>4146</v>
      </c>
      <c r="F397" s="74" t="s">
        <v>4147</v>
      </c>
      <c r="G397" s="74" t="s">
        <v>4147</v>
      </c>
      <c r="H397" s="74" t="str">
        <f t="shared" si="22"/>
        <v>B12</v>
      </c>
      <c r="I397" s="74" t="str">
        <f>IF(ISERROR(VLOOKUP(H397,BD!BN$2:BO$51,2,FALSE)),"",VLOOKUP(H397,BD!BN$2:BO$51,2,FALSE))</f>
        <v>BLOQUE 12</v>
      </c>
      <c r="J397" s="74" t="str">
        <f t="shared" si="23"/>
        <v>EY</v>
      </c>
      <c r="K397" s="74" t="str">
        <f t="shared" si="24"/>
        <v>COCAYA CENTRO</v>
      </c>
      <c r="L397" s="74" t="str">
        <f t="shared" si="24"/>
        <v>PAD A</v>
      </c>
      <c r="M397" s="74" t="str">
        <f t="shared" si="25"/>
        <v>COCAYA CENTRO-A001</v>
      </c>
      <c r="N397" s="71" t="s">
        <v>3382</v>
      </c>
    </row>
    <row r="398" spans="1:14" hidden="1">
      <c r="A398" s="74" t="s">
        <v>2721</v>
      </c>
      <c r="B398" s="74" t="s">
        <v>4144</v>
      </c>
      <c r="C398" s="74" t="s">
        <v>2855</v>
      </c>
      <c r="D398" s="74" t="s">
        <v>3489</v>
      </c>
      <c r="E398" s="74" t="s">
        <v>4148</v>
      </c>
      <c r="F398" s="74" t="s">
        <v>4149</v>
      </c>
      <c r="G398" s="74" t="s">
        <v>4149</v>
      </c>
      <c r="H398" s="74" t="str">
        <f t="shared" si="22"/>
        <v>B12</v>
      </c>
      <c r="I398" s="74" t="str">
        <f>IF(ISERROR(VLOOKUP(H398,BD!BN$2:BO$51,2,FALSE)),"",VLOOKUP(H398,BD!BN$2:BO$51,2,FALSE))</f>
        <v>BLOQUE 12</v>
      </c>
      <c r="J398" s="74" t="str">
        <f t="shared" si="23"/>
        <v>EY</v>
      </c>
      <c r="K398" s="74" t="str">
        <f t="shared" si="24"/>
        <v>DUMBIQUE</v>
      </c>
      <c r="L398" s="74" t="str">
        <f t="shared" si="24"/>
        <v>PAD A</v>
      </c>
      <c r="M398" s="74" t="str">
        <f t="shared" si="25"/>
        <v>DUMBIQUE-A003</v>
      </c>
      <c r="N398" s="71" t="s">
        <v>3382</v>
      </c>
    </row>
    <row r="399" spans="1:14" hidden="1">
      <c r="A399" s="74" t="s">
        <v>2721</v>
      </c>
      <c r="B399" s="74" t="s">
        <v>4144</v>
      </c>
      <c r="C399" s="74" t="s">
        <v>2855</v>
      </c>
      <c r="D399" s="74" t="s">
        <v>3489</v>
      </c>
      <c r="E399" s="74" t="s">
        <v>4150</v>
      </c>
      <c r="F399" s="74" t="s">
        <v>4151</v>
      </c>
      <c r="G399" s="74" t="s">
        <v>4151</v>
      </c>
      <c r="H399" s="74" t="str">
        <f t="shared" si="22"/>
        <v>B12</v>
      </c>
      <c r="I399" s="74" t="str">
        <f>IF(ISERROR(VLOOKUP(H399,BD!BN$2:BO$51,2,FALSE)),"",VLOOKUP(H399,BD!BN$2:BO$51,2,FALSE))</f>
        <v>BLOQUE 12</v>
      </c>
      <c r="J399" s="74" t="str">
        <f t="shared" si="23"/>
        <v>EY</v>
      </c>
      <c r="K399" s="74" t="str">
        <f t="shared" si="24"/>
        <v>DUMBIQUE</v>
      </c>
      <c r="L399" s="74" t="str">
        <f t="shared" si="24"/>
        <v>PAD A</v>
      </c>
      <c r="M399" s="74" t="str">
        <f t="shared" si="25"/>
        <v>DUMBIQUE-A002I</v>
      </c>
      <c r="N399" s="71" t="s">
        <v>3382</v>
      </c>
    </row>
    <row r="400" spans="1:14" hidden="1">
      <c r="A400" s="74" t="s">
        <v>2721</v>
      </c>
      <c r="B400" s="74" t="s">
        <v>4144</v>
      </c>
      <c r="C400" s="74" t="s">
        <v>2855</v>
      </c>
      <c r="D400" s="74" t="s">
        <v>3489</v>
      </c>
      <c r="E400" s="74" t="s">
        <v>4152</v>
      </c>
      <c r="F400" s="74" t="s">
        <v>4153</v>
      </c>
      <c r="G400" s="74" t="s">
        <v>4153</v>
      </c>
      <c r="H400" s="74" t="str">
        <f t="shared" si="22"/>
        <v>B12</v>
      </c>
      <c r="I400" s="74" t="str">
        <f>IF(ISERROR(VLOOKUP(H400,BD!BN$2:BO$51,2,FALSE)),"",VLOOKUP(H400,BD!BN$2:BO$51,2,FALSE))</f>
        <v>BLOQUE 12</v>
      </c>
      <c r="J400" s="74" t="str">
        <f t="shared" si="23"/>
        <v>EY</v>
      </c>
      <c r="K400" s="74" t="str">
        <f t="shared" si="24"/>
        <v>DUMBIQUE</v>
      </c>
      <c r="L400" s="74" t="str">
        <f t="shared" si="24"/>
        <v>PAD A</v>
      </c>
      <c r="M400" s="74" t="str">
        <f t="shared" si="25"/>
        <v>DUMBIQUE-A001</v>
      </c>
      <c r="N400" s="71" t="s">
        <v>3382</v>
      </c>
    </row>
    <row r="401" spans="1:14" hidden="1">
      <c r="A401" s="74" t="s">
        <v>2721</v>
      </c>
      <c r="B401" s="74" t="s">
        <v>4144</v>
      </c>
      <c r="C401" s="74" t="s">
        <v>2855</v>
      </c>
      <c r="D401" s="74" t="s">
        <v>3489</v>
      </c>
      <c r="E401" s="74" t="s">
        <v>4154</v>
      </c>
      <c r="F401" s="74" t="s">
        <v>4155</v>
      </c>
      <c r="G401" s="74" t="s">
        <v>4155</v>
      </c>
      <c r="H401" s="74" t="str">
        <f t="shared" si="22"/>
        <v>B12</v>
      </c>
      <c r="I401" s="74" t="str">
        <f>IF(ISERROR(VLOOKUP(H401,BD!BN$2:BO$51,2,FALSE)),"",VLOOKUP(H401,BD!BN$2:BO$51,2,FALSE))</f>
        <v>BLOQUE 12</v>
      </c>
      <c r="J401" s="74" t="str">
        <f t="shared" si="23"/>
        <v>EY</v>
      </c>
      <c r="K401" s="74" t="str">
        <f t="shared" si="24"/>
        <v>DUMBIQUE</v>
      </c>
      <c r="L401" s="74" t="str">
        <f t="shared" si="24"/>
        <v>PAD A</v>
      </c>
      <c r="M401" s="74" t="str">
        <f t="shared" si="25"/>
        <v>DUMBIQUE-A004</v>
      </c>
      <c r="N401" s="71" t="s">
        <v>3382</v>
      </c>
    </row>
    <row r="402" spans="1:14" hidden="1">
      <c r="A402" s="74" t="s">
        <v>2721</v>
      </c>
      <c r="B402" s="74" t="s">
        <v>4144</v>
      </c>
      <c r="C402" s="74" t="s">
        <v>2894</v>
      </c>
      <c r="D402" s="74" t="s">
        <v>3489</v>
      </c>
      <c r="E402" s="74" t="s">
        <v>4156</v>
      </c>
      <c r="F402" s="74" t="s">
        <v>4157</v>
      </c>
      <c r="G402" s="74" t="s">
        <v>4157</v>
      </c>
      <c r="H402" s="74" t="str">
        <f t="shared" ref="H402:H465" si="26">+A402</f>
        <v>B12</v>
      </c>
      <c r="I402" s="74" t="str">
        <f>IF(ISERROR(VLOOKUP(H402,BD!BN$2:BO$51,2,FALSE)),"",VLOOKUP(H402,BD!BN$2:BO$51,2,FALSE))</f>
        <v>BLOQUE 12</v>
      </c>
      <c r="J402" s="74" t="str">
        <f t="shared" ref="J402:J465" si="27">IF(B402="","",B402)</f>
        <v>EY</v>
      </c>
      <c r="K402" s="74" t="str">
        <f t="shared" ref="K402:L465" si="28">+C402</f>
        <v>DUMBIQUE SUR</v>
      </c>
      <c r="L402" s="74" t="str">
        <f t="shared" si="28"/>
        <v>PAD A</v>
      </c>
      <c r="M402" s="74" t="str">
        <f t="shared" si="25"/>
        <v>DUMBIQUE SUR-A001</v>
      </c>
      <c r="N402" s="71" t="s">
        <v>3382</v>
      </c>
    </row>
    <row r="403" spans="1:14" hidden="1">
      <c r="A403" s="74" t="s">
        <v>2721</v>
      </c>
      <c r="B403" s="74" t="s">
        <v>4144</v>
      </c>
      <c r="C403" s="74" t="s">
        <v>2719</v>
      </c>
      <c r="D403" s="74" t="s">
        <v>3489</v>
      </c>
      <c r="E403" s="74" t="s">
        <v>4158</v>
      </c>
      <c r="F403" s="74" t="s">
        <v>4159</v>
      </c>
      <c r="G403" s="74" t="s">
        <v>4159</v>
      </c>
      <c r="H403" s="74" t="str">
        <f t="shared" si="26"/>
        <v>B12</v>
      </c>
      <c r="I403" s="74" t="str">
        <f>IF(ISERROR(VLOOKUP(H403,BD!BN$2:BO$51,2,FALSE)),"",VLOOKUP(H403,BD!BN$2:BO$51,2,FALSE))</f>
        <v>BLOQUE 12</v>
      </c>
      <c r="J403" s="74" t="str">
        <f t="shared" si="27"/>
        <v>EY</v>
      </c>
      <c r="K403" s="74" t="str">
        <f t="shared" si="28"/>
        <v>EDEN YUTURI</v>
      </c>
      <c r="L403" s="74" t="str">
        <f t="shared" si="28"/>
        <v>PAD A</v>
      </c>
      <c r="M403" s="74" t="str">
        <f t="shared" si="25"/>
        <v>EDEN YUTURI-A001</v>
      </c>
      <c r="N403" s="71" t="s">
        <v>3382</v>
      </c>
    </row>
    <row r="404" spans="1:14" hidden="1">
      <c r="A404" s="74" t="s">
        <v>2721</v>
      </c>
      <c r="B404" s="74" t="s">
        <v>4144</v>
      </c>
      <c r="C404" s="74" t="s">
        <v>2719</v>
      </c>
      <c r="D404" s="74" t="s">
        <v>3489</v>
      </c>
      <c r="E404" s="74" t="s">
        <v>4160</v>
      </c>
      <c r="F404" s="74" t="s">
        <v>4161</v>
      </c>
      <c r="G404" s="74" t="s">
        <v>4161</v>
      </c>
      <c r="H404" s="74" t="str">
        <f t="shared" si="26"/>
        <v>B12</v>
      </c>
      <c r="I404" s="74" t="str">
        <f>IF(ISERROR(VLOOKUP(H404,BD!BN$2:BO$51,2,FALSE)),"",VLOOKUP(H404,BD!BN$2:BO$51,2,FALSE))</f>
        <v>BLOQUE 12</v>
      </c>
      <c r="J404" s="74" t="str">
        <f t="shared" si="27"/>
        <v>EY</v>
      </c>
      <c r="K404" s="74" t="str">
        <f t="shared" si="28"/>
        <v>EDEN YUTURI</v>
      </c>
      <c r="L404" s="74" t="str">
        <f t="shared" si="28"/>
        <v>PAD A</v>
      </c>
      <c r="M404" s="74" t="str">
        <f t="shared" si="25"/>
        <v>EDEN YUTURI-A002</v>
      </c>
      <c r="N404" s="71" t="s">
        <v>3382</v>
      </c>
    </row>
    <row r="405" spans="1:14" hidden="1">
      <c r="A405" s="74" t="s">
        <v>2721</v>
      </c>
      <c r="B405" s="74" t="s">
        <v>4144</v>
      </c>
      <c r="C405" s="74" t="s">
        <v>2719</v>
      </c>
      <c r="D405" s="74" t="s">
        <v>3489</v>
      </c>
      <c r="E405" s="74" t="s">
        <v>4162</v>
      </c>
      <c r="F405" s="74" t="s">
        <v>4163</v>
      </c>
      <c r="G405" s="74" t="s">
        <v>4163</v>
      </c>
      <c r="H405" s="74" t="str">
        <f t="shared" si="26"/>
        <v>B12</v>
      </c>
      <c r="I405" s="74" t="str">
        <f>IF(ISERROR(VLOOKUP(H405,BD!BN$2:BO$51,2,FALSE)),"",VLOOKUP(H405,BD!BN$2:BO$51,2,FALSE))</f>
        <v>BLOQUE 12</v>
      </c>
      <c r="J405" s="74" t="str">
        <f t="shared" si="27"/>
        <v>EY</v>
      </c>
      <c r="K405" s="74" t="str">
        <f t="shared" si="28"/>
        <v>EDEN YUTURI</v>
      </c>
      <c r="L405" s="74" t="str">
        <f t="shared" si="28"/>
        <v>PAD A</v>
      </c>
      <c r="M405" s="74" t="str">
        <f t="shared" si="25"/>
        <v>EDEN YUTURI-A042</v>
      </c>
      <c r="N405" s="71" t="s">
        <v>3382</v>
      </c>
    </row>
    <row r="406" spans="1:14" hidden="1">
      <c r="A406" s="74" t="s">
        <v>2721</v>
      </c>
      <c r="B406" s="74" t="s">
        <v>4144</v>
      </c>
      <c r="C406" s="74" t="s">
        <v>2719</v>
      </c>
      <c r="D406" s="74" t="s">
        <v>3489</v>
      </c>
      <c r="E406" s="74" t="s">
        <v>4164</v>
      </c>
      <c r="F406" s="74" t="s">
        <v>4165</v>
      </c>
      <c r="G406" s="74" t="s">
        <v>4165</v>
      </c>
      <c r="H406" s="74" t="str">
        <f t="shared" si="26"/>
        <v>B12</v>
      </c>
      <c r="I406" s="74" t="str">
        <f>IF(ISERROR(VLOOKUP(H406,BD!BN$2:BO$51,2,FALSE)),"",VLOOKUP(H406,BD!BN$2:BO$51,2,FALSE))</f>
        <v>BLOQUE 12</v>
      </c>
      <c r="J406" s="74" t="str">
        <f t="shared" si="27"/>
        <v>EY</v>
      </c>
      <c r="K406" s="74" t="str">
        <f t="shared" si="28"/>
        <v>EDEN YUTURI</v>
      </c>
      <c r="L406" s="74" t="str">
        <f t="shared" si="28"/>
        <v>PAD A</v>
      </c>
      <c r="M406" s="74" t="str">
        <f t="shared" si="25"/>
        <v>EDEN YUTURI-A060</v>
      </c>
      <c r="N406" s="71" t="s">
        <v>3382</v>
      </c>
    </row>
    <row r="407" spans="1:14" hidden="1">
      <c r="A407" s="74" t="s">
        <v>2721</v>
      </c>
      <c r="B407" s="74" t="s">
        <v>4144</v>
      </c>
      <c r="C407" s="74" t="s">
        <v>2719</v>
      </c>
      <c r="D407" s="74" t="s">
        <v>3489</v>
      </c>
      <c r="E407" s="74" t="s">
        <v>4166</v>
      </c>
      <c r="F407" s="74" t="s">
        <v>4167</v>
      </c>
      <c r="G407" s="74" t="s">
        <v>4167</v>
      </c>
      <c r="H407" s="74" t="str">
        <f t="shared" si="26"/>
        <v>B12</v>
      </c>
      <c r="I407" s="74" t="str">
        <f>IF(ISERROR(VLOOKUP(H407,BD!BN$2:BO$51,2,FALSE)),"",VLOOKUP(H407,BD!BN$2:BO$51,2,FALSE))</f>
        <v>BLOQUE 12</v>
      </c>
      <c r="J407" s="74" t="str">
        <f t="shared" si="27"/>
        <v>EY</v>
      </c>
      <c r="K407" s="74" t="str">
        <f t="shared" si="28"/>
        <v>EDEN YUTURI</v>
      </c>
      <c r="L407" s="74" t="str">
        <f t="shared" si="28"/>
        <v>PAD A</v>
      </c>
      <c r="M407" s="74" t="str">
        <f t="shared" si="25"/>
        <v>EDEN YUTURI-A004</v>
      </c>
      <c r="N407" s="71" t="s">
        <v>3382</v>
      </c>
    </row>
    <row r="408" spans="1:14" hidden="1">
      <c r="A408" s="74" t="s">
        <v>2721</v>
      </c>
      <c r="B408" s="74" t="s">
        <v>4144</v>
      </c>
      <c r="C408" s="74" t="s">
        <v>2719</v>
      </c>
      <c r="D408" s="74" t="s">
        <v>3489</v>
      </c>
      <c r="E408" s="74" t="s">
        <v>4168</v>
      </c>
      <c r="F408" s="74" t="s">
        <v>4169</v>
      </c>
      <c r="G408" s="74" t="s">
        <v>4169</v>
      </c>
      <c r="H408" s="74" t="str">
        <f t="shared" si="26"/>
        <v>B12</v>
      </c>
      <c r="I408" s="74" t="str">
        <f>IF(ISERROR(VLOOKUP(H408,BD!BN$2:BO$51,2,FALSE)),"",VLOOKUP(H408,BD!BN$2:BO$51,2,FALSE))</f>
        <v>BLOQUE 12</v>
      </c>
      <c r="J408" s="74" t="str">
        <f t="shared" si="27"/>
        <v>EY</v>
      </c>
      <c r="K408" s="74" t="str">
        <f t="shared" si="28"/>
        <v>EDEN YUTURI</v>
      </c>
      <c r="L408" s="74" t="str">
        <f t="shared" si="28"/>
        <v>PAD A</v>
      </c>
      <c r="M408" s="74" t="str">
        <f t="shared" si="25"/>
        <v>EDEN YUTURI-A054</v>
      </c>
      <c r="N408" s="71" t="s">
        <v>3382</v>
      </c>
    </row>
    <row r="409" spans="1:14" hidden="1">
      <c r="A409" s="74" t="s">
        <v>2721</v>
      </c>
      <c r="B409" s="74" t="s">
        <v>4144</v>
      </c>
      <c r="C409" s="74" t="s">
        <v>2719</v>
      </c>
      <c r="D409" s="74" t="s">
        <v>3489</v>
      </c>
      <c r="E409" s="74" t="s">
        <v>4170</v>
      </c>
      <c r="F409" s="74" t="s">
        <v>4171</v>
      </c>
      <c r="G409" s="74" t="s">
        <v>4171</v>
      </c>
      <c r="H409" s="74" t="str">
        <f t="shared" si="26"/>
        <v>B12</v>
      </c>
      <c r="I409" s="74" t="str">
        <f>IF(ISERROR(VLOOKUP(H409,BD!BN$2:BO$51,2,FALSE)),"",VLOOKUP(H409,BD!BN$2:BO$51,2,FALSE))</f>
        <v>BLOQUE 12</v>
      </c>
      <c r="J409" s="74" t="str">
        <f t="shared" si="27"/>
        <v>EY</v>
      </c>
      <c r="K409" s="74" t="str">
        <f t="shared" si="28"/>
        <v>EDEN YUTURI</v>
      </c>
      <c r="L409" s="74" t="str">
        <f t="shared" si="28"/>
        <v>PAD A</v>
      </c>
      <c r="M409" s="74" t="str">
        <f t="shared" si="25"/>
        <v>EDEN YUTURI-A055</v>
      </c>
      <c r="N409" s="71" t="s">
        <v>3382</v>
      </c>
    </row>
    <row r="410" spans="1:14" hidden="1">
      <c r="A410" s="74" t="s">
        <v>2721</v>
      </c>
      <c r="B410" s="74" t="s">
        <v>4144</v>
      </c>
      <c r="C410" s="74" t="s">
        <v>2719</v>
      </c>
      <c r="D410" s="74" t="s">
        <v>3489</v>
      </c>
      <c r="E410" s="74" t="s">
        <v>4172</v>
      </c>
      <c r="F410" s="74" t="s">
        <v>4173</v>
      </c>
      <c r="G410" s="74" t="s">
        <v>4173</v>
      </c>
      <c r="H410" s="74" t="str">
        <f t="shared" si="26"/>
        <v>B12</v>
      </c>
      <c r="I410" s="74" t="str">
        <f>IF(ISERROR(VLOOKUP(H410,BD!BN$2:BO$51,2,FALSE)),"",VLOOKUP(H410,BD!BN$2:BO$51,2,FALSE))</f>
        <v>BLOQUE 12</v>
      </c>
      <c r="J410" s="74" t="str">
        <f t="shared" si="27"/>
        <v>EY</v>
      </c>
      <c r="K410" s="74" t="str">
        <f t="shared" si="28"/>
        <v>EDEN YUTURI</v>
      </c>
      <c r="L410" s="74" t="str">
        <f t="shared" si="28"/>
        <v>PAD A</v>
      </c>
      <c r="M410" s="74" t="str">
        <f t="shared" si="25"/>
        <v>EDEN YUTURI-A056H</v>
      </c>
      <c r="N410" s="71" t="s">
        <v>3382</v>
      </c>
    </row>
    <row r="411" spans="1:14" hidden="1">
      <c r="A411" s="74" t="s">
        <v>2721</v>
      </c>
      <c r="B411" s="74" t="s">
        <v>4144</v>
      </c>
      <c r="C411" s="74" t="s">
        <v>2719</v>
      </c>
      <c r="D411" s="74" t="s">
        <v>3489</v>
      </c>
      <c r="E411" s="74" t="s">
        <v>4174</v>
      </c>
      <c r="F411" s="74" t="s">
        <v>4175</v>
      </c>
      <c r="G411" s="74" t="s">
        <v>4175</v>
      </c>
      <c r="H411" s="74" t="str">
        <f t="shared" si="26"/>
        <v>B12</v>
      </c>
      <c r="I411" s="74" t="str">
        <f>IF(ISERROR(VLOOKUP(H411,BD!BN$2:BO$51,2,FALSE)),"",VLOOKUP(H411,BD!BN$2:BO$51,2,FALSE))</f>
        <v>BLOQUE 12</v>
      </c>
      <c r="J411" s="74" t="str">
        <f t="shared" si="27"/>
        <v>EY</v>
      </c>
      <c r="K411" s="74" t="str">
        <f t="shared" si="28"/>
        <v>EDEN YUTURI</v>
      </c>
      <c r="L411" s="74" t="str">
        <f t="shared" si="28"/>
        <v>PAD A</v>
      </c>
      <c r="M411" s="74" t="str">
        <f t="shared" si="25"/>
        <v>EDEN YUTURI-A024</v>
      </c>
      <c r="N411" s="71" t="s">
        <v>3382</v>
      </c>
    </row>
    <row r="412" spans="1:14" hidden="1">
      <c r="A412" s="74" t="s">
        <v>2721</v>
      </c>
      <c r="B412" s="74" t="s">
        <v>4144</v>
      </c>
      <c r="C412" s="74" t="s">
        <v>2719</v>
      </c>
      <c r="D412" s="74" t="s">
        <v>3489</v>
      </c>
      <c r="E412" s="74" t="s">
        <v>4176</v>
      </c>
      <c r="F412" s="74" t="s">
        <v>4177</v>
      </c>
      <c r="G412" s="74" t="s">
        <v>4177</v>
      </c>
      <c r="H412" s="74" t="str">
        <f t="shared" si="26"/>
        <v>B12</v>
      </c>
      <c r="I412" s="74" t="str">
        <f>IF(ISERROR(VLOOKUP(H412,BD!BN$2:BO$51,2,FALSE)),"",VLOOKUP(H412,BD!BN$2:BO$51,2,FALSE))</f>
        <v>BLOQUE 12</v>
      </c>
      <c r="J412" s="74" t="str">
        <f t="shared" si="27"/>
        <v>EY</v>
      </c>
      <c r="K412" s="74" t="str">
        <f t="shared" si="28"/>
        <v>EDEN YUTURI</v>
      </c>
      <c r="L412" s="74" t="str">
        <f t="shared" si="28"/>
        <v>PAD A</v>
      </c>
      <c r="M412" s="74" t="str">
        <f t="shared" si="25"/>
        <v>EDEN YUTURI-A023</v>
      </c>
      <c r="N412" s="71" t="s">
        <v>3382</v>
      </c>
    </row>
    <row r="413" spans="1:14" hidden="1">
      <c r="A413" s="74" t="s">
        <v>2721</v>
      </c>
      <c r="B413" s="74" t="s">
        <v>4144</v>
      </c>
      <c r="C413" s="74" t="s">
        <v>2719</v>
      </c>
      <c r="D413" s="74" t="s">
        <v>3489</v>
      </c>
      <c r="E413" s="74" t="s">
        <v>4178</v>
      </c>
      <c r="F413" s="74" t="s">
        <v>4179</v>
      </c>
      <c r="G413" s="74" t="s">
        <v>4179</v>
      </c>
      <c r="H413" s="74" t="str">
        <f t="shared" si="26"/>
        <v>B12</v>
      </c>
      <c r="I413" s="74" t="str">
        <f>IF(ISERROR(VLOOKUP(H413,BD!BN$2:BO$51,2,FALSE)),"",VLOOKUP(H413,BD!BN$2:BO$51,2,FALSE))</f>
        <v>BLOQUE 12</v>
      </c>
      <c r="J413" s="74" t="str">
        <f t="shared" si="27"/>
        <v>EY</v>
      </c>
      <c r="K413" s="74" t="str">
        <f t="shared" si="28"/>
        <v>EDEN YUTURI</v>
      </c>
      <c r="L413" s="74" t="str">
        <f t="shared" si="28"/>
        <v>PAD A</v>
      </c>
      <c r="M413" s="74" t="str">
        <f t="shared" si="25"/>
        <v>EDEN YUTURI-A025</v>
      </c>
      <c r="N413" s="71" t="s">
        <v>3382</v>
      </c>
    </row>
    <row r="414" spans="1:14" hidden="1">
      <c r="A414" s="74" t="s">
        <v>2721</v>
      </c>
      <c r="B414" s="74" t="s">
        <v>4144</v>
      </c>
      <c r="C414" s="74" t="s">
        <v>2719</v>
      </c>
      <c r="D414" s="74" t="s">
        <v>3489</v>
      </c>
      <c r="E414" s="74" t="s">
        <v>4178</v>
      </c>
      <c r="F414" s="74" t="s">
        <v>4179</v>
      </c>
      <c r="G414" s="74" t="s">
        <v>4180</v>
      </c>
      <c r="H414" s="74" t="str">
        <f t="shared" si="26"/>
        <v>B12</v>
      </c>
      <c r="I414" s="74" t="str">
        <f>IF(ISERROR(VLOOKUP(H414,BD!BN$2:BO$51,2,FALSE)),"",VLOOKUP(H414,BD!BN$2:BO$51,2,FALSE))</f>
        <v>BLOQUE 12</v>
      </c>
      <c r="J414" s="74" t="str">
        <f t="shared" si="27"/>
        <v>EY</v>
      </c>
      <c r="K414" s="74" t="str">
        <f t="shared" si="28"/>
        <v>EDEN YUTURI</v>
      </c>
      <c r="L414" s="74" t="str">
        <f t="shared" si="28"/>
        <v>PAD A</v>
      </c>
      <c r="M414" s="74" t="str">
        <f t="shared" si="25"/>
        <v>EDEN YUTURI-A025S1</v>
      </c>
      <c r="N414" s="71" t="s">
        <v>3382</v>
      </c>
    </row>
    <row r="415" spans="1:14" hidden="1">
      <c r="A415" s="74" t="s">
        <v>2721</v>
      </c>
      <c r="B415" s="74" t="s">
        <v>4144</v>
      </c>
      <c r="C415" s="74" t="s">
        <v>2719</v>
      </c>
      <c r="D415" s="74" t="s">
        <v>3489</v>
      </c>
      <c r="E415" s="74" t="s">
        <v>4181</v>
      </c>
      <c r="F415" s="74" t="s">
        <v>4182</v>
      </c>
      <c r="G415" s="74" t="s">
        <v>4182</v>
      </c>
      <c r="H415" s="74" t="str">
        <f t="shared" si="26"/>
        <v>B12</v>
      </c>
      <c r="I415" s="74" t="str">
        <f>IF(ISERROR(VLOOKUP(H415,BD!BN$2:BO$51,2,FALSE)),"",VLOOKUP(H415,BD!BN$2:BO$51,2,FALSE))</f>
        <v>BLOQUE 12</v>
      </c>
      <c r="J415" s="74" t="str">
        <f t="shared" si="27"/>
        <v>EY</v>
      </c>
      <c r="K415" s="74" t="str">
        <f t="shared" si="28"/>
        <v>EDEN YUTURI</v>
      </c>
      <c r="L415" s="74" t="str">
        <f t="shared" si="28"/>
        <v>PAD A</v>
      </c>
      <c r="M415" s="74" t="str">
        <f t="shared" si="25"/>
        <v>EDEN YUTURI-A053</v>
      </c>
      <c r="N415" s="71" t="s">
        <v>3382</v>
      </c>
    </row>
    <row r="416" spans="1:14" hidden="1">
      <c r="A416" s="74" t="s">
        <v>2721</v>
      </c>
      <c r="B416" s="74" t="s">
        <v>4144</v>
      </c>
      <c r="C416" s="74" t="s">
        <v>2719</v>
      </c>
      <c r="D416" s="74" t="s">
        <v>3489</v>
      </c>
      <c r="E416" s="74" t="s">
        <v>4183</v>
      </c>
      <c r="F416" s="74" t="s">
        <v>4184</v>
      </c>
      <c r="G416" s="74" t="s">
        <v>4184</v>
      </c>
      <c r="H416" s="74" t="str">
        <f t="shared" si="26"/>
        <v>B12</v>
      </c>
      <c r="I416" s="74" t="str">
        <f>IF(ISERROR(VLOOKUP(H416,BD!BN$2:BO$51,2,FALSE)),"",VLOOKUP(H416,BD!BN$2:BO$51,2,FALSE))</f>
        <v>BLOQUE 12</v>
      </c>
      <c r="J416" s="74" t="str">
        <f t="shared" si="27"/>
        <v>EY</v>
      </c>
      <c r="K416" s="74" t="str">
        <f t="shared" si="28"/>
        <v>EDEN YUTURI</v>
      </c>
      <c r="L416" s="74" t="str">
        <f t="shared" si="28"/>
        <v>PAD A</v>
      </c>
      <c r="M416" s="74" t="str">
        <f t="shared" si="25"/>
        <v>EDEN YUTURI-A057H</v>
      </c>
      <c r="N416" s="71" t="s">
        <v>3382</v>
      </c>
    </row>
    <row r="417" spans="1:14" hidden="1">
      <c r="A417" s="74" t="s">
        <v>2721</v>
      </c>
      <c r="B417" s="74" t="s">
        <v>4144</v>
      </c>
      <c r="C417" s="74" t="s">
        <v>2719</v>
      </c>
      <c r="D417" s="74" t="s">
        <v>3489</v>
      </c>
      <c r="E417" s="74" t="s">
        <v>4185</v>
      </c>
      <c r="F417" s="74" t="s">
        <v>4186</v>
      </c>
      <c r="G417" s="74" t="s">
        <v>4186</v>
      </c>
      <c r="H417" s="74" t="str">
        <f t="shared" si="26"/>
        <v>B12</v>
      </c>
      <c r="I417" s="74" t="str">
        <f>IF(ISERROR(VLOOKUP(H417,BD!BN$2:BO$51,2,FALSE)),"",VLOOKUP(H417,BD!BN$2:BO$51,2,FALSE))</f>
        <v>BLOQUE 12</v>
      </c>
      <c r="J417" s="74" t="str">
        <f t="shared" si="27"/>
        <v>EY</v>
      </c>
      <c r="K417" s="74" t="str">
        <f t="shared" si="28"/>
        <v>EDEN YUTURI</v>
      </c>
      <c r="L417" s="74" t="str">
        <f t="shared" si="28"/>
        <v>PAD A</v>
      </c>
      <c r="M417" s="74" t="str">
        <f t="shared" si="25"/>
        <v>EDEN YUTURI-A027</v>
      </c>
      <c r="N417" s="71" t="s">
        <v>3382</v>
      </c>
    </row>
    <row r="418" spans="1:14" hidden="1">
      <c r="A418" s="74" t="s">
        <v>2721</v>
      </c>
      <c r="B418" s="74" t="s">
        <v>4144</v>
      </c>
      <c r="C418" s="74" t="s">
        <v>2719</v>
      </c>
      <c r="D418" s="74" t="s">
        <v>3489</v>
      </c>
      <c r="E418" s="74" t="s">
        <v>4187</v>
      </c>
      <c r="F418" s="74" t="s">
        <v>4188</v>
      </c>
      <c r="G418" s="74" t="s">
        <v>4188</v>
      </c>
      <c r="H418" s="74" t="str">
        <f t="shared" si="26"/>
        <v>B12</v>
      </c>
      <c r="I418" s="74" t="str">
        <f>IF(ISERROR(VLOOKUP(H418,BD!BN$2:BO$51,2,FALSE)),"",VLOOKUP(H418,BD!BN$2:BO$51,2,FALSE))</f>
        <v>BLOQUE 12</v>
      </c>
      <c r="J418" s="74" t="str">
        <f t="shared" si="27"/>
        <v>EY</v>
      </c>
      <c r="K418" s="74" t="str">
        <f t="shared" si="28"/>
        <v>EDEN YUTURI</v>
      </c>
      <c r="L418" s="74" t="str">
        <f t="shared" si="28"/>
        <v>PAD A</v>
      </c>
      <c r="M418" s="74" t="str">
        <f t="shared" si="25"/>
        <v>EDEN YUTURI-A059</v>
      </c>
      <c r="N418" s="71" t="s">
        <v>3382</v>
      </c>
    </row>
    <row r="419" spans="1:14" hidden="1">
      <c r="A419" s="74" t="s">
        <v>2721</v>
      </c>
      <c r="B419" s="74" t="s">
        <v>4144</v>
      </c>
      <c r="C419" s="74" t="s">
        <v>2719</v>
      </c>
      <c r="D419" s="74" t="s">
        <v>3489</v>
      </c>
      <c r="E419" s="74" t="s">
        <v>4189</v>
      </c>
      <c r="F419" s="74" t="s">
        <v>4190</v>
      </c>
      <c r="G419" s="74" t="s">
        <v>4190</v>
      </c>
      <c r="H419" s="74" t="str">
        <f t="shared" si="26"/>
        <v>B12</v>
      </c>
      <c r="I419" s="74" t="str">
        <f>IF(ISERROR(VLOOKUP(H419,BD!BN$2:BO$51,2,FALSE)),"",VLOOKUP(H419,BD!BN$2:BO$51,2,FALSE))</f>
        <v>BLOQUE 12</v>
      </c>
      <c r="J419" s="74" t="str">
        <f t="shared" si="27"/>
        <v>EY</v>
      </c>
      <c r="K419" s="74" t="str">
        <f t="shared" si="28"/>
        <v>EDEN YUTURI</v>
      </c>
      <c r="L419" s="74" t="str">
        <f t="shared" si="28"/>
        <v>PAD A</v>
      </c>
      <c r="M419" s="74" t="str">
        <f t="shared" si="25"/>
        <v>EDEN YUTURI-A031</v>
      </c>
      <c r="N419" s="71" t="s">
        <v>3382</v>
      </c>
    </row>
    <row r="420" spans="1:14" hidden="1">
      <c r="A420" s="74" t="s">
        <v>2721</v>
      </c>
      <c r="B420" s="74" t="s">
        <v>4144</v>
      </c>
      <c r="C420" s="74" t="s">
        <v>2719</v>
      </c>
      <c r="D420" s="74" t="s">
        <v>3489</v>
      </c>
      <c r="E420" s="74" t="s">
        <v>4191</v>
      </c>
      <c r="F420" s="74" t="s">
        <v>4192</v>
      </c>
      <c r="G420" s="74" t="s">
        <v>4192</v>
      </c>
      <c r="H420" s="74" t="str">
        <f t="shared" si="26"/>
        <v>B12</v>
      </c>
      <c r="I420" s="74" t="str">
        <f>IF(ISERROR(VLOOKUP(H420,BD!BN$2:BO$51,2,FALSE)),"",VLOOKUP(H420,BD!BN$2:BO$51,2,FALSE))</f>
        <v>BLOQUE 12</v>
      </c>
      <c r="J420" s="74" t="str">
        <f t="shared" si="27"/>
        <v>EY</v>
      </c>
      <c r="K420" s="74" t="str">
        <f t="shared" si="28"/>
        <v>EDEN YUTURI</v>
      </c>
      <c r="L420" s="74" t="str">
        <f t="shared" si="28"/>
        <v>PAD A</v>
      </c>
      <c r="M420" s="74" t="str">
        <f t="shared" si="25"/>
        <v>EDEN YUTURI-A103</v>
      </c>
      <c r="N420" s="71" t="s">
        <v>3382</v>
      </c>
    </row>
    <row r="421" spans="1:14" hidden="1">
      <c r="A421" s="74" t="s">
        <v>2721</v>
      </c>
      <c r="B421" s="74" t="s">
        <v>4144</v>
      </c>
      <c r="C421" s="74" t="s">
        <v>2719</v>
      </c>
      <c r="D421" s="74" t="s">
        <v>3489</v>
      </c>
      <c r="E421" s="74" t="s">
        <v>4193</v>
      </c>
      <c r="F421" s="74" t="s">
        <v>4194</v>
      </c>
      <c r="G421" s="74" t="s">
        <v>4194</v>
      </c>
      <c r="H421" s="74" t="str">
        <f t="shared" si="26"/>
        <v>B12</v>
      </c>
      <c r="I421" s="74" t="str">
        <f>IF(ISERROR(VLOOKUP(H421,BD!BN$2:BO$51,2,FALSE)),"",VLOOKUP(H421,BD!BN$2:BO$51,2,FALSE))</f>
        <v>BLOQUE 12</v>
      </c>
      <c r="J421" s="74" t="str">
        <f t="shared" si="27"/>
        <v>EY</v>
      </c>
      <c r="K421" s="74" t="str">
        <f t="shared" si="28"/>
        <v>EDEN YUTURI</v>
      </c>
      <c r="L421" s="74" t="str">
        <f t="shared" si="28"/>
        <v>PAD A</v>
      </c>
      <c r="M421" s="74" t="str">
        <f t="shared" si="25"/>
        <v>EDEN YUTURI-A104</v>
      </c>
      <c r="N421" s="71" t="s">
        <v>3382</v>
      </c>
    </row>
    <row r="422" spans="1:14" hidden="1">
      <c r="A422" s="74" t="s">
        <v>2721</v>
      </c>
      <c r="B422" s="74" t="s">
        <v>4144</v>
      </c>
      <c r="C422" s="74" t="s">
        <v>2719</v>
      </c>
      <c r="D422" s="74" t="s">
        <v>3489</v>
      </c>
      <c r="E422" s="74" t="s">
        <v>4195</v>
      </c>
      <c r="F422" s="74" t="s">
        <v>4196</v>
      </c>
      <c r="G422" s="74" t="s">
        <v>4196</v>
      </c>
      <c r="H422" s="74" t="str">
        <f t="shared" si="26"/>
        <v>B12</v>
      </c>
      <c r="I422" s="74" t="str">
        <f>IF(ISERROR(VLOOKUP(H422,BD!BN$2:BO$51,2,FALSE)),"",VLOOKUP(H422,BD!BN$2:BO$51,2,FALSE))</f>
        <v>BLOQUE 12</v>
      </c>
      <c r="J422" s="74" t="str">
        <f t="shared" si="27"/>
        <v>EY</v>
      </c>
      <c r="K422" s="74" t="str">
        <f t="shared" si="28"/>
        <v>EDEN YUTURI</v>
      </c>
      <c r="L422" s="74" t="str">
        <f t="shared" si="28"/>
        <v>PAD A</v>
      </c>
      <c r="M422" s="74" t="str">
        <f t="shared" si="25"/>
        <v>EDEN YUTURI-A106</v>
      </c>
      <c r="N422" s="71" t="s">
        <v>3382</v>
      </c>
    </row>
    <row r="423" spans="1:14" hidden="1">
      <c r="A423" s="74" t="s">
        <v>2721</v>
      </c>
      <c r="B423" s="74" t="s">
        <v>4144</v>
      </c>
      <c r="C423" s="74" t="s">
        <v>2719</v>
      </c>
      <c r="D423" s="74" t="s">
        <v>3489</v>
      </c>
      <c r="E423" s="74" t="s">
        <v>4197</v>
      </c>
      <c r="F423" s="74" t="s">
        <v>4198</v>
      </c>
      <c r="G423" s="74" t="s">
        <v>4198</v>
      </c>
      <c r="H423" s="74" t="str">
        <f t="shared" si="26"/>
        <v>B12</v>
      </c>
      <c r="I423" s="74" t="str">
        <f>IF(ISERROR(VLOOKUP(H423,BD!BN$2:BO$51,2,FALSE)),"",VLOOKUP(H423,BD!BN$2:BO$51,2,FALSE))</f>
        <v>BLOQUE 12</v>
      </c>
      <c r="J423" s="74" t="str">
        <f t="shared" si="27"/>
        <v>EY</v>
      </c>
      <c r="K423" s="74" t="str">
        <f t="shared" si="28"/>
        <v>EDEN YUTURI</v>
      </c>
      <c r="L423" s="74" t="str">
        <f t="shared" si="28"/>
        <v>PAD A</v>
      </c>
      <c r="M423" s="74" t="str">
        <f t="shared" si="25"/>
        <v>EDEN YUTURI-A041</v>
      </c>
      <c r="N423" s="71" t="s">
        <v>3382</v>
      </c>
    </row>
    <row r="424" spans="1:14" hidden="1">
      <c r="A424" s="74" t="s">
        <v>2721</v>
      </c>
      <c r="B424" s="74" t="s">
        <v>4144</v>
      </c>
      <c r="C424" s="74" t="s">
        <v>2719</v>
      </c>
      <c r="D424" s="74" t="s">
        <v>3489</v>
      </c>
      <c r="E424" s="74" t="s">
        <v>4199</v>
      </c>
      <c r="F424" s="74" t="s">
        <v>4200</v>
      </c>
      <c r="G424" s="74" t="s">
        <v>4200</v>
      </c>
      <c r="H424" s="74" t="str">
        <f t="shared" si="26"/>
        <v>B12</v>
      </c>
      <c r="I424" s="74" t="str">
        <f>IF(ISERROR(VLOOKUP(H424,BD!BN$2:BO$51,2,FALSE)),"",VLOOKUP(H424,BD!BN$2:BO$51,2,FALSE))</f>
        <v>BLOQUE 12</v>
      </c>
      <c r="J424" s="74" t="str">
        <f t="shared" si="27"/>
        <v>EY</v>
      </c>
      <c r="K424" s="74" t="str">
        <f t="shared" si="28"/>
        <v>EDEN YUTURI</v>
      </c>
      <c r="L424" s="74" t="str">
        <f t="shared" si="28"/>
        <v>PAD A</v>
      </c>
      <c r="M424" s="74" t="str">
        <f t="shared" si="25"/>
        <v>EDEN YUTURI-A043</v>
      </c>
      <c r="N424" s="71" t="s">
        <v>3382</v>
      </c>
    </row>
    <row r="425" spans="1:14" hidden="1">
      <c r="A425" s="74" t="s">
        <v>2721</v>
      </c>
      <c r="B425" s="74" t="s">
        <v>4144</v>
      </c>
      <c r="C425" s="74" t="s">
        <v>2719</v>
      </c>
      <c r="D425" s="74" t="s">
        <v>3489</v>
      </c>
      <c r="E425" s="74" t="s">
        <v>4201</v>
      </c>
      <c r="F425" s="74" t="s">
        <v>4202</v>
      </c>
      <c r="G425" s="74" t="s">
        <v>4202</v>
      </c>
      <c r="H425" s="74" t="str">
        <f t="shared" si="26"/>
        <v>B12</v>
      </c>
      <c r="I425" s="74" t="str">
        <f>IF(ISERROR(VLOOKUP(H425,BD!BN$2:BO$51,2,FALSE)),"",VLOOKUP(H425,BD!BN$2:BO$51,2,FALSE))</f>
        <v>BLOQUE 12</v>
      </c>
      <c r="J425" s="74" t="str">
        <f t="shared" si="27"/>
        <v>EY</v>
      </c>
      <c r="K425" s="74" t="str">
        <f t="shared" si="28"/>
        <v>EDEN YUTURI</v>
      </c>
      <c r="L425" s="74" t="str">
        <f t="shared" si="28"/>
        <v>PAD A</v>
      </c>
      <c r="M425" s="74" t="str">
        <f t="shared" si="25"/>
        <v>EDEN YUTURI-A058</v>
      </c>
      <c r="N425" s="71" t="s">
        <v>3382</v>
      </c>
    </row>
    <row r="426" spans="1:14" hidden="1">
      <c r="A426" s="74" t="s">
        <v>2721</v>
      </c>
      <c r="B426" s="74" t="s">
        <v>4144</v>
      </c>
      <c r="C426" s="74" t="s">
        <v>2719</v>
      </c>
      <c r="D426" s="74" t="s">
        <v>3489</v>
      </c>
      <c r="E426" s="74" t="s">
        <v>4201</v>
      </c>
      <c r="F426" s="74" t="s">
        <v>4202</v>
      </c>
      <c r="G426" s="74" t="s">
        <v>4203</v>
      </c>
      <c r="H426" s="74" t="str">
        <f>+A426</f>
        <v>B12</v>
      </c>
      <c r="I426" s="74" t="str">
        <f>IF(ISERROR(VLOOKUP(H426,BD!BN$2:BO$51,2,FALSE)),"",VLOOKUP(H426,BD!BN$2:BO$51,2,FALSE))</f>
        <v>BLOQUE 12</v>
      </c>
      <c r="J426" s="74" t="str">
        <f t="shared" si="27"/>
        <v>EY</v>
      </c>
      <c r="K426" s="74" t="str">
        <f>+C426</f>
        <v>EDEN YUTURI</v>
      </c>
      <c r="L426" s="74" t="str">
        <f>+D426</f>
        <v>PAD A</v>
      </c>
      <c r="M426" s="74" t="str">
        <f t="shared" si="25"/>
        <v>EDEN YUTURI-A058R1</v>
      </c>
      <c r="N426" s="71" t="s">
        <v>3382</v>
      </c>
    </row>
    <row r="427" spans="1:14" hidden="1">
      <c r="A427" s="74" t="s">
        <v>2721</v>
      </c>
      <c r="B427" s="74" t="s">
        <v>4144</v>
      </c>
      <c r="C427" s="74" t="s">
        <v>2719</v>
      </c>
      <c r="D427" s="74" t="s">
        <v>3489</v>
      </c>
      <c r="E427" s="74" t="s">
        <v>4204</v>
      </c>
      <c r="F427" s="74" t="s">
        <v>4205</v>
      </c>
      <c r="G427" s="74" t="s">
        <v>4205</v>
      </c>
      <c r="H427" s="74" t="str">
        <f t="shared" si="26"/>
        <v>B12</v>
      </c>
      <c r="I427" s="74" t="str">
        <f>IF(ISERROR(VLOOKUP(H427,BD!BN$2:BO$51,2,FALSE)),"",VLOOKUP(H427,BD!BN$2:BO$51,2,FALSE))</f>
        <v>BLOQUE 12</v>
      </c>
      <c r="J427" s="74" t="str">
        <f t="shared" si="27"/>
        <v>EY</v>
      </c>
      <c r="K427" s="74" t="str">
        <f t="shared" si="28"/>
        <v>EDEN YUTURI</v>
      </c>
      <c r="L427" s="74" t="str">
        <f t="shared" si="28"/>
        <v>PAD A</v>
      </c>
      <c r="M427" s="74" t="str">
        <f t="shared" si="25"/>
        <v>EDEN YUTURI-A003</v>
      </c>
      <c r="N427" s="71" t="s">
        <v>3382</v>
      </c>
    </row>
    <row r="428" spans="1:14" hidden="1">
      <c r="A428" s="74" t="s">
        <v>2721</v>
      </c>
      <c r="B428" s="74" t="s">
        <v>4144</v>
      </c>
      <c r="C428" s="74" t="s">
        <v>2719</v>
      </c>
      <c r="D428" s="74" t="s">
        <v>3489</v>
      </c>
      <c r="E428" s="74" t="s">
        <v>4206</v>
      </c>
      <c r="F428" s="74" t="s">
        <v>4207</v>
      </c>
      <c r="G428" s="74" t="s">
        <v>4207</v>
      </c>
      <c r="H428" s="74" t="str">
        <f t="shared" si="26"/>
        <v>B12</v>
      </c>
      <c r="I428" s="74" t="str">
        <f>IF(ISERROR(VLOOKUP(H428,BD!BN$2:BO$51,2,FALSE)),"",VLOOKUP(H428,BD!BN$2:BO$51,2,FALSE))</f>
        <v>BLOQUE 12</v>
      </c>
      <c r="J428" s="74" t="str">
        <f t="shared" si="27"/>
        <v>EY</v>
      </c>
      <c r="K428" s="74" t="str">
        <f t="shared" si="28"/>
        <v>EDEN YUTURI</v>
      </c>
      <c r="L428" s="74" t="str">
        <f t="shared" si="28"/>
        <v>PAD A</v>
      </c>
      <c r="M428" s="74" t="str">
        <f t="shared" si="25"/>
        <v>EDEN YUTURI-A102</v>
      </c>
      <c r="N428" s="71" t="s">
        <v>3382</v>
      </c>
    </row>
    <row r="429" spans="1:14" hidden="1">
      <c r="A429" s="74" t="s">
        <v>2721</v>
      </c>
      <c r="B429" s="74" t="s">
        <v>4144</v>
      </c>
      <c r="C429" s="74" t="s">
        <v>2719</v>
      </c>
      <c r="D429" s="74" t="s">
        <v>3489</v>
      </c>
      <c r="E429" s="74" t="s">
        <v>4208</v>
      </c>
      <c r="F429" s="74" t="s">
        <v>4209</v>
      </c>
      <c r="G429" s="74" t="s">
        <v>4209</v>
      </c>
      <c r="H429" s="74" t="str">
        <f t="shared" si="26"/>
        <v>B12</v>
      </c>
      <c r="I429" s="74" t="str">
        <f>IF(ISERROR(VLOOKUP(H429,BD!BN$2:BO$51,2,FALSE)),"",VLOOKUP(H429,BD!BN$2:BO$51,2,FALSE))</f>
        <v>BLOQUE 12</v>
      </c>
      <c r="J429" s="74" t="str">
        <f t="shared" si="27"/>
        <v>EY</v>
      </c>
      <c r="K429" s="74" t="str">
        <f t="shared" si="28"/>
        <v>EDEN YUTURI</v>
      </c>
      <c r="L429" s="74" t="str">
        <f t="shared" si="28"/>
        <v>PAD A</v>
      </c>
      <c r="M429" s="74" t="str">
        <f t="shared" si="25"/>
        <v>EDEN YUTURI-A099</v>
      </c>
      <c r="N429" s="71" t="s">
        <v>3382</v>
      </c>
    </row>
    <row r="430" spans="1:14" hidden="1">
      <c r="A430" s="74" t="s">
        <v>2721</v>
      </c>
      <c r="B430" s="74" t="s">
        <v>4144</v>
      </c>
      <c r="C430" s="74" t="s">
        <v>2719</v>
      </c>
      <c r="D430" s="74" t="s">
        <v>3516</v>
      </c>
      <c r="E430" s="74" t="s">
        <v>4210</v>
      </c>
      <c r="F430" s="74" t="s">
        <v>4211</v>
      </c>
      <c r="G430" s="74" t="s">
        <v>4211</v>
      </c>
      <c r="H430" s="74" t="str">
        <f t="shared" si="26"/>
        <v>B12</v>
      </c>
      <c r="I430" s="74" t="str">
        <f>IF(ISERROR(VLOOKUP(H430,BD!BN$2:BO$51,2,FALSE)),"",VLOOKUP(H430,BD!BN$2:BO$51,2,FALSE))</f>
        <v>BLOQUE 12</v>
      </c>
      <c r="J430" s="74" t="str">
        <f t="shared" si="27"/>
        <v>EY</v>
      </c>
      <c r="K430" s="74" t="str">
        <f t="shared" si="28"/>
        <v>EDEN YUTURI</v>
      </c>
      <c r="L430" s="74" t="str">
        <f t="shared" si="28"/>
        <v>PAD B</v>
      </c>
      <c r="M430" s="74" t="str">
        <f t="shared" si="25"/>
        <v>EDEN YUTURI-B161</v>
      </c>
      <c r="N430" s="71" t="s">
        <v>3382</v>
      </c>
    </row>
    <row r="431" spans="1:14" hidden="1">
      <c r="A431" s="74" t="s">
        <v>2721</v>
      </c>
      <c r="B431" s="74" t="s">
        <v>4144</v>
      </c>
      <c r="C431" s="74" t="s">
        <v>2719</v>
      </c>
      <c r="D431" s="74" t="s">
        <v>3516</v>
      </c>
      <c r="E431" s="74" t="s">
        <v>4212</v>
      </c>
      <c r="F431" s="74" t="s">
        <v>4213</v>
      </c>
      <c r="G431" s="74" t="s">
        <v>4213</v>
      </c>
      <c r="H431" s="74" t="str">
        <f t="shared" si="26"/>
        <v>B12</v>
      </c>
      <c r="I431" s="74" t="str">
        <f>IF(ISERROR(VLOOKUP(H431,BD!BN$2:BO$51,2,FALSE)),"",VLOOKUP(H431,BD!BN$2:BO$51,2,FALSE))</f>
        <v>BLOQUE 12</v>
      </c>
      <c r="J431" s="74" t="str">
        <f t="shared" si="27"/>
        <v>EY</v>
      </c>
      <c r="K431" s="74" t="str">
        <f t="shared" si="28"/>
        <v>EDEN YUTURI</v>
      </c>
      <c r="L431" s="74" t="str">
        <f t="shared" si="28"/>
        <v>PAD B</v>
      </c>
      <c r="M431" s="74" t="str">
        <f t="shared" si="25"/>
        <v>EDEN YUTURI-B047</v>
      </c>
      <c r="N431" s="71" t="s">
        <v>3382</v>
      </c>
    </row>
    <row r="432" spans="1:14" hidden="1">
      <c r="A432" s="74" t="s">
        <v>2721</v>
      </c>
      <c r="B432" s="74" t="s">
        <v>4144</v>
      </c>
      <c r="C432" s="74" t="s">
        <v>2719</v>
      </c>
      <c r="D432" s="74" t="s">
        <v>3516</v>
      </c>
      <c r="E432" s="74" t="s">
        <v>4212</v>
      </c>
      <c r="F432" s="74" t="s">
        <v>4213</v>
      </c>
      <c r="G432" s="74" t="s">
        <v>4214</v>
      </c>
      <c r="H432" s="74" t="str">
        <f>+A432</f>
        <v>B12</v>
      </c>
      <c r="I432" s="74" t="str">
        <f>IF(ISERROR(VLOOKUP(H432,BD!BN$2:BO$51,2,FALSE)),"",VLOOKUP(H432,BD!BN$2:BO$51,2,FALSE))</f>
        <v>BLOQUE 12</v>
      </c>
      <c r="J432" s="74" t="str">
        <f t="shared" si="27"/>
        <v>EY</v>
      </c>
      <c r="K432" s="74" t="str">
        <f>+C432</f>
        <v>EDEN YUTURI</v>
      </c>
      <c r="L432" s="74" t="str">
        <f>+D432</f>
        <v>PAD B</v>
      </c>
      <c r="M432" s="74" t="str">
        <f t="shared" si="25"/>
        <v>EDEN YUTURI-B047R1</v>
      </c>
      <c r="N432" s="71" t="s">
        <v>3382</v>
      </c>
    </row>
    <row r="433" spans="1:14" hidden="1">
      <c r="A433" s="74" t="s">
        <v>2721</v>
      </c>
      <c r="B433" s="74" t="s">
        <v>4144</v>
      </c>
      <c r="C433" s="74" t="s">
        <v>2719</v>
      </c>
      <c r="D433" s="74" t="s">
        <v>3516</v>
      </c>
      <c r="E433" s="74" t="s">
        <v>4215</v>
      </c>
      <c r="F433" s="74" t="s">
        <v>4216</v>
      </c>
      <c r="G433" s="74" t="s">
        <v>4216</v>
      </c>
      <c r="H433" s="74" t="str">
        <f t="shared" si="26"/>
        <v>B12</v>
      </c>
      <c r="I433" s="74" t="str">
        <f>IF(ISERROR(VLOOKUP(H433,BD!BN$2:BO$51,2,FALSE)),"",VLOOKUP(H433,BD!BN$2:BO$51,2,FALSE))</f>
        <v>BLOQUE 12</v>
      </c>
      <c r="J433" s="74" t="str">
        <f t="shared" si="27"/>
        <v>EY</v>
      </c>
      <c r="K433" s="74" t="str">
        <f t="shared" si="28"/>
        <v>EDEN YUTURI</v>
      </c>
      <c r="L433" s="74" t="str">
        <f t="shared" si="28"/>
        <v>PAD B</v>
      </c>
      <c r="M433" s="74" t="str">
        <f t="shared" si="25"/>
        <v>EDEN YUTURI-B010I</v>
      </c>
      <c r="N433" s="71" t="s">
        <v>3382</v>
      </c>
    </row>
    <row r="434" spans="1:14" hidden="1">
      <c r="A434" s="74" t="s">
        <v>2721</v>
      </c>
      <c r="B434" s="74" t="s">
        <v>4144</v>
      </c>
      <c r="C434" s="74" t="s">
        <v>2719</v>
      </c>
      <c r="D434" s="74" t="s">
        <v>3516</v>
      </c>
      <c r="E434" s="74" t="s">
        <v>4217</v>
      </c>
      <c r="F434" s="74" t="s">
        <v>4218</v>
      </c>
      <c r="G434" s="74" t="s">
        <v>4218</v>
      </c>
      <c r="H434" s="74" t="str">
        <f t="shared" si="26"/>
        <v>B12</v>
      </c>
      <c r="I434" s="74" t="str">
        <f>IF(ISERROR(VLOOKUP(H434,BD!BN$2:BO$51,2,FALSE)),"",VLOOKUP(H434,BD!BN$2:BO$51,2,FALSE))</f>
        <v>BLOQUE 12</v>
      </c>
      <c r="J434" s="74" t="str">
        <f t="shared" si="27"/>
        <v>EY</v>
      </c>
      <c r="K434" s="74" t="str">
        <f t="shared" si="28"/>
        <v>EDEN YUTURI</v>
      </c>
      <c r="L434" s="74" t="str">
        <f t="shared" si="28"/>
        <v>PAD B</v>
      </c>
      <c r="M434" s="74" t="str">
        <f t="shared" si="25"/>
        <v>EDEN YUTURI-B005I</v>
      </c>
      <c r="N434" s="71" t="s">
        <v>3382</v>
      </c>
    </row>
    <row r="435" spans="1:14" hidden="1">
      <c r="A435" s="74" t="s">
        <v>2721</v>
      </c>
      <c r="B435" s="74" t="s">
        <v>4144</v>
      </c>
      <c r="C435" s="74" t="s">
        <v>2719</v>
      </c>
      <c r="D435" s="74" t="s">
        <v>3516</v>
      </c>
      <c r="E435" s="74" t="s">
        <v>4219</v>
      </c>
      <c r="F435" s="74" t="s">
        <v>4220</v>
      </c>
      <c r="G435" s="74" t="s">
        <v>4220</v>
      </c>
      <c r="H435" s="74" t="str">
        <f t="shared" si="26"/>
        <v>B12</v>
      </c>
      <c r="I435" s="74" t="str">
        <f>IF(ISERROR(VLOOKUP(H435,BD!BN$2:BO$51,2,FALSE)),"",VLOOKUP(H435,BD!BN$2:BO$51,2,FALSE))</f>
        <v>BLOQUE 12</v>
      </c>
      <c r="J435" s="74" t="str">
        <f t="shared" si="27"/>
        <v>EY</v>
      </c>
      <c r="K435" s="74" t="str">
        <f t="shared" si="28"/>
        <v>EDEN YUTURI</v>
      </c>
      <c r="L435" s="74" t="str">
        <f t="shared" si="28"/>
        <v>PAD B</v>
      </c>
      <c r="M435" s="74" t="str">
        <f t="shared" si="25"/>
        <v>EDEN YUTURI-B009I</v>
      </c>
      <c r="N435" s="71" t="s">
        <v>3382</v>
      </c>
    </row>
    <row r="436" spans="1:14" hidden="1">
      <c r="A436" s="74" t="s">
        <v>2721</v>
      </c>
      <c r="B436" s="74" t="s">
        <v>4144</v>
      </c>
      <c r="C436" s="74" t="s">
        <v>2719</v>
      </c>
      <c r="D436" s="74" t="s">
        <v>3516</v>
      </c>
      <c r="E436" s="74" t="s">
        <v>4221</v>
      </c>
      <c r="F436" s="74" t="s">
        <v>4222</v>
      </c>
      <c r="G436" s="74" t="s">
        <v>4222</v>
      </c>
      <c r="H436" s="74" t="str">
        <f t="shared" si="26"/>
        <v>B12</v>
      </c>
      <c r="I436" s="74" t="str">
        <f>IF(ISERROR(VLOOKUP(H436,BD!BN$2:BO$51,2,FALSE)),"",VLOOKUP(H436,BD!BN$2:BO$51,2,FALSE))</f>
        <v>BLOQUE 12</v>
      </c>
      <c r="J436" s="74" t="str">
        <f t="shared" si="27"/>
        <v>EY</v>
      </c>
      <c r="K436" s="74" t="str">
        <f t="shared" si="28"/>
        <v>EDEN YUTURI</v>
      </c>
      <c r="L436" s="74" t="str">
        <f t="shared" si="28"/>
        <v>PAD B</v>
      </c>
      <c r="M436" s="74" t="str">
        <f t="shared" si="25"/>
        <v>EDEN YUTURI-B003I</v>
      </c>
      <c r="N436" s="71" t="s">
        <v>3382</v>
      </c>
    </row>
    <row r="437" spans="1:14" hidden="1">
      <c r="A437" s="74" t="s">
        <v>2721</v>
      </c>
      <c r="B437" s="74" t="s">
        <v>4144</v>
      </c>
      <c r="C437" s="74" t="s">
        <v>2719</v>
      </c>
      <c r="D437" s="74" t="s">
        <v>3516</v>
      </c>
      <c r="E437" s="74" t="s">
        <v>4223</v>
      </c>
      <c r="F437" s="74" t="s">
        <v>4224</v>
      </c>
      <c r="G437" s="74" t="s">
        <v>4224</v>
      </c>
      <c r="H437" s="74" t="str">
        <f>+A437</f>
        <v>B12</v>
      </c>
      <c r="I437" s="74" t="str">
        <f>IF(ISERROR(VLOOKUP(H437,BD!BN$2:BO$51,2,FALSE)),"",VLOOKUP(H437,BD!BN$2:BO$51,2,FALSE))</f>
        <v>BLOQUE 12</v>
      </c>
      <c r="J437" s="74" t="str">
        <f t="shared" si="27"/>
        <v>EY</v>
      </c>
      <c r="K437" s="74" t="str">
        <f>+C437</f>
        <v>EDEN YUTURI</v>
      </c>
      <c r="L437" s="74" t="str">
        <f>+D437</f>
        <v>PAD B</v>
      </c>
      <c r="M437" s="74" t="str">
        <f t="shared" si="25"/>
        <v>EDEN YUTURI-B051H</v>
      </c>
      <c r="N437" s="71" t="s">
        <v>3382</v>
      </c>
    </row>
    <row r="438" spans="1:14" hidden="1">
      <c r="A438" s="74" t="s">
        <v>2721</v>
      </c>
      <c r="B438" s="74" t="s">
        <v>4144</v>
      </c>
      <c r="C438" s="74" t="s">
        <v>2719</v>
      </c>
      <c r="D438" s="74" t="s">
        <v>3516</v>
      </c>
      <c r="E438" s="74" t="s">
        <v>4223</v>
      </c>
      <c r="F438" s="74" t="s">
        <v>4224</v>
      </c>
      <c r="G438" s="74" t="s">
        <v>4225</v>
      </c>
      <c r="H438" s="74" t="str">
        <f t="shared" si="26"/>
        <v>B12</v>
      </c>
      <c r="I438" s="74" t="str">
        <f>IF(ISERROR(VLOOKUP(H438,BD!BN$2:BO$51,2,FALSE)),"",VLOOKUP(H438,BD!BN$2:BO$51,2,FALSE))</f>
        <v>BLOQUE 12</v>
      </c>
      <c r="J438" s="74" t="str">
        <f t="shared" si="27"/>
        <v>EY</v>
      </c>
      <c r="K438" s="74" t="str">
        <f t="shared" si="28"/>
        <v>EDEN YUTURI</v>
      </c>
      <c r="L438" s="74" t="str">
        <f t="shared" si="28"/>
        <v>PAD B</v>
      </c>
      <c r="M438" s="74" t="str">
        <f t="shared" si="25"/>
        <v>EDEN YUTURI-B051HS1</v>
      </c>
      <c r="N438" s="71" t="s">
        <v>3382</v>
      </c>
    </row>
    <row r="439" spans="1:14" hidden="1">
      <c r="A439" s="74" t="s">
        <v>2721</v>
      </c>
      <c r="B439" s="74" t="s">
        <v>4144</v>
      </c>
      <c r="C439" s="74" t="s">
        <v>2719</v>
      </c>
      <c r="D439" s="74" t="s">
        <v>3516</v>
      </c>
      <c r="E439" s="74" t="s">
        <v>4226</v>
      </c>
      <c r="F439" s="74" t="s">
        <v>4227</v>
      </c>
      <c r="G439" s="74" t="s">
        <v>4227</v>
      </c>
      <c r="H439" s="74" t="str">
        <f t="shared" si="26"/>
        <v>B12</v>
      </c>
      <c r="I439" s="74" t="str">
        <f>IF(ISERROR(VLOOKUP(H439,BD!BN$2:BO$51,2,FALSE)),"",VLOOKUP(H439,BD!BN$2:BO$51,2,FALSE))</f>
        <v>BLOQUE 12</v>
      </c>
      <c r="J439" s="74" t="str">
        <f t="shared" si="27"/>
        <v>EY</v>
      </c>
      <c r="K439" s="74" t="str">
        <f t="shared" si="28"/>
        <v>EDEN YUTURI</v>
      </c>
      <c r="L439" s="74" t="str">
        <f t="shared" si="28"/>
        <v>PAD B</v>
      </c>
      <c r="M439" s="74" t="str">
        <f t="shared" si="25"/>
        <v>EDEN YUTURI-B052</v>
      </c>
      <c r="N439" s="71" t="s">
        <v>3382</v>
      </c>
    </row>
    <row r="440" spans="1:14" hidden="1">
      <c r="A440" s="74" t="s">
        <v>2721</v>
      </c>
      <c r="B440" s="74" t="s">
        <v>4144</v>
      </c>
      <c r="C440" s="74" t="s">
        <v>2719</v>
      </c>
      <c r="D440" s="74" t="s">
        <v>3516</v>
      </c>
      <c r="E440" s="74" t="s">
        <v>4228</v>
      </c>
      <c r="F440" s="74" t="s">
        <v>4229</v>
      </c>
      <c r="G440" s="74" t="s">
        <v>4229</v>
      </c>
      <c r="H440" s="74" t="str">
        <f t="shared" si="26"/>
        <v>B12</v>
      </c>
      <c r="I440" s="74" t="str">
        <f>IF(ISERROR(VLOOKUP(H440,BD!BN$2:BO$51,2,FALSE)),"",VLOOKUP(H440,BD!BN$2:BO$51,2,FALSE))</f>
        <v>BLOQUE 12</v>
      </c>
      <c r="J440" s="74" t="str">
        <f t="shared" si="27"/>
        <v>EY</v>
      </c>
      <c r="K440" s="74" t="str">
        <f t="shared" si="28"/>
        <v>EDEN YUTURI</v>
      </c>
      <c r="L440" s="74" t="str">
        <f t="shared" si="28"/>
        <v>PAD B</v>
      </c>
      <c r="M440" s="74" t="str">
        <f t="shared" si="25"/>
        <v>EDEN YUTURI-B002I</v>
      </c>
      <c r="N440" s="71" t="s">
        <v>3382</v>
      </c>
    </row>
    <row r="441" spans="1:14" hidden="1">
      <c r="A441" s="74" t="s">
        <v>2721</v>
      </c>
      <c r="B441" s="74" t="s">
        <v>4144</v>
      </c>
      <c r="C441" s="74" t="s">
        <v>2719</v>
      </c>
      <c r="D441" s="74" t="s">
        <v>3516</v>
      </c>
      <c r="E441" s="74" t="s">
        <v>4230</v>
      </c>
      <c r="F441" s="74" t="s">
        <v>4231</v>
      </c>
      <c r="G441" s="74" t="s">
        <v>4231</v>
      </c>
      <c r="H441" s="74" t="str">
        <f t="shared" si="26"/>
        <v>B12</v>
      </c>
      <c r="I441" s="74" t="str">
        <f>IF(ISERROR(VLOOKUP(H441,BD!BN$2:BO$51,2,FALSE)),"",VLOOKUP(H441,BD!BN$2:BO$51,2,FALSE))</f>
        <v>BLOQUE 12</v>
      </c>
      <c r="J441" s="74" t="str">
        <f t="shared" si="27"/>
        <v>EY</v>
      </c>
      <c r="K441" s="74" t="str">
        <f t="shared" si="28"/>
        <v>EDEN YUTURI</v>
      </c>
      <c r="L441" s="74" t="str">
        <f t="shared" si="28"/>
        <v>PAD B</v>
      </c>
      <c r="M441" s="74" t="str">
        <f t="shared" si="25"/>
        <v>EDEN YUTURI-B001I</v>
      </c>
      <c r="N441" s="71" t="s">
        <v>3382</v>
      </c>
    </row>
    <row r="442" spans="1:14" hidden="1">
      <c r="A442" s="74" t="s">
        <v>2721</v>
      </c>
      <c r="B442" s="74" t="s">
        <v>4144</v>
      </c>
      <c r="C442" s="74" t="s">
        <v>2719</v>
      </c>
      <c r="D442" s="74" t="s">
        <v>3516</v>
      </c>
      <c r="E442" s="74" t="s">
        <v>4232</v>
      </c>
      <c r="F442" s="74" t="s">
        <v>4233</v>
      </c>
      <c r="G442" s="74" t="s">
        <v>4233</v>
      </c>
      <c r="H442" s="74" t="str">
        <f t="shared" si="26"/>
        <v>B12</v>
      </c>
      <c r="I442" s="74" t="str">
        <f>IF(ISERROR(VLOOKUP(H442,BD!BN$2:BO$51,2,FALSE)),"",VLOOKUP(H442,BD!BN$2:BO$51,2,FALSE))</f>
        <v>BLOQUE 12</v>
      </c>
      <c r="J442" s="74" t="str">
        <f t="shared" si="27"/>
        <v>EY</v>
      </c>
      <c r="K442" s="74" t="str">
        <f t="shared" si="28"/>
        <v>EDEN YUTURI</v>
      </c>
      <c r="L442" s="74" t="str">
        <f t="shared" si="28"/>
        <v>PAD B</v>
      </c>
      <c r="M442" s="74" t="str">
        <f t="shared" si="25"/>
        <v>EDEN YUTURI-B004I</v>
      </c>
      <c r="N442" s="71" t="s">
        <v>3382</v>
      </c>
    </row>
    <row r="443" spans="1:14" hidden="1">
      <c r="A443" s="74" t="s">
        <v>2721</v>
      </c>
      <c r="B443" s="74" t="s">
        <v>4144</v>
      </c>
      <c r="C443" s="74" t="s">
        <v>2719</v>
      </c>
      <c r="D443" s="74" t="s">
        <v>3516</v>
      </c>
      <c r="E443" s="74" t="s">
        <v>4234</v>
      </c>
      <c r="F443" s="74" t="s">
        <v>4235</v>
      </c>
      <c r="G443" s="74" t="s">
        <v>4235</v>
      </c>
      <c r="H443" s="74" t="str">
        <f t="shared" si="26"/>
        <v>B12</v>
      </c>
      <c r="I443" s="74" t="str">
        <f>IF(ISERROR(VLOOKUP(H443,BD!BN$2:BO$51,2,FALSE)),"",VLOOKUP(H443,BD!BN$2:BO$51,2,FALSE))</f>
        <v>BLOQUE 12</v>
      </c>
      <c r="J443" s="74" t="str">
        <f t="shared" si="27"/>
        <v>EY</v>
      </c>
      <c r="K443" s="74" t="str">
        <f t="shared" si="28"/>
        <v>EDEN YUTURI</v>
      </c>
      <c r="L443" s="74" t="str">
        <f t="shared" si="28"/>
        <v>PAD B</v>
      </c>
      <c r="M443" s="74" t="str">
        <f t="shared" si="25"/>
        <v>EDEN YUTURI-B006I</v>
      </c>
      <c r="N443" s="71" t="s">
        <v>3382</v>
      </c>
    </row>
    <row r="444" spans="1:14" hidden="1">
      <c r="A444" s="74" t="s">
        <v>2721</v>
      </c>
      <c r="B444" s="74" t="s">
        <v>4144</v>
      </c>
      <c r="C444" s="74" t="s">
        <v>2719</v>
      </c>
      <c r="D444" s="74" t="s">
        <v>3516</v>
      </c>
      <c r="E444" s="74" t="s">
        <v>4236</v>
      </c>
      <c r="F444" s="74" t="s">
        <v>4237</v>
      </c>
      <c r="G444" s="74" t="s">
        <v>4237</v>
      </c>
      <c r="H444" s="74" t="str">
        <f t="shared" si="26"/>
        <v>B12</v>
      </c>
      <c r="I444" s="74" t="str">
        <f>IF(ISERROR(VLOOKUP(H444,BD!BN$2:BO$51,2,FALSE)),"",VLOOKUP(H444,BD!BN$2:BO$51,2,FALSE))</f>
        <v>BLOQUE 12</v>
      </c>
      <c r="J444" s="74" t="str">
        <f t="shared" si="27"/>
        <v>EY</v>
      </c>
      <c r="K444" s="74" t="str">
        <f t="shared" si="28"/>
        <v>EDEN YUTURI</v>
      </c>
      <c r="L444" s="74" t="str">
        <f t="shared" si="28"/>
        <v>PAD B</v>
      </c>
      <c r="M444" s="74" t="str">
        <f t="shared" si="25"/>
        <v>EDEN YUTURI-B008I</v>
      </c>
      <c r="N444" s="71" t="s">
        <v>3382</v>
      </c>
    </row>
    <row r="445" spans="1:14" hidden="1">
      <c r="A445" s="74" t="s">
        <v>2721</v>
      </c>
      <c r="B445" s="74" t="s">
        <v>4144</v>
      </c>
      <c r="C445" s="74" t="s">
        <v>2719</v>
      </c>
      <c r="D445" s="74" t="s">
        <v>3516</v>
      </c>
      <c r="E445" s="74" t="s">
        <v>4238</v>
      </c>
      <c r="F445" s="74" t="s">
        <v>4239</v>
      </c>
      <c r="G445" s="74" t="s">
        <v>4239</v>
      </c>
      <c r="H445" s="74" t="str">
        <f t="shared" si="26"/>
        <v>B12</v>
      </c>
      <c r="I445" s="74" t="str">
        <f>IF(ISERROR(VLOOKUP(H445,BD!BN$2:BO$51,2,FALSE)),"",VLOOKUP(H445,BD!BN$2:BO$51,2,FALSE))</f>
        <v>BLOQUE 12</v>
      </c>
      <c r="J445" s="74" t="str">
        <f t="shared" si="27"/>
        <v>EY</v>
      </c>
      <c r="K445" s="74" t="str">
        <f t="shared" si="28"/>
        <v>EDEN YUTURI</v>
      </c>
      <c r="L445" s="74" t="str">
        <f t="shared" si="28"/>
        <v>PAD B</v>
      </c>
      <c r="M445" s="74" t="str">
        <f t="shared" si="25"/>
        <v>EDEN YUTURI-B007I</v>
      </c>
      <c r="N445" s="71" t="s">
        <v>3382</v>
      </c>
    </row>
    <row r="446" spans="1:14" hidden="1">
      <c r="A446" s="74" t="s">
        <v>2721</v>
      </c>
      <c r="B446" s="74" t="s">
        <v>4144</v>
      </c>
      <c r="C446" s="74" t="s">
        <v>2719</v>
      </c>
      <c r="D446" s="74" t="s">
        <v>3519</v>
      </c>
      <c r="E446" s="74" t="s">
        <v>4240</v>
      </c>
      <c r="F446" s="74" t="s">
        <v>4241</v>
      </c>
      <c r="G446" s="74" t="s">
        <v>4241</v>
      </c>
      <c r="H446" s="74" t="str">
        <f t="shared" si="26"/>
        <v>B12</v>
      </c>
      <c r="I446" s="74" t="str">
        <f>IF(ISERROR(VLOOKUP(H446,BD!BN$2:BO$51,2,FALSE)),"",VLOOKUP(H446,BD!BN$2:BO$51,2,FALSE))</f>
        <v>BLOQUE 12</v>
      </c>
      <c r="J446" s="74" t="str">
        <f t="shared" si="27"/>
        <v>EY</v>
      </c>
      <c r="K446" s="74" t="str">
        <f t="shared" si="28"/>
        <v>EDEN YUTURI</v>
      </c>
      <c r="L446" s="74" t="str">
        <f t="shared" si="28"/>
        <v>PAD C</v>
      </c>
      <c r="M446" s="74" t="str">
        <f t="shared" si="25"/>
        <v>EDEN YUTURI-C139</v>
      </c>
      <c r="N446" s="71" t="s">
        <v>3382</v>
      </c>
    </row>
    <row r="447" spans="1:14" hidden="1">
      <c r="A447" s="74" t="s">
        <v>2721</v>
      </c>
      <c r="B447" s="74" t="s">
        <v>4144</v>
      </c>
      <c r="C447" s="74" t="s">
        <v>2719</v>
      </c>
      <c r="D447" s="74" t="s">
        <v>3519</v>
      </c>
      <c r="E447" s="74" t="s">
        <v>4242</v>
      </c>
      <c r="F447" s="74" t="s">
        <v>4243</v>
      </c>
      <c r="G447" s="74" t="s">
        <v>4243</v>
      </c>
      <c r="H447" s="74" t="str">
        <f>+A447</f>
        <v>B12</v>
      </c>
      <c r="I447" s="74" t="str">
        <f>IF(ISERROR(VLOOKUP(H447,BD!BN$2:BO$51,2,FALSE)),"",VLOOKUP(H447,BD!BN$2:BO$51,2,FALSE))</f>
        <v>BLOQUE 12</v>
      </c>
      <c r="J447" s="74" t="str">
        <f t="shared" si="27"/>
        <v>EY</v>
      </c>
      <c r="K447" s="74" t="str">
        <f>+C447</f>
        <v>EDEN YUTURI</v>
      </c>
      <c r="L447" s="74" t="str">
        <f>+D447</f>
        <v>PAD C</v>
      </c>
      <c r="M447" s="74" t="str">
        <f t="shared" si="25"/>
        <v>EDEN YUTURI-C094</v>
      </c>
      <c r="N447" s="71" t="s">
        <v>3382</v>
      </c>
    </row>
    <row r="448" spans="1:14" hidden="1">
      <c r="A448" s="74" t="s">
        <v>2721</v>
      </c>
      <c r="B448" s="74" t="s">
        <v>4144</v>
      </c>
      <c r="C448" s="74" t="s">
        <v>2719</v>
      </c>
      <c r="D448" s="74" t="s">
        <v>3519</v>
      </c>
      <c r="E448" s="74" t="s">
        <v>4242</v>
      </c>
      <c r="F448" s="74" t="s">
        <v>4243</v>
      </c>
      <c r="G448" s="74" t="s">
        <v>4244</v>
      </c>
      <c r="H448" s="74" t="str">
        <f t="shared" si="26"/>
        <v>B12</v>
      </c>
      <c r="I448" s="74" t="str">
        <f>IF(ISERROR(VLOOKUP(H448,BD!BN$2:BO$51,2,FALSE)),"",VLOOKUP(H448,BD!BN$2:BO$51,2,FALSE))</f>
        <v>BLOQUE 12</v>
      </c>
      <c r="J448" s="74" t="str">
        <f t="shared" si="27"/>
        <v>EY</v>
      </c>
      <c r="K448" s="74" t="str">
        <f t="shared" si="28"/>
        <v>EDEN YUTURI</v>
      </c>
      <c r="L448" s="74" t="str">
        <f t="shared" si="28"/>
        <v>PAD C</v>
      </c>
      <c r="M448" s="74" t="str">
        <f t="shared" si="25"/>
        <v>EDEN YUTURI-C094R1</v>
      </c>
      <c r="N448" s="71" t="s">
        <v>3382</v>
      </c>
    </row>
    <row r="449" spans="1:14" hidden="1">
      <c r="A449" s="74" t="s">
        <v>2721</v>
      </c>
      <c r="B449" s="74" t="s">
        <v>4144</v>
      </c>
      <c r="C449" s="74" t="s">
        <v>2719</v>
      </c>
      <c r="D449" s="74" t="s">
        <v>3519</v>
      </c>
      <c r="E449" s="74" t="s">
        <v>4245</v>
      </c>
      <c r="F449" s="74" t="s">
        <v>4246</v>
      </c>
      <c r="G449" s="74" t="s">
        <v>4246</v>
      </c>
      <c r="H449" s="74" t="str">
        <f t="shared" si="26"/>
        <v>B12</v>
      </c>
      <c r="I449" s="74" t="str">
        <f>IF(ISERROR(VLOOKUP(H449,BD!BN$2:BO$51,2,FALSE)),"",VLOOKUP(H449,BD!BN$2:BO$51,2,FALSE))</f>
        <v>BLOQUE 12</v>
      </c>
      <c r="J449" s="74" t="str">
        <f t="shared" si="27"/>
        <v>EY</v>
      </c>
      <c r="K449" s="74" t="str">
        <f t="shared" si="28"/>
        <v>EDEN YUTURI</v>
      </c>
      <c r="L449" s="74" t="str">
        <f t="shared" si="28"/>
        <v>PAD C</v>
      </c>
      <c r="M449" s="74" t="str">
        <f t="shared" si="25"/>
        <v>EDEN YUTURI-C018</v>
      </c>
      <c r="N449" s="71" t="s">
        <v>3382</v>
      </c>
    </row>
    <row r="450" spans="1:14" hidden="1">
      <c r="A450" s="74" t="s">
        <v>2721</v>
      </c>
      <c r="B450" s="74" t="s">
        <v>4144</v>
      </c>
      <c r="C450" s="74" t="s">
        <v>2719</v>
      </c>
      <c r="D450" s="74" t="s">
        <v>3519</v>
      </c>
      <c r="E450" s="74" t="s">
        <v>4247</v>
      </c>
      <c r="F450" s="74" t="s">
        <v>4248</v>
      </c>
      <c r="G450" s="74" t="s">
        <v>4248</v>
      </c>
      <c r="H450" s="74" t="str">
        <f t="shared" si="26"/>
        <v>B12</v>
      </c>
      <c r="I450" s="74" t="str">
        <f>IF(ISERROR(VLOOKUP(H450,BD!BN$2:BO$51,2,FALSE)),"",VLOOKUP(H450,BD!BN$2:BO$51,2,FALSE))</f>
        <v>BLOQUE 12</v>
      </c>
      <c r="J450" s="74" t="str">
        <f t="shared" si="27"/>
        <v>EY</v>
      </c>
      <c r="K450" s="74" t="str">
        <f t="shared" si="28"/>
        <v>EDEN YUTURI</v>
      </c>
      <c r="L450" s="74" t="str">
        <f t="shared" si="28"/>
        <v>PAD C</v>
      </c>
      <c r="M450" s="74" t="str">
        <f t="shared" si="25"/>
        <v>EDEN YUTURI-C122</v>
      </c>
      <c r="N450" s="71" t="s">
        <v>3382</v>
      </c>
    </row>
    <row r="451" spans="1:14" hidden="1">
      <c r="A451" s="74" t="s">
        <v>2721</v>
      </c>
      <c r="B451" s="74" t="s">
        <v>4144</v>
      </c>
      <c r="C451" s="74" t="s">
        <v>2719</v>
      </c>
      <c r="D451" s="74" t="s">
        <v>3519</v>
      </c>
      <c r="E451" s="74" t="s">
        <v>4249</v>
      </c>
      <c r="F451" s="74" t="s">
        <v>4250</v>
      </c>
      <c r="G451" s="74" t="s">
        <v>4250</v>
      </c>
      <c r="H451" s="74" t="str">
        <f>+A451</f>
        <v>B12</v>
      </c>
      <c r="I451" s="74" t="str">
        <f>IF(ISERROR(VLOOKUP(H451,BD!BN$2:BO$51,2,FALSE)),"",VLOOKUP(H451,BD!BN$2:BO$51,2,FALSE))</f>
        <v>BLOQUE 12</v>
      </c>
      <c r="J451" s="74" t="str">
        <f t="shared" si="27"/>
        <v>EY</v>
      </c>
      <c r="K451" s="74" t="str">
        <f>+C451</f>
        <v>EDEN YUTURI</v>
      </c>
      <c r="L451" s="74" t="str">
        <f>+D451</f>
        <v>PAD C</v>
      </c>
      <c r="M451" s="74" t="str">
        <f t="shared" si="25"/>
        <v>EDEN YUTURI-C123</v>
      </c>
      <c r="N451" s="71" t="s">
        <v>3382</v>
      </c>
    </row>
    <row r="452" spans="1:14" hidden="1">
      <c r="A452" s="74" t="s">
        <v>2721</v>
      </c>
      <c r="B452" s="74" t="s">
        <v>4144</v>
      </c>
      <c r="C452" s="74" t="s">
        <v>2719</v>
      </c>
      <c r="D452" s="74" t="s">
        <v>3519</v>
      </c>
      <c r="E452" s="74" t="s">
        <v>4249</v>
      </c>
      <c r="F452" s="74" t="s">
        <v>4250</v>
      </c>
      <c r="G452" s="74" t="s">
        <v>4251</v>
      </c>
      <c r="H452" s="74" t="str">
        <f t="shared" si="26"/>
        <v>B12</v>
      </c>
      <c r="I452" s="74" t="str">
        <f>IF(ISERROR(VLOOKUP(H452,BD!BN$2:BO$51,2,FALSE)),"",VLOOKUP(H452,BD!BN$2:BO$51,2,FALSE))</f>
        <v>BLOQUE 12</v>
      </c>
      <c r="J452" s="74" t="str">
        <f t="shared" si="27"/>
        <v>EY</v>
      </c>
      <c r="K452" s="74" t="str">
        <f t="shared" si="28"/>
        <v>EDEN YUTURI</v>
      </c>
      <c r="L452" s="74" t="str">
        <f t="shared" si="28"/>
        <v>PAD C</v>
      </c>
      <c r="M452" s="74" t="str">
        <f t="shared" si="25"/>
        <v>EDEN YUTURI-C123R1</v>
      </c>
      <c r="N452" s="71" t="s">
        <v>3382</v>
      </c>
    </row>
    <row r="453" spans="1:14" hidden="1">
      <c r="A453" s="74" t="s">
        <v>2721</v>
      </c>
      <c r="B453" s="74" t="s">
        <v>4144</v>
      </c>
      <c r="C453" s="74" t="s">
        <v>2719</v>
      </c>
      <c r="D453" s="74" t="s">
        <v>3519</v>
      </c>
      <c r="E453" s="74" t="s">
        <v>4252</v>
      </c>
      <c r="F453" s="74" t="s">
        <v>4253</v>
      </c>
      <c r="G453" s="74" t="s">
        <v>4253</v>
      </c>
      <c r="H453" s="74" t="str">
        <f t="shared" si="26"/>
        <v>B12</v>
      </c>
      <c r="I453" s="74" t="str">
        <f>IF(ISERROR(VLOOKUP(H453,BD!BN$2:BO$51,2,FALSE)),"",VLOOKUP(H453,BD!BN$2:BO$51,2,FALSE))</f>
        <v>BLOQUE 12</v>
      </c>
      <c r="J453" s="74" t="str">
        <f t="shared" si="27"/>
        <v>EY</v>
      </c>
      <c r="K453" s="74" t="str">
        <f t="shared" si="28"/>
        <v>EDEN YUTURI</v>
      </c>
      <c r="L453" s="74" t="str">
        <f t="shared" si="28"/>
        <v>PAD C</v>
      </c>
      <c r="M453" s="74" t="str">
        <f t="shared" si="25"/>
        <v>EDEN YUTURI-C020</v>
      </c>
      <c r="N453" s="71" t="s">
        <v>3382</v>
      </c>
    </row>
    <row r="454" spans="1:14" hidden="1">
      <c r="A454" s="74" t="s">
        <v>2721</v>
      </c>
      <c r="B454" s="74" t="s">
        <v>4144</v>
      </c>
      <c r="C454" s="74" t="s">
        <v>2719</v>
      </c>
      <c r="D454" s="74" t="s">
        <v>3519</v>
      </c>
      <c r="E454" s="74" t="s">
        <v>4254</v>
      </c>
      <c r="F454" s="74" t="s">
        <v>4255</v>
      </c>
      <c r="G454" s="74" t="s">
        <v>4255</v>
      </c>
      <c r="H454" s="74" t="str">
        <f t="shared" si="26"/>
        <v>B12</v>
      </c>
      <c r="I454" s="74" t="str">
        <f>IF(ISERROR(VLOOKUP(H454,BD!BN$2:BO$51,2,FALSE)),"",VLOOKUP(H454,BD!BN$2:BO$51,2,FALSE))</f>
        <v>BLOQUE 12</v>
      </c>
      <c r="J454" s="74" t="str">
        <f t="shared" si="27"/>
        <v>EY</v>
      </c>
      <c r="K454" s="74" t="str">
        <f t="shared" si="28"/>
        <v>EDEN YUTURI</v>
      </c>
      <c r="L454" s="74" t="str">
        <f t="shared" si="28"/>
        <v>PAD C</v>
      </c>
      <c r="M454" s="74" t="str">
        <f t="shared" si="25"/>
        <v>EDEN YUTURI-C152</v>
      </c>
      <c r="N454" s="71" t="s">
        <v>3382</v>
      </c>
    </row>
    <row r="455" spans="1:14" hidden="1">
      <c r="A455" s="74" t="s">
        <v>2721</v>
      </c>
      <c r="B455" s="74" t="s">
        <v>4144</v>
      </c>
      <c r="C455" s="74" t="s">
        <v>2719</v>
      </c>
      <c r="D455" s="74" t="s">
        <v>3519</v>
      </c>
      <c r="E455" s="74" t="s">
        <v>4256</v>
      </c>
      <c r="F455" s="74" t="s">
        <v>4257</v>
      </c>
      <c r="G455" s="74" t="s">
        <v>4257</v>
      </c>
      <c r="H455" s="74" t="str">
        <f t="shared" si="26"/>
        <v>B12</v>
      </c>
      <c r="I455" s="74" t="str">
        <f>IF(ISERROR(VLOOKUP(H455,BD!BN$2:BO$51,2,FALSE)),"",VLOOKUP(H455,BD!BN$2:BO$51,2,FALSE))</f>
        <v>BLOQUE 12</v>
      </c>
      <c r="J455" s="74" t="str">
        <f t="shared" si="27"/>
        <v>EY</v>
      </c>
      <c r="K455" s="74" t="str">
        <f t="shared" si="28"/>
        <v>EDEN YUTURI</v>
      </c>
      <c r="L455" s="74" t="str">
        <f t="shared" si="28"/>
        <v>PAD C</v>
      </c>
      <c r="M455" s="74" t="str">
        <f t="shared" si="25"/>
        <v>EDEN YUTURI-C153H</v>
      </c>
      <c r="N455" s="71" t="s">
        <v>3382</v>
      </c>
    </row>
    <row r="456" spans="1:14" hidden="1">
      <c r="A456" s="74" t="s">
        <v>2721</v>
      </c>
      <c r="B456" s="74" t="s">
        <v>4144</v>
      </c>
      <c r="C456" s="74" t="s">
        <v>2719</v>
      </c>
      <c r="D456" s="74" t="s">
        <v>3519</v>
      </c>
      <c r="E456" s="74" t="s">
        <v>4258</v>
      </c>
      <c r="F456" s="74" t="s">
        <v>4259</v>
      </c>
      <c r="G456" s="74" t="s">
        <v>4259</v>
      </c>
      <c r="H456" s="74" t="str">
        <f>+A456</f>
        <v>B12</v>
      </c>
      <c r="I456" s="74" t="str">
        <f>IF(ISERROR(VLOOKUP(H456,BD!BN$2:BO$51,2,FALSE)),"",VLOOKUP(H456,BD!BN$2:BO$51,2,FALSE))</f>
        <v>BLOQUE 12</v>
      </c>
      <c r="J456" s="74" t="str">
        <f t="shared" si="27"/>
        <v>EY</v>
      </c>
      <c r="K456" s="74" t="str">
        <f>+C456</f>
        <v>EDEN YUTURI</v>
      </c>
      <c r="L456" s="74" t="str">
        <f>+D456</f>
        <v>PAD C</v>
      </c>
      <c r="M456" s="74" t="str">
        <f t="shared" si="25"/>
        <v>EDEN YUTURI-C006</v>
      </c>
      <c r="N456" s="71" t="s">
        <v>3382</v>
      </c>
    </row>
    <row r="457" spans="1:14" hidden="1">
      <c r="A457" s="74" t="s">
        <v>2721</v>
      </c>
      <c r="B457" s="74" t="s">
        <v>4144</v>
      </c>
      <c r="C457" s="74" t="s">
        <v>2719</v>
      </c>
      <c r="D457" s="74" t="s">
        <v>3519</v>
      </c>
      <c r="E457" s="74" t="s">
        <v>4258</v>
      </c>
      <c r="F457" s="74" t="s">
        <v>4259</v>
      </c>
      <c r="G457" s="74" t="s">
        <v>4260</v>
      </c>
      <c r="H457" s="74" t="str">
        <f t="shared" si="26"/>
        <v>B12</v>
      </c>
      <c r="I457" s="74" t="str">
        <f>IF(ISERROR(VLOOKUP(H457,BD!BN$2:BO$51,2,FALSE)),"",VLOOKUP(H457,BD!BN$2:BO$51,2,FALSE))</f>
        <v>BLOQUE 12</v>
      </c>
      <c r="J457" s="74" t="str">
        <f t="shared" si="27"/>
        <v>EY</v>
      </c>
      <c r="K457" s="74" t="str">
        <f t="shared" si="28"/>
        <v>EDEN YUTURI</v>
      </c>
      <c r="L457" s="74" t="str">
        <f t="shared" si="28"/>
        <v>PAD C</v>
      </c>
      <c r="M457" s="74" t="str">
        <f t="shared" si="25"/>
        <v>EDEN YUTURI-C006R1</v>
      </c>
      <c r="N457" s="71" t="s">
        <v>3382</v>
      </c>
    </row>
    <row r="458" spans="1:14" hidden="1">
      <c r="A458" s="74" t="s">
        <v>2721</v>
      </c>
      <c r="B458" s="74" t="s">
        <v>4144</v>
      </c>
      <c r="C458" s="74" t="s">
        <v>2719</v>
      </c>
      <c r="D458" s="74" t="s">
        <v>3519</v>
      </c>
      <c r="E458" s="74" t="s">
        <v>4261</v>
      </c>
      <c r="F458" s="74" t="s">
        <v>4262</v>
      </c>
      <c r="G458" s="74" t="s">
        <v>4262</v>
      </c>
      <c r="H458" s="74" t="str">
        <f t="shared" si="26"/>
        <v>B12</v>
      </c>
      <c r="I458" s="74" t="str">
        <f>IF(ISERROR(VLOOKUP(H458,BD!BN$2:BO$51,2,FALSE)),"",VLOOKUP(H458,BD!BN$2:BO$51,2,FALSE))</f>
        <v>BLOQUE 12</v>
      </c>
      <c r="J458" s="74" t="str">
        <f t="shared" si="27"/>
        <v>EY</v>
      </c>
      <c r="K458" s="74" t="str">
        <f t="shared" si="28"/>
        <v>EDEN YUTURI</v>
      </c>
      <c r="L458" s="74" t="str">
        <f t="shared" si="28"/>
        <v>PAD C</v>
      </c>
      <c r="M458" s="74" t="str">
        <f t="shared" si="25"/>
        <v>EDEN YUTURI-C095H</v>
      </c>
      <c r="N458" s="71" t="s">
        <v>3382</v>
      </c>
    </row>
    <row r="459" spans="1:14" hidden="1">
      <c r="A459" s="74" t="s">
        <v>2721</v>
      </c>
      <c r="B459" s="74" t="s">
        <v>4144</v>
      </c>
      <c r="C459" s="74" t="s">
        <v>2719</v>
      </c>
      <c r="D459" s="74" t="s">
        <v>3519</v>
      </c>
      <c r="E459" s="74" t="s">
        <v>4263</v>
      </c>
      <c r="F459" s="74" t="s">
        <v>4264</v>
      </c>
      <c r="G459" s="74" t="s">
        <v>4264</v>
      </c>
      <c r="H459" s="74" t="str">
        <f t="shared" si="26"/>
        <v>B12</v>
      </c>
      <c r="I459" s="74" t="str">
        <f>IF(ISERROR(VLOOKUP(H459,BD!BN$2:BO$51,2,FALSE)),"",VLOOKUP(H459,BD!BN$2:BO$51,2,FALSE))</f>
        <v>BLOQUE 12</v>
      </c>
      <c r="J459" s="74" t="str">
        <f t="shared" si="27"/>
        <v>EY</v>
      </c>
      <c r="K459" s="74" t="str">
        <f t="shared" si="28"/>
        <v>EDEN YUTURI</v>
      </c>
      <c r="L459" s="74" t="str">
        <f t="shared" si="28"/>
        <v>PAD C</v>
      </c>
      <c r="M459" s="74" t="str">
        <f t="shared" si="25"/>
        <v>EDEN YUTURI-C096</v>
      </c>
      <c r="N459" s="71" t="s">
        <v>3382</v>
      </c>
    </row>
    <row r="460" spans="1:14" hidden="1">
      <c r="A460" s="74" t="s">
        <v>2721</v>
      </c>
      <c r="B460" s="74" t="s">
        <v>4144</v>
      </c>
      <c r="C460" s="74" t="s">
        <v>2719</v>
      </c>
      <c r="D460" s="74" t="s">
        <v>3519</v>
      </c>
      <c r="E460" s="74" t="s">
        <v>4265</v>
      </c>
      <c r="F460" s="74" t="s">
        <v>4266</v>
      </c>
      <c r="G460" s="74" t="s">
        <v>4266</v>
      </c>
      <c r="H460" s="74" t="str">
        <f t="shared" si="26"/>
        <v>B12</v>
      </c>
      <c r="I460" s="74" t="str">
        <f>IF(ISERROR(VLOOKUP(H460,BD!BN$2:BO$51,2,FALSE)),"",VLOOKUP(H460,BD!BN$2:BO$51,2,FALSE))</f>
        <v>BLOQUE 12</v>
      </c>
      <c r="J460" s="74" t="str">
        <f t="shared" si="27"/>
        <v>EY</v>
      </c>
      <c r="K460" s="74" t="str">
        <f t="shared" si="28"/>
        <v>EDEN YUTURI</v>
      </c>
      <c r="L460" s="74" t="str">
        <f t="shared" si="28"/>
        <v>PAD C</v>
      </c>
      <c r="M460" s="74" t="str">
        <f t="shared" ref="M460:M523" si="29">+IF(F460=F459,E460&amp;RIGHT(G460,2),E460)</f>
        <v>EDEN YUTURI-C140</v>
      </c>
      <c r="N460" s="71" t="s">
        <v>3382</v>
      </c>
    </row>
    <row r="461" spans="1:14" hidden="1">
      <c r="A461" s="74" t="s">
        <v>2721</v>
      </c>
      <c r="B461" s="74" t="s">
        <v>4144</v>
      </c>
      <c r="C461" s="74" t="s">
        <v>2719</v>
      </c>
      <c r="D461" s="74" t="s">
        <v>3519</v>
      </c>
      <c r="E461" s="74" t="s">
        <v>4267</v>
      </c>
      <c r="F461" s="74" t="s">
        <v>4268</v>
      </c>
      <c r="G461" s="74" t="s">
        <v>4268</v>
      </c>
      <c r="H461" s="74" t="str">
        <f t="shared" si="26"/>
        <v>B12</v>
      </c>
      <c r="I461" s="74" t="str">
        <f>IF(ISERROR(VLOOKUP(H461,BD!BN$2:BO$51,2,FALSE)),"",VLOOKUP(H461,BD!BN$2:BO$51,2,FALSE))</f>
        <v>BLOQUE 12</v>
      </c>
      <c r="J461" s="74" t="str">
        <f t="shared" si="27"/>
        <v>EY</v>
      </c>
      <c r="K461" s="74" t="str">
        <f t="shared" si="28"/>
        <v>EDEN YUTURI</v>
      </c>
      <c r="L461" s="74" t="str">
        <f t="shared" si="28"/>
        <v>PAD C</v>
      </c>
      <c r="M461" s="74" t="str">
        <f t="shared" si="29"/>
        <v>EDEN YUTURI-C028</v>
      </c>
      <c r="N461" s="71" t="s">
        <v>3382</v>
      </c>
    </row>
    <row r="462" spans="1:14" hidden="1">
      <c r="A462" s="74" t="s">
        <v>2721</v>
      </c>
      <c r="B462" s="74" t="s">
        <v>4144</v>
      </c>
      <c r="C462" s="74" t="s">
        <v>2719</v>
      </c>
      <c r="D462" s="74" t="s">
        <v>3519</v>
      </c>
      <c r="E462" s="74" t="s">
        <v>4269</v>
      </c>
      <c r="F462" s="74" t="s">
        <v>4270</v>
      </c>
      <c r="G462" s="74" t="s">
        <v>4270</v>
      </c>
      <c r="H462" s="74" t="str">
        <f t="shared" si="26"/>
        <v>B12</v>
      </c>
      <c r="I462" s="74" t="str">
        <f>IF(ISERROR(VLOOKUP(H462,BD!BN$2:BO$51,2,FALSE)),"",VLOOKUP(H462,BD!BN$2:BO$51,2,FALSE))</f>
        <v>BLOQUE 12</v>
      </c>
      <c r="J462" s="74" t="str">
        <f t="shared" si="27"/>
        <v>EY</v>
      </c>
      <c r="K462" s="74" t="str">
        <f t="shared" si="28"/>
        <v>EDEN YUTURI</v>
      </c>
      <c r="L462" s="74" t="str">
        <f t="shared" si="28"/>
        <v>PAD C</v>
      </c>
      <c r="M462" s="74" t="str">
        <f t="shared" si="29"/>
        <v>EDEN YUTURI-C008</v>
      </c>
      <c r="N462" s="71" t="s">
        <v>3382</v>
      </c>
    </row>
    <row r="463" spans="1:14" hidden="1">
      <c r="A463" s="74" t="s">
        <v>2721</v>
      </c>
      <c r="B463" s="74" t="s">
        <v>4144</v>
      </c>
      <c r="C463" s="74" t="s">
        <v>2719</v>
      </c>
      <c r="D463" s="74" t="s">
        <v>3519</v>
      </c>
      <c r="E463" s="74" t="s">
        <v>4271</v>
      </c>
      <c r="F463" s="74" t="s">
        <v>4272</v>
      </c>
      <c r="G463" s="74" t="s">
        <v>4272</v>
      </c>
      <c r="H463" s="74" t="str">
        <f t="shared" si="26"/>
        <v>B12</v>
      </c>
      <c r="I463" s="74" t="str">
        <f>IF(ISERROR(VLOOKUP(H463,BD!BN$2:BO$51,2,FALSE)),"",VLOOKUP(H463,BD!BN$2:BO$51,2,FALSE))</f>
        <v>BLOQUE 12</v>
      </c>
      <c r="J463" s="74" t="str">
        <f t="shared" si="27"/>
        <v>EY</v>
      </c>
      <c r="K463" s="74" t="str">
        <f t="shared" si="28"/>
        <v>EDEN YUTURI</v>
      </c>
      <c r="L463" s="74" t="str">
        <f t="shared" si="28"/>
        <v>PAD C</v>
      </c>
      <c r="M463" s="74" t="str">
        <f t="shared" si="29"/>
        <v>EDEN YUTURI-C141</v>
      </c>
      <c r="N463" s="71" t="s">
        <v>3382</v>
      </c>
    </row>
    <row r="464" spans="1:14" hidden="1">
      <c r="A464" s="74" t="s">
        <v>2721</v>
      </c>
      <c r="B464" s="74" t="s">
        <v>4144</v>
      </c>
      <c r="C464" s="74" t="s">
        <v>2719</v>
      </c>
      <c r="D464" s="74" t="s">
        <v>3519</v>
      </c>
      <c r="E464" s="74" t="s">
        <v>4273</v>
      </c>
      <c r="F464" s="74" t="s">
        <v>4274</v>
      </c>
      <c r="G464" s="74" t="s">
        <v>4274</v>
      </c>
      <c r="H464" s="74" t="str">
        <f t="shared" si="26"/>
        <v>B12</v>
      </c>
      <c r="I464" s="74" t="str">
        <f>IF(ISERROR(VLOOKUP(H464,BD!BN$2:BO$51,2,FALSE)),"",VLOOKUP(H464,BD!BN$2:BO$51,2,FALSE))</f>
        <v>BLOQUE 12</v>
      </c>
      <c r="J464" s="74" t="str">
        <f t="shared" si="27"/>
        <v>EY</v>
      </c>
      <c r="K464" s="74" t="str">
        <f t="shared" si="28"/>
        <v>EDEN YUTURI</v>
      </c>
      <c r="L464" s="74" t="str">
        <f t="shared" si="28"/>
        <v>PAD C</v>
      </c>
      <c r="M464" s="74" t="str">
        <f t="shared" si="29"/>
        <v>EDEN YUTURI-C092</v>
      </c>
      <c r="N464" s="71" t="s">
        <v>3382</v>
      </c>
    </row>
    <row r="465" spans="1:14" hidden="1">
      <c r="A465" s="74" t="s">
        <v>2721</v>
      </c>
      <c r="B465" s="74" t="s">
        <v>4144</v>
      </c>
      <c r="C465" s="74" t="s">
        <v>2719</v>
      </c>
      <c r="D465" s="74" t="s">
        <v>3519</v>
      </c>
      <c r="E465" s="74" t="s">
        <v>4275</v>
      </c>
      <c r="F465" s="74" t="s">
        <v>4276</v>
      </c>
      <c r="G465" s="74" t="s">
        <v>4276</v>
      </c>
      <c r="H465" s="74" t="str">
        <f t="shared" si="26"/>
        <v>B12</v>
      </c>
      <c r="I465" s="74" t="str">
        <f>IF(ISERROR(VLOOKUP(H465,BD!BN$2:BO$51,2,FALSE)),"",VLOOKUP(H465,BD!BN$2:BO$51,2,FALSE))</f>
        <v>BLOQUE 12</v>
      </c>
      <c r="J465" s="74" t="str">
        <f t="shared" si="27"/>
        <v>EY</v>
      </c>
      <c r="K465" s="74" t="str">
        <f t="shared" si="28"/>
        <v>EDEN YUTURI</v>
      </c>
      <c r="L465" s="74" t="str">
        <f t="shared" si="28"/>
        <v>PAD C</v>
      </c>
      <c r="M465" s="74" t="str">
        <f t="shared" si="29"/>
        <v>EDEN YUTURI-C093</v>
      </c>
      <c r="N465" s="71" t="s">
        <v>3382</v>
      </c>
    </row>
    <row r="466" spans="1:14" hidden="1">
      <c r="A466" s="74" t="s">
        <v>2721</v>
      </c>
      <c r="B466" s="74" t="s">
        <v>4144</v>
      </c>
      <c r="C466" s="74" t="s">
        <v>2719</v>
      </c>
      <c r="D466" s="74" t="s">
        <v>3519</v>
      </c>
      <c r="E466" s="74" t="s">
        <v>4277</v>
      </c>
      <c r="F466" s="74" t="s">
        <v>4278</v>
      </c>
      <c r="G466" s="74" t="s">
        <v>4278</v>
      </c>
      <c r="H466" s="74" t="str">
        <f t="shared" ref="H466:H529" si="30">+A466</f>
        <v>B12</v>
      </c>
      <c r="I466" s="74" t="str">
        <f>IF(ISERROR(VLOOKUP(H466,BD!BN$2:BO$51,2,FALSE)),"",VLOOKUP(H466,BD!BN$2:BO$51,2,FALSE))</f>
        <v>BLOQUE 12</v>
      </c>
      <c r="J466" s="74" t="str">
        <f t="shared" ref="J466:J529" si="31">IF(B466="","",B466)</f>
        <v>EY</v>
      </c>
      <c r="K466" s="74" t="str">
        <f t="shared" ref="K466:L529" si="32">+C466</f>
        <v>EDEN YUTURI</v>
      </c>
      <c r="L466" s="74" t="str">
        <f t="shared" si="32"/>
        <v>PAD C</v>
      </c>
      <c r="M466" s="74" t="str">
        <f t="shared" si="29"/>
        <v>EDEN YUTURI-C030</v>
      </c>
      <c r="N466" s="71" t="s">
        <v>3382</v>
      </c>
    </row>
    <row r="467" spans="1:14" hidden="1">
      <c r="A467" s="74" t="s">
        <v>2721</v>
      </c>
      <c r="B467" s="74" t="s">
        <v>4144</v>
      </c>
      <c r="C467" s="74" t="s">
        <v>2719</v>
      </c>
      <c r="D467" s="74" t="s">
        <v>3519</v>
      </c>
      <c r="E467" s="74" t="s">
        <v>4279</v>
      </c>
      <c r="F467" s="74" t="s">
        <v>4280</v>
      </c>
      <c r="G467" s="74" t="s">
        <v>4280</v>
      </c>
      <c r="H467" s="74" t="str">
        <f t="shared" si="30"/>
        <v>B12</v>
      </c>
      <c r="I467" s="74" t="str">
        <f>IF(ISERROR(VLOOKUP(H467,BD!BN$2:BO$51,2,FALSE)),"",VLOOKUP(H467,BD!BN$2:BO$51,2,FALSE))</f>
        <v>BLOQUE 12</v>
      </c>
      <c r="J467" s="74" t="str">
        <f t="shared" si="31"/>
        <v>EY</v>
      </c>
      <c r="K467" s="74" t="str">
        <f t="shared" si="32"/>
        <v>EDEN YUTURI</v>
      </c>
      <c r="L467" s="74" t="str">
        <f t="shared" si="32"/>
        <v>PAD C</v>
      </c>
      <c r="M467" s="74" t="str">
        <f t="shared" si="29"/>
        <v>EDEN YUTURI-C007</v>
      </c>
      <c r="N467" s="71" t="s">
        <v>3382</v>
      </c>
    </row>
    <row r="468" spans="1:14" hidden="1">
      <c r="A468" s="74" t="s">
        <v>2721</v>
      </c>
      <c r="B468" s="74" t="s">
        <v>4144</v>
      </c>
      <c r="C468" s="74" t="s">
        <v>2719</v>
      </c>
      <c r="D468" s="74" t="s">
        <v>3519</v>
      </c>
      <c r="E468" s="74" t="s">
        <v>4281</v>
      </c>
      <c r="F468" s="74" t="s">
        <v>4282</v>
      </c>
      <c r="G468" s="74" t="s">
        <v>4282</v>
      </c>
      <c r="H468" s="74" t="str">
        <f t="shared" si="30"/>
        <v>B12</v>
      </c>
      <c r="I468" s="74" t="str">
        <f>IF(ISERROR(VLOOKUP(H468,BD!BN$2:BO$51,2,FALSE)),"",VLOOKUP(H468,BD!BN$2:BO$51,2,FALSE))</f>
        <v>BLOQUE 12</v>
      </c>
      <c r="J468" s="74" t="str">
        <f t="shared" si="31"/>
        <v>EY</v>
      </c>
      <c r="K468" s="74" t="str">
        <f t="shared" si="32"/>
        <v>EDEN YUTURI</v>
      </c>
      <c r="L468" s="74" t="str">
        <f t="shared" si="32"/>
        <v>PAD C</v>
      </c>
      <c r="M468" s="74" t="str">
        <f t="shared" si="29"/>
        <v>EDEN YUTURI-C005</v>
      </c>
      <c r="N468" s="71" t="s">
        <v>3382</v>
      </c>
    </row>
    <row r="469" spans="1:14" hidden="1">
      <c r="A469" s="74" t="s">
        <v>2721</v>
      </c>
      <c r="B469" s="74" t="s">
        <v>4144</v>
      </c>
      <c r="C469" s="74" t="s">
        <v>2719</v>
      </c>
      <c r="D469" s="74" t="s">
        <v>3519</v>
      </c>
      <c r="E469" s="74" t="s">
        <v>4283</v>
      </c>
      <c r="F469" s="74" t="s">
        <v>4284</v>
      </c>
      <c r="G469" s="74" t="s">
        <v>4284</v>
      </c>
      <c r="H469" s="74" t="str">
        <f t="shared" si="30"/>
        <v>B12</v>
      </c>
      <c r="I469" s="74" t="str">
        <f>IF(ISERROR(VLOOKUP(H469,BD!BN$2:BO$51,2,FALSE)),"",VLOOKUP(H469,BD!BN$2:BO$51,2,FALSE))</f>
        <v>BLOQUE 12</v>
      </c>
      <c r="J469" s="74" t="str">
        <f t="shared" si="31"/>
        <v>EY</v>
      </c>
      <c r="K469" s="74" t="str">
        <f t="shared" si="32"/>
        <v>EDEN YUTURI</v>
      </c>
      <c r="L469" s="74" t="str">
        <f t="shared" si="32"/>
        <v>PAD C</v>
      </c>
      <c r="M469" s="74" t="str">
        <f t="shared" si="29"/>
        <v>EDEN YUTURI-C009</v>
      </c>
      <c r="N469" s="71" t="s">
        <v>3382</v>
      </c>
    </row>
    <row r="470" spans="1:14" hidden="1">
      <c r="A470" s="74" t="s">
        <v>2721</v>
      </c>
      <c r="B470" s="74" t="s">
        <v>4144</v>
      </c>
      <c r="C470" s="74" t="s">
        <v>2719</v>
      </c>
      <c r="D470" s="74" t="s">
        <v>3519</v>
      </c>
      <c r="E470" s="74" t="s">
        <v>4285</v>
      </c>
      <c r="F470" s="74" t="s">
        <v>4286</v>
      </c>
      <c r="G470" s="74" t="s">
        <v>4286</v>
      </c>
      <c r="H470" s="74" t="str">
        <f t="shared" si="30"/>
        <v>B12</v>
      </c>
      <c r="I470" s="74" t="str">
        <f>IF(ISERROR(VLOOKUP(H470,BD!BN$2:BO$51,2,FALSE)),"",VLOOKUP(H470,BD!BN$2:BO$51,2,FALSE))</f>
        <v>BLOQUE 12</v>
      </c>
      <c r="J470" s="74" t="str">
        <f t="shared" si="31"/>
        <v>EY</v>
      </c>
      <c r="K470" s="74" t="str">
        <f t="shared" si="32"/>
        <v>EDEN YUTURI</v>
      </c>
      <c r="L470" s="74" t="str">
        <f t="shared" si="32"/>
        <v>PAD C</v>
      </c>
      <c r="M470" s="74" t="str">
        <f t="shared" si="29"/>
        <v>EDEN YUTURI-C100</v>
      </c>
      <c r="N470" s="71" t="s">
        <v>3382</v>
      </c>
    </row>
    <row r="471" spans="1:14" hidden="1">
      <c r="A471" s="74" t="s">
        <v>2721</v>
      </c>
      <c r="B471" s="74" t="s">
        <v>4144</v>
      </c>
      <c r="C471" s="74" t="s">
        <v>2719</v>
      </c>
      <c r="D471" s="74" t="s">
        <v>3519</v>
      </c>
      <c r="E471" s="74" t="s">
        <v>4287</v>
      </c>
      <c r="F471" s="74" t="s">
        <v>4288</v>
      </c>
      <c r="G471" s="74" t="s">
        <v>4288</v>
      </c>
      <c r="H471" s="74" t="str">
        <f t="shared" si="30"/>
        <v>B12</v>
      </c>
      <c r="I471" s="74" t="str">
        <f>IF(ISERROR(VLOOKUP(H471,BD!BN$2:BO$51,2,FALSE)),"",VLOOKUP(H471,BD!BN$2:BO$51,2,FALSE))</f>
        <v>BLOQUE 12</v>
      </c>
      <c r="J471" s="74" t="str">
        <f t="shared" si="31"/>
        <v>EY</v>
      </c>
      <c r="K471" s="74" t="str">
        <f t="shared" si="32"/>
        <v>EDEN YUTURI</v>
      </c>
      <c r="L471" s="74" t="str">
        <f t="shared" si="32"/>
        <v>PAD C</v>
      </c>
      <c r="M471" s="74" t="str">
        <f t="shared" si="29"/>
        <v>EDEN YUTURI-C101</v>
      </c>
      <c r="N471" s="71" t="s">
        <v>3382</v>
      </c>
    </row>
    <row r="472" spans="1:14" hidden="1">
      <c r="A472" s="74" t="s">
        <v>2721</v>
      </c>
      <c r="B472" s="74" t="s">
        <v>4144</v>
      </c>
      <c r="C472" s="74" t="s">
        <v>2719</v>
      </c>
      <c r="D472" s="74" t="s">
        <v>3519</v>
      </c>
      <c r="E472" s="74" t="s">
        <v>4289</v>
      </c>
      <c r="F472" s="74" t="s">
        <v>4290</v>
      </c>
      <c r="G472" s="74" t="s">
        <v>4290</v>
      </c>
      <c r="H472" s="74" t="str">
        <f t="shared" si="30"/>
        <v>B12</v>
      </c>
      <c r="I472" s="74" t="str">
        <f>IF(ISERROR(VLOOKUP(H472,BD!BN$2:BO$51,2,FALSE)),"",VLOOKUP(H472,BD!BN$2:BO$51,2,FALSE))</f>
        <v>BLOQUE 12</v>
      </c>
      <c r="J472" s="74" t="str">
        <f t="shared" si="31"/>
        <v>EY</v>
      </c>
      <c r="K472" s="74" t="str">
        <f t="shared" si="32"/>
        <v>EDEN YUTURI</v>
      </c>
      <c r="L472" s="74" t="str">
        <f t="shared" si="32"/>
        <v>PAD C</v>
      </c>
      <c r="M472" s="74" t="str">
        <f t="shared" si="29"/>
        <v>EDEN YUTURI-C130</v>
      </c>
      <c r="N472" s="71" t="s">
        <v>3382</v>
      </c>
    </row>
    <row r="473" spans="1:14" hidden="1">
      <c r="A473" s="74" t="s">
        <v>2721</v>
      </c>
      <c r="B473" s="74" t="s">
        <v>4144</v>
      </c>
      <c r="C473" s="74" t="s">
        <v>2719</v>
      </c>
      <c r="D473" s="74" t="s">
        <v>3519</v>
      </c>
      <c r="E473" s="74" t="s">
        <v>4291</v>
      </c>
      <c r="F473" s="74" t="s">
        <v>4292</v>
      </c>
      <c r="G473" s="74" t="s">
        <v>4292</v>
      </c>
      <c r="H473" s="74" t="str">
        <f t="shared" si="30"/>
        <v>B12</v>
      </c>
      <c r="I473" s="74" t="str">
        <f>IF(ISERROR(VLOOKUP(H473,BD!BN$2:BO$51,2,FALSE)),"",VLOOKUP(H473,BD!BN$2:BO$51,2,FALSE))</f>
        <v>BLOQUE 12</v>
      </c>
      <c r="J473" s="74" t="str">
        <f t="shared" si="31"/>
        <v>EY</v>
      </c>
      <c r="K473" s="74" t="str">
        <f t="shared" si="32"/>
        <v>EDEN YUTURI</v>
      </c>
      <c r="L473" s="74" t="str">
        <f t="shared" si="32"/>
        <v>PAD C</v>
      </c>
      <c r="M473" s="74" t="str">
        <f t="shared" si="29"/>
        <v>EDEN YUTURI-C131</v>
      </c>
      <c r="N473" s="71" t="s">
        <v>3382</v>
      </c>
    </row>
    <row r="474" spans="1:14" hidden="1">
      <c r="A474" s="74" t="s">
        <v>2721</v>
      </c>
      <c r="B474" s="74" t="s">
        <v>4144</v>
      </c>
      <c r="C474" s="74" t="s">
        <v>2719</v>
      </c>
      <c r="D474" s="74" t="s">
        <v>3519</v>
      </c>
      <c r="E474" s="74" t="s">
        <v>4293</v>
      </c>
      <c r="F474" s="74" t="s">
        <v>4294</v>
      </c>
      <c r="G474" s="74" t="s">
        <v>4294</v>
      </c>
      <c r="H474" s="74" t="str">
        <f>+A474</f>
        <v>B12</v>
      </c>
      <c r="I474" s="74" t="str">
        <f>IF(ISERROR(VLOOKUP(H474,BD!BN$2:BO$51,2,FALSE)),"",VLOOKUP(H474,BD!BN$2:BO$51,2,FALSE))</f>
        <v>BLOQUE 12</v>
      </c>
      <c r="J474" s="74" t="str">
        <f t="shared" si="31"/>
        <v>EY</v>
      </c>
      <c r="K474" s="74" t="str">
        <f>+C474</f>
        <v>EDEN YUTURI</v>
      </c>
      <c r="L474" s="74" t="str">
        <f>+D474</f>
        <v>PAD C</v>
      </c>
      <c r="M474" s="74" t="str">
        <f t="shared" si="29"/>
        <v>EDEN YUTURI-C021</v>
      </c>
      <c r="N474" s="71" t="s">
        <v>3382</v>
      </c>
    </row>
    <row r="475" spans="1:14" hidden="1">
      <c r="A475" s="74" t="s">
        <v>2721</v>
      </c>
      <c r="B475" s="74" t="s">
        <v>4144</v>
      </c>
      <c r="C475" s="74" t="s">
        <v>2719</v>
      </c>
      <c r="D475" s="74" t="s">
        <v>3519</v>
      </c>
      <c r="E475" s="74" t="s">
        <v>4293</v>
      </c>
      <c r="F475" s="74" t="s">
        <v>4294</v>
      </c>
      <c r="G475" s="74" t="s">
        <v>4295</v>
      </c>
      <c r="H475" s="74" t="str">
        <f t="shared" si="30"/>
        <v>B12</v>
      </c>
      <c r="I475" s="74" t="str">
        <f>IF(ISERROR(VLOOKUP(H475,BD!BN$2:BO$51,2,FALSE)),"",VLOOKUP(H475,BD!BN$2:BO$51,2,FALSE))</f>
        <v>BLOQUE 12</v>
      </c>
      <c r="J475" s="74" t="str">
        <f t="shared" si="31"/>
        <v>EY</v>
      </c>
      <c r="K475" s="74" t="str">
        <f t="shared" si="32"/>
        <v>EDEN YUTURI</v>
      </c>
      <c r="L475" s="74" t="str">
        <f t="shared" si="32"/>
        <v>PAD C</v>
      </c>
      <c r="M475" s="74" t="str">
        <f t="shared" si="29"/>
        <v>EDEN YUTURI-C021S1</v>
      </c>
      <c r="N475" s="71" t="s">
        <v>3382</v>
      </c>
    </row>
    <row r="476" spans="1:14" hidden="1">
      <c r="A476" s="74" t="s">
        <v>2721</v>
      </c>
      <c r="B476" s="74" t="s">
        <v>4144</v>
      </c>
      <c r="C476" s="74" t="s">
        <v>2719</v>
      </c>
      <c r="D476" s="74" t="s">
        <v>3519</v>
      </c>
      <c r="E476" s="74" t="s">
        <v>4296</v>
      </c>
      <c r="F476" s="74" t="s">
        <v>4297</v>
      </c>
      <c r="G476" s="74" t="s">
        <v>4297</v>
      </c>
      <c r="H476" s="74" t="str">
        <f t="shared" si="30"/>
        <v>B12</v>
      </c>
      <c r="I476" s="74" t="str">
        <f>IF(ISERROR(VLOOKUP(H476,BD!BN$2:BO$51,2,FALSE)),"",VLOOKUP(H476,BD!BN$2:BO$51,2,FALSE))</f>
        <v>BLOQUE 12</v>
      </c>
      <c r="J476" s="74" t="str">
        <f t="shared" si="31"/>
        <v>EY</v>
      </c>
      <c r="K476" s="74" t="str">
        <f t="shared" si="32"/>
        <v>EDEN YUTURI</v>
      </c>
      <c r="L476" s="74" t="str">
        <f t="shared" si="32"/>
        <v>PAD C</v>
      </c>
      <c r="M476" s="74" t="str">
        <f t="shared" si="29"/>
        <v>EDEN YUTURI-C022H</v>
      </c>
      <c r="N476" s="71" t="s">
        <v>3382</v>
      </c>
    </row>
    <row r="477" spans="1:14" hidden="1">
      <c r="A477" s="74" t="s">
        <v>2721</v>
      </c>
      <c r="B477" s="74" t="s">
        <v>4144</v>
      </c>
      <c r="C477" s="74" t="s">
        <v>2719</v>
      </c>
      <c r="D477" s="74" t="s">
        <v>3519</v>
      </c>
      <c r="E477" s="74" t="s">
        <v>4298</v>
      </c>
      <c r="F477" s="74" t="s">
        <v>4299</v>
      </c>
      <c r="G477" s="74" t="s">
        <v>4299</v>
      </c>
      <c r="H477" s="74" t="str">
        <f t="shared" si="30"/>
        <v>B12</v>
      </c>
      <c r="I477" s="74" t="str">
        <f>IF(ISERROR(VLOOKUP(H477,BD!BN$2:BO$51,2,FALSE)),"",VLOOKUP(H477,BD!BN$2:BO$51,2,FALSE))</f>
        <v>BLOQUE 12</v>
      </c>
      <c r="J477" s="74" t="str">
        <f t="shared" si="31"/>
        <v>EY</v>
      </c>
      <c r="K477" s="74" t="str">
        <f t="shared" si="32"/>
        <v>EDEN YUTURI</v>
      </c>
      <c r="L477" s="74" t="str">
        <f t="shared" si="32"/>
        <v>PAD C</v>
      </c>
      <c r="M477" s="74" t="str">
        <f t="shared" si="29"/>
        <v>EDEN YUTURI-C026</v>
      </c>
      <c r="N477" s="71" t="s">
        <v>3382</v>
      </c>
    </row>
    <row r="478" spans="1:14" hidden="1">
      <c r="A478" s="74" t="s">
        <v>2721</v>
      </c>
      <c r="B478" s="74" t="s">
        <v>4144</v>
      </c>
      <c r="C478" s="74" t="s">
        <v>2719</v>
      </c>
      <c r="D478" s="74" t="s">
        <v>3519</v>
      </c>
      <c r="E478" s="74" t="s">
        <v>4300</v>
      </c>
      <c r="F478" s="74" t="s">
        <v>4301</v>
      </c>
      <c r="G478" s="74" t="s">
        <v>4301</v>
      </c>
      <c r="H478" s="74" t="str">
        <f t="shared" si="30"/>
        <v>B12</v>
      </c>
      <c r="I478" s="74" t="str">
        <f>IF(ISERROR(VLOOKUP(H478,BD!BN$2:BO$51,2,FALSE)),"",VLOOKUP(H478,BD!BN$2:BO$51,2,FALSE))</f>
        <v>BLOQUE 12</v>
      </c>
      <c r="J478" s="74" t="str">
        <f t="shared" si="31"/>
        <v>EY</v>
      </c>
      <c r="K478" s="74" t="str">
        <f t="shared" si="32"/>
        <v>EDEN YUTURI</v>
      </c>
      <c r="L478" s="74" t="str">
        <f t="shared" si="32"/>
        <v>PAD C</v>
      </c>
      <c r="M478" s="74" t="str">
        <f t="shared" si="29"/>
        <v>EDEN YUTURI-C091H</v>
      </c>
      <c r="N478" s="71" t="s">
        <v>3382</v>
      </c>
    </row>
    <row r="479" spans="1:14" hidden="1">
      <c r="A479" s="74" t="s">
        <v>2721</v>
      </c>
      <c r="B479" s="74" t="s">
        <v>4144</v>
      </c>
      <c r="C479" s="74" t="s">
        <v>2719</v>
      </c>
      <c r="D479" s="74" t="s">
        <v>3519</v>
      </c>
      <c r="E479" s="74" t="s">
        <v>4302</v>
      </c>
      <c r="F479" s="74" t="s">
        <v>4303</v>
      </c>
      <c r="G479" s="74" t="s">
        <v>4303</v>
      </c>
      <c r="H479" s="74" t="str">
        <f t="shared" si="30"/>
        <v>B12</v>
      </c>
      <c r="I479" s="74" t="str">
        <f>IF(ISERROR(VLOOKUP(H479,BD!BN$2:BO$51,2,FALSE)),"",VLOOKUP(H479,BD!BN$2:BO$51,2,FALSE))</f>
        <v>BLOQUE 12</v>
      </c>
      <c r="J479" s="74" t="str">
        <f t="shared" si="31"/>
        <v>EY</v>
      </c>
      <c r="K479" s="74" t="str">
        <f t="shared" si="32"/>
        <v>EDEN YUTURI</v>
      </c>
      <c r="L479" s="74" t="str">
        <f t="shared" si="32"/>
        <v>PAD C</v>
      </c>
      <c r="M479" s="74" t="str">
        <f t="shared" si="29"/>
        <v>EDEN YUTURI-C029</v>
      </c>
      <c r="N479" s="71" t="s">
        <v>3382</v>
      </c>
    </row>
    <row r="480" spans="1:14" hidden="1">
      <c r="A480" s="74" t="s">
        <v>2721</v>
      </c>
      <c r="B480" s="74" t="s">
        <v>4144</v>
      </c>
      <c r="C480" s="74" t="s">
        <v>2719</v>
      </c>
      <c r="D480" s="74" t="s">
        <v>3523</v>
      </c>
      <c r="E480" s="74" t="s">
        <v>4304</v>
      </c>
      <c r="F480" s="74" t="s">
        <v>4305</v>
      </c>
      <c r="G480" s="74" t="s">
        <v>4305</v>
      </c>
      <c r="H480" s="74" t="str">
        <f t="shared" si="30"/>
        <v>B12</v>
      </c>
      <c r="I480" s="74" t="str">
        <f>IF(ISERROR(VLOOKUP(H480,BD!BN$2:BO$51,2,FALSE)),"",VLOOKUP(H480,BD!BN$2:BO$51,2,FALSE))</f>
        <v>BLOQUE 12</v>
      </c>
      <c r="J480" s="74" t="str">
        <f t="shared" si="31"/>
        <v>EY</v>
      </c>
      <c r="K480" s="74" t="str">
        <f t="shared" si="32"/>
        <v>EDEN YUTURI</v>
      </c>
      <c r="L480" s="74" t="str">
        <f t="shared" si="32"/>
        <v>PAD D</v>
      </c>
      <c r="M480" s="74" t="str">
        <f t="shared" si="29"/>
        <v>EDEN YUTURI-D114H</v>
      </c>
      <c r="N480" s="71" t="s">
        <v>3382</v>
      </c>
    </row>
    <row r="481" spans="1:14" hidden="1">
      <c r="A481" s="74" t="s">
        <v>2721</v>
      </c>
      <c r="B481" s="74" t="s">
        <v>4144</v>
      </c>
      <c r="C481" s="74" t="s">
        <v>2719</v>
      </c>
      <c r="D481" s="74" t="s">
        <v>3523</v>
      </c>
      <c r="E481" s="74" t="s">
        <v>4306</v>
      </c>
      <c r="F481" s="74" t="s">
        <v>4307</v>
      </c>
      <c r="G481" s="74" t="s">
        <v>4307</v>
      </c>
      <c r="H481" s="74" t="str">
        <f t="shared" si="30"/>
        <v>B12</v>
      </c>
      <c r="I481" s="74" t="str">
        <f>IF(ISERROR(VLOOKUP(H481,BD!BN$2:BO$51,2,FALSE)),"",VLOOKUP(H481,BD!BN$2:BO$51,2,FALSE))</f>
        <v>BLOQUE 12</v>
      </c>
      <c r="J481" s="74" t="str">
        <f t="shared" si="31"/>
        <v>EY</v>
      </c>
      <c r="K481" s="74" t="str">
        <f t="shared" si="32"/>
        <v>EDEN YUTURI</v>
      </c>
      <c r="L481" s="74" t="str">
        <f t="shared" si="32"/>
        <v>PAD D</v>
      </c>
      <c r="M481" s="74" t="str">
        <f t="shared" si="29"/>
        <v>EDEN YUTURI-D085</v>
      </c>
      <c r="N481" s="71" t="s">
        <v>3382</v>
      </c>
    </row>
    <row r="482" spans="1:14" hidden="1">
      <c r="A482" s="74" t="s">
        <v>2721</v>
      </c>
      <c r="B482" s="74" t="s">
        <v>4144</v>
      </c>
      <c r="C482" s="74" t="s">
        <v>2719</v>
      </c>
      <c r="D482" s="74" t="s">
        <v>3523</v>
      </c>
      <c r="E482" s="74" t="s">
        <v>4308</v>
      </c>
      <c r="F482" s="74" t="s">
        <v>4309</v>
      </c>
      <c r="G482" s="74" t="s">
        <v>4309</v>
      </c>
      <c r="H482" s="74" t="str">
        <f t="shared" si="30"/>
        <v>B12</v>
      </c>
      <c r="I482" s="74" t="str">
        <f>IF(ISERROR(VLOOKUP(H482,BD!BN$2:BO$51,2,FALSE)),"",VLOOKUP(H482,BD!BN$2:BO$51,2,FALSE))</f>
        <v>BLOQUE 12</v>
      </c>
      <c r="J482" s="74" t="str">
        <f t="shared" si="31"/>
        <v>EY</v>
      </c>
      <c r="K482" s="74" t="str">
        <f t="shared" si="32"/>
        <v>EDEN YUTURI</v>
      </c>
      <c r="L482" s="74" t="str">
        <f t="shared" si="32"/>
        <v>PAD D</v>
      </c>
      <c r="M482" s="74" t="str">
        <f t="shared" si="29"/>
        <v>EDEN YUTURI-D178</v>
      </c>
      <c r="N482" s="71" t="s">
        <v>3382</v>
      </c>
    </row>
    <row r="483" spans="1:14" hidden="1">
      <c r="A483" s="74" t="s">
        <v>2721</v>
      </c>
      <c r="B483" s="74" t="s">
        <v>4144</v>
      </c>
      <c r="C483" s="74" t="s">
        <v>2719</v>
      </c>
      <c r="D483" s="74" t="s">
        <v>3523</v>
      </c>
      <c r="E483" s="74" t="s">
        <v>4310</v>
      </c>
      <c r="F483" s="74" t="s">
        <v>4311</v>
      </c>
      <c r="G483" s="74" t="s">
        <v>4311</v>
      </c>
      <c r="H483" s="74" t="str">
        <f t="shared" si="30"/>
        <v>B12</v>
      </c>
      <c r="I483" s="74" t="str">
        <f>IF(ISERROR(VLOOKUP(H483,BD!BN$2:BO$51,2,FALSE)),"",VLOOKUP(H483,BD!BN$2:BO$51,2,FALSE))</f>
        <v>BLOQUE 12</v>
      </c>
      <c r="J483" s="74" t="str">
        <f t="shared" si="31"/>
        <v>EY</v>
      </c>
      <c r="K483" s="74" t="str">
        <f t="shared" si="32"/>
        <v>EDEN YUTURI</v>
      </c>
      <c r="L483" s="74" t="str">
        <f t="shared" si="32"/>
        <v>PAD D</v>
      </c>
      <c r="M483" s="74" t="str">
        <f t="shared" si="29"/>
        <v>EDEN YUTURI-D177</v>
      </c>
      <c r="N483" s="71" t="s">
        <v>3382</v>
      </c>
    </row>
    <row r="484" spans="1:14" hidden="1">
      <c r="A484" s="74" t="s">
        <v>2721</v>
      </c>
      <c r="B484" s="74" t="s">
        <v>4144</v>
      </c>
      <c r="C484" s="74" t="s">
        <v>2719</v>
      </c>
      <c r="D484" s="74" t="s">
        <v>3523</v>
      </c>
      <c r="E484" s="74" t="s">
        <v>4312</v>
      </c>
      <c r="F484" s="74" t="s">
        <v>4313</v>
      </c>
      <c r="G484" s="74" t="s">
        <v>4313</v>
      </c>
      <c r="H484" s="74" t="str">
        <f t="shared" si="30"/>
        <v>B12</v>
      </c>
      <c r="I484" s="74" t="str">
        <f>IF(ISERROR(VLOOKUP(H484,BD!BN$2:BO$51,2,FALSE)),"",VLOOKUP(H484,BD!BN$2:BO$51,2,FALSE))</f>
        <v>BLOQUE 12</v>
      </c>
      <c r="J484" s="74" t="str">
        <f t="shared" si="31"/>
        <v>EY</v>
      </c>
      <c r="K484" s="74" t="str">
        <f t="shared" si="32"/>
        <v>EDEN YUTURI</v>
      </c>
      <c r="L484" s="74" t="str">
        <f t="shared" si="32"/>
        <v>PAD D</v>
      </c>
      <c r="M484" s="74" t="str">
        <f t="shared" si="29"/>
        <v>EDEN YUTURI-D180</v>
      </c>
      <c r="N484" s="71" t="s">
        <v>3382</v>
      </c>
    </row>
    <row r="485" spans="1:14" hidden="1">
      <c r="A485" s="74" t="s">
        <v>2721</v>
      </c>
      <c r="B485" s="74" t="s">
        <v>4144</v>
      </c>
      <c r="C485" s="74" t="s">
        <v>2719</v>
      </c>
      <c r="D485" s="74" t="s">
        <v>3523</v>
      </c>
      <c r="E485" s="74" t="s">
        <v>4314</v>
      </c>
      <c r="F485" s="74" t="s">
        <v>4315</v>
      </c>
      <c r="G485" s="74" t="s">
        <v>4315</v>
      </c>
      <c r="H485" s="74" t="str">
        <f t="shared" si="30"/>
        <v>B12</v>
      </c>
      <c r="I485" s="74" t="str">
        <f>IF(ISERROR(VLOOKUP(H485,BD!BN$2:BO$51,2,FALSE)),"",VLOOKUP(H485,BD!BN$2:BO$51,2,FALSE))</f>
        <v>BLOQUE 12</v>
      </c>
      <c r="J485" s="74" t="str">
        <f t="shared" si="31"/>
        <v>EY</v>
      </c>
      <c r="K485" s="74" t="str">
        <f t="shared" si="32"/>
        <v>EDEN YUTURI</v>
      </c>
      <c r="L485" s="74" t="str">
        <f t="shared" si="32"/>
        <v>PAD D</v>
      </c>
      <c r="M485" s="74" t="str">
        <f t="shared" si="29"/>
        <v>EDEN YUTURI-D179</v>
      </c>
      <c r="N485" s="71" t="s">
        <v>3382</v>
      </c>
    </row>
    <row r="486" spans="1:14" hidden="1">
      <c r="A486" s="74" t="s">
        <v>2721</v>
      </c>
      <c r="B486" s="74" t="s">
        <v>4144</v>
      </c>
      <c r="C486" s="74" t="s">
        <v>2719</v>
      </c>
      <c r="D486" s="74" t="s">
        <v>3523</v>
      </c>
      <c r="E486" s="74" t="s">
        <v>4316</v>
      </c>
      <c r="F486" s="74" t="s">
        <v>4317</v>
      </c>
      <c r="G486" s="74" t="s">
        <v>4317</v>
      </c>
      <c r="H486" s="74" t="str">
        <f t="shared" si="30"/>
        <v>B12</v>
      </c>
      <c r="I486" s="74" t="str">
        <f>IF(ISERROR(VLOOKUP(H486,BD!BN$2:BO$51,2,FALSE)),"",VLOOKUP(H486,BD!BN$2:BO$51,2,FALSE))</f>
        <v>BLOQUE 12</v>
      </c>
      <c r="J486" s="74" t="str">
        <f t="shared" si="31"/>
        <v>EY</v>
      </c>
      <c r="K486" s="74" t="str">
        <f t="shared" si="32"/>
        <v>EDEN YUTURI</v>
      </c>
      <c r="L486" s="74" t="str">
        <f t="shared" si="32"/>
        <v>PAD D</v>
      </c>
      <c r="M486" s="74" t="str">
        <f t="shared" si="29"/>
        <v>EDEN YUTURI-D183</v>
      </c>
      <c r="N486" s="71" t="s">
        <v>3382</v>
      </c>
    </row>
    <row r="487" spans="1:14" hidden="1">
      <c r="A487" s="74" t="s">
        <v>2721</v>
      </c>
      <c r="B487" s="74" t="s">
        <v>4144</v>
      </c>
      <c r="C487" s="74" t="s">
        <v>2719</v>
      </c>
      <c r="D487" s="74" t="s">
        <v>3523</v>
      </c>
      <c r="E487" s="74" t="s">
        <v>4318</v>
      </c>
      <c r="F487" s="74" t="s">
        <v>4319</v>
      </c>
      <c r="G487" s="74" t="s">
        <v>4319</v>
      </c>
      <c r="H487" s="74" t="str">
        <f t="shared" si="30"/>
        <v>B12</v>
      </c>
      <c r="I487" s="74" t="str">
        <f>IF(ISERROR(VLOOKUP(H487,BD!BN$2:BO$51,2,FALSE)),"",VLOOKUP(H487,BD!BN$2:BO$51,2,FALSE))</f>
        <v>BLOQUE 12</v>
      </c>
      <c r="J487" s="74" t="str">
        <f t="shared" si="31"/>
        <v>EY</v>
      </c>
      <c r="K487" s="74" t="str">
        <f t="shared" si="32"/>
        <v>EDEN YUTURI</v>
      </c>
      <c r="L487" s="74" t="str">
        <f t="shared" si="32"/>
        <v>PAD D</v>
      </c>
      <c r="M487" s="74" t="str">
        <f t="shared" si="29"/>
        <v>EDEN YUTURI-D162</v>
      </c>
      <c r="N487" s="71" t="s">
        <v>3382</v>
      </c>
    </row>
    <row r="488" spans="1:14" hidden="1">
      <c r="A488" s="74" t="s">
        <v>2721</v>
      </c>
      <c r="B488" s="74" t="s">
        <v>4144</v>
      </c>
      <c r="C488" s="74" t="s">
        <v>2719</v>
      </c>
      <c r="D488" s="74" t="s">
        <v>3523</v>
      </c>
      <c r="E488" s="74" t="s">
        <v>4320</v>
      </c>
      <c r="F488" s="74" t="s">
        <v>4321</v>
      </c>
      <c r="G488" s="74" t="s">
        <v>4321</v>
      </c>
      <c r="H488" s="74" t="str">
        <f t="shared" si="30"/>
        <v>B12</v>
      </c>
      <c r="I488" s="74" t="str">
        <f>IF(ISERROR(VLOOKUP(H488,BD!BN$2:BO$51,2,FALSE)),"",VLOOKUP(H488,BD!BN$2:BO$51,2,FALSE))</f>
        <v>BLOQUE 12</v>
      </c>
      <c r="J488" s="74" t="str">
        <f t="shared" si="31"/>
        <v>EY</v>
      </c>
      <c r="K488" s="74" t="str">
        <f t="shared" si="32"/>
        <v>EDEN YUTURI</v>
      </c>
      <c r="L488" s="74" t="str">
        <f t="shared" si="32"/>
        <v>PAD D</v>
      </c>
      <c r="M488" s="74" t="str">
        <f t="shared" si="29"/>
        <v>EDEN YUTURI-D163H</v>
      </c>
      <c r="N488" s="71" t="s">
        <v>3382</v>
      </c>
    </row>
    <row r="489" spans="1:14" hidden="1">
      <c r="A489" s="74" t="s">
        <v>2721</v>
      </c>
      <c r="B489" s="74" t="s">
        <v>4144</v>
      </c>
      <c r="C489" s="74" t="s">
        <v>2719</v>
      </c>
      <c r="D489" s="74" t="s">
        <v>3523</v>
      </c>
      <c r="E489" s="74" t="s">
        <v>4322</v>
      </c>
      <c r="F489" s="74" t="s">
        <v>4323</v>
      </c>
      <c r="G489" s="74" t="s">
        <v>4323</v>
      </c>
      <c r="H489" s="74" t="str">
        <f t="shared" si="30"/>
        <v>B12</v>
      </c>
      <c r="I489" s="74" t="str">
        <f>IF(ISERROR(VLOOKUP(H489,BD!BN$2:BO$51,2,FALSE)),"",VLOOKUP(H489,BD!BN$2:BO$51,2,FALSE))</f>
        <v>BLOQUE 12</v>
      </c>
      <c r="J489" s="74" t="str">
        <f t="shared" si="31"/>
        <v>EY</v>
      </c>
      <c r="K489" s="74" t="str">
        <f t="shared" si="32"/>
        <v>EDEN YUTURI</v>
      </c>
      <c r="L489" s="74" t="str">
        <f t="shared" si="32"/>
        <v>PAD D</v>
      </c>
      <c r="M489" s="74" t="str">
        <f t="shared" si="29"/>
        <v>EDEN YUTURI-D176</v>
      </c>
      <c r="N489" s="71" t="s">
        <v>3382</v>
      </c>
    </row>
    <row r="490" spans="1:14" hidden="1">
      <c r="A490" s="74" t="s">
        <v>2721</v>
      </c>
      <c r="B490" s="74" t="s">
        <v>4144</v>
      </c>
      <c r="C490" s="74" t="s">
        <v>2719</v>
      </c>
      <c r="D490" s="74" t="s">
        <v>3523</v>
      </c>
      <c r="E490" s="74" t="s">
        <v>4324</v>
      </c>
      <c r="F490" s="74" t="s">
        <v>4325</v>
      </c>
      <c r="G490" s="74" t="s">
        <v>4325</v>
      </c>
      <c r="H490" s="74" t="str">
        <f t="shared" si="30"/>
        <v>B12</v>
      </c>
      <c r="I490" s="74" t="str">
        <f>IF(ISERROR(VLOOKUP(H490,BD!BN$2:BO$51,2,FALSE)),"",VLOOKUP(H490,BD!BN$2:BO$51,2,FALSE))</f>
        <v>BLOQUE 12</v>
      </c>
      <c r="J490" s="74" t="str">
        <f t="shared" si="31"/>
        <v>EY</v>
      </c>
      <c r="K490" s="74" t="str">
        <f t="shared" si="32"/>
        <v>EDEN YUTURI</v>
      </c>
      <c r="L490" s="74" t="str">
        <f t="shared" si="32"/>
        <v>PAD D</v>
      </c>
      <c r="M490" s="74" t="str">
        <f t="shared" si="29"/>
        <v>EDEN YUTURI-D086</v>
      </c>
      <c r="N490" s="71" t="s">
        <v>3382</v>
      </c>
    </row>
    <row r="491" spans="1:14" hidden="1">
      <c r="A491" s="74" t="s">
        <v>2721</v>
      </c>
      <c r="B491" s="74" t="s">
        <v>4144</v>
      </c>
      <c r="C491" s="74" t="s">
        <v>2719</v>
      </c>
      <c r="D491" s="74" t="s">
        <v>3523</v>
      </c>
      <c r="E491" s="74" t="s">
        <v>4326</v>
      </c>
      <c r="F491" s="74" t="s">
        <v>4327</v>
      </c>
      <c r="G491" s="74" t="s">
        <v>4327</v>
      </c>
      <c r="H491" s="74" t="str">
        <f t="shared" si="30"/>
        <v>B12</v>
      </c>
      <c r="I491" s="74" t="str">
        <f>IF(ISERROR(VLOOKUP(H491,BD!BN$2:BO$51,2,FALSE)),"",VLOOKUP(H491,BD!BN$2:BO$51,2,FALSE))</f>
        <v>BLOQUE 12</v>
      </c>
      <c r="J491" s="74" t="str">
        <f t="shared" si="31"/>
        <v>EY</v>
      </c>
      <c r="K491" s="74" t="str">
        <f t="shared" si="32"/>
        <v>EDEN YUTURI</v>
      </c>
      <c r="L491" s="74" t="str">
        <f t="shared" si="32"/>
        <v>PAD D</v>
      </c>
      <c r="M491" s="74" t="str">
        <f t="shared" si="29"/>
        <v>EDEN YUTURI-D087</v>
      </c>
      <c r="N491" s="71" t="s">
        <v>3382</v>
      </c>
    </row>
    <row r="492" spans="1:14" hidden="1">
      <c r="A492" s="74" t="s">
        <v>2721</v>
      </c>
      <c r="B492" s="74" t="s">
        <v>4144</v>
      </c>
      <c r="C492" s="74" t="s">
        <v>2719</v>
      </c>
      <c r="D492" s="74" t="s">
        <v>3523</v>
      </c>
      <c r="E492" s="74" t="s">
        <v>4328</v>
      </c>
      <c r="F492" s="74" t="s">
        <v>4329</v>
      </c>
      <c r="G492" s="74" t="s">
        <v>4329</v>
      </c>
      <c r="H492" s="74" t="str">
        <f>+A492</f>
        <v>B12</v>
      </c>
      <c r="I492" s="74" t="str">
        <f>IF(ISERROR(VLOOKUP(H492,BD!BN$2:BO$51,2,FALSE)),"",VLOOKUP(H492,BD!BN$2:BO$51,2,FALSE))</f>
        <v>BLOQUE 12</v>
      </c>
      <c r="J492" s="74" t="str">
        <f t="shared" si="31"/>
        <v>EY</v>
      </c>
      <c r="K492" s="74" t="str">
        <f>+C492</f>
        <v>EDEN YUTURI</v>
      </c>
      <c r="L492" s="74" t="str">
        <f>+D492</f>
        <v>PAD D</v>
      </c>
      <c r="M492" s="74" t="str">
        <f t="shared" si="29"/>
        <v>EDEN YUTURI-D088</v>
      </c>
      <c r="N492" s="71" t="s">
        <v>3382</v>
      </c>
    </row>
    <row r="493" spans="1:14" hidden="1">
      <c r="A493" s="74" t="s">
        <v>2721</v>
      </c>
      <c r="B493" s="74" t="s">
        <v>4144</v>
      </c>
      <c r="C493" s="74" t="s">
        <v>2719</v>
      </c>
      <c r="D493" s="74" t="s">
        <v>3523</v>
      </c>
      <c r="E493" s="74" t="s">
        <v>4328</v>
      </c>
      <c r="F493" s="74" t="s">
        <v>4329</v>
      </c>
      <c r="G493" s="74" t="s">
        <v>4330</v>
      </c>
      <c r="H493" s="74" t="str">
        <f t="shared" si="30"/>
        <v>B12</v>
      </c>
      <c r="I493" s="74" t="str">
        <f>IF(ISERROR(VLOOKUP(H493,BD!BN$2:BO$51,2,FALSE)),"",VLOOKUP(H493,BD!BN$2:BO$51,2,FALSE))</f>
        <v>BLOQUE 12</v>
      </c>
      <c r="J493" s="74" t="str">
        <f t="shared" si="31"/>
        <v>EY</v>
      </c>
      <c r="K493" s="74" t="str">
        <f t="shared" si="32"/>
        <v>EDEN YUTURI</v>
      </c>
      <c r="L493" s="74" t="str">
        <f t="shared" si="32"/>
        <v>PAD D</v>
      </c>
      <c r="M493" s="74" t="str">
        <f t="shared" si="29"/>
        <v>EDEN YUTURI-D088R1</v>
      </c>
      <c r="N493" s="71" t="s">
        <v>3382</v>
      </c>
    </row>
    <row r="494" spans="1:14" hidden="1">
      <c r="A494" s="74" t="s">
        <v>2721</v>
      </c>
      <c r="B494" s="74" t="s">
        <v>4144</v>
      </c>
      <c r="C494" s="74" t="s">
        <v>2719</v>
      </c>
      <c r="D494" s="74" t="s">
        <v>3523</v>
      </c>
      <c r="E494" s="74" t="s">
        <v>4331</v>
      </c>
      <c r="F494" s="74" t="s">
        <v>4332</v>
      </c>
      <c r="G494" s="74" t="s">
        <v>4332</v>
      </c>
      <c r="H494" s="74" t="str">
        <f t="shared" si="30"/>
        <v>B12</v>
      </c>
      <c r="I494" s="74" t="str">
        <f>IF(ISERROR(VLOOKUP(H494,BD!BN$2:BO$51,2,FALSE)),"",VLOOKUP(H494,BD!BN$2:BO$51,2,FALSE))</f>
        <v>BLOQUE 12</v>
      </c>
      <c r="J494" s="74" t="str">
        <f t="shared" si="31"/>
        <v>EY</v>
      </c>
      <c r="K494" s="74" t="str">
        <f t="shared" si="32"/>
        <v>EDEN YUTURI</v>
      </c>
      <c r="L494" s="74" t="str">
        <f t="shared" si="32"/>
        <v>PAD D</v>
      </c>
      <c r="M494" s="74" t="str">
        <f t="shared" si="29"/>
        <v>EDEN YUTURI-D089</v>
      </c>
      <c r="N494" s="71" t="s">
        <v>3382</v>
      </c>
    </row>
    <row r="495" spans="1:14" hidden="1">
      <c r="A495" s="74" t="s">
        <v>2721</v>
      </c>
      <c r="B495" s="74" t="s">
        <v>4144</v>
      </c>
      <c r="C495" s="74" t="s">
        <v>2719</v>
      </c>
      <c r="D495" s="74" t="s">
        <v>3523</v>
      </c>
      <c r="E495" s="74" t="s">
        <v>4333</v>
      </c>
      <c r="F495" s="74" t="s">
        <v>4334</v>
      </c>
      <c r="G495" s="74" t="s">
        <v>4334</v>
      </c>
      <c r="H495" s="74" t="str">
        <f t="shared" si="30"/>
        <v>B12</v>
      </c>
      <c r="I495" s="74" t="str">
        <f>IF(ISERROR(VLOOKUP(H495,BD!BN$2:BO$51,2,FALSE)),"",VLOOKUP(H495,BD!BN$2:BO$51,2,FALSE))</f>
        <v>BLOQUE 12</v>
      </c>
      <c r="J495" s="74" t="str">
        <f t="shared" si="31"/>
        <v>EY</v>
      </c>
      <c r="K495" s="74" t="str">
        <f t="shared" si="32"/>
        <v>EDEN YUTURI</v>
      </c>
      <c r="L495" s="74" t="str">
        <f t="shared" si="32"/>
        <v>PAD D</v>
      </c>
      <c r="M495" s="74" t="str">
        <f t="shared" si="29"/>
        <v>EDEN YUTURI-D015</v>
      </c>
      <c r="N495" s="71" t="s">
        <v>3382</v>
      </c>
    </row>
    <row r="496" spans="1:14" hidden="1">
      <c r="A496" s="74" t="s">
        <v>2721</v>
      </c>
      <c r="B496" s="74" t="s">
        <v>4144</v>
      </c>
      <c r="C496" s="74" t="s">
        <v>2719</v>
      </c>
      <c r="D496" s="74" t="s">
        <v>3523</v>
      </c>
      <c r="E496" s="74" t="s">
        <v>4335</v>
      </c>
      <c r="F496" s="74" t="s">
        <v>4336</v>
      </c>
      <c r="G496" s="74" t="s">
        <v>4336</v>
      </c>
      <c r="H496" s="74" t="str">
        <f t="shared" si="30"/>
        <v>B12</v>
      </c>
      <c r="I496" s="74" t="str">
        <f>IF(ISERROR(VLOOKUP(H496,BD!BN$2:BO$51,2,FALSE)),"",VLOOKUP(H496,BD!BN$2:BO$51,2,FALSE))</f>
        <v>BLOQUE 12</v>
      </c>
      <c r="J496" s="74" t="str">
        <f t="shared" si="31"/>
        <v>EY</v>
      </c>
      <c r="K496" s="74" t="str">
        <f t="shared" si="32"/>
        <v>EDEN YUTURI</v>
      </c>
      <c r="L496" s="74" t="str">
        <f t="shared" si="32"/>
        <v>PAD D</v>
      </c>
      <c r="M496" s="74" t="str">
        <f t="shared" si="29"/>
        <v>EDEN YUTURI-D038</v>
      </c>
      <c r="N496" s="71" t="s">
        <v>3382</v>
      </c>
    </row>
    <row r="497" spans="1:14" hidden="1">
      <c r="A497" s="74" t="s">
        <v>2721</v>
      </c>
      <c r="B497" s="74" t="s">
        <v>4144</v>
      </c>
      <c r="C497" s="74" t="s">
        <v>2719</v>
      </c>
      <c r="D497" s="74" t="s">
        <v>3523</v>
      </c>
      <c r="E497" s="74" t="s">
        <v>4337</v>
      </c>
      <c r="F497" s="74" t="s">
        <v>4338</v>
      </c>
      <c r="G497" s="74" t="s">
        <v>4338</v>
      </c>
      <c r="H497" s="74" t="str">
        <f t="shared" si="30"/>
        <v>B12</v>
      </c>
      <c r="I497" s="74" t="str">
        <f>IF(ISERROR(VLOOKUP(H497,BD!BN$2:BO$51,2,FALSE)),"",VLOOKUP(H497,BD!BN$2:BO$51,2,FALSE))</f>
        <v>BLOQUE 12</v>
      </c>
      <c r="J497" s="74" t="str">
        <f t="shared" si="31"/>
        <v>EY</v>
      </c>
      <c r="K497" s="74" t="str">
        <f t="shared" si="32"/>
        <v>EDEN YUTURI</v>
      </c>
      <c r="L497" s="74" t="str">
        <f t="shared" si="32"/>
        <v>PAD D</v>
      </c>
      <c r="M497" s="74" t="str">
        <f t="shared" si="29"/>
        <v>EDEN YUTURI-D065</v>
      </c>
      <c r="N497" s="71" t="s">
        <v>3382</v>
      </c>
    </row>
    <row r="498" spans="1:14" hidden="1">
      <c r="A498" s="74" t="s">
        <v>2721</v>
      </c>
      <c r="B498" s="74" t="s">
        <v>4144</v>
      </c>
      <c r="C498" s="74" t="s">
        <v>2719</v>
      </c>
      <c r="D498" s="74" t="s">
        <v>3523</v>
      </c>
      <c r="E498" s="74" t="s">
        <v>4339</v>
      </c>
      <c r="F498" s="74" t="s">
        <v>4340</v>
      </c>
      <c r="G498" s="74" t="s">
        <v>4340</v>
      </c>
      <c r="H498" s="74" t="str">
        <f t="shared" si="30"/>
        <v>B12</v>
      </c>
      <c r="I498" s="74" t="str">
        <f>IF(ISERROR(VLOOKUP(H498,BD!BN$2:BO$51,2,FALSE)),"",VLOOKUP(H498,BD!BN$2:BO$51,2,FALSE))</f>
        <v>BLOQUE 12</v>
      </c>
      <c r="J498" s="74" t="str">
        <f t="shared" si="31"/>
        <v>EY</v>
      </c>
      <c r="K498" s="74" t="str">
        <f t="shared" si="32"/>
        <v>EDEN YUTURI</v>
      </c>
      <c r="L498" s="74" t="str">
        <f t="shared" si="32"/>
        <v>PAD D</v>
      </c>
      <c r="M498" s="74" t="str">
        <f t="shared" si="29"/>
        <v>EDEN YUTURI-D016</v>
      </c>
      <c r="N498" s="71" t="s">
        <v>3382</v>
      </c>
    </row>
    <row r="499" spans="1:14" hidden="1">
      <c r="A499" s="74" t="s">
        <v>2721</v>
      </c>
      <c r="B499" s="74" t="s">
        <v>4144</v>
      </c>
      <c r="C499" s="74" t="s">
        <v>2719</v>
      </c>
      <c r="D499" s="74" t="s">
        <v>3523</v>
      </c>
      <c r="E499" s="74" t="s">
        <v>4339</v>
      </c>
      <c r="F499" s="74" t="s">
        <v>4340</v>
      </c>
      <c r="G499" s="74" t="s">
        <v>4341</v>
      </c>
      <c r="H499" s="74" t="str">
        <f>+A499</f>
        <v>B12</v>
      </c>
      <c r="I499" s="74" t="str">
        <f>IF(ISERROR(VLOOKUP(H499,BD!BN$2:BO$51,2,FALSE)),"",VLOOKUP(H499,BD!BN$2:BO$51,2,FALSE))</f>
        <v>BLOQUE 12</v>
      </c>
      <c r="J499" s="74" t="str">
        <f t="shared" si="31"/>
        <v>EY</v>
      </c>
      <c r="K499" s="74" t="str">
        <f>+C499</f>
        <v>EDEN YUTURI</v>
      </c>
      <c r="L499" s="74" t="str">
        <f>+D499</f>
        <v>PAD D</v>
      </c>
      <c r="M499" s="74" t="str">
        <f t="shared" si="29"/>
        <v>EDEN YUTURI-D016R1</v>
      </c>
      <c r="N499" s="71" t="s">
        <v>3382</v>
      </c>
    </row>
    <row r="500" spans="1:14" hidden="1">
      <c r="A500" s="74" t="s">
        <v>2721</v>
      </c>
      <c r="B500" s="74" t="s">
        <v>4144</v>
      </c>
      <c r="C500" s="74" t="s">
        <v>2719</v>
      </c>
      <c r="D500" s="74" t="s">
        <v>3523</v>
      </c>
      <c r="E500" s="74" t="s">
        <v>4339</v>
      </c>
      <c r="F500" s="74" t="s">
        <v>4340</v>
      </c>
      <c r="G500" s="74" t="s">
        <v>4342</v>
      </c>
      <c r="H500" s="74" t="str">
        <f t="shared" si="30"/>
        <v>B12</v>
      </c>
      <c r="I500" s="74" t="str">
        <f>IF(ISERROR(VLOOKUP(H500,BD!BN$2:BO$51,2,FALSE)),"",VLOOKUP(H500,BD!BN$2:BO$51,2,FALSE))</f>
        <v>BLOQUE 12</v>
      </c>
      <c r="J500" s="74" t="str">
        <f t="shared" si="31"/>
        <v>EY</v>
      </c>
      <c r="K500" s="74" t="str">
        <f t="shared" si="32"/>
        <v>EDEN YUTURI</v>
      </c>
      <c r="L500" s="74" t="str">
        <f t="shared" si="32"/>
        <v>PAD D</v>
      </c>
      <c r="M500" s="74" t="str">
        <f t="shared" si="29"/>
        <v>EDEN YUTURI-D016S1</v>
      </c>
      <c r="N500" s="71" t="s">
        <v>3382</v>
      </c>
    </row>
    <row r="501" spans="1:14" hidden="1">
      <c r="A501" s="74" t="s">
        <v>2721</v>
      </c>
      <c r="B501" s="74" t="s">
        <v>4144</v>
      </c>
      <c r="C501" s="74" t="s">
        <v>2719</v>
      </c>
      <c r="D501" s="74" t="s">
        <v>3523</v>
      </c>
      <c r="E501" s="74" t="s">
        <v>4343</v>
      </c>
      <c r="F501" s="74" t="s">
        <v>4344</v>
      </c>
      <c r="G501" s="74" t="s">
        <v>4344</v>
      </c>
      <c r="H501" s="74" t="str">
        <f t="shared" si="30"/>
        <v>B12</v>
      </c>
      <c r="I501" s="74" t="str">
        <f>IF(ISERROR(VLOOKUP(H501,BD!BN$2:BO$51,2,FALSE)),"",VLOOKUP(H501,BD!BN$2:BO$51,2,FALSE))</f>
        <v>BLOQUE 12</v>
      </c>
      <c r="J501" s="74" t="str">
        <f t="shared" si="31"/>
        <v>EY</v>
      </c>
      <c r="K501" s="74" t="str">
        <f t="shared" si="32"/>
        <v>EDEN YUTURI</v>
      </c>
      <c r="L501" s="74" t="str">
        <f t="shared" si="32"/>
        <v>PAD D</v>
      </c>
      <c r="M501" s="74" t="str">
        <f t="shared" si="29"/>
        <v>EDEN YUTURI-D113</v>
      </c>
      <c r="N501" s="71" t="s">
        <v>3382</v>
      </c>
    </row>
    <row r="502" spans="1:14" hidden="1">
      <c r="A502" s="74" t="s">
        <v>2721</v>
      </c>
      <c r="B502" s="74" t="s">
        <v>4144</v>
      </c>
      <c r="C502" s="74" t="s">
        <v>2719</v>
      </c>
      <c r="D502" s="74" t="s">
        <v>3523</v>
      </c>
      <c r="E502" s="74" t="s">
        <v>4345</v>
      </c>
      <c r="F502" s="74" t="s">
        <v>4346</v>
      </c>
      <c r="G502" s="74" t="s">
        <v>4346</v>
      </c>
      <c r="H502" s="74" t="str">
        <f t="shared" si="30"/>
        <v>B12</v>
      </c>
      <c r="I502" s="74" t="str">
        <f>IF(ISERROR(VLOOKUP(H502,BD!BN$2:BO$51,2,FALSE)),"",VLOOKUP(H502,BD!BN$2:BO$51,2,FALSE))</f>
        <v>BLOQUE 12</v>
      </c>
      <c r="J502" s="74" t="str">
        <f t="shared" si="31"/>
        <v>EY</v>
      </c>
      <c r="K502" s="74" t="str">
        <f t="shared" si="32"/>
        <v>EDEN YUTURI</v>
      </c>
      <c r="L502" s="74" t="str">
        <f t="shared" si="32"/>
        <v>PAD D</v>
      </c>
      <c r="M502" s="74" t="str">
        <f t="shared" si="29"/>
        <v>EDEN YUTURI-D012</v>
      </c>
      <c r="N502" s="71" t="s">
        <v>3382</v>
      </c>
    </row>
    <row r="503" spans="1:14" hidden="1">
      <c r="A503" s="74" t="s">
        <v>2721</v>
      </c>
      <c r="B503" s="74" t="s">
        <v>4144</v>
      </c>
      <c r="C503" s="74" t="s">
        <v>2719</v>
      </c>
      <c r="D503" s="74" t="s">
        <v>3523</v>
      </c>
      <c r="E503" s="74" t="s">
        <v>4347</v>
      </c>
      <c r="F503" s="74" t="s">
        <v>4348</v>
      </c>
      <c r="G503" s="74" t="s">
        <v>4348</v>
      </c>
      <c r="H503" s="74" t="str">
        <f t="shared" si="30"/>
        <v>B12</v>
      </c>
      <c r="I503" s="74" t="str">
        <f>IF(ISERROR(VLOOKUP(H503,BD!BN$2:BO$51,2,FALSE)),"",VLOOKUP(H503,BD!BN$2:BO$51,2,FALSE))</f>
        <v>BLOQUE 12</v>
      </c>
      <c r="J503" s="74" t="str">
        <f t="shared" si="31"/>
        <v>EY</v>
      </c>
      <c r="K503" s="74" t="str">
        <f t="shared" si="32"/>
        <v>EDEN YUTURI</v>
      </c>
      <c r="L503" s="74" t="str">
        <f t="shared" si="32"/>
        <v>PAD D</v>
      </c>
      <c r="M503" s="74" t="str">
        <f t="shared" si="29"/>
        <v>EDEN YUTURI-D090</v>
      </c>
      <c r="N503" s="71" t="s">
        <v>3382</v>
      </c>
    </row>
    <row r="504" spans="1:14" hidden="1">
      <c r="A504" s="74" t="s">
        <v>2721</v>
      </c>
      <c r="B504" s="74" t="s">
        <v>4144</v>
      </c>
      <c r="C504" s="74" t="s">
        <v>2719</v>
      </c>
      <c r="D504" s="74" t="s">
        <v>3523</v>
      </c>
      <c r="E504" s="74" t="s">
        <v>4349</v>
      </c>
      <c r="F504" s="74" t="s">
        <v>4350</v>
      </c>
      <c r="G504" s="74" t="s">
        <v>4350</v>
      </c>
      <c r="H504" s="74" t="str">
        <f t="shared" si="30"/>
        <v>B12</v>
      </c>
      <c r="I504" s="74" t="str">
        <f>IF(ISERROR(VLOOKUP(H504,BD!BN$2:BO$51,2,FALSE)),"",VLOOKUP(H504,BD!BN$2:BO$51,2,FALSE))</f>
        <v>BLOQUE 12</v>
      </c>
      <c r="J504" s="74" t="str">
        <f t="shared" si="31"/>
        <v>EY</v>
      </c>
      <c r="K504" s="74" t="str">
        <f t="shared" si="32"/>
        <v>EDEN YUTURI</v>
      </c>
      <c r="L504" s="74" t="str">
        <f t="shared" si="32"/>
        <v>PAD D</v>
      </c>
      <c r="M504" s="74" t="str">
        <f t="shared" si="29"/>
        <v>EDEN YUTURI-D039</v>
      </c>
      <c r="N504" s="71" t="s">
        <v>3382</v>
      </c>
    </row>
    <row r="505" spans="1:14" hidden="1">
      <c r="A505" s="74" t="s">
        <v>2721</v>
      </c>
      <c r="B505" s="74" t="s">
        <v>4144</v>
      </c>
      <c r="C505" s="74" t="s">
        <v>2719</v>
      </c>
      <c r="D505" s="74" t="s">
        <v>3523</v>
      </c>
      <c r="E505" s="74" t="s">
        <v>4351</v>
      </c>
      <c r="F505" s="74" t="s">
        <v>4352</v>
      </c>
      <c r="G505" s="74" t="s">
        <v>4352</v>
      </c>
      <c r="H505" s="74" t="str">
        <f t="shared" si="30"/>
        <v>B12</v>
      </c>
      <c r="I505" s="74" t="str">
        <f>IF(ISERROR(VLOOKUP(H505,BD!BN$2:BO$51,2,FALSE)),"",VLOOKUP(H505,BD!BN$2:BO$51,2,FALSE))</f>
        <v>BLOQUE 12</v>
      </c>
      <c r="J505" s="74" t="str">
        <f t="shared" si="31"/>
        <v>EY</v>
      </c>
      <c r="K505" s="74" t="str">
        <f t="shared" si="32"/>
        <v>EDEN YUTURI</v>
      </c>
      <c r="L505" s="74" t="str">
        <f t="shared" si="32"/>
        <v>PAD D</v>
      </c>
      <c r="M505" s="74" t="str">
        <f t="shared" si="29"/>
        <v>EDEN YUTURI-D010</v>
      </c>
      <c r="N505" s="71" t="s">
        <v>3382</v>
      </c>
    </row>
    <row r="506" spans="1:14" hidden="1">
      <c r="A506" s="74" t="s">
        <v>2721</v>
      </c>
      <c r="B506" s="74" t="s">
        <v>4144</v>
      </c>
      <c r="C506" s="74" t="s">
        <v>2719</v>
      </c>
      <c r="D506" s="74" t="s">
        <v>3523</v>
      </c>
      <c r="E506" s="74" t="s">
        <v>4353</v>
      </c>
      <c r="F506" s="74" t="s">
        <v>4354</v>
      </c>
      <c r="G506" s="74" t="s">
        <v>4354</v>
      </c>
      <c r="H506" s="74" t="str">
        <f t="shared" si="30"/>
        <v>B12</v>
      </c>
      <c r="I506" s="74" t="str">
        <f>IF(ISERROR(VLOOKUP(H506,BD!BN$2:BO$51,2,FALSE)),"",VLOOKUP(H506,BD!BN$2:BO$51,2,FALSE))</f>
        <v>BLOQUE 12</v>
      </c>
      <c r="J506" s="74" t="str">
        <f t="shared" si="31"/>
        <v>EY</v>
      </c>
      <c r="K506" s="74" t="str">
        <f t="shared" si="32"/>
        <v>EDEN YUTURI</v>
      </c>
      <c r="L506" s="74" t="str">
        <f t="shared" si="32"/>
        <v>PAD D</v>
      </c>
      <c r="M506" s="74" t="str">
        <f t="shared" si="29"/>
        <v>EDEN YUTURI-D011</v>
      </c>
      <c r="N506" s="71" t="s">
        <v>3382</v>
      </c>
    </row>
    <row r="507" spans="1:14" hidden="1">
      <c r="A507" s="74" t="s">
        <v>2721</v>
      </c>
      <c r="B507" s="74" t="s">
        <v>4144</v>
      </c>
      <c r="C507" s="74" t="s">
        <v>2719</v>
      </c>
      <c r="D507" s="74" t="s">
        <v>3523</v>
      </c>
      <c r="E507" s="74" t="s">
        <v>4355</v>
      </c>
      <c r="F507" s="74" t="s">
        <v>4356</v>
      </c>
      <c r="G507" s="74" t="s">
        <v>4356</v>
      </c>
      <c r="H507" s="74" t="str">
        <f t="shared" si="30"/>
        <v>B12</v>
      </c>
      <c r="I507" s="74" t="str">
        <f>IF(ISERROR(VLOOKUP(H507,BD!BN$2:BO$51,2,FALSE)),"",VLOOKUP(H507,BD!BN$2:BO$51,2,FALSE))</f>
        <v>BLOQUE 12</v>
      </c>
      <c r="J507" s="74" t="str">
        <f t="shared" si="31"/>
        <v>EY</v>
      </c>
      <c r="K507" s="74" t="str">
        <f t="shared" si="32"/>
        <v>EDEN YUTURI</v>
      </c>
      <c r="L507" s="74" t="str">
        <f t="shared" si="32"/>
        <v>PAD D</v>
      </c>
      <c r="M507" s="74" t="str">
        <f t="shared" si="29"/>
        <v>EDEN YUTURI-D014</v>
      </c>
      <c r="N507" s="71" t="s">
        <v>3382</v>
      </c>
    </row>
    <row r="508" spans="1:14" hidden="1">
      <c r="A508" s="74" t="s">
        <v>2721</v>
      </c>
      <c r="B508" s="74" t="s">
        <v>4144</v>
      </c>
      <c r="C508" s="74" t="s">
        <v>2719</v>
      </c>
      <c r="D508" s="74" t="s">
        <v>3523</v>
      </c>
      <c r="E508" s="74" t="s">
        <v>4357</v>
      </c>
      <c r="F508" s="74" t="s">
        <v>4358</v>
      </c>
      <c r="G508" s="74" t="s">
        <v>4358</v>
      </c>
      <c r="H508" s="74" t="str">
        <f t="shared" si="30"/>
        <v>B12</v>
      </c>
      <c r="I508" s="74" t="str">
        <f>IF(ISERROR(VLOOKUP(H508,BD!BN$2:BO$51,2,FALSE)),"",VLOOKUP(H508,BD!BN$2:BO$51,2,FALSE))</f>
        <v>BLOQUE 12</v>
      </c>
      <c r="J508" s="74" t="str">
        <f t="shared" si="31"/>
        <v>EY</v>
      </c>
      <c r="K508" s="74" t="str">
        <f t="shared" si="32"/>
        <v>EDEN YUTURI</v>
      </c>
      <c r="L508" s="74" t="str">
        <f t="shared" si="32"/>
        <v>PAD D</v>
      </c>
      <c r="M508" s="74" t="str">
        <f t="shared" si="29"/>
        <v>EDEN YUTURI-D017</v>
      </c>
      <c r="N508" s="71" t="s">
        <v>3382</v>
      </c>
    </row>
    <row r="509" spans="1:14" hidden="1">
      <c r="A509" s="74" t="s">
        <v>2721</v>
      </c>
      <c r="B509" s="74" t="s">
        <v>4144</v>
      </c>
      <c r="C509" s="74" t="s">
        <v>2719</v>
      </c>
      <c r="D509" s="74" t="s">
        <v>3523</v>
      </c>
      <c r="E509" s="74" t="s">
        <v>4359</v>
      </c>
      <c r="F509" s="74" t="s">
        <v>4360</v>
      </c>
      <c r="G509" s="74" t="s">
        <v>4360</v>
      </c>
      <c r="H509" s="74" t="str">
        <f t="shared" si="30"/>
        <v>B12</v>
      </c>
      <c r="I509" s="74" t="str">
        <f>IF(ISERROR(VLOOKUP(H509,BD!BN$2:BO$51,2,FALSE)),"",VLOOKUP(H509,BD!BN$2:BO$51,2,FALSE))</f>
        <v>BLOQUE 12</v>
      </c>
      <c r="J509" s="74" t="str">
        <f t="shared" si="31"/>
        <v>EY</v>
      </c>
      <c r="K509" s="74" t="str">
        <f t="shared" si="32"/>
        <v>EDEN YUTURI</v>
      </c>
      <c r="L509" s="74" t="str">
        <f t="shared" si="32"/>
        <v>PAD D</v>
      </c>
      <c r="M509" s="74" t="str">
        <f t="shared" si="29"/>
        <v>EDEN YUTURI-D040</v>
      </c>
      <c r="N509" s="71" t="s">
        <v>3382</v>
      </c>
    </row>
    <row r="510" spans="1:14" hidden="1">
      <c r="A510" s="74" t="s">
        <v>2721</v>
      </c>
      <c r="B510" s="74" t="s">
        <v>4144</v>
      </c>
      <c r="C510" s="74" t="s">
        <v>2719</v>
      </c>
      <c r="D510" s="74" t="s">
        <v>3523</v>
      </c>
      <c r="E510" s="74" t="s">
        <v>4361</v>
      </c>
      <c r="F510" s="74" t="s">
        <v>4362</v>
      </c>
      <c r="G510" s="74" t="s">
        <v>4362</v>
      </c>
      <c r="H510" s="74" t="str">
        <f t="shared" si="30"/>
        <v>B12</v>
      </c>
      <c r="I510" s="74" t="str">
        <f>IF(ISERROR(VLOOKUP(H510,BD!BN$2:BO$51,2,FALSE)),"",VLOOKUP(H510,BD!BN$2:BO$51,2,FALSE))</f>
        <v>BLOQUE 12</v>
      </c>
      <c r="J510" s="74" t="str">
        <f t="shared" si="31"/>
        <v>EY</v>
      </c>
      <c r="K510" s="74" t="str">
        <f t="shared" si="32"/>
        <v>EDEN YUTURI</v>
      </c>
      <c r="L510" s="74" t="str">
        <f t="shared" si="32"/>
        <v>PAD D</v>
      </c>
      <c r="M510" s="74" t="str">
        <f t="shared" si="29"/>
        <v>EDEN YUTURI-D048H</v>
      </c>
      <c r="N510" s="71" t="s">
        <v>3382</v>
      </c>
    </row>
    <row r="511" spans="1:14" hidden="1">
      <c r="A511" s="74" t="s">
        <v>2721</v>
      </c>
      <c r="B511" s="74" t="s">
        <v>4144</v>
      </c>
      <c r="C511" s="74" t="s">
        <v>2719</v>
      </c>
      <c r="D511" s="74" t="s">
        <v>3523</v>
      </c>
      <c r="E511" s="74" t="s">
        <v>4363</v>
      </c>
      <c r="F511" s="74" t="s">
        <v>4364</v>
      </c>
      <c r="G511" s="74" t="s">
        <v>4364</v>
      </c>
      <c r="H511" s="74" t="str">
        <f t="shared" si="30"/>
        <v>B12</v>
      </c>
      <c r="I511" s="74" t="str">
        <f>IF(ISERROR(VLOOKUP(H511,BD!BN$2:BO$51,2,FALSE)),"",VLOOKUP(H511,BD!BN$2:BO$51,2,FALSE))</f>
        <v>BLOQUE 12</v>
      </c>
      <c r="J511" s="74" t="str">
        <f t="shared" si="31"/>
        <v>EY</v>
      </c>
      <c r="K511" s="74" t="str">
        <f t="shared" si="32"/>
        <v>EDEN YUTURI</v>
      </c>
      <c r="L511" s="74" t="str">
        <f t="shared" si="32"/>
        <v>PAD D</v>
      </c>
      <c r="M511" s="74" t="str">
        <f t="shared" si="29"/>
        <v>EDEN YUTURI-D049</v>
      </c>
      <c r="N511" s="71" t="s">
        <v>3382</v>
      </c>
    </row>
    <row r="512" spans="1:14" hidden="1">
      <c r="A512" s="74" t="s">
        <v>2721</v>
      </c>
      <c r="B512" s="74" t="s">
        <v>4144</v>
      </c>
      <c r="C512" s="74" t="s">
        <v>2719</v>
      </c>
      <c r="D512" s="74" t="s">
        <v>3523</v>
      </c>
      <c r="E512" s="74" t="s">
        <v>4365</v>
      </c>
      <c r="F512" s="74" t="s">
        <v>4366</v>
      </c>
      <c r="G512" s="74" t="s">
        <v>4366</v>
      </c>
      <c r="H512" s="74" t="str">
        <f t="shared" si="30"/>
        <v>B12</v>
      </c>
      <c r="I512" s="74" t="str">
        <f>IF(ISERROR(VLOOKUP(H512,BD!BN$2:BO$51,2,FALSE)),"",VLOOKUP(H512,BD!BN$2:BO$51,2,FALSE))</f>
        <v>BLOQUE 12</v>
      </c>
      <c r="J512" s="74" t="str">
        <f t="shared" si="31"/>
        <v>EY</v>
      </c>
      <c r="K512" s="74" t="str">
        <f t="shared" si="32"/>
        <v>EDEN YUTURI</v>
      </c>
      <c r="L512" s="74" t="str">
        <f t="shared" si="32"/>
        <v>PAD D</v>
      </c>
      <c r="M512" s="74" t="str">
        <f t="shared" si="29"/>
        <v>EDEN YUTURI-D050</v>
      </c>
      <c r="N512" s="71" t="s">
        <v>3382</v>
      </c>
    </row>
    <row r="513" spans="1:14" hidden="1">
      <c r="A513" s="74" t="s">
        <v>2721</v>
      </c>
      <c r="B513" s="74" t="s">
        <v>4144</v>
      </c>
      <c r="C513" s="74" t="s">
        <v>2719</v>
      </c>
      <c r="D513" s="74" t="s">
        <v>3523</v>
      </c>
      <c r="E513" s="74" t="s">
        <v>4367</v>
      </c>
      <c r="F513" s="74" t="s">
        <v>4368</v>
      </c>
      <c r="G513" s="74" t="s">
        <v>4368</v>
      </c>
      <c r="H513" s="74" t="str">
        <f t="shared" si="30"/>
        <v>B12</v>
      </c>
      <c r="I513" s="74" t="str">
        <f>IF(ISERROR(VLOOKUP(H513,BD!BN$2:BO$51,2,FALSE)),"",VLOOKUP(H513,BD!BN$2:BO$51,2,FALSE))</f>
        <v>BLOQUE 12</v>
      </c>
      <c r="J513" s="74" t="str">
        <f t="shared" si="31"/>
        <v>EY</v>
      </c>
      <c r="K513" s="74" t="str">
        <f t="shared" si="32"/>
        <v>EDEN YUTURI</v>
      </c>
      <c r="L513" s="74" t="str">
        <f t="shared" si="32"/>
        <v>PAD D</v>
      </c>
      <c r="M513" s="74" t="str">
        <f t="shared" si="29"/>
        <v>EDEN YUTURI-D066</v>
      </c>
      <c r="N513" s="71" t="s">
        <v>3382</v>
      </c>
    </row>
    <row r="514" spans="1:14" hidden="1">
      <c r="A514" s="74" t="s">
        <v>2721</v>
      </c>
      <c r="B514" s="74" t="s">
        <v>4144</v>
      </c>
      <c r="C514" s="74" t="s">
        <v>2719</v>
      </c>
      <c r="D514" s="74" t="s">
        <v>3523</v>
      </c>
      <c r="E514" s="74" t="s">
        <v>4369</v>
      </c>
      <c r="F514" s="74" t="s">
        <v>4370</v>
      </c>
      <c r="G514" s="74" t="s">
        <v>4370</v>
      </c>
      <c r="H514" s="74" t="str">
        <f t="shared" si="30"/>
        <v>B12</v>
      </c>
      <c r="I514" s="74" t="str">
        <f>IF(ISERROR(VLOOKUP(H514,BD!BN$2:BO$51,2,FALSE)),"",VLOOKUP(H514,BD!BN$2:BO$51,2,FALSE))</f>
        <v>BLOQUE 12</v>
      </c>
      <c r="J514" s="74" t="str">
        <f t="shared" si="31"/>
        <v>EY</v>
      </c>
      <c r="K514" s="74" t="str">
        <f t="shared" si="32"/>
        <v>EDEN YUTURI</v>
      </c>
      <c r="L514" s="74" t="str">
        <f t="shared" si="32"/>
        <v>PAD D</v>
      </c>
      <c r="M514" s="74" t="str">
        <f t="shared" si="29"/>
        <v>EDEN YUTURI-D063</v>
      </c>
      <c r="N514" s="71" t="s">
        <v>3382</v>
      </c>
    </row>
    <row r="515" spans="1:14" hidden="1">
      <c r="A515" s="74" t="s">
        <v>2721</v>
      </c>
      <c r="B515" s="74" t="s">
        <v>4144</v>
      </c>
      <c r="C515" s="74" t="s">
        <v>2719</v>
      </c>
      <c r="D515" s="74" t="s">
        <v>3523</v>
      </c>
      <c r="E515" s="74" t="s">
        <v>4371</v>
      </c>
      <c r="F515" s="74" t="s">
        <v>4372</v>
      </c>
      <c r="G515" s="74" t="s">
        <v>4372</v>
      </c>
      <c r="H515" s="74" t="str">
        <f t="shared" si="30"/>
        <v>B12</v>
      </c>
      <c r="I515" s="74" t="str">
        <f>IF(ISERROR(VLOOKUP(H515,BD!BN$2:BO$51,2,FALSE)),"",VLOOKUP(H515,BD!BN$2:BO$51,2,FALSE))</f>
        <v>BLOQUE 12</v>
      </c>
      <c r="J515" s="74" t="str">
        <f t="shared" si="31"/>
        <v>EY</v>
      </c>
      <c r="K515" s="74" t="str">
        <f t="shared" si="32"/>
        <v>EDEN YUTURI</v>
      </c>
      <c r="L515" s="74" t="str">
        <f t="shared" si="32"/>
        <v>PAD D</v>
      </c>
      <c r="M515" s="74" t="str">
        <f t="shared" si="29"/>
        <v>EDEN YUTURI-D064</v>
      </c>
      <c r="N515" s="71" t="s">
        <v>3382</v>
      </c>
    </row>
    <row r="516" spans="1:14" hidden="1">
      <c r="A516" s="74" t="s">
        <v>2721</v>
      </c>
      <c r="B516" s="74" t="s">
        <v>4144</v>
      </c>
      <c r="C516" s="74" t="s">
        <v>2719</v>
      </c>
      <c r="D516" s="74" t="s">
        <v>3523</v>
      </c>
      <c r="E516" s="74" t="s">
        <v>4373</v>
      </c>
      <c r="F516" s="74" t="s">
        <v>4374</v>
      </c>
      <c r="G516" s="74" t="s">
        <v>4374</v>
      </c>
      <c r="H516" s="74" t="str">
        <f t="shared" si="30"/>
        <v>B12</v>
      </c>
      <c r="I516" s="74" t="str">
        <f>IF(ISERROR(VLOOKUP(H516,BD!BN$2:BO$51,2,FALSE)),"",VLOOKUP(H516,BD!BN$2:BO$51,2,FALSE))</f>
        <v>BLOQUE 12</v>
      </c>
      <c r="J516" s="74" t="str">
        <f t="shared" si="31"/>
        <v>EY</v>
      </c>
      <c r="K516" s="74" t="str">
        <f t="shared" si="32"/>
        <v>EDEN YUTURI</v>
      </c>
      <c r="L516" s="74" t="str">
        <f t="shared" si="32"/>
        <v>PAD D</v>
      </c>
      <c r="M516" s="74" t="str">
        <f t="shared" si="29"/>
        <v>EDEN YUTURI-D067</v>
      </c>
      <c r="N516" s="71" t="s">
        <v>3382</v>
      </c>
    </row>
    <row r="517" spans="1:14" hidden="1">
      <c r="A517" s="74" t="s">
        <v>2721</v>
      </c>
      <c r="B517" s="74" t="s">
        <v>4144</v>
      </c>
      <c r="C517" s="74" t="s">
        <v>2719</v>
      </c>
      <c r="D517" s="74" t="s">
        <v>3523</v>
      </c>
      <c r="E517" s="74" t="s">
        <v>4375</v>
      </c>
      <c r="F517" s="74" t="s">
        <v>4376</v>
      </c>
      <c r="G517" s="74" t="s">
        <v>4376</v>
      </c>
      <c r="H517" s="74" t="str">
        <f>+A517</f>
        <v>B12</v>
      </c>
      <c r="I517" s="74" t="str">
        <f>IF(ISERROR(VLOOKUP(H517,BD!BN$2:BO$51,2,FALSE)),"",VLOOKUP(H517,BD!BN$2:BO$51,2,FALSE))</f>
        <v>BLOQUE 12</v>
      </c>
      <c r="J517" s="74" t="str">
        <f t="shared" si="31"/>
        <v>EY</v>
      </c>
      <c r="K517" s="74" t="str">
        <f>+C517</f>
        <v>EDEN YUTURI</v>
      </c>
      <c r="L517" s="74" t="str">
        <f>+D517</f>
        <v>PAD D</v>
      </c>
      <c r="M517" s="74" t="str">
        <f t="shared" si="29"/>
        <v>EDEN YUTURI-D013</v>
      </c>
      <c r="N517" s="71" t="s">
        <v>3382</v>
      </c>
    </row>
    <row r="518" spans="1:14" hidden="1">
      <c r="A518" s="74" t="s">
        <v>2721</v>
      </c>
      <c r="B518" s="74" t="s">
        <v>4144</v>
      </c>
      <c r="C518" s="74" t="s">
        <v>2719</v>
      </c>
      <c r="D518" s="74" t="s">
        <v>3523</v>
      </c>
      <c r="E518" s="74" t="s">
        <v>4375</v>
      </c>
      <c r="F518" s="74" t="s">
        <v>4376</v>
      </c>
      <c r="G518" s="74" t="s">
        <v>4377</v>
      </c>
      <c r="H518" s="74" t="str">
        <f t="shared" si="30"/>
        <v>B12</v>
      </c>
      <c r="I518" s="74" t="str">
        <f>IF(ISERROR(VLOOKUP(H518,BD!BN$2:BO$51,2,FALSE)),"",VLOOKUP(H518,BD!BN$2:BO$51,2,FALSE))</f>
        <v>BLOQUE 12</v>
      </c>
      <c r="J518" s="74" t="str">
        <f t="shared" si="31"/>
        <v>EY</v>
      </c>
      <c r="K518" s="74" t="str">
        <f t="shared" si="32"/>
        <v>EDEN YUTURI</v>
      </c>
      <c r="L518" s="74" t="str">
        <f t="shared" si="32"/>
        <v>PAD D</v>
      </c>
      <c r="M518" s="74" t="str">
        <f t="shared" si="29"/>
        <v>EDEN YUTURI-D013R1</v>
      </c>
      <c r="N518" s="71" t="s">
        <v>3382</v>
      </c>
    </row>
    <row r="519" spans="1:14" hidden="1">
      <c r="A519" s="74" t="s">
        <v>2721</v>
      </c>
      <c r="B519" s="74" t="s">
        <v>4144</v>
      </c>
      <c r="C519" s="74" t="s">
        <v>2719</v>
      </c>
      <c r="D519" s="74" t="s">
        <v>3599</v>
      </c>
      <c r="E519" s="74" t="s">
        <v>4378</v>
      </c>
      <c r="F519" s="74" t="s">
        <v>4379</v>
      </c>
      <c r="G519" s="74" t="s">
        <v>4379</v>
      </c>
      <c r="H519" s="74" t="str">
        <f t="shared" si="30"/>
        <v>B12</v>
      </c>
      <c r="I519" s="74" t="str">
        <f>IF(ISERROR(VLOOKUP(H519,BD!BN$2:BO$51,2,FALSE)),"",VLOOKUP(H519,BD!BN$2:BO$51,2,FALSE))</f>
        <v>BLOQUE 12</v>
      </c>
      <c r="J519" s="74" t="str">
        <f t="shared" si="31"/>
        <v>EY</v>
      </c>
      <c r="K519" s="74" t="str">
        <f t="shared" si="32"/>
        <v>EDEN YUTURI</v>
      </c>
      <c r="L519" s="74" t="str">
        <f t="shared" si="32"/>
        <v>PAD E</v>
      </c>
      <c r="M519" s="74" t="str">
        <f t="shared" si="29"/>
        <v>EDEN YUTURI-E165</v>
      </c>
      <c r="N519" s="71" t="s">
        <v>3382</v>
      </c>
    </row>
    <row r="520" spans="1:14" hidden="1">
      <c r="A520" s="74" t="s">
        <v>2721</v>
      </c>
      <c r="B520" s="74" t="s">
        <v>4144</v>
      </c>
      <c r="C520" s="74" t="s">
        <v>2719</v>
      </c>
      <c r="D520" s="74" t="s">
        <v>3599</v>
      </c>
      <c r="E520" s="74" t="s">
        <v>4380</v>
      </c>
      <c r="F520" s="74" t="s">
        <v>4381</v>
      </c>
      <c r="G520" s="74" t="s">
        <v>4381</v>
      </c>
      <c r="H520" s="74" t="str">
        <f t="shared" si="30"/>
        <v>B12</v>
      </c>
      <c r="I520" s="74" t="str">
        <f>IF(ISERROR(VLOOKUP(H520,BD!BN$2:BO$51,2,FALSE)),"",VLOOKUP(H520,BD!BN$2:BO$51,2,FALSE))</f>
        <v>BLOQUE 12</v>
      </c>
      <c r="J520" s="74" t="str">
        <f t="shared" si="31"/>
        <v>EY</v>
      </c>
      <c r="K520" s="74" t="str">
        <f t="shared" si="32"/>
        <v>EDEN YUTURI</v>
      </c>
      <c r="L520" s="74" t="str">
        <f t="shared" si="32"/>
        <v>PAD E</v>
      </c>
      <c r="M520" s="74" t="str">
        <f t="shared" si="29"/>
        <v>EDEN YUTURI-E019</v>
      </c>
      <c r="N520" s="71" t="s">
        <v>3382</v>
      </c>
    </row>
    <row r="521" spans="1:14" hidden="1">
      <c r="A521" s="74" t="s">
        <v>2721</v>
      </c>
      <c r="B521" s="74" t="s">
        <v>4144</v>
      </c>
      <c r="C521" s="74" t="s">
        <v>2719</v>
      </c>
      <c r="D521" s="74" t="s">
        <v>3602</v>
      </c>
      <c r="E521" s="74" t="s">
        <v>4382</v>
      </c>
      <c r="F521" s="74" t="s">
        <v>4383</v>
      </c>
      <c r="G521" s="74" t="s">
        <v>4383</v>
      </c>
      <c r="H521" s="74" t="str">
        <f t="shared" si="30"/>
        <v>B12</v>
      </c>
      <c r="I521" s="74" t="str">
        <f>IF(ISERROR(VLOOKUP(H521,BD!BN$2:BO$51,2,FALSE)),"",VLOOKUP(H521,BD!BN$2:BO$51,2,FALSE))</f>
        <v>BLOQUE 12</v>
      </c>
      <c r="J521" s="74" t="str">
        <f t="shared" si="31"/>
        <v>EY</v>
      </c>
      <c r="K521" s="74" t="str">
        <f t="shared" si="32"/>
        <v>EDEN YUTURI</v>
      </c>
      <c r="L521" s="74" t="str">
        <f t="shared" si="32"/>
        <v>PAD F</v>
      </c>
      <c r="M521" s="74" t="str">
        <f t="shared" si="29"/>
        <v>EDEN YUTURI-F117</v>
      </c>
      <c r="N521" s="71" t="s">
        <v>3382</v>
      </c>
    </row>
    <row r="522" spans="1:14" hidden="1">
      <c r="A522" s="74" t="s">
        <v>2721</v>
      </c>
      <c r="B522" s="74" t="s">
        <v>4144</v>
      </c>
      <c r="C522" s="74" t="s">
        <v>2719</v>
      </c>
      <c r="D522" s="74" t="s">
        <v>3602</v>
      </c>
      <c r="E522" s="74" t="s">
        <v>4384</v>
      </c>
      <c r="F522" s="74" t="s">
        <v>4385</v>
      </c>
      <c r="G522" s="74" t="s">
        <v>4385</v>
      </c>
      <c r="H522" s="74" t="str">
        <f t="shared" si="30"/>
        <v>B12</v>
      </c>
      <c r="I522" s="74" t="str">
        <f>IF(ISERROR(VLOOKUP(H522,BD!BN$2:BO$51,2,FALSE)),"",VLOOKUP(H522,BD!BN$2:BO$51,2,FALSE))</f>
        <v>BLOQUE 12</v>
      </c>
      <c r="J522" s="74" t="str">
        <f t="shared" si="31"/>
        <v>EY</v>
      </c>
      <c r="K522" s="74" t="str">
        <f t="shared" si="32"/>
        <v>EDEN YUTURI</v>
      </c>
      <c r="L522" s="74" t="str">
        <f t="shared" si="32"/>
        <v>PAD F</v>
      </c>
      <c r="M522" s="74" t="str">
        <f t="shared" si="29"/>
        <v>EDEN YUTURI-F116</v>
      </c>
      <c r="N522" s="71" t="s">
        <v>3382</v>
      </c>
    </row>
    <row r="523" spans="1:14" hidden="1">
      <c r="A523" s="74" t="s">
        <v>2721</v>
      </c>
      <c r="B523" s="74" t="s">
        <v>4144</v>
      </c>
      <c r="C523" s="74" t="s">
        <v>2719</v>
      </c>
      <c r="D523" s="74" t="s">
        <v>3602</v>
      </c>
      <c r="E523" s="74" t="s">
        <v>4384</v>
      </c>
      <c r="F523" s="74" t="s">
        <v>4385</v>
      </c>
      <c r="G523" s="74" t="s">
        <v>4386</v>
      </c>
      <c r="H523" s="74" t="str">
        <f t="shared" si="30"/>
        <v>B12</v>
      </c>
      <c r="I523" s="74" t="str">
        <f>IF(ISERROR(VLOOKUP(H523,BD!BN$2:BO$51,2,FALSE)),"",VLOOKUP(H523,BD!BN$2:BO$51,2,FALSE))</f>
        <v>BLOQUE 12</v>
      </c>
      <c r="J523" s="74" t="str">
        <f t="shared" si="31"/>
        <v>EY</v>
      </c>
      <c r="K523" s="74" t="str">
        <f t="shared" si="32"/>
        <v>EDEN YUTURI</v>
      </c>
      <c r="L523" s="74" t="str">
        <f t="shared" si="32"/>
        <v>PAD F</v>
      </c>
      <c r="M523" s="74" t="str">
        <f t="shared" si="29"/>
        <v>EDEN YUTURI-F116S1</v>
      </c>
      <c r="N523" s="71" t="s">
        <v>3382</v>
      </c>
    </row>
    <row r="524" spans="1:14" hidden="1">
      <c r="A524" s="74" t="s">
        <v>2721</v>
      </c>
      <c r="B524" s="74" t="s">
        <v>4144</v>
      </c>
      <c r="C524" s="74" t="s">
        <v>2719</v>
      </c>
      <c r="D524" s="74" t="s">
        <v>3602</v>
      </c>
      <c r="E524" s="74" t="s">
        <v>4387</v>
      </c>
      <c r="F524" s="74" t="s">
        <v>4388</v>
      </c>
      <c r="G524" s="74" t="s">
        <v>4388</v>
      </c>
      <c r="H524" s="74" t="str">
        <f t="shared" si="30"/>
        <v>B12</v>
      </c>
      <c r="I524" s="74" t="str">
        <f>IF(ISERROR(VLOOKUP(H524,BD!BN$2:BO$51,2,FALSE)),"",VLOOKUP(H524,BD!BN$2:BO$51,2,FALSE))</f>
        <v>BLOQUE 12</v>
      </c>
      <c r="J524" s="74" t="str">
        <f t="shared" si="31"/>
        <v>EY</v>
      </c>
      <c r="K524" s="74" t="str">
        <f t="shared" si="32"/>
        <v>EDEN YUTURI</v>
      </c>
      <c r="L524" s="74" t="str">
        <f t="shared" si="32"/>
        <v>PAD F</v>
      </c>
      <c r="M524" s="74" t="str">
        <f t="shared" ref="M524:M587" si="33">+IF(F524=F523,E524&amp;RIGHT(G524,2),E524)</f>
        <v>EDEN YUTURI-F118</v>
      </c>
      <c r="N524" s="71" t="s">
        <v>3382</v>
      </c>
    </row>
    <row r="525" spans="1:14" hidden="1">
      <c r="A525" s="74" t="s">
        <v>2721</v>
      </c>
      <c r="B525" s="74" t="s">
        <v>4144</v>
      </c>
      <c r="C525" s="74" t="s">
        <v>2719</v>
      </c>
      <c r="D525" s="74" t="s">
        <v>3602</v>
      </c>
      <c r="E525" s="74" t="s">
        <v>4389</v>
      </c>
      <c r="F525" s="74" t="s">
        <v>4390</v>
      </c>
      <c r="G525" s="74" t="s">
        <v>4390</v>
      </c>
      <c r="H525" s="74" t="str">
        <f t="shared" si="30"/>
        <v>B12</v>
      </c>
      <c r="I525" s="74" t="str">
        <f>IF(ISERROR(VLOOKUP(H525,BD!BN$2:BO$51,2,FALSE)),"",VLOOKUP(H525,BD!BN$2:BO$51,2,FALSE))</f>
        <v>BLOQUE 12</v>
      </c>
      <c r="J525" s="74" t="str">
        <f t="shared" si="31"/>
        <v>EY</v>
      </c>
      <c r="K525" s="74" t="str">
        <f t="shared" si="32"/>
        <v>EDEN YUTURI</v>
      </c>
      <c r="L525" s="74" t="str">
        <f t="shared" si="32"/>
        <v>PAD F</v>
      </c>
      <c r="M525" s="74" t="str">
        <f t="shared" si="33"/>
        <v>EDEN YUTURI-F074</v>
      </c>
      <c r="N525" s="71" t="s">
        <v>3382</v>
      </c>
    </row>
    <row r="526" spans="1:14" hidden="1">
      <c r="A526" s="74" t="s">
        <v>2721</v>
      </c>
      <c r="B526" s="74" t="s">
        <v>4144</v>
      </c>
      <c r="C526" s="74" t="s">
        <v>2719</v>
      </c>
      <c r="D526" s="74" t="s">
        <v>3602</v>
      </c>
      <c r="E526" s="74" t="s">
        <v>4391</v>
      </c>
      <c r="F526" s="74" t="s">
        <v>4392</v>
      </c>
      <c r="G526" s="74" t="s">
        <v>4392</v>
      </c>
      <c r="H526" s="74" t="str">
        <f t="shared" si="30"/>
        <v>B12</v>
      </c>
      <c r="I526" s="74" t="str">
        <f>IF(ISERROR(VLOOKUP(H526,BD!BN$2:BO$51,2,FALSE)),"",VLOOKUP(H526,BD!BN$2:BO$51,2,FALSE))</f>
        <v>BLOQUE 12</v>
      </c>
      <c r="J526" s="74" t="str">
        <f t="shared" si="31"/>
        <v>EY</v>
      </c>
      <c r="K526" s="74" t="str">
        <f t="shared" si="32"/>
        <v>EDEN YUTURI</v>
      </c>
      <c r="L526" s="74" t="str">
        <f t="shared" si="32"/>
        <v>PAD F</v>
      </c>
      <c r="M526" s="74" t="str">
        <f t="shared" si="33"/>
        <v>EDEN YUTURI-F097</v>
      </c>
      <c r="N526" s="71" t="s">
        <v>3382</v>
      </c>
    </row>
    <row r="527" spans="1:14" hidden="1">
      <c r="A527" s="74" t="s">
        <v>2721</v>
      </c>
      <c r="B527" s="74" t="s">
        <v>4144</v>
      </c>
      <c r="C527" s="74" t="s">
        <v>2719</v>
      </c>
      <c r="D527" s="74" t="s">
        <v>3602</v>
      </c>
      <c r="E527" s="74" t="s">
        <v>4393</v>
      </c>
      <c r="F527" s="74" t="s">
        <v>4394</v>
      </c>
      <c r="G527" s="74" t="s">
        <v>4394</v>
      </c>
      <c r="H527" s="74" t="str">
        <f t="shared" si="30"/>
        <v>B12</v>
      </c>
      <c r="I527" s="74" t="str">
        <f>IF(ISERROR(VLOOKUP(H527,BD!BN$2:BO$51,2,FALSE)),"",VLOOKUP(H527,BD!BN$2:BO$51,2,FALSE))</f>
        <v>BLOQUE 12</v>
      </c>
      <c r="J527" s="74" t="str">
        <f t="shared" si="31"/>
        <v>EY</v>
      </c>
      <c r="K527" s="74" t="str">
        <f t="shared" si="32"/>
        <v>EDEN YUTURI</v>
      </c>
      <c r="L527" s="74" t="str">
        <f t="shared" si="32"/>
        <v>PAD F</v>
      </c>
      <c r="M527" s="74" t="str">
        <f t="shared" si="33"/>
        <v>EDEN YUTURI-F061</v>
      </c>
      <c r="N527" s="71" t="s">
        <v>3382</v>
      </c>
    </row>
    <row r="528" spans="1:14" hidden="1">
      <c r="A528" s="74" t="s">
        <v>2721</v>
      </c>
      <c r="B528" s="74" t="s">
        <v>4144</v>
      </c>
      <c r="C528" s="74" t="s">
        <v>2719</v>
      </c>
      <c r="D528" s="74" t="s">
        <v>3602</v>
      </c>
      <c r="E528" s="74" t="s">
        <v>4395</v>
      </c>
      <c r="F528" s="74" t="s">
        <v>4396</v>
      </c>
      <c r="G528" s="74" t="s">
        <v>4396</v>
      </c>
      <c r="H528" s="74" t="str">
        <f t="shared" si="30"/>
        <v>B12</v>
      </c>
      <c r="I528" s="74" t="str">
        <f>IF(ISERROR(VLOOKUP(H528,BD!BN$2:BO$51,2,FALSE)),"",VLOOKUP(H528,BD!BN$2:BO$51,2,FALSE))</f>
        <v>BLOQUE 12</v>
      </c>
      <c r="J528" s="74" t="str">
        <f t="shared" si="31"/>
        <v>EY</v>
      </c>
      <c r="K528" s="74" t="str">
        <f t="shared" si="32"/>
        <v>EDEN YUTURI</v>
      </c>
      <c r="L528" s="74" t="str">
        <f t="shared" si="32"/>
        <v>PAD F</v>
      </c>
      <c r="M528" s="74" t="str">
        <f t="shared" si="33"/>
        <v>EDEN YUTURI-F098</v>
      </c>
      <c r="N528" s="71" t="s">
        <v>3382</v>
      </c>
    </row>
    <row r="529" spans="1:14" hidden="1">
      <c r="A529" s="74" t="s">
        <v>2721</v>
      </c>
      <c r="B529" s="74" t="s">
        <v>4144</v>
      </c>
      <c r="C529" s="74" t="s">
        <v>2719</v>
      </c>
      <c r="D529" s="74" t="s">
        <v>3602</v>
      </c>
      <c r="E529" s="74" t="s">
        <v>4397</v>
      </c>
      <c r="F529" s="74" t="s">
        <v>4398</v>
      </c>
      <c r="G529" s="74" t="s">
        <v>4398</v>
      </c>
      <c r="H529" s="74" t="str">
        <f t="shared" si="30"/>
        <v>B12</v>
      </c>
      <c r="I529" s="74" t="str">
        <f>IF(ISERROR(VLOOKUP(H529,BD!BN$2:BO$51,2,FALSE)),"",VLOOKUP(H529,BD!BN$2:BO$51,2,FALSE))</f>
        <v>BLOQUE 12</v>
      </c>
      <c r="J529" s="74" t="str">
        <f t="shared" si="31"/>
        <v>EY</v>
      </c>
      <c r="K529" s="74" t="str">
        <f t="shared" si="32"/>
        <v>EDEN YUTURI</v>
      </c>
      <c r="L529" s="74" t="str">
        <f t="shared" si="32"/>
        <v>PAD F</v>
      </c>
      <c r="M529" s="74" t="str">
        <f t="shared" si="33"/>
        <v>EDEN YUTURI-F061AH</v>
      </c>
      <c r="N529" s="71" t="s">
        <v>3382</v>
      </c>
    </row>
    <row r="530" spans="1:14" hidden="1">
      <c r="A530" s="74" t="s">
        <v>2721</v>
      </c>
      <c r="B530" s="74" t="s">
        <v>4144</v>
      </c>
      <c r="C530" s="74" t="s">
        <v>2719</v>
      </c>
      <c r="D530" s="74" t="s">
        <v>3602</v>
      </c>
      <c r="E530" s="74" t="s">
        <v>4399</v>
      </c>
      <c r="F530" s="74" t="s">
        <v>4400</v>
      </c>
      <c r="G530" s="74" t="s">
        <v>4400</v>
      </c>
      <c r="H530" s="74" t="str">
        <f t="shared" ref="H530:H593" si="34">+A530</f>
        <v>B12</v>
      </c>
      <c r="I530" s="74" t="str">
        <f>IF(ISERROR(VLOOKUP(H530,BD!BN$2:BO$51,2,FALSE)),"",VLOOKUP(H530,BD!BN$2:BO$51,2,FALSE))</f>
        <v>BLOQUE 12</v>
      </c>
      <c r="J530" s="74" t="str">
        <f t="shared" ref="J530:J593" si="35">IF(B530="","",B530)</f>
        <v>EY</v>
      </c>
      <c r="K530" s="74" t="str">
        <f t="shared" ref="K530:L592" si="36">+C530</f>
        <v>EDEN YUTURI</v>
      </c>
      <c r="L530" s="74" t="str">
        <f t="shared" si="36"/>
        <v>PAD F</v>
      </c>
      <c r="M530" s="74" t="str">
        <f t="shared" si="33"/>
        <v>EDEN YUTURI-F105A</v>
      </c>
      <c r="N530" s="71" t="s">
        <v>3382</v>
      </c>
    </row>
    <row r="531" spans="1:14" hidden="1">
      <c r="A531" s="74" t="s">
        <v>2721</v>
      </c>
      <c r="B531" s="74" t="s">
        <v>4144</v>
      </c>
      <c r="C531" s="74" t="s">
        <v>2719</v>
      </c>
      <c r="D531" s="74" t="s">
        <v>3602</v>
      </c>
      <c r="E531" s="74" t="s">
        <v>4401</v>
      </c>
      <c r="F531" s="74" t="s">
        <v>4402</v>
      </c>
      <c r="G531" s="74" t="s">
        <v>4402</v>
      </c>
      <c r="H531" s="74" t="str">
        <f t="shared" si="34"/>
        <v>B12</v>
      </c>
      <c r="I531" s="74" t="str">
        <f>IF(ISERROR(VLOOKUP(H531,BD!BN$2:BO$51,2,FALSE)),"",VLOOKUP(H531,BD!BN$2:BO$51,2,FALSE))</f>
        <v>BLOQUE 12</v>
      </c>
      <c r="J531" s="74" t="str">
        <f t="shared" si="35"/>
        <v>EY</v>
      </c>
      <c r="K531" s="74" t="str">
        <f t="shared" si="36"/>
        <v>EDEN YUTURI</v>
      </c>
      <c r="L531" s="74" t="str">
        <f t="shared" si="36"/>
        <v>PAD F</v>
      </c>
      <c r="M531" s="74" t="str">
        <f t="shared" si="33"/>
        <v>EDEN YUTURI-F105</v>
      </c>
      <c r="N531" s="71" t="s">
        <v>3382</v>
      </c>
    </row>
    <row r="532" spans="1:14" hidden="1">
      <c r="A532" s="74" t="s">
        <v>2721</v>
      </c>
      <c r="B532" s="74" t="s">
        <v>4144</v>
      </c>
      <c r="C532" s="74" t="s">
        <v>2719</v>
      </c>
      <c r="D532" s="74" t="s">
        <v>3602</v>
      </c>
      <c r="E532" s="74" t="s">
        <v>4403</v>
      </c>
      <c r="F532" s="74" t="s">
        <v>4404</v>
      </c>
      <c r="G532" s="74" t="s">
        <v>4404</v>
      </c>
      <c r="H532" s="74" t="str">
        <f t="shared" si="34"/>
        <v>B12</v>
      </c>
      <c r="I532" s="74" t="str">
        <f>IF(ISERROR(VLOOKUP(H532,BD!BN$2:BO$51,2,FALSE)),"",VLOOKUP(H532,BD!BN$2:BO$51,2,FALSE))</f>
        <v>BLOQUE 12</v>
      </c>
      <c r="J532" s="74" t="str">
        <f t="shared" si="35"/>
        <v>EY</v>
      </c>
      <c r="K532" s="74" t="str">
        <f t="shared" si="36"/>
        <v>EDEN YUTURI</v>
      </c>
      <c r="L532" s="74" t="str">
        <f t="shared" si="36"/>
        <v>PAD F</v>
      </c>
      <c r="M532" s="74" t="str">
        <f t="shared" si="33"/>
        <v>EDEN YUTURI-F035</v>
      </c>
      <c r="N532" s="71" t="s">
        <v>3382</v>
      </c>
    </row>
    <row r="533" spans="1:14" hidden="1">
      <c r="A533" s="74" t="s">
        <v>2721</v>
      </c>
      <c r="B533" s="74" t="s">
        <v>4144</v>
      </c>
      <c r="C533" s="74" t="s">
        <v>2719</v>
      </c>
      <c r="D533" s="74" t="s">
        <v>3602</v>
      </c>
      <c r="E533" s="74" t="s">
        <v>4405</v>
      </c>
      <c r="F533" s="74" t="s">
        <v>4406</v>
      </c>
      <c r="G533" s="74" t="s">
        <v>4406</v>
      </c>
      <c r="H533" s="74" t="str">
        <f t="shared" si="34"/>
        <v>B12</v>
      </c>
      <c r="I533" s="74" t="str">
        <f>IF(ISERROR(VLOOKUP(H533,BD!BN$2:BO$51,2,FALSE)),"",VLOOKUP(H533,BD!BN$2:BO$51,2,FALSE))</f>
        <v>BLOQUE 12</v>
      </c>
      <c r="J533" s="74" t="str">
        <f t="shared" si="35"/>
        <v>EY</v>
      </c>
      <c r="K533" s="74" t="str">
        <f t="shared" si="36"/>
        <v>EDEN YUTURI</v>
      </c>
      <c r="L533" s="74" t="str">
        <f t="shared" si="36"/>
        <v>PAD F</v>
      </c>
      <c r="M533" s="74" t="str">
        <f t="shared" si="33"/>
        <v>EDEN YUTURI-F033</v>
      </c>
      <c r="N533" s="71" t="s">
        <v>3382</v>
      </c>
    </row>
    <row r="534" spans="1:14" hidden="1">
      <c r="A534" s="74" t="s">
        <v>2721</v>
      </c>
      <c r="B534" s="74" t="s">
        <v>4144</v>
      </c>
      <c r="C534" s="74" t="s">
        <v>2719</v>
      </c>
      <c r="D534" s="74" t="s">
        <v>3602</v>
      </c>
      <c r="E534" s="74" t="s">
        <v>4407</v>
      </c>
      <c r="F534" s="74" t="s">
        <v>4408</v>
      </c>
      <c r="G534" s="74" t="s">
        <v>4408</v>
      </c>
      <c r="H534" s="74" t="str">
        <f t="shared" si="34"/>
        <v>B12</v>
      </c>
      <c r="I534" s="74" t="str">
        <f>IF(ISERROR(VLOOKUP(H534,BD!BN$2:BO$51,2,FALSE)),"",VLOOKUP(H534,BD!BN$2:BO$51,2,FALSE))</f>
        <v>BLOQUE 12</v>
      </c>
      <c r="J534" s="74" t="str">
        <f t="shared" si="35"/>
        <v>EY</v>
      </c>
      <c r="K534" s="74" t="str">
        <f t="shared" si="36"/>
        <v>EDEN YUTURI</v>
      </c>
      <c r="L534" s="74" t="str">
        <f t="shared" si="36"/>
        <v>PAD F</v>
      </c>
      <c r="M534" s="74" t="str">
        <f t="shared" si="33"/>
        <v>EDEN YUTURI-F037</v>
      </c>
      <c r="N534" s="71" t="s">
        <v>3382</v>
      </c>
    </row>
    <row r="535" spans="1:14" hidden="1">
      <c r="A535" s="74" t="s">
        <v>2721</v>
      </c>
      <c r="B535" s="74" t="s">
        <v>4144</v>
      </c>
      <c r="C535" s="74" t="s">
        <v>2719</v>
      </c>
      <c r="D535" s="74" t="s">
        <v>3605</v>
      </c>
      <c r="E535" s="74" t="s">
        <v>4409</v>
      </c>
      <c r="F535" s="74" t="s">
        <v>4410</v>
      </c>
      <c r="G535" s="74" t="s">
        <v>4410</v>
      </c>
      <c r="H535" s="74" t="str">
        <f t="shared" si="34"/>
        <v>B12</v>
      </c>
      <c r="I535" s="74" t="str">
        <f>IF(ISERROR(VLOOKUP(H535,BD!BN$2:BO$51,2,FALSE)),"",VLOOKUP(H535,BD!BN$2:BO$51,2,FALSE))</f>
        <v>BLOQUE 12</v>
      </c>
      <c r="J535" s="74" t="str">
        <f t="shared" si="35"/>
        <v>EY</v>
      </c>
      <c r="K535" s="74" t="str">
        <f t="shared" si="36"/>
        <v>EDEN YUTURI</v>
      </c>
      <c r="L535" s="74" t="str">
        <f t="shared" si="36"/>
        <v>PAD G</v>
      </c>
      <c r="M535" s="74" t="str">
        <f t="shared" si="33"/>
        <v>EDEN YUTURI-G036</v>
      </c>
      <c r="N535" s="71" t="s">
        <v>3382</v>
      </c>
    </row>
    <row r="536" spans="1:14" hidden="1">
      <c r="A536" s="74" t="s">
        <v>2721</v>
      </c>
      <c r="B536" s="74" t="s">
        <v>4144</v>
      </c>
      <c r="C536" s="74" t="s">
        <v>2719</v>
      </c>
      <c r="D536" s="74" t="s">
        <v>3605</v>
      </c>
      <c r="E536" s="74" t="s">
        <v>4411</v>
      </c>
      <c r="F536" s="74" t="s">
        <v>4412</v>
      </c>
      <c r="G536" s="74" t="s">
        <v>4412</v>
      </c>
      <c r="H536" s="74" t="str">
        <f t="shared" si="34"/>
        <v>B12</v>
      </c>
      <c r="I536" s="74" t="str">
        <f>IF(ISERROR(VLOOKUP(H536,BD!BN$2:BO$51,2,FALSE)),"",VLOOKUP(H536,BD!BN$2:BO$51,2,FALSE))</f>
        <v>BLOQUE 12</v>
      </c>
      <c r="J536" s="74" t="str">
        <f t="shared" si="35"/>
        <v>EY</v>
      </c>
      <c r="K536" s="74" t="str">
        <f t="shared" si="36"/>
        <v>EDEN YUTURI</v>
      </c>
      <c r="L536" s="74" t="str">
        <f t="shared" si="36"/>
        <v>PAD G</v>
      </c>
      <c r="M536" s="74" t="str">
        <f t="shared" si="33"/>
        <v>EDEN YUTURI-G046</v>
      </c>
      <c r="N536" s="71" t="s">
        <v>3382</v>
      </c>
    </row>
    <row r="537" spans="1:14" hidden="1">
      <c r="A537" s="74" t="s">
        <v>2721</v>
      </c>
      <c r="B537" s="74" t="s">
        <v>4144</v>
      </c>
      <c r="C537" s="74" t="s">
        <v>2719</v>
      </c>
      <c r="D537" s="74" t="s">
        <v>3605</v>
      </c>
      <c r="E537" s="74" t="s">
        <v>4411</v>
      </c>
      <c r="F537" s="74" t="s">
        <v>4412</v>
      </c>
      <c r="G537" s="74" t="s">
        <v>4413</v>
      </c>
      <c r="H537" s="74" t="str">
        <f t="shared" si="34"/>
        <v>B12</v>
      </c>
      <c r="I537" s="74" t="str">
        <f>IF(ISERROR(VLOOKUP(H537,BD!BN$2:BO$51,2,FALSE)),"",VLOOKUP(H537,BD!BN$2:BO$51,2,FALSE))</f>
        <v>BLOQUE 12</v>
      </c>
      <c r="J537" s="74" t="str">
        <f t="shared" si="35"/>
        <v>EY</v>
      </c>
      <c r="K537" s="74" t="str">
        <f t="shared" si="36"/>
        <v>EDEN YUTURI</v>
      </c>
      <c r="L537" s="74" t="str">
        <f t="shared" si="36"/>
        <v>PAD G</v>
      </c>
      <c r="M537" s="74" t="str">
        <f t="shared" si="33"/>
        <v>EDEN YUTURI-G046S1</v>
      </c>
      <c r="N537" s="71" t="s">
        <v>3382</v>
      </c>
    </row>
    <row r="538" spans="1:14" hidden="1">
      <c r="A538" s="74" t="s">
        <v>2721</v>
      </c>
      <c r="B538" s="74" t="s">
        <v>4144</v>
      </c>
      <c r="C538" s="74" t="s">
        <v>2719</v>
      </c>
      <c r="D538" s="74" t="s">
        <v>3605</v>
      </c>
      <c r="E538" s="74" t="s">
        <v>4414</v>
      </c>
      <c r="F538" s="74" t="s">
        <v>4415</v>
      </c>
      <c r="G538" s="74" t="s">
        <v>4415</v>
      </c>
      <c r="H538" s="74" t="str">
        <f t="shared" si="34"/>
        <v>B12</v>
      </c>
      <c r="I538" s="74" t="str">
        <f>IF(ISERROR(VLOOKUP(H538,BD!BN$2:BO$51,2,FALSE)),"",VLOOKUP(H538,BD!BN$2:BO$51,2,FALSE))</f>
        <v>BLOQUE 12</v>
      </c>
      <c r="J538" s="74" t="str">
        <f t="shared" si="35"/>
        <v>EY</v>
      </c>
      <c r="K538" s="74" t="str">
        <f t="shared" si="36"/>
        <v>EDEN YUTURI</v>
      </c>
      <c r="L538" s="74" t="str">
        <f t="shared" si="36"/>
        <v>PAD G</v>
      </c>
      <c r="M538" s="74" t="str">
        <f t="shared" si="33"/>
        <v>EDEN YUTURI-G169</v>
      </c>
      <c r="N538" s="71" t="s">
        <v>3382</v>
      </c>
    </row>
    <row r="539" spans="1:14" hidden="1">
      <c r="A539" s="74" t="s">
        <v>2721</v>
      </c>
      <c r="B539" s="74" t="s">
        <v>4144</v>
      </c>
      <c r="C539" s="74" t="s">
        <v>2719</v>
      </c>
      <c r="D539" s="74" t="s">
        <v>3605</v>
      </c>
      <c r="E539" s="74" t="s">
        <v>4416</v>
      </c>
      <c r="F539" s="74" t="s">
        <v>4417</v>
      </c>
      <c r="G539" s="74" t="s">
        <v>4417</v>
      </c>
      <c r="H539" s="74" t="str">
        <f t="shared" si="34"/>
        <v>B12</v>
      </c>
      <c r="I539" s="74" t="str">
        <f>IF(ISERROR(VLOOKUP(H539,BD!BN$2:BO$51,2,FALSE)),"",VLOOKUP(H539,BD!BN$2:BO$51,2,FALSE))</f>
        <v>BLOQUE 12</v>
      </c>
      <c r="J539" s="74" t="str">
        <f t="shared" si="35"/>
        <v>EY</v>
      </c>
      <c r="K539" s="74" t="str">
        <f t="shared" si="36"/>
        <v>EDEN YUTURI</v>
      </c>
      <c r="L539" s="74" t="str">
        <f t="shared" si="36"/>
        <v>PAD G</v>
      </c>
      <c r="M539" s="74" t="str">
        <f t="shared" si="33"/>
        <v>EDEN YUTURI-G171</v>
      </c>
      <c r="N539" s="71" t="s">
        <v>3382</v>
      </c>
    </row>
    <row r="540" spans="1:14" hidden="1">
      <c r="A540" s="74" t="s">
        <v>2721</v>
      </c>
      <c r="B540" s="74" t="s">
        <v>4144</v>
      </c>
      <c r="C540" s="74" t="s">
        <v>2719</v>
      </c>
      <c r="D540" s="74" t="s">
        <v>3605</v>
      </c>
      <c r="E540" s="74" t="s">
        <v>4418</v>
      </c>
      <c r="F540" s="74" t="s">
        <v>4419</v>
      </c>
      <c r="G540" s="74" t="s">
        <v>4419</v>
      </c>
      <c r="H540" s="74" t="str">
        <f t="shared" si="34"/>
        <v>B12</v>
      </c>
      <c r="I540" s="74" t="str">
        <f>IF(ISERROR(VLOOKUP(H540,BD!BN$2:BO$51,2,FALSE)),"",VLOOKUP(H540,BD!BN$2:BO$51,2,FALSE))</f>
        <v>BLOQUE 12</v>
      </c>
      <c r="J540" s="74" t="str">
        <f t="shared" si="35"/>
        <v>EY</v>
      </c>
      <c r="K540" s="74" t="str">
        <f t="shared" si="36"/>
        <v>EDEN YUTURI</v>
      </c>
      <c r="L540" s="74" t="str">
        <f t="shared" si="36"/>
        <v>PAD G</v>
      </c>
      <c r="M540" s="74" t="str">
        <f t="shared" si="33"/>
        <v>EDEN YUTURI-G170</v>
      </c>
      <c r="N540" s="71" t="s">
        <v>3382</v>
      </c>
    </row>
    <row r="541" spans="1:14" hidden="1">
      <c r="A541" s="74" t="s">
        <v>2721</v>
      </c>
      <c r="B541" s="74" t="s">
        <v>4144</v>
      </c>
      <c r="C541" s="74" t="s">
        <v>2719</v>
      </c>
      <c r="D541" s="74" t="s">
        <v>3605</v>
      </c>
      <c r="E541" s="74" t="s">
        <v>4420</v>
      </c>
      <c r="F541" s="74" t="s">
        <v>4421</v>
      </c>
      <c r="G541" s="74" t="s">
        <v>4421</v>
      </c>
      <c r="H541" s="74" t="str">
        <f t="shared" si="34"/>
        <v>B12</v>
      </c>
      <c r="I541" s="74" t="str">
        <f>IF(ISERROR(VLOOKUP(H541,BD!BN$2:BO$51,2,FALSE)),"",VLOOKUP(H541,BD!BN$2:BO$51,2,FALSE))</f>
        <v>BLOQUE 12</v>
      </c>
      <c r="J541" s="74" t="str">
        <f t="shared" si="35"/>
        <v>EY</v>
      </c>
      <c r="K541" s="74" t="str">
        <f t="shared" si="36"/>
        <v>EDEN YUTURI</v>
      </c>
      <c r="L541" s="74" t="str">
        <f t="shared" si="36"/>
        <v>PAD G</v>
      </c>
      <c r="M541" s="74" t="str">
        <f t="shared" si="33"/>
        <v>EDEN YUTURI-G044</v>
      </c>
      <c r="N541" s="71" t="s">
        <v>3382</v>
      </c>
    </row>
    <row r="542" spans="1:14" hidden="1">
      <c r="A542" s="74" t="s">
        <v>2721</v>
      </c>
      <c r="B542" s="74" t="s">
        <v>4144</v>
      </c>
      <c r="C542" s="74" t="s">
        <v>2719</v>
      </c>
      <c r="D542" s="74" t="s">
        <v>3605</v>
      </c>
      <c r="E542" s="74" t="s">
        <v>4420</v>
      </c>
      <c r="F542" s="74" t="s">
        <v>4421</v>
      </c>
      <c r="G542" s="74" t="s">
        <v>4422</v>
      </c>
      <c r="H542" s="74" t="str">
        <f t="shared" si="34"/>
        <v>B12</v>
      </c>
      <c r="I542" s="74" t="str">
        <f>IF(ISERROR(VLOOKUP(H542,BD!BN$2:BO$51,2,FALSE)),"",VLOOKUP(H542,BD!BN$2:BO$51,2,FALSE))</f>
        <v>BLOQUE 12</v>
      </c>
      <c r="J542" s="74" t="str">
        <f t="shared" si="35"/>
        <v>EY</v>
      </c>
      <c r="K542" s="74" t="str">
        <f t="shared" si="36"/>
        <v>EDEN YUTURI</v>
      </c>
      <c r="L542" s="74" t="str">
        <f t="shared" si="36"/>
        <v>PAD G</v>
      </c>
      <c r="M542" s="74" t="str">
        <f t="shared" si="33"/>
        <v>EDEN YUTURI-G044S1</v>
      </c>
      <c r="N542" s="71" t="s">
        <v>3382</v>
      </c>
    </row>
    <row r="543" spans="1:14" hidden="1">
      <c r="A543" s="74" t="s">
        <v>2721</v>
      </c>
      <c r="B543" s="74" t="s">
        <v>4144</v>
      </c>
      <c r="C543" s="74" t="s">
        <v>2719</v>
      </c>
      <c r="D543" s="74" t="s">
        <v>3605</v>
      </c>
      <c r="E543" s="74" t="s">
        <v>4423</v>
      </c>
      <c r="F543" s="74" t="s">
        <v>4424</v>
      </c>
      <c r="G543" s="74" t="s">
        <v>4424</v>
      </c>
      <c r="H543" s="74" t="str">
        <f t="shared" si="34"/>
        <v>B12</v>
      </c>
      <c r="I543" s="74" t="str">
        <f>IF(ISERROR(VLOOKUP(H543,BD!BN$2:BO$51,2,FALSE)),"",VLOOKUP(H543,BD!BN$2:BO$51,2,FALSE))</f>
        <v>BLOQUE 12</v>
      </c>
      <c r="J543" s="74" t="str">
        <f t="shared" si="35"/>
        <v>EY</v>
      </c>
      <c r="K543" s="74" t="str">
        <f t="shared" si="36"/>
        <v>EDEN YUTURI</v>
      </c>
      <c r="L543" s="74" t="str">
        <f t="shared" si="36"/>
        <v>PAD G</v>
      </c>
      <c r="M543" s="74" t="str">
        <f t="shared" si="33"/>
        <v>EDEN YUTURI-G045</v>
      </c>
      <c r="N543" s="71" t="s">
        <v>3382</v>
      </c>
    </row>
    <row r="544" spans="1:14" hidden="1">
      <c r="A544" s="74" t="s">
        <v>2721</v>
      </c>
      <c r="B544" s="74" t="s">
        <v>4144</v>
      </c>
      <c r="C544" s="74" t="s">
        <v>2719</v>
      </c>
      <c r="D544" s="74" t="s">
        <v>3605</v>
      </c>
      <c r="E544" s="74" t="s">
        <v>4425</v>
      </c>
      <c r="F544" s="74" t="s">
        <v>4426</v>
      </c>
      <c r="G544" s="74" t="s">
        <v>4426</v>
      </c>
      <c r="H544" s="74" t="str">
        <f t="shared" si="34"/>
        <v>B12</v>
      </c>
      <c r="I544" s="74" t="str">
        <f>IF(ISERROR(VLOOKUP(H544,BD!BN$2:BO$51,2,FALSE)),"",VLOOKUP(H544,BD!BN$2:BO$51,2,FALSE))</f>
        <v>BLOQUE 12</v>
      </c>
      <c r="J544" s="74" t="str">
        <f t="shared" si="35"/>
        <v>EY</v>
      </c>
      <c r="K544" s="74" t="str">
        <f t="shared" si="36"/>
        <v>EDEN YUTURI</v>
      </c>
      <c r="L544" s="74" t="str">
        <f t="shared" si="36"/>
        <v>PAD G</v>
      </c>
      <c r="M544" s="74" t="str">
        <f t="shared" si="33"/>
        <v>EDEN YUTURI-G034</v>
      </c>
      <c r="N544" s="71" t="s">
        <v>3382</v>
      </c>
    </row>
    <row r="545" spans="1:14" hidden="1">
      <c r="A545" s="74" t="s">
        <v>2721</v>
      </c>
      <c r="B545" s="74" t="s">
        <v>4144</v>
      </c>
      <c r="C545" s="74" t="s">
        <v>2719</v>
      </c>
      <c r="D545" s="74" t="s">
        <v>3605</v>
      </c>
      <c r="E545" s="74" t="s">
        <v>4427</v>
      </c>
      <c r="F545" s="74" t="s">
        <v>4428</v>
      </c>
      <c r="G545" s="74" t="s">
        <v>4428</v>
      </c>
      <c r="H545" s="74" t="str">
        <f t="shared" si="34"/>
        <v>B12</v>
      </c>
      <c r="I545" s="74" t="str">
        <f>IF(ISERROR(VLOOKUP(H545,BD!BN$2:BO$51,2,FALSE)),"",VLOOKUP(H545,BD!BN$2:BO$51,2,FALSE))</f>
        <v>BLOQUE 12</v>
      </c>
      <c r="J545" s="74" t="str">
        <f t="shared" si="35"/>
        <v>EY</v>
      </c>
      <c r="K545" s="74" t="str">
        <f t="shared" si="36"/>
        <v>EDEN YUTURI</v>
      </c>
      <c r="L545" s="74" t="str">
        <f t="shared" si="36"/>
        <v>PAD G</v>
      </c>
      <c r="M545" s="74" t="str">
        <f t="shared" si="33"/>
        <v>EDEN YUTURI-G032</v>
      </c>
      <c r="N545" s="71" t="s">
        <v>3382</v>
      </c>
    </row>
    <row r="546" spans="1:14" hidden="1">
      <c r="A546" s="74" t="s">
        <v>2721</v>
      </c>
      <c r="B546" s="74" t="s">
        <v>4144</v>
      </c>
      <c r="C546" s="74" t="s">
        <v>2719</v>
      </c>
      <c r="D546" s="74" t="s">
        <v>3608</v>
      </c>
      <c r="E546" s="74" t="s">
        <v>4429</v>
      </c>
      <c r="F546" s="74" t="s">
        <v>4430</v>
      </c>
      <c r="G546" s="74" t="s">
        <v>4430</v>
      </c>
      <c r="H546" s="74" t="str">
        <f t="shared" si="34"/>
        <v>B12</v>
      </c>
      <c r="I546" s="74" t="str">
        <f>IF(ISERROR(VLOOKUP(H546,BD!BN$2:BO$51,2,FALSE)),"",VLOOKUP(H546,BD!BN$2:BO$51,2,FALSE))</f>
        <v>BLOQUE 12</v>
      </c>
      <c r="J546" s="74" t="str">
        <f t="shared" si="35"/>
        <v>EY</v>
      </c>
      <c r="K546" s="74" t="str">
        <f t="shared" si="36"/>
        <v>EDEN YUTURI</v>
      </c>
      <c r="L546" s="74" t="str">
        <f t="shared" si="36"/>
        <v>PAD H</v>
      </c>
      <c r="M546" s="74" t="str">
        <f t="shared" si="33"/>
        <v>EDEN YUTURI-H138</v>
      </c>
      <c r="N546" s="71" t="s">
        <v>3382</v>
      </c>
    </row>
    <row r="547" spans="1:14" hidden="1">
      <c r="A547" s="74" t="s">
        <v>2721</v>
      </c>
      <c r="B547" s="74" t="s">
        <v>4144</v>
      </c>
      <c r="C547" s="74" t="s">
        <v>2719</v>
      </c>
      <c r="D547" s="74" t="s">
        <v>3608</v>
      </c>
      <c r="E547" s="74" t="s">
        <v>4431</v>
      </c>
      <c r="F547" s="74" t="s">
        <v>4432</v>
      </c>
      <c r="G547" s="74" t="s">
        <v>4432</v>
      </c>
      <c r="H547" s="74" t="str">
        <f t="shared" si="34"/>
        <v>B12</v>
      </c>
      <c r="I547" s="74" t="str">
        <f>IF(ISERROR(VLOOKUP(H547,BD!BN$2:BO$51,2,FALSE)),"",VLOOKUP(H547,BD!BN$2:BO$51,2,FALSE))</f>
        <v>BLOQUE 12</v>
      </c>
      <c r="J547" s="74" t="str">
        <f t="shared" si="35"/>
        <v>EY</v>
      </c>
      <c r="K547" s="74" t="str">
        <f t="shared" si="36"/>
        <v>EDEN YUTURI</v>
      </c>
      <c r="L547" s="74" t="str">
        <f t="shared" si="36"/>
        <v>PAD H</v>
      </c>
      <c r="M547" s="74" t="str">
        <f t="shared" si="33"/>
        <v>EDEN YUTURI-H146</v>
      </c>
      <c r="N547" s="71" t="s">
        <v>3382</v>
      </c>
    </row>
    <row r="548" spans="1:14" hidden="1">
      <c r="A548" s="74" t="s">
        <v>2721</v>
      </c>
      <c r="B548" s="74" t="s">
        <v>4144</v>
      </c>
      <c r="C548" s="74" t="s">
        <v>2719</v>
      </c>
      <c r="D548" s="74" t="s">
        <v>3608</v>
      </c>
      <c r="E548" s="74" t="s">
        <v>4433</v>
      </c>
      <c r="F548" s="74" t="s">
        <v>4434</v>
      </c>
      <c r="G548" s="74" t="s">
        <v>4434</v>
      </c>
      <c r="H548" s="74" t="str">
        <f t="shared" si="34"/>
        <v>B12</v>
      </c>
      <c r="I548" s="74" t="str">
        <f>IF(ISERROR(VLOOKUP(H548,BD!BN$2:BO$51,2,FALSE)),"",VLOOKUP(H548,BD!BN$2:BO$51,2,FALSE))</f>
        <v>BLOQUE 12</v>
      </c>
      <c r="J548" s="74" t="str">
        <f t="shared" si="35"/>
        <v>EY</v>
      </c>
      <c r="K548" s="74" t="str">
        <f t="shared" si="36"/>
        <v>EDEN YUTURI</v>
      </c>
      <c r="L548" s="74" t="str">
        <f t="shared" si="36"/>
        <v>PAD H</v>
      </c>
      <c r="M548" s="74" t="str">
        <f t="shared" si="33"/>
        <v>EDEN YUTURI-H149H</v>
      </c>
      <c r="N548" s="71" t="s">
        <v>3382</v>
      </c>
    </row>
    <row r="549" spans="1:14" hidden="1">
      <c r="A549" s="74" t="s">
        <v>2721</v>
      </c>
      <c r="B549" s="74" t="s">
        <v>4144</v>
      </c>
      <c r="C549" s="74" t="s">
        <v>2719</v>
      </c>
      <c r="D549" s="74" t="s">
        <v>3608</v>
      </c>
      <c r="E549" s="74" t="s">
        <v>4435</v>
      </c>
      <c r="F549" s="74" t="s">
        <v>4436</v>
      </c>
      <c r="G549" s="74" t="s">
        <v>4436</v>
      </c>
      <c r="H549" s="74" t="str">
        <f t="shared" si="34"/>
        <v>B12</v>
      </c>
      <c r="I549" s="74" t="str">
        <f>IF(ISERROR(VLOOKUP(H549,BD!BN$2:BO$51,2,FALSE)),"",VLOOKUP(H549,BD!BN$2:BO$51,2,FALSE))</f>
        <v>BLOQUE 12</v>
      </c>
      <c r="J549" s="74" t="str">
        <f t="shared" si="35"/>
        <v>EY</v>
      </c>
      <c r="K549" s="74" t="str">
        <f t="shared" si="36"/>
        <v>EDEN YUTURI</v>
      </c>
      <c r="L549" s="74" t="str">
        <f t="shared" si="36"/>
        <v>PAD H</v>
      </c>
      <c r="M549" s="74" t="str">
        <f t="shared" si="33"/>
        <v>EDEN YUTURI-H151H</v>
      </c>
      <c r="N549" s="71" t="s">
        <v>3382</v>
      </c>
    </row>
    <row r="550" spans="1:14" hidden="1">
      <c r="A550" s="74" t="s">
        <v>2721</v>
      </c>
      <c r="B550" s="74" t="s">
        <v>4144</v>
      </c>
      <c r="C550" s="74" t="s">
        <v>2719</v>
      </c>
      <c r="D550" s="74" t="s">
        <v>3608</v>
      </c>
      <c r="E550" s="75" t="s">
        <v>4437</v>
      </c>
      <c r="F550" s="74" t="s">
        <v>4436</v>
      </c>
      <c r="G550" s="74" t="s">
        <v>4438</v>
      </c>
      <c r="H550" s="74" t="str">
        <f>+A550</f>
        <v>B12</v>
      </c>
      <c r="I550" s="74" t="str">
        <f>IF(ISERROR(VLOOKUP(H550,BD!BN$2:BO$51,2,FALSE)),"",VLOOKUP(H550,BD!BN$2:BO$51,2,FALSE))</f>
        <v>BLOQUE 12</v>
      </c>
      <c r="J550" s="74" t="str">
        <f t="shared" si="35"/>
        <v>EY</v>
      </c>
      <c r="K550" s="74" t="str">
        <f>+C550</f>
        <v>EDEN YUTURI</v>
      </c>
      <c r="L550" s="74" t="str">
        <f>+D550</f>
        <v>PAD H</v>
      </c>
      <c r="M550" s="74" t="str">
        <f t="shared" si="33"/>
        <v>EDEN YUTURI-H151R1</v>
      </c>
      <c r="N550" s="71" t="s">
        <v>3382</v>
      </c>
    </row>
    <row r="551" spans="1:14" hidden="1">
      <c r="A551" s="74" t="s">
        <v>2721</v>
      </c>
      <c r="B551" s="74" t="s">
        <v>4144</v>
      </c>
      <c r="C551" s="74" t="s">
        <v>2719</v>
      </c>
      <c r="D551" s="74" t="s">
        <v>3608</v>
      </c>
      <c r="E551" s="74" t="s">
        <v>4439</v>
      </c>
      <c r="F551" s="74" t="s">
        <v>4440</v>
      </c>
      <c r="G551" s="74" t="s">
        <v>4440</v>
      </c>
      <c r="H551" s="74" t="str">
        <f t="shared" si="34"/>
        <v>B12</v>
      </c>
      <c r="I551" s="74" t="str">
        <f>IF(ISERROR(VLOOKUP(H551,BD!BN$2:BO$51,2,FALSE)),"",VLOOKUP(H551,BD!BN$2:BO$51,2,FALSE))</f>
        <v>BLOQUE 12</v>
      </c>
      <c r="J551" s="74" t="str">
        <f t="shared" si="35"/>
        <v>EY</v>
      </c>
      <c r="K551" s="74" t="str">
        <f t="shared" si="36"/>
        <v>EDEN YUTURI</v>
      </c>
      <c r="L551" s="74" t="str">
        <f t="shared" si="36"/>
        <v>PAD H</v>
      </c>
      <c r="M551" s="74" t="str">
        <f t="shared" si="33"/>
        <v>EDEN YUTURI-H150H</v>
      </c>
      <c r="N551" s="71" t="s">
        <v>3382</v>
      </c>
    </row>
    <row r="552" spans="1:14" hidden="1">
      <c r="A552" s="74" t="s">
        <v>2721</v>
      </c>
      <c r="B552" s="74" t="s">
        <v>4144</v>
      </c>
      <c r="C552" s="74" t="s">
        <v>2719</v>
      </c>
      <c r="D552" s="74" t="s">
        <v>3608</v>
      </c>
      <c r="E552" s="74" t="s">
        <v>4441</v>
      </c>
      <c r="F552" s="74" t="s">
        <v>4442</v>
      </c>
      <c r="G552" s="74" t="s">
        <v>4442</v>
      </c>
      <c r="H552" s="74" t="str">
        <f t="shared" si="34"/>
        <v>B12</v>
      </c>
      <c r="I552" s="74" t="str">
        <f>IF(ISERROR(VLOOKUP(H552,BD!BN$2:BO$51,2,FALSE)),"",VLOOKUP(H552,BD!BN$2:BO$51,2,FALSE))</f>
        <v>BLOQUE 12</v>
      </c>
      <c r="J552" s="74" t="str">
        <f t="shared" si="35"/>
        <v>EY</v>
      </c>
      <c r="K552" s="74" t="str">
        <f t="shared" si="36"/>
        <v>EDEN YUTURI</v>
      </c>
      <c r="L552" s="74" t="str">
        <f t="shared" si="36"/>
        <v>PAD H</v>
      </c>
      <c r="M552" s="74" t="str">
        <f t="shared" si="33"/>
        <v>EDEN YUTURI-H147H</v>
      </c>
      <c r="N552" s="71" t="s">
        <v>3382</v>
      </c>
    </row>
    <row r="553" spans="1:14" hidden="1">
      <c r="A553" s="74" t="s">
        <v>2721</v>
      </c>
      <c r="B553" s="74" t="s">
        <v>4144</v>
      </c>
      <c r="C553" s="74" t="s">
        <v>2719</v>
      </c>
      <c r="D553" s="74" t="s">
        <v>3608</v>
      </c>
      <c r="E553" s="74" t="s">
        <v>4443</v>
      </c>
      <c r="F553" s="74" t="s">
        <v>4444</v>
      </c>
      <c r="G553" s="74" t="s">
        <v>4444</v>
      </c>
      <c r="H553" s="74" t="str">
        <f t="shared" si="34"/>
        <v>B12</v>
      </c>
      <c r="I553" s="74" t="str">
        <f>IF(ISERROR(VLOOKUP(H553,BD!BN$2:BO$51,2,FALSE)),"",VLOOKUP(H553,BD!BN$2:BO$51,2,FALSE))</f>
        <v>BLOQUE 12</v>
      </c>
      <c r="J553" s="74" t="str">
        <f t="shared" si="35"/>
        <v>EY</v>
      </c>
      <c r="K553" s="74" t="str">
        <f t="shared" si="36"/>
        <v>EDEN YUTURI</v>
      </c>
      <c r="L553" s="74" t="str">
        <f t="shared" si="36"/>
        <v>PAD H</v>
      </c>
      <c r="M553" s="74" t="str">
        <f t="shared" si="33"/>
        <v>EDEN YUTURI-H148H</v>
      </c>
      <c r="N553" s="71" t="s">
        <v>3382</v>
      </c>
    </row>
    <row r="554" spans="1:14" hidden="1">
      <c r="A554" s="74" t="s">
        <v>2721</v>
      </c>
      <c r="B554" s="74" t="s">
        <v>4144</v>
      </c>
      <c r="C554" s="74" t="s">
        <v>2719</v>
      </c>
      <c r="D554" s="74" t="s">
        <v>3608</v>
      </c>
      <c r="E554" s="74" t="s">
        <v>4443</v>
      </c>
      <c r="F554" s="74" t="s">
        <v>4444</v>
      </c>
      <c r="G554" s="74" t="s">
        <v>4445</v>
      </c>
      <c r="H554" s="74" t="str">
        <f t="shared" si="34"/>
        <v>B12</v>
      </c>
      <c r="I554" s="74" t="str">
        <f>IF(ISERROR(VLOOKUP(H554,BD!BN$2:BO$51,2,FALSE)),"",VLOOKUP(H554,BD!BN$2:BO$51,2,FALSE))</f>
        <v>BLOQUE 12</v>
      </c>
      <c r="J554" s="74" t="str">
        <f t="shared" si="35"/>
        <v>EY</v>
      </c>
      <c r="K554" s="74" t="str">
        <f t="shared" si="36"/>
        <v>EDEN YUTURI</v>
      </c>
      <c r="L554" s="74" t="str">
        <f t="shared" si="36"/>
        <v>PAD H</v>
      </c>
      <c r="M554" s="74" t="str">
        <f t="shared" si="33"/>
        <v>EDEN YUTURI-H148HS1</v>
      </c>
      <c r="N554" s="71" t="s">
        <v>3382</v>
      </c>
    </row>
    <row r="555" spans="1:14" hidden="1">
      <c r="A555" s="74" t="s">
        <v>2721</v>
      </c>
      <c r="B555" s="74" t="s">
        <v>4144</v>
      </c>
      <c r="C555" s="74" t="s">
        <v>2719</v>
      </c>
      <c r="D555" s="74" t="s">
        <v>3608</v>
      </c>
      <c r="E555" s="74" t="s">
        <v>4446</v>
      </c>
      <c r="F555" s="74" t="s">
        <v>4447</v>
      </c>
      <c r="G555" s="74" t="s">
        <v>4447</v>
      </c>
      <c r="H555" s="74" t="str">
        <f t="shared" si="34"/>
        <v>B12</v>
      </c>
      <c r="I555" s="74" t="str">
        <f>IF(ISERROR(VLOOKUP(H555,BD!BN$2:BO$51,2,FALSE)),"",VLOOKUP(H555,BD!BN$2:BO$51,2,FALSE))</f>
        <v>BLOQUE 12</v>
      </c>
      <c r="J555" s="74" t="str">
        <f t="shared" si="35"/>
        <v>EY</v>
      </c>
      <c r="K555" s="74" t="str">
        <f t="shared" si="36"/>
        <v>EDEN YUTURI</v>
      </c>
      <c r="L555" s="74" t="str">
        <f t="shared" si="36"/>
        <v>PAD H</v>
      </c>
      <c r="M555" s="74" t="str">
        <f t="shared" si="33"/>
        <v>EDEN YUTURI-H137</v>
      </c>
      <c r="N555" s="71" t="s">
        <v>3382</v>
      </c>
    </row>
    <row r="556" spans="1:14" hidden="1">
      <c r="A556" s="74" t="s">
        <v>2721</v>
      </c>
      <c r="B556" s="74" t="s">
        <v>4144</v>
      </c>
      <c r="C556" s="74" t="s">
        <v>2719</v>
      </c>
      <c r="D556" s="74" t="s">
        <v>3613</v>
      </c>
      <c r="E556" s="74" t="s">
        <v>4448</v>
      </c>
      <c r="F556" s="74" t="s">
        <v>4449</v>
      </c>
      <c r="G556" s="74" t="s">
        <v>4449</v>
      </c>
      <c r="H556" s="74" t="str">
        <f t="shared" si="34"/>
        <v>B12</v>
      </c>
      <c r="I556" s="74" t="str">
        <f>IF(ISERROR(VLOOKUP(H556,BD!BN$2:BO$51,2,FALSE)),"",VLOOKUP(H556,BD!BN$2:BO$51,2,FALSE))</f>
        <v>BLOQUE 12</v>
      </c>
      <c r="J556" s="74" t="str">
        <f t="shared" si="35"/>
        <v>EY</v>
      </c>
      <c r="K556" s="74" t="str">
        <f t="shared" si="36"/>
        <v>EDEN YUTURI</v>
      </c>
      <c r="L556" s="74" t="str">
        <f t="shared" si="36"/>
        <v>PAD I</v>
      </c>
      <c r="M556" s="74" t="str">
        <f t="shared" si="33"/>
        <v>EDEN YUTURI-I115</v>
      </c>
      <c r="N556" s="71" t="s">
        <v>3382</v>
      </c>
    </row>
    <row r="557" spans="1:14" hidden="1">
      <c r="A557" s="74" t="s">
        <v>2721</v>
      </c>
      <c r="B557" s="74" t="s">
        <v>4144</v>
      </c>
      <c r="C557" s="74" t="s">
        <v>2719</v>
      </c>
      <c r="D557" s="74" t="s">
        <v>3616</v>
      </c>
      <c r="E557" s="74" t="s">
        <v>4450</v>
      </c>
      <c r="F557" s="74" t="s">
        <v>4451</v>
      </c>
      <c r="G557" s="74" t="s">
        <v>4451</v>
      </c>
      <c r="H557" s="74" t="str">
        <f t="shared" si="34"/>
        <v>B12</v>
      </c>
      <c r="I557" s="74" t="str">
        <f>IF(ISERROR(VLOOKUP(H557,BD!BN$2:BO$51,2,FALSE)),"",VLOOKUP(H557,BD!BN$2:BO$51,2,FALSE))</f>
        <v>BLOQUE 12</v>
      </c>
      <c r="J557" s="74" t="str">
        <f t="shared" si="35"/>
        <v>EY</v>
      </c>
      <c r="K557" s="74" t="str">
        <f t="shared" si="36"/>
        <v>EDEN YUTURI</v>
      </c>
      <c r="L557" s="74" t="str">
        <f t="shared" si="36"/>
        <v>PAD J</v>
      </c>
      <c r="M557" s="74" t="str">
        <f t="shared" si="33"/>
        <v>EDEN YUTURI-J076</v>
      </c>
      <c r="N557" s="71" t="s">
        <v>3382</v>
      </c>
    </row>
    <row r="558" spans="1:14" hidden="1">
      <c r="A558" s="74" t="s">
        <v>2721</v>
      </c>
      <c r="B558" s="74" t="s">
        <v>4144</v>
      </c>
      <c r="C558" s="74" t="s">
        <v>2719</v>
      </c>
      <c r="D558" s="74" t="s">
        <v>3616</v>
      </c>
      <c r="E558" s="74" t="s">
        <v>4452</v>
      </c>
      <c r="F558" s="74" t="s">
        <v>4453</v>
      </c>
      <c r="G558" s="74" t="s">
        <v>4453</v>
      </c>
      <c r="H558" s="74" t="str">
        <f t="shared" si="34"/>
        <v>B12</v>
      </c>
      <c r="I558" s="74" t="str">
        <f>IF(ISERROR(VLOOKUP(H558,BD!BN$2:BO$51,2,FALSE)),"",VLOOKUP(H558,BD!BN$2:BO$51,2,FALSE))</f>
        <v>BLOQUE 12</v>
      </c>
      <c r="J558" s="74" t="str">
        <f t="shared" si="35"/>
        <v>EY</v>
      </c>
      <c r="K558" s="74" t="str">
        <f t="shared" si="36"/>
        <v>EDEN YUTURI</v>
      </c>
      <c r="L558" s="74" t="str">
        <f t="shared" si="36"/>
        <v>PAD J</v>
      </c>
      <c r="M558" s="74" t="str">
        <f t="shared" si="33"/>
        <v>EDEN YUTURI-J181</v>
      </c>
      <c r="N558" s="71" t="s">
        <v>3382</v>
      </c>
    </row>
    <row r="559" spans="1:14" hidden="1">
      <c r="A559" s="74" t="s">
        <v>2721</v>
      </c>
      <c r="B559" s="74" t="s">
        <v>4144</v>
      </c>
      <c r="C559" s="74" t="s">
        <v>2719</v>
      </c>
      <c r="D559" s="74" t="s">
        <v>3616</v>
      </c>
      <c r="E559" s="74" t="s">
        <v>4454</v>
      </c>
      <c r="F559" s="74" t="s">
        <v>4455</v>
      </c>
      <c r="G559" s="74" t="s">
        <v>4455</v>
      </c>
      <c r="H559" s="74" t="str">
        <f t="shared" si="34"/>
        <v>B12</v>
      </c>
      <c r="I559" s="74" t="str">
        <f>IF(ISERROR(VLOOKUP(H559,BD!BN$2:BO$51,2,FALSE)),"",VLOOKUP(H559,BD!BN$2:BO$51,2,FALSE))</f>
        <v>BLOQUE 12</v>
      </c>
      <c r="J559" s="74" t="str">
        <f t="shared" si="35"/>
        <v>EY</v>
      </c>
      <c r="K559" s="74" t="str">
        <f t="shared" si="36"/>
        <v>EDEN YUTURI</v>
      </c>
      <c r="L559" s="74" t="str">
        <f t="shared" si="36"/>
        <v>PAD J</v>
      </c>
      <c r="M559" s="74" t="str">
        <f t="shared" si="33"/>
        <v>EDEN YUTURI-J084</v>
      </c>
      <c r="N559" s="71" t="s">
        <v>3382</v>
      </c>
    </row>
    <row r="560" spans="1:14" hidden="1">
      <c r="A560" s="74" t="s">
        <v>2721</v>
      </c>
      <c r="B560" s="74" t="s">
        <v>4144</v>
      </c>
      <c r="C560" s="74" t="s">
        <v>2719</v>
      </c>
      <c r="D560" s="74" t="s">
        <v>3616</v>
      </c>
      <c r="E560" s="74" t="s">
        <v>4456</v>
      </c>
      <c r="F560" s="74" t="s">
        <v>4457</v>
      </c>
      <c r="G560" s="74" t="s">
        <v>4457</v>
      </c>
      <c r="H560" s="74" t="str">
        <f t="shared" si="34"/>
        <v>B12</v>
      </c>
      <c r="I560" s="74" t="str">
        <f>IF(ISERROR(VLOOKUP(H560,BD!BN$2:BO$51,2,FALSE)),"",VLOOKUP(H560,BD!BN$2:BO$51,2,FALSE))</f>
        <v>BLOQUE 12</v>
      </c>
      <c r="J560" s="74" t="str">
        <f t="shared" si="35"/>
        <v>EY</v>
      </c>
      <c r="K560" s="74" t="str">
        <f t="shared" si="36"/>
        <v>EDEN YUTURI</v>
      </c>
      <c r="L560" s="74" t="str">
        <f t="shared" si="36"/>
        <v>PAD J</v>
      </c>
      <c r="M560" s="74" t="str">
        <f t="shared" si="33"/>
        <v>EDEN YUTURI-J182A</v>
      </c>
      <c r="N560" s="71" t="s">
        <v>3382</v>
      </c>
    </row>
    <row r="561" spans="1:14" hidden="1">
      <c r="A561" s="74" t="s">
        <v>2721</v>
      </c>
      <c r="B561" s="74" t="s">
        <v>4144</v>
      </c>
      <c r="C561" s="74" t="s">
        <v>2719</v>
      </c>
      <c r="D561" s="74" t="s">
        <v>3616</v>
      </c>
      <c r="E561" s="74" t="s">
        <v>4458</v>
      </c>
      <c r="F561" s="74" t="s">
        <v>4459</v>
      </c>
      <c r="G561" s="74" t="s">
        <v>4459</v>
      </c>
      <c r="H561" s="74" t="str">
        <f t="shared" si="34"/>
        <v>B12</v>
      </c>
      <c r="I561" s="74" t="str">
        <f>IF(ISERROR(VLOOKUP(H561,BD!BN$2:BO$51,2,FALSE)),"",VLOOKUP(H561,BD!BN$2:BO$51,2,FALSE))</f>
        <v>BLOQUE 12</v>
      </c>
      <c r="J561" s="74" t="str">
        <f t="shared" si="35"/>
        <v>EY</v>
      </c>
      <c r="K561" s="74" t="str">
        <f t="shared" si="36"/>
        <v>EDEN YUTURI</v>
      </c>
      <c r="L561" s="74" t="str">
        <f t="shared" si="36"/>
        <v>PAD J</v>
      </c>
      <c r="M561" s="74" t="str">
        <f t="shared" si="33"/>
        <v>EDEN YUTURI-J182</v>
      </c>
      <c r="N561" s="71" t="s">
        <v>3382</v>
      </c>
    </row>
    <row r="562" spans="1:14" hidden="1">
      <c r="A562" s="74" t="s">
        <v>2721</v>
      </c>
      <c r="B562" s="74" t="s">
        <v>4144</v>
      </c>
      <c r="C562" s="74" t="s">
        <v>2719</v>
      </c>
      <c r="D562" s="74" t="s">
        <v>3616</v>
      </c>
      <c r="E562" s="74" t="s">
        <v>4460</v>
      </c>
      <c r="F562" s="74" t="s">
        <v>4461</v>
      </c>
      <c r="G562" s="74" t="s">
        <v>4461</v>
      </c>
      <c r="H562" s="74" t="str">
        <f t="shared" si="34"/>
        <v>B12</v>
      </c>
      <c r="I562" s="74" t="str">
        <f>IF(ISERROR(VLOOKUP(H562,BD!BN$2:BO$51,2,FALSE)),"",VLOOKUP(H562,BD!BN$2:BO$51,2,FALSE))</f>
        <v>BLOQUE 12</v>
      </c>
      <c r="J562" s="74" t="str">
        <f t="shared" si="35"/>
        <v>EY</v>
      </c>
      <c r="K562" s="74" t="str">
        <f t="shared" si="36"/>
        <v>EDEN YUTURI</v>
      </c>
      <c r="L562" s="74" t="str">
        <f t="shared" si="36"/>
        <v>PAD J</v>
      </c>
      <c r="M562" s="74" t="str">
        <f t="shared" si="33"/>
        <v>EDEN YUTURI-J186</v>
      </c>
      <c r="N562" s="71" t="s">
        <v>3382</v>
      </c>
    </row>
    <row r="563" spans="1:14" hidden="1">
      <c r="A563" s="74" t="s">
        <v>2721</v>
      </c>
      <c r="B563" s="74" t="s">
        <v>4144</v>
      </c>
      <c r="C563" s="74" t="s">
        <v>2719</v>
      </c>
      <c r="D563" s="74" t="s">
        <v>3616</v>
      </c>
      <c r="E563" s="74" t="s">
        <v>4462</v>
      </c>
      <c r="F563" s="74" t="s">
        <v>4463</v>
      </c>
      <c r="G563" s="74" t="s">
        <v>4463</v>
      </c>
      <c r="H563" s="74" t="str">
        <f t="shared" si="34"/>
        <v>B12</v>
      </c>
      <c r="I563" s="74" t="str">
        <f>IF(ISERROR(VLOOKUP(H563,BD!BN$2:BO$51,2,FALSE)),"",VLOOKUP(H563,BD!BN$2:BO$51,2,FALSE))</f>
        <v>BLOQUE 12</v>
      </c>
      <c r="J563" s="74" t="str">
        <f t="shared" si="35"/>
        <v>EY</v>
      </c>
      <c r="K563" s="74" t="str">
        <f t="shared" si="36"/>
        <v>EDEN YUTURI</v>
      </c>
      <c r="L563" s="74" t="str">
        <f t="shared" si="36"/>
        <v>PAD J</v>
      </c>
      <c r="M563" s="74" t="str">
        <f t="shared" si="33"/>
        <v>EDEN YUTURI-J185</v>
      </c>
      <c r="N563" s="71" t="s">
        <v>3382</v>
      </c>
    </row>
    <row r="564" spans="1:14" hidden="1">
      <c r="A564" s="74" t="s">
        <v>2721</v>
      </c>
      <c r="B564" s="74" t="s">
        <v>4144</v>
      </c>
      <c r="C564" s="74" t="s">
        <v>2719</v>
      </c>
      <c r="D564" s="74" t="s">
        <v>3616</v>
      </c>
      <c r="E564" s="74" t="s">
        <v>4464</v>
      </c>
      <c r="F564" s="74" t="s">
        <v>4465</v>
      </c>
      <c r="G564" s="74" t="s">
        <v>4465</v>
      </c>
      <c r="H564" s="74" t="str">
        <f t="shared" si="34"/>
        <v>B12</v>
      </c>
      <c r="I564" s="74" t="str">
        <f>IF(ISERROR(VLOOKUP(H564,BD!BN$2:BO$51,2,FALSE)),"",VLOOKUP(H564,BD!BN$2:BO$51,2,FALSE))</f>
        <v>BLOQUE 12</v>
      </c>
      <c r="J564" s="74" t="str">
        <f t="shared" si="35"/>
        <v>EY</v>
      </c>
      <c r="K564" s="74" t="str">
        <f t="shared" si="36"/>
        <v>EDEN YUTURI</v>
      </c>
      <c r="L564" s="74" t="str">
        <f t="shared" si="36"/>
        <v>PAD J</v>
      </c>
      <c r="M564" s="74" t="str">
        <f t="shared" si="33"/>
        <v>EDEN YUTURI-J070</v>
      </c>
      <c r="N564" s="71" t="s">
        <v>3382</v>
      </c>
    </row>
    <row r="565" spans="1:14" hidden="1">
      <c r="A565" s="74" t="s">
        <v>2721</v>
      </c>
      <c r="B565" s="74" t="s">
        <v>4144</v>
      </c>
      <c r="C565" s="74" t="s">
        <v>2719</v>
      </c>
      <c r="D565" s="74" t="s">
        <v>3616</v>
      </c>
      <c r="E565" s="74" t="s">
        <v>4466</v>
      </c>
      <c r="F565" s="74" t="s">
        <v>4467</v>
      </c>
      <c r="G565" s="74" t="s">
        <v>4467</v>
      </c>
      <c r="H565" s="74" t="str">
        <f t="shared" si="34"/>
        <v>B12</v>
      </c>
      <c r="I565" s="74" t="str">
        <f>IF(ISERROR(VLOOKUP(H565,BD!BN$2:BO$51,2,FALSE)),"",VLOOKUP(H565,BD!BN$2:BO$51,2,FALSE))</f>
        <v>BLOQUE 12</v>
      </c>
      <c r="J565" s="74" t="str">
        <f t="shared" si="35"/>
        <v>EY</v>
      </c>
      <c r="K565" s="74" t="str">
        <f t="shared" si="36"/>
        <v>EDEN YUTURI</v>
      </c>
      <c r="L565" s="74" t="str">
        <f t="shared" si="36"/>
        <v>PAD J</v>
      </c>
      <c r="M565" s="74" t="str">
        <f t="shared" si="33"/>
        <v>EDEN YUTURI-J079</v>
      </c>
      <c r="N565" s="71" t="s">
        <v>3382</v>
      </c>
    </row>
    <row r="566" spans="1:14" hidden="1">
      <c r="A566" s="74" t="s">
        <v>2721</v>
      </c>
      <c r="B566" s="74" t="s">
        <v>4144</v>
      </c>
      <c r="C566" s="74" t="s">
        <v>2719</v>
      </c>
      <c r="D566" s="74" t="s">
        <v>3616</v>
      </c>
      <c r="E566" s="74" t="s">
        <v>4468</v>
      </c>
      <c r="F566" s="74" t="s">
        <v>4469</v>
      </c>
      <c r="G566" s="74" t="s">
        <v>4469</v>
      </c>
      <c r="H566" s="74" t="str">
        <f>+A566</f>
        <v>B12</v>
      </c>
      <c r="I566" s="74" t="str">
        <f>IF(ISERROR(VLOOKUP(H566,BD!BN$2:BO$51,2,FALSE)),"",VLOOKUP(H566,BD!BN$2:BO$51,2,FALSE))</f>
        <v>BLOQUE 12</v>
      </c>
      <c r="J566" s="74" t="str">
        <f t="shared" si="35"/>
        <v>EY</v>
      </c>
      <c r="K566" s="74" t="str">
        <f>+C566</f>
        <v>EDEN YUTURI</v>
      </c>
      <c r="L566" s="74" t="str">
        <f>+D566</f>
        <v>PAD J</v>
      </c>
      <c r="M566" s="74" t="str">
        <f t="shared" si="33"/>
        <v>EDEN YUTURI-J119</v>
      </c>
      <c r="N566" s="71" t="s">
        <v>3382</v>
      </c>
    </row>
    <row r="567" spans="1:14" hidden="1">
      <c r="A567" s="74" t="s">
        <v>2721</v>
      </c>
      <c r="B567" s="74" t="s">
        <v>4144</v>
      </c>
      <c r="C567" s="74" t="s">
        <v>2719</v>
      </c>
      <c r="D567" s="74" t="s">
        <v>3616</v>
      </c>
      <c r="E567" s="74" t="s">
        <v>4468</v>
      </c>
      <c r="F567" s="74" t="s">
        <v>4469</v>
      </c>
      <c r="G567" s="74" t="s">
        <v>4470</v>
      </c>
      <c r="H567" s="74" t="str">
        <f t="shared" si="34"/>
        <v>B12</v>
      </c>
      <c r="I567" s="74" t="str">
        <f>IF(ISERROR(VLOOKUP(H567,BD!BN$2:BO$51,2,FALSE)),"",VLOOKUP(H567,BD!BN$2:BO$51,2,FALSE))</f>
        <v>BLOQUE 12</v>
      </c>
      <c r="J567" s="74" t="str">
        <f t="shared" si="35"/>
        <v>EY</v>
      </c>
      <c r="K567" s="74" t="str">
        <f t="shared" si="36"/>
        <v>EDEN YUTURI</v>
      </c>
      <c r="L567" s="74" t="str">
        <f t="shared" si="36"/>
        <v>PAD J</v>
      </c>
      <c r="M567" s="74" t="str">
        <f t="shared" si="33"/>
        <v>EDEN YUTURI-J119S1</v>
      </c>
      <c r="N567" s="71" t="s">
        <v>3382</v>
      </c>
    </row>
    <row r="568" spans="1:14" hidden="1">
      <c r="A568" s="74" t="s">
        <v>2721</v>
      </c>
      <c r="B568" s="74" t="s">
        <v>4144</v>
      </c>
      <c r="C568" s="74" t="s">
        <v>2719</v>
      </c>
      <c r="D568" s="74" t="s">
        <v>3616</v>
      </c>
      <c r="E568" s="74" t="s">
        <v>4471</v>
      </c>
      <c r="F568" s="74" t="s">
        <v>4472</v>
      </c>
      <c r="G568" s="74" t="s">
        <v>4472</v>
      </c>
      <c r="H568" s="74" t="str">
        <f t="shared" si="34"/>
        <v>B12</v>
      </c>
      <c r="I568" s="74" t="str">
        <f>IF(ISERROR(VLOOKUP(H568,BD!BN$2:BO$51,2,FALSE)),"",VLOOKUP(H568,BD!BN$2:BO$51,2,FALSE))</f>
        <v>BLOQUE 12</v>
      </c>
      <c r="J568" s="74" t="str">
        <f t="shared" si="35"/>
        <v>EY</v>
      </c>
      <c r="K568" s="74" t="str">
        <f t="shared" si="36"/>
        <v>EDEN YUTURI</v>
      </c>
      <c r="L568" s="74" t="str">
        <f t="shared" si="36"/>
        <v>PAD J</v>
      </c>
      <c r="M568" s="74" t="str">
        <f t="shared" si="33"/>
        <v>EDEN YUTURI-J077</v>
      </c>
      <c r="N568" s="71" t="s">
        <v>3382</v>
      </c>
    </row>
    <row r="569" spans="1:14" hidden="1">
      <c r="A569" s="74" t="s">
        <v>2721</v>
      </c>
      <c r="B569" s="74" t="s">
        <v>4144</v>
      </c>
      <c r="C569" s="74" t="s">
        <v>2719</v>
      </c>
      <c r="D569" s="74" t="s">
        <v>3616</v>
      </c>
      <c r="E569" s="74" t="s">
        <v>4473</v>
      </c>
      <c r="F569" s="74" t="s">
        <v>4474</v>
      </c>
      <c r="G569" s="74" t="s">
        <v>4474</v>
      </c>
      <c r="H569" s="74" t="str">
        <f t="shared" si="34"/>
        <v>B12</v>
      </c>
      <c r="I569" s="74" t="str">
        <f>IF(ISERROR(VLOOKUP(H569,BD!BN$2:BO$51,2,FALSE)),"",VLOOKUP(H569,BD!BN$2:BO$51,2,FALSE))</f>
        <v>BLOQUE 12</v>
      </c>
      <c r="J569" s="74" t="str">
        <f t="shared" si="35"/>
        <v>EY</v>
      </c>
      <c r="K569" s="74" t="str">
        <f t="shared" si="36"/>
        <v>EDEN YUTURI</v>
      </c>
      <c r="L569" s="74" t="str">
        <f t="shared" si="36"/>
        <v>PAD J</v>
      </c>
      <c r="M569" s="74" t="str">
        <f t="shared" si="33"/>
        <v>EDEN YUTURI-J075</v>
      </c>
      <c r="N569" s="71" t="s">
        <v>3382</v>
      </c>
    </row>
    <row r="570" spans="1:14" hidden="1">
      <c r="A570" s="74" t="s">
        <v>2721</v>
      </c>
      <c r="B570" s="74" t="s">
        <v>4144</v>
      </c>
      <c r="C570" s="74" t="s">
        <v>2719</v>
      </c>
      <c r="D570" s="74" t="s">
        <v>3616</v>
      </c>
      <c r="E570" s="74" t="s">
        <v>4475</v>
      </c>
      <c r="F570" s="74" t="s">
        <v>4476</v>
      </c>
      <c r="G570" s="74" t="s">
        <v>4476</v>
      </c>
      <c r="H570" s="74" t="str">
        <f t="shared" si="34"/>
        <v>B12</v>
      </c>
      <c r="I570" s="74" t="str">
        <f>IF(ISERROR(VLOOKUP(H570,BD!BN$2:BO$51,2,FALSE)),"",VLOOKUP(H570,BD!BN$2:BO$51,2,FALSE))</f>
        <v>BLOQUE 12</v>
      </c>
      <c r="J570" s="74" t="str">
        <f t="shared" si="35"/>
        <v>EY</v>
      </c>
      <c r="K570" s="74" t="str">
        <f t="shared" si="36"/>
        <v>EDEN YUTURI</v>
      </c>
      <c r="L570" s="74" t="str">
        <f t="shared" si="36"/>
        <v>PAD J</v>
      </c>
      <c r="M570" s="74" t="str">
        <f t="shared" si="33"/>
        <v>EDEN YUTURI-J078</v>
      </c>
      <c r="N570" s="71" t="s">
        <v>3382</v>
      </c>
    </row>
    <row r="571" spans="1:14" hidden="1">
      <c r="A571" s="74" t="s">
        <v>2721</v>
      </c>
      <c r="B571" s="74" t="s">
        <v>4144</v>
      </c>
      <c r="C571" s="74" t="s">
        <v>2719</v>
      </c>
      <c r="D571" s="74" t="s">
        <v>3616</v>
      </c>
      <c r="E571" s="74" t="s">
        <v>4477</v>
      </c>
      <c r="F571" s="74" t="s">
        <v>4478</v>
      </c>
      <c r="G571" s="74" t="s">
        <v>4478</v>
      </c>
      <c r="H571" s="74" t="str">
        <f t="shared" si="34"/>
        <v>B12</v>
      </c>
      <c r="I571" s="74" t="str">
        <f>IF(ISERROR(VLOOKUP(H571,BD!BN$2:BO$51,2,FALSE)),"",VLOOKUP(H571,BD!BN$2:BO$51,2,FALSE))</f>
        <v>BLOQUE 12</v>
      </c>
      <c r="J571" s="74" t="str">
        <f t="shared" si="35"/>
        <v>EY</v>
      </c>
      <c r="K571" s="74" t="str">
        <f t="shared" si="36"/>
        <v>EDEN YUTURI</v>
      </c>
      <c r="L571" s="74" t="str">
        <f t="shared" si="36"/>
        <v>PAD J</v>
      </c>
      <c r="M571" s="74" t="str">
        <f t="shared" si="33"/>
        <v>EDEN YUTURI-J073</v>
      </c>
      <c r="N571" s="71" t="s">
        <v>3382</v>
      </c>
    </row>
    <row r="572" spans="1:14" hidden="1">
      <c r="A572" s="74" t="s">
        <v>2721</v>
      </c>
      <c r="B572" s="74" t="s">
        <v>4144</v>
      </c>
      <c r="C572" s="74" t="s">
        <v>2719</v>
      </c>
      <c r="D572" s="74" t="s">
        <v>3616</v>
      </c>
      <c r="E572" s="74" t="s">
        <v>4479</v>
      </c>
      <c r="F572" s="74" t="s">
        <v>4480</v>
      </c>
      <c r="G572" s="74" t="s">
        <v>4480</v>
      </c>
      <c r="H572" s="74" t="str">
        <f t="shared" si="34"/>
        <v>B12</v>
      </c>
      <c r="I572" s="74" t="str">
        <f>IF(ISERROR(VLOOKUP(H572,BD!BN$2:BO$51,2,FALSE)),"",VLOOKUP(H572,BD!BN$2:BO$51,2,FALSE))</f>
        <v>BLOQUE 12</v>
      </c>
      <c r="J572" s="74" t="str">
        <f t="shared" si="35"/>
        <v>EY</v>
      </c>
      <c r="K572" s="74" t="str">
        <f t="shared" si="36"/>
        <v>EDEN YUTURI</v>
      </c>
      <c r="L572" s="74" t="str">
        <f t="shared" si="36"/>
        <v>PAD J</v>
      </c>
      <c r="M572" s="74" t="str">
        <f t="shared" si="33"/>
        <v>EDEN YUTURI-J062</v>
      </c>
      <c r="N572" s="71" t="s">
        <v>3382</v>
      </c>
    </row>
    <row r="573" spans="1:14" hidden="1">
      <c r="A573" s="74" t="s">
        <v>2721</v>
      </c>
      <c r="B573" s="74" t="s">
        <v>4144</v>
      </c>
      <c r="C573" s="74" t="s">
        <v>2719</v>
      </c>
      <c r="D573" s="74" t="s">
        <v>3616</v>
      </c>
      <c r="E573" s="74" t="s">
        <v>4481</v>
      </c>
      <c r="F573" s="74" t="s">
        <v>4482</v>
      </c>
      <c r="G573" s="74" t="s">
        <v>4482</v>
      </c>
      <c r="H573" s="74" t="str">
        <f t="shared" si="34"/>
        <v>B12</v>
      </c>
      <c r="I573" s="74" t="str">
        <f>IF(ISERROR(VLOOKUP(H573,BD!BN$2:BO$51,2,FALSE)),"",VLOOKUP(H573,BD!BN$2:BO$51,2,FALSE))</f>
        <v>BLOQUE 12</v>
      </c>
      <c r="J573" s="74" t="str">
        <f t="shared" si="35"/>
        <v>EY</v>
      </c>
      <c r="K573" s="74" t="str">
        <f t="shared" si="36"/>
        <v>EDEN YUTURI</v>
      </c>
      <c r="L573" s="74" t="str">
        <f t="shared" si="36"/>
        <v>PAD J</v>
      </c>
      <c r="M573" s="74" t="str">
        <f t="shared" si="33"/>
        <v>EDEN YUTURI-J082H</v>
      </c>
      <c r="N573" s="71" t="s">
        <v>3382</v>
      </c>
    </row>
    <row r="574" spans="1:14" hidden="1">
      <c r="A574" s="74" t="s">
        <v>2721</v>
      </c>
      <c r="B574" s="74" t="s">
        <v>4144</v>
      </c>
      <c r="C574" s="74" t="s">
        <v>2719</v>
      </c>
      <c r="D574" s="74" t="s">
        <v>3616</v>
      </c>
      <c r="E574" s="74" t="s">
        <v>4481</v>
      </c>
      <c r="F574" s="74" t="s">
        <v>4482</v>
      </c>
      <c r="G574" s="74" t="s">
        <v>4483</v>
      </c>
      <c r="H574" s="74" t="str">
        <f t="shared" si="34"/>
        <v>B12</v>
      </c>
      <c r="I574" s="74" t="str">
        <f>IF(ISERROR(VLOOKUP(H574,BD!BN$2:BO$51,2,FALSE)),"",VLOOKUP(H574,BD!BN$2:BO$51,2,FALSE))</f>
        <v>BLOQUE 12</v>
      </c>
      <c r="J574" s="74" t="str">
        <f t="shared" si="35"/>
        <v>EY</v>
      </c>
      <c r="K574" s="74" t="str">
        <f t="shared" si="36"/>
        <v>EDEN YUTURI</v>
      </c>
      <c r="L574" s="74" t="str">
        <f t="shared" si="36"/>
        <v>PAD J</v>
      </c>
      <c r="M574" s="74" t="str">
        <f t="shared" si="33"/>
        <v>EDEN YUTURI-J082HS1</v>
      </c>
      <c r="N574" s="71" t="s">
        <v>3382</v>
      </c>
    </row>
    <row r="575" spans="1:14" hidden="1">
      <c r="A575" s="74" t="s">
        <v>2721</v>
      </c>
      <c r="B575" s="74" t="s">
        <v>4144</v>
      </c>
      <c r="C575" s="74" t="s">
        <v>2719</v>
      </c>
      <c r="D575" s="74" t="s">
        <v>3616</v>
      </c>
      <c r="E575" s="74" t="s">
        <v>4484</v>
      </c>
      <c r="F575" s="74" t="s">
        <v>4485</v>
      </c>
      <c r="G575" s="74" t="s">
        <v>4485</v>
      </c>
      <c r="H575" s="74" t="str">
        <f t="shared" si="34"/>
        <v>B12</v>
      </c>
      <c r="I575" s="74" t="str">
        <f>IF(ISERROR(VLOOKUP(H575,BD!BN$2:BO$51,2,FALSE)),"",VLOOKUP(H575,BD!BN$2:BO$51,2,FALSE))</f>
        <v>BLOQUE 12</v>
      </c>
      <c r="J575" s="74" t="str">
        <f t="shared" si="35"/>
        <v>EY</v>
      </c>
      <c r="K575" s="74" t="str">
        <f t="shared" si="36"/>
        <v>EDEN YUTURI</v>
      </c>
      <c r="L575" s="74" t="str">
        <f t="shared" si="36"/>
        <v>PAD J</v>
      </c>
      <c r="M575" s="74" t="str">
        <f t="shared" si="33"/>
        <v>EDEN YUTURI-J120</v>
      </c>
      <c r="N575" s="71" t="s">
        <v>3382</v>
      </c>
    </row>
    <row r="576" spans="1:14" hidden="1">
      <c r="A576" s="74" t="s">
        <v>2721</v>
      </c>
      <c r="B576" s="74" t="s">
        <v>4144</v>
      </c>
      <c r="C576" s="74" t="s">
        <v>2719</v>
      </c>
      <c r="D576" s="74" t="s">
        <v>3616</v>
      </c>
      <c r="E576" s="74" t="s">
        <v>4486</v>
      </c>
      <c r="F576" s="74" t="s">
        <v>4487</v>
      </c>
      <c r="G576" s="74" t="s">
        <v>4487</v>
      </c>
      <c r="H576" s="74" t="str">
        <f t="shared" si="34"/>
        <v>B12</v>
      </c>
      <c r="I576" s="74" t="str">
        <f>IF(ISERROR(VLOOKUP(H576,BD!BN$2:BO$51,2,FALSE)),"",VLOOKUP(H576,BD!BN$2:BO$51,2,FALSE))</f>
        <v>BLOQUE 12</v>
      </c>
      <c r="J576" s="74" t="str">
        <f t="shared" si="35"/>
        <v>EY</v>
      </c>
      <c r="K576" s="74" t="str">
        <f t="shared" si="36"/>
        <v>EDEN YUTURI</v>
      </c>
      <c r="L576" s="74" t="str">
        <f t="shared" si="36"/>
        <v>PAD J</v>
      </c>
      <c r="M576" s="74" t="str">
        <f t="shared" si="33"/>
        <v>EDEN YUTURI-J121</v>
      </c>
      <c r="N576" s="71" t="s">
        <v>3382</v>
      </c>
    </row>
    <row r="577" spans="1:14" hidden="1">
      <c r="A577" s="74" t="s">
        <v>2721</v>
      </c>
      <c r="B577" s="74" t="s">
        <v>4144</v>
      </c>
      <c r="C577" s="74" t="s">
        <v>2719</v>
      </c>
      <c r="D577" s="74" t="s">
        <v>3616</v>
      </c>
      <c r="E577" s="74" t="s">
        <v>4488</v>
      </c>
      <c r="F577" s="74" t="s">
        <v>4489</v>
      </c>
      <c r="G577" s="74" t="s">
        <v>4489</v>
      </c>
      <c r="H577" s="74" t="str">
        <f t="shared" si="34"/>
        <v>B12</v>
      </c>
      <c r="I577" s="74" t="str">
        <f>IF(ISERROR(VLOOKUP(H577,BD!BN$2:BO$51,2,FALSE)),"",VLOOKUP(H577,BD!BN$2:BO$51,2,FALSE))</f>
        <v>BLOQUE 12</v>
      </c>
      <c r="J577" s="74" t="str">
        <f t="shared" si="35"/>
        <v>EY</v>
      </c>
      <c r="K577" s="74" t="str">
        <f t="shared" si="36"/>
        <v>EDEN YUTURI</v>
      </c>
      <c r="L577" s="74" t="str">
        <f t="shared" si="36"/>
        <v>PAD J</v>
      </c>
      <c r="M577" s="74" t="str">
        <f t="shared" si="33"/>
        <v>EDEN YUTURI-J080</v>
      </c>
      <c r="N577" s="71" t="s">
        <v>3382</v>
      </c>
    </row>
    <row r="578" spans="1:14" hidden="1">
      <c r="A578" s="74" t="s">
        <v>2721</v>
      </c>
      <c r="B578" s="74" t="s">
        <v>4144</v>
      </c>
      <c r="C578" s="74" t="s">
        <v>2719</v>
      </c>
      <c r="D578" s="74" t="s">
        <v>3616</v>
      </c>
      <c r="E578" s="74" t="s">
        <v>4490</v>
      </c>
      <c r="F578" s="74" t="s">
        <v>4491</v>
      </c>
      <c r="G578" s="74" t="s">
        <v>4491</v>
      </c>
      <c r="H578" s="74" t="str">
        <f>+A578</f>
        <v>B12</v>
      </c>
      <c r="I578" s="74" t="str">
        <f>IF(ISERROR(VLOOKUP(H578,BD!BN$2:BO$51,2,FALSE)),"",VLOOKUP(H578,BD!BN$2:BO$51,2,FALSE))</f>
        <v>BLOQUE 12</v>
      </c>
      <c r="J578" s="74" t="str">
        <f t="shared" si="35"/>
        <v>EY</v>
      </c>
      <c r="K578" s="74" t="str">
        <f>+C578</f>
        <v>EDEN YUTURI</v>
      </c>
      <c r="L578" s="74" t="str">
        <f>+D578</f>
        <v>PAD J</v>
      </c>
      <c r="M578" s="74" t="str">
        <f t="shared" si="33"/>
        <v>EDEN YUTURI-J083H</v>
      </c>
      <c r="N578" s="71" t="s">
        <v>3382</v>
      </c>
    </row>
    <row r="579" spans="1:14" hidden="1">
      <c r="A579" s="74" t="s">
        <v>2721</v>
      </c>
      <c r="B579" s="74" t="s">
        <v>4144</v>
      </c>
      <c r="C579" s="74" t="s">
        <v>2719</v>
      </c>
      <c r="D579" s="74" t="s">
        <v>3616</v>
      </c>
      <c r="E579" s="74" t="s">
        <v>4490</v>
      </c>
      <c r="F579" s="74" t="s">
        <v>4491</v>
      </c>
      <c r="G579" s="74" t="s">
        <v>4492</v>
      </c>
      <c r="H579" s="74" t="str">
        <f t="shared" si="34"/>
        <v>B12</v>
      </c>
      <c r="I579" s="74" t="str">
        <f>IF(ISERROR(VLOOKUP(H579,BD!BN$2:BO$51,2,FALSE)),"",VLOOKUP(H579,BD!BN$2:BO$51,2,FALSE))</f>
        <v>BLOQUE 12</v>
      </c>
      <c r="J579" s="74" t="str">
        <f t="shared" si="35"/>
        <v>EY</v>
      </c>
      <c r="K579" s="74" t="str">
        <f t="shared" si="36"/>
        <v>EDEN YUTURI</v>
      </c>
      <c r="L579" s="74" t="str">
        <f t="shared" si="36"/>
        <v>PAD J</v>
      </c>
      <c r="M579" s="74" t="str">
        <f t="shared" si="33"/>
        <v>EDEN YUTURI-J083HS1</v>
      </c>
      <c r="N579" s="71" t="s">
        <v>3382</v>
      </c>
    </row>
    <row r="580" spans="1:14" hidden="1">
      <c r="A580" s="74" t="s">
        <v>2721</v>
      </c>
      <c r="B580" s="74" t="s">
        <v>4144</v>
      </c>
      <c r="C580" s="74" t="s">
        <v>2719</v>
      </c>
      <c r="D580" s="74" t="s">
        <v>3616</v>
      </c>
      <c r="E580" s="74" t="s">
        <v>4490</v>
      </c>
      <c r="F580" s="74" t="s">
        <v>4491</v>
      </c>
      <c r="G580" s="74" t="s">
        <v>4493</v>
      </c>
      <c r="H580" s="74" t="str">
        <f t="shared" si="34"/>
        <v>B12</v>
      </c>
      <c r="I580" s="74" t="str">
        <f>IF(ISERROR(VLOOKUP(H580,BD!BN$2:BO$51,2,FALSE)),"",VLOOKUP(H580,BD!BN$2:BO$51,2,FALSE))</f>
        <v>BLOQUE 12</v>
      </c>
      <c r="J580" s="74" t="str">
        <f t="shared" si="35"/>
        <v>EY</v>
      </c>
      <c r="K580" s="74" t="str">
        <f t="shared" si="36"/>
        <v>EDEN YUTURI</v>
      </c>
      <c r="L580" s="74" t="str">
        <f t="shared" si="36"/>
        <v>PAD J</v>
      </c>
      <c r="M580" s="74" t="str">
        <f t="shared" si="33"/>
        <v>EDEN YUTURI-J083HS2</v>
      </c>
      <c r="N580" s="71" t="s">
        <v>3382</v>
      </c>
    </row>
    <row r="581" spans="1:14" hidden="1">
      <c r="A581" s="74" t="s">
        <v>2721</v>
      </c>
      <c r="B581" s="74" t="s">
        <v>4144</v>
      </c>
      <c r="C581" s="74" t="s">
        <v>2719</v>
      </c>
      <c r="D581" s="74" t="s">
        <v>3616</v>
      </c>
      <c r="E581" s="74" t="s">
        <v>4494</v>
      </c>
      <c r="F581" s="74" t="s">
        <v>4495</v>
      </c>
      <c r="G581" s="74" t="s">
        <v>4495</v>
      </c>
      <c r="H581" s="74" t="str">
        <f t="shared" si="34"/>
        <v>B12</v>
      </c>
      <c r="I581" s="74" t="str">
        <f>IF(ISERROR(VLOOKUP(H581,BD!BN$2:BO$51,2,FALSE)),"",VLOOKUP(H581,BD!BN$2:BO$51,2,FALSE))</f>
        <v>BLOQUE 12</v>
      </c>
      <c r="J581" s="74" t="str">
        <f t="shared" si="35"/>
        <v>EY</v>
      </c>
      <c r="K581" s="74" t="str">
        <f t="shared" si="36"/>
        <v>EDEN YUTURI</v>
      </c>
      <c r="L581" s="74" t="str">
        <f t="shared" si="36"/>
        <v>PAD J</v>
      </c>
      <c r="M581" s="74" t="str">
        <f t="shared" si="33"/>
        <v>EDEN YUTURI-J069</v>
      </c>
      <c r="N581" s="71" t="s">
        <v>3382</v>
      </c>
    </row>
    <row r="582" spans="1:14" hidden="1">
      <c r="A582" s="74" t="s">
        <v>2721</v>
      </c>
      <c r="B582" s="74" t="s">
        <v>4144</v>
      </c>
      <c r="C582" s="74" t="s">
        <v>2719</v>
      </c>
      <c r="D582" s="74" t="s">
        <v>3616</v>
      </c>
      <c r="E582" s="74" t="s">
        <v>4496</v>
      </c>
      <c r="F582" s="74" t="s">
        <v>4497</v>
      </c>
      <c r="G582" s="74" t="s">
        <v>4497</v>
      </c>
      <c r="H582" s="74" t="str">
        <f t="shared" si="34"/>
        <v>B12</v>
      </c>
      <c r="I582" s="74" t="str">
        <f>IF(ISERROR(VLOOKUP(H582,BD!BN$2:BO$51,2,FALSE)),"",VLOOKUP(H582,BD!BN$2:BO$51,2,FALSE))</f>
        <v>BLOQUE 12</v>
      </c>
      <c r="J582" s="74" t="str">
        <f t="shared" si="35"/>
        <v>EY</v>
      </c>
      <c r="K582" s="74" t="str">
        <f t="shared" si="36"/>
        <v>EDEN YUTURI</v>
      </c>
      <c r="L582" s="74" t="str">
        <f t="shared" si="36"/>
        <v>PAD J</v>
      </c>
      <c r="M582" s="74" t="str">
        <f t="shared" si="33"/>
        <v>EDEN YUTURI-J071</v>
      </c>
      <c r="N582" s="71" t="s">
        <v>3382</v>
      </c>
    </row>
    <row r="583" spans="1:14" hidden="1">
      <c r="A583" s="74" t="s">
        <v>2721</v>
      </c>
      <c r="B583" s="74" t="s">
        <v>4144</v>
      </c>
      <c r="C583" s="74" t="s">
        <v>2719</v>
      </c>
      <c r="D583" s="74" t="s">
        <v>3616</v>
      </c>
      <c r="E583" s="74" t="s">
        <v>4498</v>
      </c>
      <c r="F583" s="74" t="s">
        <v>4499</v>
      </c>
      <c r="G583" s="74" t="s">
        <v>4499</v>
      </c>
      <c r="H583" s="74" t="str">
        <f t="shared" si="34"/>
        <v>B12</v>
      </c>
      <c r="I583" s="74" t="str">
        <f>IF(ISERROR(VLOOKUP(H583,BD!BN$2:BO$51,2,FALSE)),"",VLOOKUP(H583,BD!BN$2:BO$51,2,FALSE))</f>
        <v>BLOQUE 12</v>
      </c>
      <c r="J583" s="74" t="str">
        <f t="shared" si="35"/>
        <v>EY</v>
      </c>
      <c r="K583" s="74" t="str">
        <f t="shared" si="36"/>
        <v>EDEN YUTURI</v>
      </c>
      <c r="L583" s="74" t="str">
        <f t="shared" si="36"/>
        <v>PAD J</v>
      </c>
      <c r="M583" s="74" t="str">
        <f t="shared" si="33"/>
        <v>EDEN YUTURI-J072</v>
      </c>
      <c r="N583" s="71" t="s">
        <v>3382</v>
      </c>
    </row>
    <row r="584" spans="1:14" hidden="1">
      <c r="A584" s="74" t="s">
        <v>2721</v>
      </c>
      <c r="B584" s="74" t="s">
        <v>4144</v>
      </c>
      <c r="C584" s="74" t="s">
        <v>2719</v>
      </c>
      <c r="D584" s="74" t="s">
        <v>3616</v>
      </c>
      <c r="E584" s="74" t="s">
        <v>4500</v>
      </c>
      <c r="F584" s="74" t="s">
        <v>4501</v>
      </c>
      <c r="G584" s="74" t="s">
        <v>4501</v>
      </c>
      <c r="H584" s="74" t="str">
        <f t="shared" si="34"/>
        <v>B12</v>
      </c>
      <c r="I584" s="74" t="str">
        <f>IF(ISERROR(VLOOKUP(H584,BD!BN$2:BO$51,2,FALSE)),"",VLOOKUP(H584,BD!BN$2:BO$51,2,FALSE))</f>
        <v>BLOQUE 12</v>
      </c>
      <c r="J584" s="74" t="str">
        <f t="shared" si="35"/>
        <v>EY</v>
      </c>
      <c r="K584" s="74" t="str">
        <f t="shared" si="36"/>
        <v>EDEN YUTURI</v>
      </c>
      <c r="L584" s="74" t="str">
        <f t="shared" si="36"/>
        <v>PAD J</v>
      </c>
      <c r="M584" s="74" t="str">
        <f t="shared" si="33"/>
        <v>EDEN YUTURI-J081</v>
      </c>
      <c r="N584" s="71" t="s">
        <v>3382</v>
      </c>
    </row>
    <row r="585" spans="1:14" hidden="1">
      <c r="A585" s="74" t="s">
        <v>2721</v>
      </c>
      <c r="B585" s="74" t="s">
        <v>4144</v>
      </c>
      <c r="C585" s="74" t="s">
        <v>2719</v>
      </c>
      <c r="D585" s="74" t="s">
        <v>3616</v>
      </c>
      <c r="E585" s="74" t="s">
        <v>4502</v>
      </c>
      <c r="F585" s="74" t="s">
        <v>4503</v>
      </c>
      <c r="G585" s="74" t="s">
        <v>4503</v>
      </c>
      <c r="H585" s="74" t="str">
        <f t="shared" si="34"/>
        <v>B12</v>
      </c>
      <c r="I585" s="74" t="str">
        <f>IF(ISERROR(VLOOKUP(H585,BD!BN$2:BO$51,2,FALSE)),"",VLOOKUP(H585,BD!BN$2:BO$51,2,FALSE))</f>
        <v>BLOQUE 12</v>
      </c>
      <c r="J585" s="74" t="str">
        <f t="shared" si="35"/>
        <v>EY</v>
      </c>
      <c r="K585" s="74" t="str">
        <f t="shared" si="36"/>
        <v>EDEN YUTURI</v>
      </c>
      <c r="L585" s="74" t="str">
        <f t="shared" si="36"/>
        <v>PAD J</v>
      </c>
      <c r="M585" s="74" t="str">
        <f t="shared" si="33"/>
        <v>EDEN YUTURI-J068</v>
      </c>
      <c r="N585" s="71" t="s">
        <v>3382</v>
      </c>
    </row>
    <row r="586" spans="1:14" hidden="1">
      <c r="A586" s="74" t="s">
        <v>2721</v>
      </c>
      <c r="B586" s="74" t="s">
        <v>4144</v>
      </c>
      <c r="C586" s="74" t="s">
        <v>2719</v>
      </c>
      <c r="D586" s="74" t="s">
        <v>3619</v>
      </c>
      <c r="E586" s="74" t="s">
        <v>4504</v>
      </c>
      <c r="F586" s="74" t="s">
        <v>4505</v>
      </c>
      <c r="G586" s="74" t="s">
        <v>4505</v>
      </c>
      <c r="H586" s="74" t="str">
        <f t="shared" si="34"/>
        <v>B12</v>
      </c>
      <c r="I586" s="74" t="str">
        <f>IF(ISERROR(VLOOKUP(H586,BD!BN$2:BO$51,2,FALSE)),"",VLOOKUP(H586,BD!BN$2:BO$51,2,FALSE))</f>
        <v>BLOQUE 12</v>
      </c>
      <c r="J586" s="74" t="str">
        <f t="shared" si="35"/>
        <v>EY</v>
      </c>
      <c r="K586" s="74" t="str">
        <f t="shared" si="36"/>
        <v>EDEN YUTURI</v>
      </c>
      <c r="L586" s="74" t="str">
        <f t="shared" si="36"/>
        <v>PAD K</v>
      </c>
      <c r="M586" s="74" t="str">
        <f t="shared" si="33"/>
        <v>EDEN YUTURI-K112H</v>
      </c>
      <c r="N586" s="71" t="s">
        <v>3382</v>
      </c>
    </row>
    <row r="587" spans="1:14" hidden="1">
      <c r="A587" s="74" t="s">
        <v>2721</v>
      </c>
      <c r="B587" s="74" t="s">
        <v>4144</v>
      </c>
      <c r="C587" s="74" t="s">
        <v>2719</v>
      </c>
      <c r="D587" s="74" t="s">
        <v>3619</v>
      </c>
      <c r="E587" s="74" t="s">
        <v>4506</v>
      </c>
      <c r="F587" s="74" t="s">
        <v>4507</v>
      </c>
      <c r="G587" s="74" t="s">
        <v>4507</v>
      </c>
      <c r="H587" s="74" t="str">
        <f t="shared" si="34"/>
        <v>B12</v>
      </c>
      <c r="I587" s="74" t="str">
        <f>IF(ISERROR(VLOOKUP(H587,BD!BN$2:BO$51,2,FALSE)),"",VLOOKUP(H587,BD!BN$2:BO$51,2,FALSE))</f>
        <v>BLOQUE 12</v>
      </c>
      <c r="J587" s="74" t="str">
        <f t="shared" si="35"/>
        <v>EY</v>
      </c>
      <c r="K587" s="74" t="str">
        <f t="shared" si="36"/>
        <v>EDEN YUTURI</v>
      </c>
      <c r="L587" s="74" t="str">
        <f t="shared" si="36"/>
        <v>PAD K</v>
      </c>
      <c r="M587" s="74" t="str">
        <f t="shared" si="33"/>
        <v>EDEN YUTURI-K143</v>
      </c>
      <c r="N587" s="71" t="s">
        <v>3382</v>
      </c>
    </row>
    <row r="588" spans="1:14" hidden="1">
      <c r="A588" s="74" t="s">
        <v>2721</v>
      </c>
      <c r="B588" s="74" t="s">
        <v>4144</v>
      </c>
      <c r="C588" s="74" t="s">
        <v>2719</v>
      </c>
      <c r="D588" s="74" t="s">
        <v>3619</v>
      </c>
      <c r="E588" s="74" t="s">
        <v>4508</v>
      </c>
      <c r="F588" s="74" t="s">
        <v>4509</v>
      </c>
      <c r="G588" s="74" t="s">
        <v>4509</v>
      </c>
      <c r="H588" s="74" t="str">
        <f t="shared" si="34"/>
        <v>B12</v>
      </c>
      <c r="I588" s="74" t="str">
        <f>IF(ISERROR(VLOOKUP(H588,BD!BN$2:BO$51,2,FALSE)),"",VLOOKUP(H588,BD!BN$2:BO$51,2,FALSE))</f>
        <v>BLOQUE 12</v>
      </c>
      <c r="J588" s="74" t="str">
        <f t="shared" si="35"/>
        <v>EY</v>
      </c>
      <c r="K588" s="74" t="str">
        <f t="shared" si="36"/>
        <v>EDEN YUTURI</v>
      </c>
      <c r="L588" s="74" t="str">
        <f t="shared" si="36"/>
        <v>PAD K</v>
      </c>
      <c r="M588" s="74" t="str">
        <f t="shared" ref="M588:M651" si="37">+IF(F588=F587,E588&amp;RIGHT(G588,2),E588)</f>
        <v>EDEN YUTURI-K145</v>
      </c>
      <c r="N588" s="71" t="s">
        <v>3382</v>
      </c>
    </row>
    <row r="589" spans="1:14" hidden="1">
      <c r="A589" s="74" t="s">
        <v>2721</v>
      </c>
      <c r="B589" s="74" t="s">
        <v>4144</v>
      </c>
      <c r="C589" s="74" t="s">
        <v>2719</v>
      </c>
      <c r="D589" s="74" t="s">
        <v>3619</v>
      </c>
      <c r="E589" s="74" t="s">
        <v>4510</v>
      </c>
      <c r="F589" s="74" t="s">
        <v>4511</v>
      </c>
      <c r="G589" s="74" t="s">
        <v>4511</v>
      </c>
      <c r="H589" s="74" t="str">
        <f t="shared" si="34"/>
        <v>B12</v>
      </c>
      <c r="I589" s="74" t="str">
        <f>IF(ISERROR(VLOOKUP(H589,BD!BN$2:BO$51,2,FALSE)),"",VLOOKUP(H589,BD!BN$2:BO$51,2,FALSE))</f>
        <v>BLOQUE 12</v>
      </c>
      <c r="J589" s="74" t="str">
        <f t="shared" si="35"/>
        <v>EY</v>
      </c>
      <c r="K589" s="74" t="str">
        <f t="shared" si="36"/>
        <v>EDEN YUTURI</v>
      </c>
      <c r="L589" s="74" t="str">
        <f t="shared" si="36"/>
        <v>PAD K</v>
      </c>
      <c r="M589" s="74" t="str">
        <f t="shared" si="37"/>
        <v>EDEN YUTURI-K142</v>
      </c>
      <c r="N589" s="71" t="s">
        <v>3382</v>
      </c>
    </row>
    <row r="590" spans="1:14" hidden="1">
      <c r="A590" s="74" t="s">
        <v>2721</v>
      </c>
      <c r="B590" s="74" t="s">
        <v>4144</v>
      </c>
      <c r="C590" s="74" t="s">
        <v>2719</v>
      </c>
      <c r="D590" s="74" t="s">
        <v>3619</v>
      </c>
      <c r="E590" s="74" t="s">
        <v>4512</v>
      </c>
      <c r="F590" s="74" t="s">
        <v>4513</v>
      </c>
      <c r="G590" s="74" t="s">
        <v>4513</v>
      </c>
      <c r="H590" s="74" t="str">
        <f t="shared" si="34"/>
        <v>B12</v>
      </c>
      <c r="I590" s="74" t="str">
        <f>IF(ISERROR(VLOOKUP(H590,BD!BN$2:BO$51,2,FALSE)),"",VLOOKUP(H590,BD!BN$2:BO$51,2,FALSE))</f>
        <v>BLOQUE 12</v>
      </c>
      <c r="J590" s="74" t="str">
        <f t="shared" si="35"/>
        <v>EY</v>
      </c>
      <c r="K590" s="74" t="str">
        <f t="shared" si="36"/>
        <v>EDEN YUTURI</v>
      </c>
      <c r="L590" s="74" t="str">
        <f t="shared" si="36"/>
        <v>PAD K</v>
      </c>
      <c r="M590" s="74" t="str">
        <f t="shared" si="37"/>
        <v>EDEN YUTURI-K144</v>
      </c>
      <c r="N590" s="71" t="s">
        <v>3382</v>
      </c>
    </row>
    <row r="591" spans="1:14" hidden="1">
      <c r="A591" s="74" t="s">
        <v>2721</v>
      </c>
      <c r="B591" s="74" t="s">
        <v>4144</v>
      </c>
      <c r="C591" s="74" t="s">
        <v>2719</v>
      </c>
      <c r="D591" s="74" t="s">
        <v>3619</v>
      </c>
      <c r="E591" s="74" t="s">
        <v>4514</v>
      </c>
      <c r="F591" s="74" t="s">
        <v>4515</v>
      </c>
      <c r="G591" s="74" t="s">
        <v>4515</v>
      </c>
      <c r="H591" s="74" t="str">
        <f t="shared" si="34"/>
        <v>B12</v>
      </c>
      <c r="I591" s="74" t="str">
        <f>IF(ISERROR(VLOOKUP(H591,BD!BN$2:BO$51,2,FALSE)),"",VLOOKUP(H591,BD!BN$2:BO$51,2,FALSE))</f>
        <v>BLOQUE 12</v>
      </c>
      <c r="J591" s="74" t="str">
        <f t="shared" si="35"/>
        <v>EY</v>
      </c>
      <c r="K591" s="74" t="str">
        <f t="shared" si="36"/>
        <v>EDEN YUTURI</v>
      </c>
      <c r="L591" s="74" t="str">
        <f t="shared" si="36"/>
        <v>PAD K</v>
      </c>
      <c r="M591" s="74" t="str">
        <f t="shared" si="37"/>
        <v>EDEN YUTURI-K133A</v>
      </c>
      <c r="N591" s="71" t="s">
        <v>3382</v>
      </c>
    </row>
    <row r="592" spans="1:14" hidden="1">
      <c r="A592" s="74" t="s">
        <v>2721</v>
      </c>
      <c r="B592" s="74" t="s">
        <v>4144</v>
      </c>
      <c r="C592" s="74" t="s">
        <v>2719</v>
      </c>
      <c r="D592" s="74" t="s">
        <v>3619</v>
      </c>
      <c r="E592" s="74" t="s">
        <v>4516</v>
      </c>
      <c r="F592" s="74" t="s">
        <v>4517</v>
      </c>
      <c r="G592" s="74" t="s">
        <v>4517</v>
      </c>
      <c r="H592" s="74" t="str">
        <f t="shared" si="34"/>
        <v>B12</v>
      </c>
      <c r="I592" s="74" t="str">
        <f>IF(ISERROR(VLOOKUP(H592,BD!BN$2:BO$51,2,FALSE)),"",VLOOKUP(H592,BD!BN$2:BO$51,2,FALSE))</f>
        <v>BLOQUE 12</v>
      </c>
      <c r="J592" s="74" t="str">
        <f t="shared" si="35"/>
        <v>EY</v>
      </c>
      <c r="K592" s="74" t="str">
        <f t="shared" si="36"/>
        <v>EDEN YUTURI</v>
      </c>
      <c r="L592" s="74" t="str">
        <f t="shared" si="36"/>
        <v>PAD K</v>
      </c>
      <c r="M592" s="74" t="str">
        <f t="shared" si="37"/>
        <v>EDEN YUTURI-K134</v>
      </c>
      <c r="N592" s="71" t="s">
        <v>3382</v>
      </c>
    </row>
    <row r="593" spans="1:14" hidden="1">
      <c r="A593" s="74" t="s">
        <v>2721</v>
      </c>
      <c r="B593" s="74" t="s">
        <v>4144</v>
      </c>
      <c r="C593" s="74" t="s">
        <v>2719</v>
      </c>
      <c r="D593" s="74" t="s">
        <v>3619</v>
      </c>
      <c r="E593" s="74" t="s">
        <v>4518</v>
      </c>
      <c r="F593" s="74" t="s">
        <v>4519</v>
      </c>
      <c r="G593" s="74" t="s">
        <v>4519</v>
      </c>
      <c r="H593" s="74" t="str">
        <f t="shared" si="34"/>
        <v>B12</v>
      </c>
      <c r="I593" s="74" t="str">
        <f>IF(ISERROR(VLOOKUP(H593,BD!BN$2:BO$51,2,FALSE)),"",VLOOKUP(H593,BD!BN$2:BO$51,2,FALSE))</f>
        <v>BLOQUE 12</v>
      </c>
      <c r="J593" s="74" t="str">
        <f t="shared" si="35"/>
        <v>EY</v>
      </c>
      <c r="K593" s="74" t="str">
        <f t="shared" ref="K593:L656" si="38">+C593</f>
        <v>EDEN YUTURI</v>
      </c>
      <c r="L593" s="74" t="str">
        <f t="shared" si="38"/>
        <v>PAD K</v>
      </c>
      <c r="M593" s="74" t="str">
        <f t="shared" si="37"/>
        <v>EDEN YUTURI-K135H</v>
      </c>
      <c r="N593" s="71" t="s">
        <v>3382</v>
      </c>
    </row>
    <row r="594" spans="1:14" hidden="1">
      <c r="A594" s="74" t="s">
        <v>2721</v>
      </c>
      <c r="B594" s="74" t="s">
        <v>4144</v>
      </c>
      <c r="C594" s="74" t="s">
        <v>2719</v>
      </c>
      <c r="D594" s="74" t="s">
        <v>3619</v>
      </c>
      <c r="E594" s="75" t="s">
        <v>4520</v>
      </c>
      <c r="F594" s="74" t="s">
        <v>4519</v>
      </c>
      <c r="G594" s="74" t="s">
        <v>4521</v>
      </c>
      <c r="H594" s="74" t="str">
        <f>+A594</f>
        <v>B12</v>
      </c>
      <c r="I594" s="74" t="str">
        <f>IF(ISERROR(VLOOKUP(H594,BD!BN$2:BO$51,2,FALSE)),"",VLOOKUP(H594,BD!BN$2:BO$51,2,FALSE))</f>
        <v>BLOQUE 12</v>
      </c>
      <c r="J594" s="74" t="str">
        <f t="shared" ref="J594:J657" si="39">IF(B594="","",B594)</f>
        <v>EY</v>
      </c>
      <c r="K594" s="74" t="str">
        <f>+C594</f>
        <v>EDEN YUTURI</v>
      </c>
      <c r="L594" s="74" t="str">
        <f>+D594</f>
        <v>PAD K</v>
      </c>
      <c r="M594" s="74" t="str">
        <f t="shared" si="37"/>
        <v>EDEN YUTURI-K135S1</v>
      </c>
      <c r="N594" s="71" t="s">
        <v>3382</v>
      </c>
    </row>
    <row r="595" spans="1:14" hidden="1">
      <c r="A595" s="74" t="s">
        <v>2721</v>
      </c>
      <c r="B595" s="74" t="s">
        <v>4144</v>
      </c>
      <c r="C595" s="74" t="s">
        <v>2719</v>
      </c>
      <c r="D595" s="74" t="s">
        <v>3619</v>
      </c>
      <c r="E595" s="74" t="s">
        <v>4522</v>
      </c>
      <c r="F595" s="74" t="s">
        <v>4523</v>
      </c>
      <c r="G595" s="74" t="s">
        <v>4523</v>
      </c>
      <c r="H595" s="74" t="str">
        <f t="shared" ref="H595:H658" si="40">+A595</f>
        <v>B12</v>
      </c>
      <c r="I595" s="74" t="str">
        <f>IF(ISERROR(VLOOKUP(H595,BD!BN$2:BO$51,2,FALSE)),"",VLOOKUP(H595,BD!BN$2:BO$51,2,FALSE))</f>
        <v>BLOQUE 12</v>
      </c>
      <c r="J595" s="74" t="str">
        <f t="shared" si="39"/>
        <v>EY</v>
      </c>
      <c r="K595" s="74" t="str">
        <f t="shared" si="38"/>
        <v>EDEN YUTURI</v>
      </c>
      <c r="L595" s="74" t="str">
        <f t="shared" si="38"/>
        <v>PAD K</v>
      </c>
      <c r="M595" s="74" t="str">
        <f t="shared" si="37"/>
        <v>EDEN YUTURI-K107</v>
      </c>
      <c r="N595" s="71" t="s">
        <v>3382</v>
      </c>
    </row>
    <row r="596" spans="1:14" hidden="1">
      <c r="A596" s="74" t="s">
        <v>2721</v>
      </c>
      <c r="B596" s="74" t="s">
        <v>4144</v>
      </c>
      <c r="C596" s="74" t="s">
        <v>2719</v>
      </c>
      <c r="D596" s="74" t="s">
        <v>3619</v>
      </c>
      <c r="E596" s="74" t="s">
        <v>4524</v>
      </c>
      <c r="F596" s="74" t="s">
        <v>4525</v>
      </c>
      <c r="G596" s="74" t="s">
        <v>4525</v>
      </c>
      <c r="H596" s="74" t="str">
        <f t="shared" si="40"/>
        <v>B12</v>
      </c>
      <c r="I596" s="74" t="str">
        <f>IF(ISERROR(VLOOKUP(H596,BD!BN$2:BO$51,2,FALSE)),"",VLOOKUP(H596,BD!BN$2:BO$51,2,FALSE))</f>
        <v>BLOQUE 12</v>
      </c>
      <c r="J596" s="74" t="str">
        <f t="shared" si="39"/>
        <v>EY</v>
      </c>
      <c r="K596" s="74" t="str">
        <f t="shared" si="38"/>
        <v>EDEN YUTURI</v>
      </c>
      <c r="L596" s="74" t="str">
        <f t="shared" si="38"/>
        <v>PAD K</v>
      </c>
      <c r="M596" s="74" t="str">
        <f t="shared" si="37"/>
        <v>EDEN YUTURI-K136</v>
      </c>
      <c r="N596" s="71" t="s">
        <v>3382</v>
      </c>
    </row>
    <row r="597" spans="1:14" hidden="1">
      <c r="A597" s="74" t="s">
        <v>2721</v>
      </c>
      <c r="B597" s="74" t="s">
        <v>4144</v>
      </c>
      <c r="C597" s="74" t="s">
        <v>2719</v>
      </c>
      <c r="D597" s="74" t="s">
        <v>3619</v>
      </c>
      <c r="E597" s="74" t="s">
        <v>4526</v>
      </c>
      <c r="F597" s="74" t="s">
        <v>4527</v>
      </c>
      <c r="G597" s="74" t="s">
        <v>4527</v>
      </c>
      <c r="H597" s="74" t="str">
        <f t="shared" si="40"/>
        <v>B12</v>
      </c>
      <c r="I597" s="74" t="str">
        <f>IF(ISERROR(VLOOKUP(H597,BD!BN$2:BO$51,2,FALSE)),"",VLOOKUP(H597,BD!BN$2:BO$51,2,FALSE))</f>
        <v>BLOQUE 12</v>
      </c>
      <c r="J597" s="74" t="str">
        <f t="shared" si="39"/>
        <v>EY</v>
      </c>
      <c r="K597" s="74" t="str">
        <f t="shared" si="38"/>
        <v>EDEN YUTURI</v>
      </c>
      <c r="L597" s="74" t="str">
        <f t="shared" si="38"/>
        <v>PAD K</v>
      </c>
      <c r="M597" s="74" t="str">
        <f t="shared" si="37"/>
        <v>EDEN YUTURI-K108H</v>
      </c>
      <c r="N597" s="71" t="s">
        <v>3382</v>
      </c>
    </row>
    <row r="598" spans="1:14" hidden="1">
      <c r="A598" s="74" t="s">
        <v>2721</v>
      </c>
      <c r="B598" s="74" t="s">
        <v>4144</v>
      </c>
      <c r="C598" s="74" t="s">
        <v>2719</v>
      </c>
      <c r="D598" s="74" t="s">
        <v>3619</v>
      </c>
      <c r="E598" s="74" t="s">
        <v>4528</v>
      </c>
      <c r="F598" s="74" t="s">
        <v>4529</v>
      </c>
      <c r="G598" s="74" t="s">
        <v>4529</v>
      </c>
      <c r="H598" s="74" t="str">
        <f t="shared" si="40"/>
        <v>B12</v>
      </c>
      <c r="I598" s="74" t="str">
        <f>IF(ISERROR(VLOOKUP(H598,BD!BN$2:BO$51,2,FALSE)),"",VLOOKUP(H598,BD!BN$2:BO$51,2,FALSE))</f>
        <v>BLOQUE 12</v>
      </c>
      <c r="J598" s="74" t="str">
        <f t="shared" si="39"/>
        <v>EY</v>
      </c>
      <c r="K598" s="74" t="str">
        <f t="shared" si="38"/>
        <v>EDEN YUTURI</v>
      </c>
      <c r="L598" s="74" t="str">
        <f t="shared" si="38"/>
        <v>PAD K</v>
      </c>
      <c r="M598" s="74" t="str">
        <f t="shared" si="37"/>
        <v>EDEN YUTURI-K109</v>
      </c>
      <c r="N598" s="71" t="s">
        <v>3382</v>
      </c>
    </row>
    <row r="599" spans="1:14" hidden="1">
      <c r="A599" s="74" t="s">
        <v>2721</v>
      </c>
      <c r="B599" s="74" t="s">
        <v>4144</v>
      </c>
      <c r="C599" s="74" t="s">
        <v>2719</v>
      </c>
      <c r="D599" s="74" t="s">
        <v>3619</v>
      </c>
      <c r="E599" s="74" t="s">
        <v>4530</v>
      </c>
      <c r="F599" s="74" t="s">
        <v>4531</v>
      </c>
      <c r="G599" s="74" t="s">
        <v>4531</v>
      </c>
      <c r="H599" s="74" t="str">
        <f t="shared" si="40"/>
        <v>B12</v>
      </c>
      <c r="I599" s="74" t="str">
        <f>IF(ISERROR(VLOOKUP(H599,BD!BN$2:BO$51,2,FALSE)),"",VLOOKUP(H599,BD!BN$2:BO$51,2,FALSE))</f>
        <v>BLOQUE 12</v>
      </c>
      <c r="J599" s="74" t="str">
        <f t="shared" si="39"/>
        <v>EY</v>
      </c>
      <c r="K599" s="74" t="str">
        <f t="shared" si="38"/>
        <v>EDEN YUTURI</v>
      </c>
      <c r="L599" s="74" t="str">
        <f t="shared" si="38"/>
        <v>PAD K</v>
      </c>
      <c r="M599" s="74" t="str">
        <f t="shared" si="37"/>
        <v>EDEN YUTURI-K110</v>
      </c>
      <c r="N599" s="71" t="s">
        <v>3382</v>
      </c>
    </row>
    <row r="600" spans="1:14" hidden="1">
      <c r="A600" s="74" t="s">
        <v>2721</v>
      </c>
      <c r="B600" s="74" t="s">
        <v>4144</v>
      </c>
      <c r="C600" s="74" t="s">
        <v>2719</v>
      </c>
      <c r="D600" s="74" t="s">
        <v>3619</v>
      </c>
      <c r="E600" s="74" t="s">
        <v>4532</v>
      </c>
      <c r="F600" s="74" t="s">
        <v>4533</v>
      </c>
      <c r="G600" s="74" t="s">
        <v>4533</v>
      </c>
      <c r="H600" s="74" t="str">
        <f t="shared" si="40"/>
        <v>B12</v>
      </c>
      <c r="I600" s="74" t="str">
        <f>IF(ISERROR(VLOOKUP(H600,BD!BN$2:BO$51,2,FALSE)),"",VLOOKUP(H600,BD!BN$2:BO$51,2,FALSE))</f>
        <v>BLOQUE 12</v>
      </c>
      <c r="J600" s="74" t="str">
        <f t="shared" si="39"/>
        <v>EY</v>
      </c>
      <c r="K600" s="74" t="str">
        <f t="shared" si="38"/>
        <v>EDEN YUTURI</v>
      </c>
      <c r="L600" s="74" t="str">
        <f t="shared" si="38"/>
        <v>PAD K</v>
      </c>
      <c r="M600" s="74" t="str">
        <f t="shared" si="37"/>
        <v>EDEN YUTURI-K111</v>
      </c>
      <c r="N600" s="71" t="s">
        <v>3382</v>
      </c>
    </row>
    <row r="601" spans="1:14" hidden="1">
      <c r="A601" s="74" t="s">
        <v>2721</v>
      </c>
      <c r="B601" s="74" t="s">
        <v>4144</v>
      </c>
      <c r="C601" s="74" t="s">
        <v>2719</v>
      </c>
      <c r="D601" s="74" t="s">
        <v>3619</v>
      </c>
      <c r="E601" s="74" t="s">
        <v>4534</v>
      </c>
      <c r="F601" s="74" t="s">
        <v>4535</v>
      </c>
      <c r="G601" s="74" t="s">
        <v>4535</v>
      </c>
      <c r="H601" s="74" t="str">
        <f t="shared" si="40"/>
        <v>B12</v>
      </c>
      <c r="I601" s="74" t="str">
        <f>IF(ISERROR(VLOOKUP(H601,BD!BN$2:BO$51,2,FALSE)),"",VLOOKUP(H601,BD!BN$2:BO$51,2,FALSE))</f>
        <v>BLOQUE 12</v>
      </c>
      <c r="J601" s="74" t="str">
        <f t="shared" si="39"/>
        <v>EY</v>
      </c>
      <c r="K601" s="74" t="str">
        <f t="shared" si="38"/>
        <v>EDEN YUTURI</v>
      </c>
      <c r="L601" s="74" t="str">
        <f t="shared" si="38"/>
        <v>PAD K</v>
      </c>
      <c r="M601" s="74" t="str">
        <f t="shared" si="37"/>
        <v>EDEN YUTURI-K124</v>
      </c>
      <c r="N601" s="71" t="s">
        <v>3382</v>
      </c>
    </row>
    <row r="602" spans="1:14" hidden="1">
      <c r="A602" s="74" t="s">
        <v>2721</v>
      </c>
      <c r="B602" s="74" t="s">
        <v>4144</v>
      </c>
      <c r="C602" s="74" t="s">
        <v>2719</v>
      </c>
      <c r="D602" s="74" t="s">
        <v>3619</v>
      </c>
      <c r="E602" s="74" t="s">
        <v>4536</v>
      </c>
      <c r="F602" s="74" t="s">
        <v>4537</v>
      </c>
      <c r="G602" s="74" t="s">
        <v>4537</v>
      </c>
      <c r="H602" s="74" t="str">
        <f t="shared" si="40"/>
        <v>B12</v>
      </c>
      <c r="I602" s="74" t="str">
        <f>IF(ISERROR(VLOOKUP(H602,BD!BN$2:BO$51,2,FALSE)),"",VLOOKUP(H602,BD!BN$2:BO$51,2,FALSE))</f>
        <v>BLOQUE 12</v>
      </c>
      <c r="J602" s="74" t="str">
        <f t="shared" si="39"/>
        <v>EY</v>
      </c>
      <c r="K602" s="74" t="str">
        <f t="shared" si="38"/>
        <v>EDEN YUTURI</v>
      </c>
      <c r="L602" s="74" t="str">
        <f t="shared" si="38"/>
        <v>PAD K</v>
      </c>
      <c r="M602" s="74" t="str">
        <f t="shared" si="37"/>
        <v>EDEN YUTURI-K125</v>
      </c>
      <c r="N602" s="71" t="s">
        <v>3382</v>
      </c>
    </row>
    <row r="603" spans="1:14" hidden="1">
      <c r="A603" s="74" t="s">
        <v>2721</v>
      </c>
      <c r="B603" s="74" t="s">
        <v>4144</v>
      </c>
      <c r="C603" s="74" t="s">
        <v>2719</v>
      </c>
      <c r="D603" s="74" t="s">
        <v>3619</v>
      </c>
      <c r="E603" s="74" t="s">
        <v>4538</v>
      </c>
      <c r="F603" s="74" t="s">
        <v>4539</v>
      </c>
      <c r="G603" s="74" t="s">
        <v>4539</v>
      </c>
      <c r="H603" s="74" t="str">
        <f t="shared" si="40"/>
        <v>B12</v>
      </c>
      <c r="I603" s="74" t="str">
        <f>IF(ISERROR(VLOOKUP(H603,BD!BN$2:BO$51,2,FALSE)),"",VLOOKUP(H603,BD!BN$2:BO$51,2,FALSE))</f>
        <v>BLOQUE 12</v>
      </c>
      <c r="J603" s="74" t="str">
        <f t="shared" si="39"/>
        <v>EY</v>
      </c>
      <c r="K603" s="74" t="str">
        <f t="shared" si="38"/>
        <v>EDEN YUTURI</v>
      </c>
      <c r="L603" s="74" t="str">
        <f t="shared" si="38"/>
        <v>PAD K</v>
      </c>
      <c r="M603" s="74" t="str">
        <f t="shared" si="37"/>
        <v>EDEN YUTURI-K127</v>
      </c>
      <c r="N603" s="71" t="s">
        <v>3382</v>
      </c>
    </row>
    <row r="604" spans="1:14" hidden="1">
      <c r="A604" s="74" t="s">
        <v>2721</v>
      </c>
      <c r="B604" s="74" t="s">
        <v>4144</v>
      </c>
      <c r="C604" s="74" t="s">
        <v>2719</v>
      </c>
      <c r="D604" s="74" t="s">
        <v>3619</v>
      </c>
      <c r="E604" s="74" t="s">
        <v>4540</v>
      </c>
      <c r="F604" s="74" t="s">
        <v>4541</v>
      </c>
      <c r="G604" s="74" t="s">
        <v>4541</v>
      </c>
      <c r="H604" s="74" t="str">
        <f t="shared" si="40"/>
        <v>B12</v>
      </c>
      <c r="I604" s="74" t="str">
        <f>IF(ISERROR(VLOOKUP(H604,BD!BN$2:BO$51,2,FALSE)),"",VLOOKUP(H604,BD!BN$2:BO$51,2,FALSE))</f>
        <v>BLOQUE 12</v>
      </c>
      <c r="J604" s="74" t="str">
        <f t="shared" si="39"/>
        <v>EY</v>
      </c>
      <c r="K604" s="74" t="str">
        <f t="shared" si="38"/>
        <v>EDEN YUTURI</v>
      </c>
      <c r="L604" s="74" t="str">
        <f t="shared" si="38"/>
        <v>PAD K</v>
      </c>
      <c r="M604" s="74" t="str">
        <f t="shared" si="37"/>
        <v>EDEN YUTURI-K128</v>
      </c>
      <c r="N604" s="71" t="s">
        <v>3382</v>
      </c>
    </row>
    <row r="605" spans="1:14" hidden="1">
      <c r="A605" s="74" t="s">
        <v>2721</v>
      </c>
      <c r="B605" s="74" t="s">
        <v>4144</v>
      </c>
      <c r="C605" s="74" t="s">
        <v>2719</v>
      </c>
      <c r="D605" s="74" t="s">
        <v>3619</v>
      </c>
      <c r="E605" s="74" t="s">
        <v>4542</v>
      </c>
      <c r="F605" s="74" t="s">
        <v>4543</v>
      </c>
      <c r="G605" s="74" t="s">
        <v>4543</v>
      </c>
      <c r="H605" s="74" t="str">
        <f t="shared" si="40"/>
        <v>B12</v>
      </c>
      <c r="I605" s="74" t="str">
        <f>IF(ISERROR(VLOOKUP(H605,BD!BN$2:BO$51,2,FALSE)),"",VLOOKUP(H605,BD!BN$2:BO$51,2,FALSE))</f>
        <v>BLOQUE 12</v>
      </c>
      <c r="J605" s="74" t="str">
        <f t="shared" si="39"/>
        <v>EY</v>
      </c>
      <c r="K605" s="74" t="str">
        <f t="shared" si="38"/>
        <v>EDEN YUTURI</v>
      </c>
      <c r="L605" s="74" t="str">
        <f t="shared" si="38"/>
        <v>PAD K</v>
      </c>
      <c r="M605" s="74" t="str">
        <f t="shared" si="37"/>
        <v>EDEN YUTURI-K129H</v>
      </c>
      <c r="N605" s="71" t="s">
        <v>3382</v>
      </c>
    </row>
    <row r="606" spans="1:14" hidden="1">
      <c r="A606" s="74" t="s">
        <v>2721</v>
      </c>
      <c r="B606" s="74" t="s">
        <v>4144</v>
      </c>
      <c r="C606" s="74" t="s">
        <v>2719</v>
      </c>
      <c r="D606" s="74" t="s">
        <v>3619</v>
      </c>
      <c r="E606" s="74" t="s">
        <v>4544</v>
      </c>
      <c r="F606" s="74" t="s">
        <v>4545</v>
      </c>
      <c r="G606" s="74" t="s">
        <v>4545</v>
      </c>
      <c r="H606" s="74" t="str">
        <f t="shared" si="40"/>
        <v>B12</v>
      </c>
      <c r="I606" s="74" t="str">
        <f>IF(ISERROR(VLOOKUP(H606,BD!BN$2:BO$51,2,FALSE)),"",VLOOKUP(H606,BD!BN$2:BO$51,2,FALSE))</f>
        <v>BLOQUE 12</v>
      </c>
      <c r="J606" s="74" t="str">
        <f t="shared" si="39"/>
        <v>EY</v>
      </c>
      <c r="K606" s="74" t="str">
        <f t="shared" si="38"/>
        <v>EDEN YUTURI</v>
      </c>
      <c r="L606" s="74" t="str">
        <f t="shared" si="38"/>
        <v>PAD K</v>
      </c>
      <c r="M606" s="74" t="str">
        <f t="shared" si="37"/>
        <v>EDEN YUTURI-K133</v>
      </c>
      <c r="N606" s="71" t="s">
        <v>3382</v>
      </c>
    </row>
    <row r="607" spans="1:14" hidden="1">
      <c r="A607" s="74" t="s">
        <v>2721</v>
      </c>
      <c r="B607" s="74" t="s">
        <v>4144</v>
      </c>
      <c r="C607" s="74" t="s">
        <v>2719</v>
      </c>
      <c r="D607" s="74" t="s">
        <v>3619</v>
      </c>
      <c r="E607" s="74" t="s">
        <v>4546</v>
      </c>
      <c r="F607" s="74" t="s">
        <v>4547</v>
      </c>
      <c r="G607" s="74" t="s">
        <v>4547</v>
      </c>
      <c r="H607" s="74" t="str">
        <f t="shared" si="40"/>
        <v>B12</v>
      </c>
      <c r="I607" s="74" t="str">
        <f>IF(ISERROR(VLOOKUP(H607,BD!BN$2:BO$51,2,FALSE)),"",VLOOKUP(H607,BD!BN$2:BO$51,2,FALSE))</f>
        <v>BLOQUE 12</v>
      </c>
      <c r="J607" s="74" t="str">
        <f t="shared" si="39"/>
        <v>EY</v>
      </c>
      <c r="K607" s="74" t="str">
        <f t="shared" si="38"/>
        <v>EDEN YUTURI</v>
      </c>
      <c r="L607" s="74" t="str">
        <f t="shared" si="38"/>
        <v>PAD K</v>
      </c>
      <c r="M607" s="74" t="str">
        <f t="shared" si="37"/>
        <v>EDEN YUTURI-K187</v>
      </c>
      <c r="N607" s="71" t="s">
        <v>3382</v>
      </c>
    </row>
    <row r="608" spans="1:14" hidden="1">
      <c r="A608" s="74" t="s">
        <v>2721</v>
      </c>
      <c r="B608" s="74" t="s">
        <v>4144</v>
      </c>
      <c r="C608" s="74" t="s">
        <v>2719</v>
      </c>
      <c r="D608" s="74" t="s">
        <v>3619</v>
      </c>
      <c r="E608" s="74" t="s">
        <v>4548</v>
      </c>
      <c r="F608" s="74" t="s">
        <v>4549</v>
      </c>
      <c r="G608" s="74" t="s">
        <v>4549</v>
      </c>
      <c r="H608" s="74" t="str">
        <f t="shared" si="40"/>
        <v>B12</v>
      </c>
      <c r="I608" s="74" t="str">
        <f>IF(ISERROR(VLOOKUP(H608,BD!BN$2:BO$51,2,FALSE)),"",VLOOKUP(H608,BD!BN$2:BO$51,2,FALSE))</f>
        <v>BLOQUE 12</v>
      </c>
      <c r="J608" s="74" t="str">
        <f t="shared" si="39"/>
        <v>EY</v>
      </c>
      <c r="K608" s="74" t="str">
        <f t="shared" si="38"/>
        <v>EDEN YUTURI</v>
      </c>
      <c r="L608" s="74" t="str">
        <f t="shared" si="38"/>
        <v>PAD K</v>
      </c>
      <c r="M608" s="74" t="str">
        <f t="shared" si="37"/>
        <v>EDEN YUTURI-K172</v>
      </c>
      <c r="N608" s="71" t="s">
        <v>3382</v>
      </c>
    </row>
    <row r="609" spans="1:14" hidden="1">
      <c r="A609" s="74" t="s">
        <v>2721</v>
      </c>
      <c r="B609" s="74" t="s">
        <v>4144</v>
      </c>
      <c r="C609" s="74" t="s">
        <v>2719</v>
      </c>
      <c r="D609" s="74" t="s">
        <v>3619</v>
      </c>
      <c r="E609" s="74" t="s">
        <v>4550</v>
      </c>
      <c r="F609" s="74" t="s">
        <v>4551</v>
      </c>
      <c r="G609" s="74" t="s">
        <v>4551</v>
      </c>
      <c r="H609" s="74" t="str">
        <f t="shared" si="40"/>
        <v>B12</v>
      </c>
      <c r="I609" s="74" t="str">
        <f>IF(ISERROR(VLOOKUP(H609,BD!BN$2:BO$51,2,FALSE)),"",VLOOKUP(H609,BD!BN$2:BO$51,2,FALSE))</f>
        <v>BLOQUE 12</v>
      </c>
      <c r="J609" s="74" t="str">
        <f t="shared" si="39"/>
        <v>EY</v>
      </c>
      <c r="K609" s="74" t="str">
        <f t="shared" si="38"/>
        <v>EDEN YUTURI</v>
      </c>
      <c r="L609" s="74" t="str">
        <f t="shared" si="38"/>
        <v>PAD K</v>
      </c>
      <c r="M609" s="74" t="str">
        <f t="shared" si="37"/>
        <v>EDEN YUTURI-K174</v>
      </c>
      <c r="N609" s="71" t="s">
        <v>3382</v>
      </c>
    </row>
    <row r="610" spans="1:14" hidden="1">
      <c r="A610" s="74" t="s">
        <v>2721</v>
      </c>
      <c r="B610" s="74" t="s">
        <v>4144</v>
      </c>
      <c r="C610" s="74" t="s">
        <v>2719</v>
      </c>
      <c r="D610" s="74" t="s">
        <v>3619</v>
      </c>
      <c r="E610" s="74" t="s">
        <v>4552</v>
      </c>
      <c r="F610" s="74" t="s">
        <v>4553</v>
      </c>
      <c r="G610" s="74" t="s">
        <v>4553</v>
      </c>
      <c r="H610" s="74" t="str">
        <f t="shared" si="40"/>
        <v>B12</v>
      </c>
      <c r="I610" s="74" t="str">
        <f>IF(ISERROR(VLOOKUP(H610,BD!BN$2:BO$51,2,FALSE)),"",VLOOKUP(H610,BD!BN$2:BO$51,2,FALSE))</f>
        <v>BLOQUE 12</v>
      </c>
      <c r="J610" s="74" t="str">
        <f t="shared" si="39"/>
        <v>EY</v>
      </c>
      <c r="K610" s="74" t="str">
        <f t="shared" si="38"/>
        <v>EDEN YUTURI</v>
      </c>
      <c r="L610" s="74" t="str">
        <f t="shared" si="38"/>
        <v>PAD K</v>
      </c>
      <c r="M610" s="74" t="str">
        <f t="shared" si="37"/>
        <v>EDEN YUTURI-K126</v>
      </c>
      <c r="N610" s="71" t="s">
        <v>3382</v>
      </c>
    </row>
    <row r="611" spans="1:14" hidden="1">
      <c r="A611" s="74" t="s">
        <v>2721</v>
      </c>
      <c r="B611" s="74" t="s">
        <v>4144</v>
      </c>
      <c r="C611" s="74" t="s">
        <v>2719</v>
      </c>
      <c r="D611" s="74" t="s">
        <v>3619</v>
      </c>
      <c r="E611" s="74" t="s">
        <v>4554</v>
      </c>
      <c r="F611" s="74" t="s">
        <v>4555</v>
      </c>
      <c r="G611" s="74" t="s">
        <v>4555</v>
      </c>
      <c r="H611" s="74" t="str">
        <f>+A611</f>
        <v>B12</v>
      </c>
      <c r="I611" s="74" t="str">
        <f>IF(ISERROR(VLOOKUP(H611,BD!BN$2:BO$51,2,FALSE)),"",VLOOKUP(H611,BD!BN$2:BO$51,2,FALSE))</f>
        <v>BLOQUE 12</v>
      </c>
      <c r="J611" s="74" t="str">
        <f t="shared" si="39"/>
        <v>EY</v>
      </c>
      <c r="K611" s="74" t="str">
        <f>+C611</f>
        <v>EDEN YUTURI</v>
      </c>
      <c r="L611" s="74" t="str">
        <f>+D611</f>
        <v>PAD K</v>
      </c>
      <c r="M611" s="74" t="str">
        <f t="shared" si="37"/>
        <v>EDEN YUTURI-K167</v>
      </c>
      <c r="N611" s="71" t="s">
        <v>3382</v>
      </c>
    </row>
    <row r="612" spans="1:14" hidden="1">
      <c r="A612" s="74" t="s">
        <v>2721</v>
      </c>
      <c r="B612" s="74" t="s">
        <v>4144</v>
      </c>
      <c r="C612" s="74" t="s">
        <v>2719</v>
      </c>
      <c r="D612" s="74" t="s">
        <v>3619</v>
      </c>
      <c r="E612" s="74" t="s">
        <v>4554</v>
      </c>
      <c r="F612" s="74" t="s">
        <v>4555</v>
      </c>
      <c r="G612" s="74" t="s">
        <v>4556</v>
      </c>
      <c r="H612" s="74" t="str">
        <f t="shared" si="40"/>
        <v>B12</v>
      </c>
      <c r="I612" s="74" t="str">
        <f>IF(ISERROR(VLOOKUP(H612,BD!BN$2:BO$51,2,FALSE)),"",VLOOKUP(H612,BD!BN$2:BO$51,2,FALSE))</f>
        <v>BLOQUE 12</v>
      </c>
      <c r="J612" s="74" t="str">
        <f t="shared" si="39"/>
        <v>EY</v>
      </c>
      <c r="K612" s="74" t="str">
        <f t="shared" si="38"/>
        <v>EDEN YUTURI</v>
      </c>
      <c r="L612" s="74" t="str">
        <f t="shared" si="38"/>
        <v>PAD K</v>
      </c>
      <c r="M612" s="74" t="str">
        <f t="shared" si="37"/>
        <v>EDEN YUTURI-K167S1</v>
      </c>
      <c r="N612" s="71" t="s">
        <v>3382</v>
      </c>
    </row>
    <row r="613" spans="1:14" hidden="1">
      <c r="A613" s="74" t="s">
        <v>2721</v>
      </c>
      <c r="B613" s="74" t="s">
        <v>4144</v>
      </c>
      <c r="C613" s="74" t="s">
        <v>2719</v>
      </c>
      <c r="D613" s="74" t="s">
        <v>3619</v>
      </c>
      <c r="E613" s="74" t="s">
        <v>4557</v>
      </c>
      <c r="F613" s="74" t="s">
        <v>4558</v>
      </c>
      <c r="G613" s="74" t="s">
        <v>4558</v>
      </c>
      <c r="H613" s="74" t="str">
        <f t="shared" si="40"/>
        <v>B12</v>
      </c>
      <c r="I613" s="74" t="str">
        <f>IF(ISERROR(VLOOKUP(H613,BD!BN$2:BO$51,2,FALSE)),"",VLOOKUP(H613,BD!BN$2:BO$51,2,FALSE))</f>
        <v>BLOQUE 12</v>
      </c>
      <c r="J613" s="74" t="str">
        <f t="shared" si="39"/>
        <v>EY</v>
      </c>
      <c r="K613" s="74" t="str">
        <f t="shared" si="38"/>
        <v>EDEN YUTURI</v>
      </c>
      <c r="L613" s="74" t="str">
        <f t="shared" si="38"/>
        <v>PAD K</v>
      </c>
      <c r="M613" s="74" t="str">
        <f t="shared" si="37"/>
        <v>EDEN YUTURI-K166</v>
      </c>
      <c r="N613" s="71" t="s">
        <v>3382</v>
      </c>
    </row>
    <row r="614" spans="1:14" hidden="1">
      <c r="A614" s="74" t="s">
        <v>2721</v>
      </c>
      <c r="B614" s="74" t="s">
        <v>4144</v>
      </c>
      <c r="C614" s="74" t="s">
        <v>2719</v>
      </c>
      <c r="D614" s="74" t="s">
        <v>3619</v>
      </c>
      <c r="E614" s="74" t="s">
        <v>4559</v>
      </c>
      <c r="F614" s="74" t="s">
        <v>4560</v>
      </c>
      <c r="G614" s="74" t="s">
        <v>4560</v>
      </c>
      <c r="H614" s="74" t="str">
        <f t="shared" si="40"/>
        <v>B12</v>
      </c>
      <c r="I614" s="74" t="str">
        <f>IF(ISERROR(VLOOKUP(H614,BD!BN$2:BO$51,2,FALSE)),"",VLOOKUP(H614,BD!BN$2:BO$51,2,FALSE))</f>
        <v>BLOQUE 12</v>
      </c>
      <c r="J614" s="74" t="str">
        <f t="shared" si="39"/>
        <v>EY</v>
      </c>
      <c r="K614" s="74" t="str">
        <f t="shared" si="38"/>
        <v>EDEN YUTURI</v>
      </c>
      <c r="L614" s="74" t="str">
        <f t="shared" si="38"/>
        <v>PAD K</v>
      </c>
      <c r="M614" s="74" t="str">
        <f t="shared" si="37"/>
        <v>EDEN YUTURI-K168</v>
      </c>
      <c r="N614" s="71" t="s">
        <v>3382</v>
      </c>
    </row>
    <row r="615" spans="1:14" hidden="1">
      <c r="A615" s="74" t="s">
        <v>2721</v>
      </c>
      <c r="B615" s="74" t="s">
        <v>4144</v>
      </c>
      <c r="C615" s="74" t="s">
        <v>2719</v>
      </c>
      <c r="D615" s="74" t="s">
        <v>3619</v>
      </c>
      <c r="E615" s="74" t="s">
        <v>4561</v>
      </c>
      <c r="F615" s="74" t="s">
        <v>4562</v>
      </c>
      <c r="G615" s="74" t="s">
        <v>4562</v>
      </c>
      <c r="H615" s="74" t="str">
        <f t="shared" si="40"/>
        <v>B12</v>
      </c>
      <c r="I615" s="74" t="str">
        <f>IF(ISERROR(VLOOKUP(H615,BD!BN$2:BO$51,2,FALSE)),"",VLOOKUP(H615,BD!BN$2:BO$51,2,FALSE))</f>
        <v>BLOQUE 12</v>
      </c>
      <c r="J615" s="74" t="str">
        <f t="shared" si="39"/>
        <v>EY</v>
      </c>
      <c r="K615" s="74" t="str">
        <f t="shared" si="38"/>
        <v>EDEN YUTURI</v>
      </c>
      <c r="L615" s="74" t="str">
        <f t="shared" si="38"/>
        <v>PAD K</v>
      </c>
      <c r="M615" s="74" t="str">
        <f t="shared" si="37"/>
        <v>EDEN YUTURI-K173</v>
      </c>
      <c r="N615" s="71" t="s">
        <v>3382</v>
      </c>
    </row>
    <row r="616" spans="1:14" hidden="1">
      <c r="A616" s="74" t="s">
        <v>2721</v>
      </c>
      <c r="B616" s="74" t="s">
        <v>4144</v>
      </c>
      <c r="C616" s="74" t="s">
        <v>2719</v>
      </c>
      <c r="D616" s="74" t="s">
        <v>3619</v>
      </c>
      <c r="E616" s="74" t="s">
        <v>4563</v>
      </c>
      <c r="F616" s="74" t="s">
        <v>4564</v>
      </c>
      <c r="G616" s="74" t="s">
        <v>4564</v>
      </c>
      <c r="H616" s="74" t="str">
        <f t="shared" si="40"/>
        <v>B12</v>
      </c>
      <c r="I616" s="74" t="str">
        <f>IF(ISERROR(VLOOKUP(H616,BD!BN$2:BO$51,2,FALSE)),"",VLOOKUP(H616,BD!BN$2:BO$51,2,FALSE))</f>
        <v>BLOQUE 12</v>
      </c>
      <c r="J616" s="74" t="str">
        <f t="shared" si="39"/>
        <v>EY</v>
      </c>
      <c r="K616" s="74" t="str">
        <f t="shared" si="38"/>
        <v>EDEN YUTURI</v>
      </c>
      <c r="L616" s="74" t="str">
        <f t="shared" si="38"/>
        <v>PAD K</v>
      </c>
      <c r="M616" s="74" t="str">
        <f t="shared" si="37"/>
        <v>EDEN YUTURI-K175</v>
      </c>
      <c r="N616" s="71" t="s">
        <v>3382</v>
      </c>
    </row>
    <row r="617" spans="1:14" hidden="1">
      <c r="A617" s="74" t="s">
        <v>2721</v>
      </c>
      <c r="B617" s="74" t="s">
        <v>4144</v>
      </c>
      <c r="C617" s="74" t="s">
        <v>2719</v>
      </c>
      <c r="D617" s="74" t="s">
        <v>3668</v>
      </c>
      <c r="E617" s="74" t="s">
        <v>4565</v>
      </c>
      <c r="F617" s="74" t="s">
        <v>4566</v>
      </c>
      <c r="G617" s="74" t="s">
        <v>4566</v>
      </c>
      <c r="H617" s="74" t="str">
        <f t="shared" si="40"/>
        <v>B12</v>
      </c>
      <c r="I617" s="74" t="str">
        <f>IF(ISERROR(VLOOKUP(H617,BD!BN$2:BO$51,2,FALSE)),"",VLOOKUP(H617,BD!BN$2:BO$51,2,FALSE))</f>
        <v>BLOQUE 12</v>
      </c>
      <c r="J617" s="74" t="str">
        <f t="shared" si="39"/>
        <v>EY</v>
      </c>
      <c r="K617" s="74" t="str">
        <f t="shared" si="38"/>
        <v>EDEN YUTURI</v>
      </c>
      <c r="L617" s="74" t="str">
        <f t="shared" si="38"/>
        <v>PAD L</v>
      </c>
      <c r="M617" s="74" t="str">
        <f t="shared" si="37"/>
        <v>EDEN YUTURI-L013I</v>
      </c>
      <c r="N617" s="71" t="s">
        <v>3382</v>
      </c>
    </row>
    <row r="618" spans="1:14" hidden="1">
      <c r="A618" s="74" t="s">
        <v>2721</v>
      </c>
      <c r="B618" s="74" t="s">
        <v>4144</v>
      </c>
      <c r="C618" s="74" t="s">
        <v>2719</v>
      </c>
      <c r="D618" s="74" t="s">
        <v>3668</v>
      </c>
      <c r="E618" s="74" t="s">
        <v>4567</v>
      </c>
      <c r="F618" s="74" t="s">
        <v>4568</v>
      </c>
      <c r="G618" s="74" t="s">
        <v>4568</v>
      </c>
      <c r="H618" s="74" t="str">
        <f t="shared" si="40"/>
        <v>B12</v>
      </c>
      <c r="I618" s="74" t="str">
        <f>IF(ISERROR(VLOOKUP(H618,BD!BN$2:BO$51,2,FALSE)),"",VLOOKUP(H618,BD!BN$2:BO$51,2,FALSE))</f>
        <v>BLOQUE 12</v>
      </c>
      <c r="J618" s="74" t="str">
        <f t="shared" si="39"/>
        <v>EY</v>
      </c>
      <c r="K618" s="74" t="str">
        <f t="shared" si="38"/>
        <v>EDEN YUTURI</v>
      </c>
      <c r="L618" s="74" t="str">
        <f t="shared" si="38"/>
        <v>PAD L</v>
      </c>
      <c r="M618" s="74" t="str">
        <f t="shared" si="37"/>
        <v>EDEN YUTURI-L132</v>
      </c>
      <c r="N618" s="71" t="s">
        <v>3382</v>
      </c>
    </row>
    <row r="619" spans="1:14" hidden="1">
      <c r="A619" s="74" t="s">
        <v>2721</v>
      </c>
      <c r="B619" s="74" t="s">
        <v>4144</v>
      </c>
      <c r="C619" s="74" t="s">
        <v>2719</v>
      </c>
      <c r="D619" s="74" t="s">
        <v>3668</v>
      </c>
      <c r="E619" s="74" t="s">
        <v>4569</v>
      </c>
      <c r="F619" s="74" t="s">
        <v>4570</v>
      </c>
      <c r="G619" s="74" t="s">
        <v>4570</v>
      </c>
      <c r="H619" s="74" t="str">
        <f t="shared" si="40"/>
        <v>B12</v>
      </c>
      <c r="I619" s="74" t="str">
        <f>IF(ISERROR(VLOOKUP(H619,BD!BN$2:BO$51,2,FALSE)),"",VLOOKUP(H619,BD!BN$2:BO$51,2,FALSE))</f>
        <v>BLOQUE 12</v>
      </c>
      <c r="J619" s="74" t="str">
        <f t="shared" si="39"/>
        <v>EY</v>
      </c>
      <c r="K619" s="74" t="str">
        <f t="shared" si="38"/>
        <v>EDEN YUTURI</v>
      </c>
      <c r="L619" s="74" t="str">
        <f t="shared" si="38"/>
        <v>PAD L</v>
      </c>
      <c r="M619" s="74" t="str">
        <f t="shared" si="37"/>
        <v>EDEN YUTURI-L011I</v>
      </c>
      <c r="N619" s="71" t="s">
        <v>3382</v>
      </c>
    </row>
    <row r="620" spans="1:14" hidden="1">
      <c r="A620" s="74" t="s">
        <v>2721</v>
      </c>
      <c r="B620" s="74" t="s">
        <v>4144</v>
      </c>
      <c r="C620" s="74" t="s">
        <v>2719</v>
      </c>
      <c r="D620" s="74" t="s">
        <v>3668</v>
      </c>
      <c r="E620" s="74" t="s">
        <v>4571</v>
      </c>
      <c r="F620" s="74" t="s">
        <v>4572</v>
      </c>
      <c r="G620" s="74" t="s">
        <v>4572</v>
      </c>
      <c r="H620" s="74" t="str">
        <f t="shared" si="40"/>
        <v>B12</v>
      </c>
      <c r="I620" s="74" t="str">
        <f>IF(ISERROR(VLOOKUP(H620,BD!BN$2:BO$51,2,FALSE)),"",VLOOKUP(H620,BD!BN$2:BO$51,2,FALSE))</f>
        <v>BLOQUE 12</v>
      </c>
      <c r="J620" s="74" t="str">
        <f t="shared" si="39"/>
        <v>EY</v>
      </c>
      <c r="K620" s="74" t="str">
        <f t="shared" si="38"/>
        <v>EDEN YUTURI</v>
      </c>
      <c r="L620" s="74" t="str">
        <f t="shared" si="38"/>
        <v>PAD L</v>
      </c>
      <c r="M620" s="74" t="str">
        <f t="shared" si="37"/>
        <v>EDEN YUTURI-L014I</v>
      </c>
      <c r="N620" s="71" t="s">
        <v>3382</v>
      </c>
    </row>
    <row r="621" spans="1:14" hidden="1">
      <c r="A621" s="74" t="s">
        <v>2721</v>
      </c>
      <c r="B621" s="74" t="s">
        <v>4144</v>
      </c>
      <c r="C621" s="74" t="s">
        <v>2719</v>
      </c>
      <c r="D621" s="74" t="s">
        <v>3668</v>
      </c>
      <c r="E621" s="74" t="s">
        <v>4573</v>
      </c>
      <c r="F621" s="74" t="s">
        <v>4574</v>
      </c>
      <c r="G621" s="74" t="s">
        <v>4574</v>
      </c>
      <c r="H621" s="74" t="str">
        <f t="shared" si="40"/>
        <v>B12</v>
      </c>
      <c r="I621" s="74" t="str">
        <f>IF(ISERROR(VLOOKUP(H621,BD!BN$2:BO$51,2,FALSE)),"",VLOOKUP(H621,BD!BN$2:BO$51,2,FALSE))</f>
        <v>BLOQUE 12</v>
      </c>
      <c r="J621" s="74" t="str">
        <f t="shared" si="39"/>
        <v>EY</v>
      </c>
      <c r="K621" s="74" t="str">
        <f t="shared" si="38"/>
        <v>EDEN YUTURI</v>
      </c>
      <c r="L621" s="74" t="str">
        <f t="shared" si="38"/>
        <v>PAD L</v>
      </c>
      <c r="M621" s="74" t="str">
        <f t="shared" si="37"/>
        <v>EDEN YUTURI-L012I</v>
      </c>
      <c r="N621" s="71" t="s">
        <v>3382</v>
      </c>
    </row>
    <row r="622" spans="1:14" hidden="1">
      <c r="A622" s="74" t="s">
        <v>2721</v>
      </c>
      <c r="B622" s="74" t="s">
        <v>4144</v>
      </c>
      <c r="C622" s="74" t="s">
        <v>2719</v>
      </c>
      <c r="D622" s="74" t="s">
        <v>4575</v>
      </c>
      <c r="E622" s="74" t="s">
        <v>4576</v>
      </c>
      <c r="F622" s="74" t="s">
        <v>4577</v>
      </c>
      <c r="G622" s="74" t="s">
        <v>4577</v>
      </c>
      <c r="H622" s="74" t="str">
        <f t="shared" si="40"/>
        <v>B12</v>
      </c>
      <c r="I622" s="74" t="str">
        <f>IF(ISERROR(VLOOKUP(H622,BD!BN$2:BO$51,2,FALSE)),"",VLOOKUP(H622,BD!BN$2:BO$51,2,FALSE))</f>
        <v>BLOQUE 12</v>
      </c>
      <c r="J622" s="74" t="str">
        <f t="shared" si="39"/>
        <v>EY</v>
      </c>
      <c r="K622" s="74" t="str">
        <f t="shared" si="38"/>
        <v>EDEN YUTURI</v>
      </c>
      <c r="L622" s="74" t="str">
        <f t="shared" si="38"/>
        <v>PAD T</v>
      </c>
      <c r="M622" s="74" t="str">
        <f t="shared" si="37"/>
        <v>EDEN YUTURI-T159</v>
      </c>
      <c r="N622" s="71" t="s">
        <v>3382</v>
      </c>
    </row>
    <row r="623" spans="1:14" hidden="1">
      <c r="A623" s="74" t="s">
        <v>2721</v>
      </c>
      <c r="B623" s="74" t="s">
        <v>4144</v>
      </c>
      <c r="C623" s="74" t="s">
        <v>2719</v>
      </c>
      <c r="D623" s="74" t="s">
        <v>4575</v>
      </c>
      <c r="E623" s="74" t="s">
        <v>4578</v>
      </c>
      <c r="F623" s="74" t="s">
        <v>4579</v>
      </c>
      <c r="G623" s="74" t="s">
        <v>4579</v>
      </c>
      <c r="H623" s="74" t="str">
        <f t="shared" si="40"/>
        <v>B12</v>
      </c>
      <c r="I623" s="74" t="str">
        <f>IF(ISERROR(VLOOKUP(H623,BD!BN$2:BO$51,2,FALSE)),"",VLOOKUP(H623,BD!BN$2:BO$51,2,FALSE))</f>
        <v>BLOQUE 12</v>
      </c>
      <c r="J623" s="74" t="str">
        <f t="shared" si="39"/>
        <v>EY</v>
      </c>
      <c r="K623" s="74" t="str">
        <f t="shared" si="38"/>
        <v>EDEN YUTURI</v>
      </c>
      <c r="L623" s="74" t="str">
        <f t="shared" si="38"/>
        <v>PAD T</v>
      </c>
      <c r="M623" s="74" t="str">
        <f t="shared" si="37"/>
        <v>EDEN YUTURI-T156</v>
      </c>
      <c r="N623" s="71" t="s">
        <v>3382</v>
      </c>
    </row>
    <row r="624" spans="1:14" hidden="1">
      <c r="A624" s="74" t="s">
        <v>2721</v>
      </c>
      <c r="B624" s="74" t="s">
        <v>4144</v>
      </c>
      <c r="C624" s="74" t="s">
        <v>2719</v>
      </c>
      <c r="D624" s="74" t="s">
        <v>4575</v>
      </c>
      <c r="E624" s="74" t="s">
        <v>4580</v>
      </c>
      <c r="F624" s="74" t="s">
        <v>4581</v>
      </c>
      <c r="G624" s="74" t="s">
        <v>4581</v>
      </c>
      <c r="H624" s="74" t="str">
        <f t="shared" si="40"/>
        <v>B12</v>
      </c>
      <c r="I624" s="74" t="str">
        <f>IF(ISERROR(VLOOKUP(H624,BD!BN$2:BO$51,2,FALSE)),"",VLOOKUP(H624,BD!BN$2:BO$51,2,FALSE))</f>
        <v>BLOQUE 12</v>
      </c>
      <c r="J624" s="74" t="str">
        <f t="shared" si="39"/>
        <v>EY</v>
      </c>
      <c r="K624" s="74" t="str">
        <f t="shared" si="38"/>
        <v>EDEN YUTURI</v>
      </c>
      <c r="L624" s="74" t="str">
        <f t="shared" si="38"/>
        <v>PAD T</v>
      </c>
      <c r="M624" s="74" t="str">
        <f t="shared" si="37"/>
        <v>EDEN YUTURI-T184</v>
      </c>
      <c r="N624" s="71" t="s">
        <v>3382</v>
      </c>
    </row>
    <row r="625" spans="1:14" hidden="1">
      <c r="A625" s="74" t="s">
        <v>2721</v>
      </c>
      <c r="B625" s="74" t="s">
        <v>4144</v>
      </c>
      <c r="C625" s="74" t="s">
        <v>2719</v>
      </c>
      <c r="D625" s="74" t="s">
        <v>4575</v>
      </c>
      <c r="E625" s="74" t="s">
        <v>4582</v>
      </c>
      <c r="F625" s="74" t="s">
        <v>4583</v>
      </c>
      <c r="G625" s="74" t="s">
        <v>4583</v>
      </c>
      <c r="H625" s="74" t="str">
        <f t="shared" si="40"/>
        <v>B12</v>
      </c>
      <c r="I625" s="74" t="str">
        <f>IF(ISERROR(VLOOKUP(H625,BD!BN$2:BO$51,2,FALSE)),"",VLOOKUP(H625,BD!BN$2:BO$51,2,FALSE))</f>
        <v>BLOQUE 12</v>
      </c>
      <c r="J625" s="74" t="str">
        <f t="shared" si="39"/>
        <v>EY</v>
      </c>
      <c r="K625" s="74" t="str">
        <f t="shared" si="38"/>
        <v>EDEN YUTURI</v>
      </c>
      <c r="L625" s="74" t="str">
        <f t="shared" si="38"/>
        <v>PAD T</v>
      </c>
      <c r="M625" s="74" t="str">
        <f t="shared" si="37"/>
        <v>EDEN YUTURI-T157H</v>
      </c>
      <c r="N625" s="71" t="s">
        <v>3382</v>
      </c>
    </row>
    <row r="626" spans="1:14" hidden="1">
      <c r="A626" s="74" t="s">
        <v>2721</v>
      </c>
      <c r="B626" s="74" t="s">
        <v>4144</v>
      </c>
      <c r="C626" s="74" t="s">
        <v>2719</v>
      </c>
      <c r="D626" s="74" t="s">
        <v>4575</v>
      </c>
      <c r="E626" s="74" t="s">
        <v>4584</v>
      </c>
      <c r="F626" s="74" t="s">
        <v>4585</v>
      </c>
      <c r="G626" s="74" t="s">
        <v>4585</v>
      </c>
      <c r="H626" s="74" t="str">
        <f t="shared" si="40"/>
        <v>B12</v>
      </c>
      <c r="I626" s="74" t="str">
        <f>IF(ISERROR(VLOOKUP(H626,BD!BN$2:BO$51,2,FALSE)),"",VLOOKUP(H626,BD!BN$2:BO$51,2,FALSE))</f>
        <v>BLOQUE 12</v>
      </c>
      <c r="J626" s="74" t="str">
        <f t="shared" si="39"/>
        <v>EY</v>
      </c>
      <c r="K626" s="74" t="str">
        <f t="shared" si="38"/>
        <v>EDEN YUTURI</v>
      </c>
      <c r="L626" s="74" t="str">
        <f t="shared" si="38"/>
        <v>PAD T</v>
      </c>
      <c r="M626" s="74" t="str">
        <f t="shared" si="37"/>
        <v>EDEN YUTURI-T160</v>
      </c>
      <c r="N626" s="71" t="s">
        <v>3382</v>
      </c>
    </row>
    <row r="627" spans="1:14" hidden="1">
      <c r="A627" s="74" t="s">
        <v>2721</v>
      </c>
      <c r="B627" s="74" t="s">
        <v>4144</v>
      </c>
      <c r="C627" s="74" t="s">
        <v>2719</v>
      </c>
      <c r="D627" s="74" t="s">
        <v>4575</v>
      </c>
      <c r="E627" s="74" t="s">
        <v>4586</v>
      </c>
      <c r="F627" s="74" t="s">
        <v>4587</v>
      </c>
      <c r="G627" s="74" t="s">
        <v>4587</v>
      </c>
      <c r="H627" s="74" t="str">
        <f t="shared" si="40"/>
        <v>B12</v>
      </c>
      <c r="I627" s="74" t="str">
        <f>IF(ISERROR(VLOOKUP(H627,BD!BN$2:BO$51,2,FALSE)),"",VLOOKUP(H627,BD!BN$2:BO$51,2,FALSE))</f>
        <v>BLOQUE 12</v>
      </c>
      <c r="J627" s="74" t="str">
        <f t="shared" si="39"/>
        <v>EY</v>
      </c>
      <c r="K627" s="74" t="str">
        <f t="shared" si="38"/>
        <v>EDEN YUTURI</v>
      </c>
      <c r="L627" s="74" t="str">
        <f t="shared" si="38"/>
        <v>PAD T</v>
      </c>
      <c r="M627" s="74" t="str">
        <f t="shared" si="37"/>
        <v>EDEN YUTURI-T154</v>
      </c>
      <c r="N627" s="71" t="s">
        <v>3382</v>
      </c>
    </row>
    <row r="628" spans="1:14" hidden="1">
      <c r="A628" s="74" t="s">
        <v>2721</v>
      </c>
      <c r="B628" s="74" t="s">
        <v>4144</v>
      </c>
      <c r="C628" s="74" t="s">
        <v>2719</v>
      </c>
      <c r="D628" s="74" t="s">
        <v>4575</v>
      </c>
      <c r="E628" s="74" t="s">
        <v>4588</v>
      </c>
      <c r="F628" s="74" t="s">
        <v>4589</v>
      </c>
      <c r="G628" s="74" t="s">
        <v>4589</v>
      </c>
      <c r="H628" s="74" t="str">
        <f t="shared" si="40"/>
        <v>B12</v>
      </c>
      <c r="I628" s="74" t="str">
        <f>IF(ISERROR(VLOOKUP(H628,BD!BN$2:BO$51,2,FALSE)),"",VLOOKUP(H628,BD!BN$2:BO$51,2,FALSE))</f>
        <v>BLOQUE 12</v>
      </c>
      <c r="J628" s="74" t="str">
        <f t="shared" si="39"/>
        <v>EY</v>
      </c>
      <c r="K628" s="74" t="str">
        <f t="shared" si="38"/>
        <v>EDEN YUTURI</v>
      </c>
      <c r="L628" s="74" t="str">
        <f t="shared" si="38"/>
        <v>PAD T</v>
      </c>
      <c r="M628" s="74" t="str">
        <f t="shared" si="37"/>
        <v>EDEN YUTURI-T155</v>
      </c>
      <c r="N628" s="71" t="s">
        <v>3382</v>
      </c>
    </row>
    <row r="629" spans="1:14" hidden="1">
      <c r="A629" s="74" t="s">
        <v>2721</v>
      </c>
      <c r="B629" s="74" t="s">
        <v>4144</v>
      </c>
      <c r="C629" s="74" t="s">
        <v>2719</v>
      </c>
      <c r="D629" s="74" t="s">
        <v>4575</v>
      </c>
      <c r="E629" s="74" t="s">
        <v>4590</v>
      </c>
      <c r="F629" s="74" t="s">
        <v>4591</v>
      </c>
      <c r="G629" s="74" t="s">
        <v>4591</v>
      </c>
      <c r="H629" s="74" t="str">
        <f t="shared" si="40"/>
        <v>B12</v>
      </c>
      <c r="I629" s="74" t="str">
        <f>IF(ISERROR(VLOOKUP(H629,BD!BN$2:BO$51,2,FALSE)),"",VLOOKUP(H629,BD!BN$2:BO$51,2,FALSE))</f>
        <v>BLOQUE 12</v>
      </c>
      <c r="J629" s="74" t="str">
        <f t="shared" si="39"/>
        <v>EY</v>
      </c>
      <c r="K629" s="74" t="str">
        <f t="shared" si="38"/>
        <v>EDEN YUTURI</v>
      </c>
      <c r="L629" s="74" t="str">
        <f t="shared" si="38"/>
        <v>PAD T</v>
      </c>
      <c r="M629" s="74" t="str">
        <f t="shared" si="37"/>
        <v>EDEN YUTURI-T158H</v>
      </c>
      <c r="N629" s="71" t="s">
        <v>3382</v>
      </c>
    </row>
    <row r="630" spans="1:14" hidden="1">
      <c r="A630" s="74" t="s">
        <v>2721</v>
      </c>
      <c r="B630" s="74" t="s">
        <v>4144</v>
      </c>
      <c r="C630" s="74" t="s">
        <v>2719</v>
      </c>
      <c r="D630" s="74" t="s">
        <v>4575</v>
      </c>
      <c r="E630" s="74" t="s">
        <v>4592</v>
      </c>
      <c r="F630" s="74" t="s">
        <v>4593</v>
      </c>
      <c r="G630" s="74" t="s">
        <v>4593</v>
      </c>
      <c r="H630" s="74" t="str">
        <f t="shared" si="40"/>
        <v>B12</v>
      </c>
      <c r="I630" s="74" t="str">
        <f>IF(ISERROR(VLOOKUP(H630,BD!BN$2:BO$51,2,FALSE)),"",VLOOKUP(H630,BD!BN$2:BO$51,2,FALSE))</f>
        <v>BLOQUE 12</v>
      </c>
      <c r="J630" s="74" t="str">
        <f t="shared" si="39"/>
        <v>EY</v>
      </c>
      <c r="K630" s="74" t="str">
        <f t="shared" si="38"/>
        <v>EDEN YUTURI</v>
      </c>
      <c r="L630" s="74" t="str">
        <f t="shared" si="38"/>
        <v>PAD T</v>
      </c>
      <c r="M630" s="74" t="str">
        <f t="shared" si="37"/>
        <v>EDEN YUTURI-T164</v>
      </c>
      <c r="N630" s="71" t="s">
        <v>3382</v>
      </c>
    </row>
    <row r="631" spans="1:14" hidden="1">
      <c r="A631" s="74" t="s">
        <v>2721</v>
      </c>
      <c r="B631" s="74" t="s">
        <v>4144</v>
      </c>
      <c r="C631" s="74" t="s">
        <v>2798</v>
      </c>
      <c r="D631" s="74" t="s">
        <v>3489</v>
      </c>
      <c r="E631" s="74" t="s">
        <v>4594</v>
      </c>
      <c r="F631" s="74" t="s">
        <v>4595</v>
      </c>
      <c r="G631" s="74" t="s">
        <v>4595</v>
      </c>
      <c r="H631" s="74" t="str">
        <f t="shared" si="40"/>
        <v>B12</v>
      </c>
      <c r="I631" s="74" t="str">
        <f>IF(ISERROR(VLOOKUP(H631,BD!BN$2:BO$51,2,FALSE)),"",VLOOKUP(H631,BD!BN$2:BO$51,2,FALSE))</f>
        <v>BLOQUE 12</v>
      </c>
      <c r="J631" s="74" t="str">
        <f t="shared" si="39"/>
        <v>EY</v>
      </c>
      <c r="K631" s="74" t="str">
        <f t="shared" si="38"/>
        <v>PAÑACOCHA</v>
      </c>
      <c r="L631" s="74" t="str">
        <f t="shared" si="38"/>
        <v>PAD A</v>
      </c>
      <c r="M631" s="74" t="str">
        <f t="shared" si="37"/>
        <v>PANACOCHA-A031</v>
      </c>
      <c r="N631" s="71" t="s">
        <v>3382</v>
      </c>
    </row>
    <row r="632" spans="1:14" hidden="1">
      <c r="A632" s="74" t="s">
        <v>2721</v>
      </c>
      <c r="B632" s="74" t="s">
        <v>4144</v>
      </c>
      <c r="C632" s="74" t="s">
        <v>2798</v>
      </c>
      <c r="D632" s="74" t="s">
        <v>3489</v>
      </c>
      <c r="E632" s="74" t="s">
        <v>4596</v>
      </c>
      <c r="F632" s="74" t="s">
        <v>4597</v>
      </c>
      <c r="G632" s="74" t="s">
        <v>4597</v>
      </c>
      <c r="H632" s="74" t="str">
        <f t="shared" si="40"/>
        <v>B12</v>
      </c>
      <c r="I632" s="74" t="str">
        <f>IF(ISERROR(VLOOKUP(H632,BD!BN$2:BO$51,2,FALSE)),"",VLOOKUP(H632,BD!BN$2:BO$51,2,FALSE))</f>
        <v>BLOQUE 12</v>
      </c>
      <c r="J632" s="74" t="str">
        <f t="shared" si="39"/>
        <v>EY</v>
      </c>
      <c r="K632" s="74" t="str">
        <f t="shared" si="38"/>
        <v>PAÑACOCHA</v>
      </c>
      <c r="L632" s="74" t="str">
        <f t="shared" si="38"/>
        <v>PAD A</v>
      </c>
      <c r="M632" s="74" t="str">
        <f t="shared" si="37"/>
        <v>PANACOCHA-A032</v>
      </c>
      <c r="N632" s="71" t="s">
        <v>3382</v>
      </c>
    </row>
    <row r="633" spans="1:14" hidden="1">
      <c r="A633" s="74" t="s">
        <v>2721</v>
      </c>
      <c r="B633" s="74" t="s">
        <v>4144</v>
      </c>
      <c r="C633" s="74" t="s">
        <v>2798</v>
      </c>
      <c r="D633" s="74" t="s">
        <v>3489</v>
      </c>
      <c r="E633" s="74" t="s">
        <v>4598</v>
      </c>
      <c r="F633" s="74" t="s">
        <v>4599</v>
      </c>
      <c r="G633" s="74" t="s">
        <v>4599</v>
      </c>
      <c r="H633" s="74" t="str">
        <f t="shared" si="40"/>
        <v>B12</v>
      </c>
      <c r="I633" s="74" t="str">
        <f>IF(ISERROR(VLOOKUP(H633,BD!BN$2:BO$51,2,FALSE)),"",VLOOKUP(H633,BD!BN$2:BO$51,2,FALSE))</f>
        <v>BLOQUE 12</v>
      </c>
      <c r="J633" s="74" t="str">
        <f t="shared" si="39"/>
        <v>EY</v>
      </c>
      <c r="K633" s="74" t="str">
        <f t="shared" si="38"/>
        <v>PAÑACOCHA</v>
      </c>
      <c r="L633" s="74" t="str">
        <f t="shared" si="38"/>
        <v>PAD A</v>
      </c>
      <c r="M633" s="74" t="str">
        <f t="shared" si="37"/>
        <v>PANACOCHA-A038</v>
      </c>
      <c r="N633" s="71" t="s">
        <v>3382</v>
      </c>
    </row>
    <row r="634" spans="1:14" hidden="1">
      <c r="A634" s="74" t="s">
        <v>2721</v>
      </c>
      <c r="B634" s="74" t="s">
        <v>4144</v>
      </c>
      <c r="C634" s="74" t="s">
        <v>2798</v>
      </c>
      <c r="D634" s="74" t="s">
        <v>3489</v>
      </c>
      <c r="E634" s="74" t="s">
        <v>4600</v>
      </c>
      <c r="F634" s="74" t="s">
        <v>4601</v>
      </c>
      <c r="G634" s="74" t="s">
        <v>4601</v>
      </c>
      <c r="H634" s="74" t="str">
        <f t="shared" si="40"/>
        <v>B12</v>
      </c>
      <c r="I634" s="74" t="str">
        <f>IF(ISERROR(VLOOKUP(H634,BD!BN$2:BO$51,2,FALSE)),"",VLOOKUP(H634,BD!BN$2:BO$51,2,FALSE))</f>
        <v>BLOQUE 12</v>
      </c>
      <c r="J634" s="74" t="str">
        <f t="shared" si="39"/>
        <v>EY</v>
      </c>
      <c r="K634" s="74" t="str">
        <f t="shared" si="38"/>
        <v>PAÑACOCHA</v>
      </c>
      <c r="L634" s="74" t="str">
        <f t="shared" si="38"/>
        <v>PAD A</v>
      </c>
      <c r="M634" s="74" t="str">
        <f t="shared" si="37"/>
        <v>PANACOCHA-A039</v>
      </c>
      <c r="N634" s="71" t="s">
        <v>3382</v>
      </c>
    </row>
    <row r="635" spans="1:14" hidden="1">
      <c r="A635" s="74" t="s">
        <v>2721</v>
      </c>
      <c r="B635" s="74" t="s">
        <v>4144</v>
      </c>
      <c r="C635" s="74" t="s">
        <v>2798</v>
      </c>
      <c r="D635" s="74" t="s">
        <v>3489</v>
      </c>
      <c r="E635" s="74" t="s">
        <v>4602</v>
      </c>
      <c r="F635" s="74" t="s">
        <v>4603</v>
      </c>
      <c r="G635" s="74" t="s">
        <v>4603</v>
      </c>
      <c r="H635" s="74" t="str">
        <f t="shared" si="40"/>
        <v>B12</v>
      </c>
      <c r="I635" s="74" t="str">
        <f>IF(ISERROR(VLOOKUP(H635,BD!BN$2:BO$51,2,FALSE)),"",VLOOKUP(H635,BD!BN$2:BO$51,2,FALSE))</f>
        <v>BLOQUE 12</v>
      </c>
      <c r="J635" s="74" t="str">
        <f t="shared" si="39"/>
        <v>EY</v>
      </c>
      <c r="K635" s="74" t="str">
        <f t="shared" si="38"/>
        <v>PAÑACOCHA</v>
      </c>
      <c r="L635" s="74" t="str">
        <f t="shared" si="38"/>
        <v>PAD A</v>
      </c>
      <c r="M635" s="74" t="str">
        <f t="shared" si="37"/>
        <v>PAÑACOCHA-A014</v>
      </c>
      <c r="N635" s="71" t="s">
        <v>3382</v>
      </c>
    </row>
    <row r="636" spans="1:14" hidden="1">
      <c r="A636" s="74" t="s">
        <v>2721</v>
      </c>
      <c r="B636" s="74" t="s">
        <v>4144</v>
      </c>
      <c r="C636" s="74" t="s">
        <v>2798</v>
      </c>
      <c r="D636" s="74" t="s">
        <v>3489</v>
      </c>
      <c r="E636" s="74" t="s">
        <v>4604</v>
      </c>
      <c r="F636" s="74" t="s">
        <v>4605</v>
      </c>
      <c r="G636" s="74" t="s">
        <v>4605</v>
      </c>
      <c r="H636" s="74" t="str">
        <f t="shared" si="40"/>
        <v>B12</v>
      </c>
      <c r="I636" s="74" t="str">
        <f>IF(ISERROR(VLOOKUP(H636,BD!BN$2:BO$51,2,FALSE)),"",VLOOKUP(H636,BD!BN$2:BO$51,2,FALSE))</f>
        <v>BLOQUE 12</v>
      </c>
      <c r="J636" s="74" t="str">
        <f t="shared" si="39"/>
        <v>EY</v>
      </c>
      <c r="K636" s="74" t="str">
        <f t="shared" si="38"/>
        <v>PAÑACOCHA</v>
      </c>
      <c r="L636" s="74" t="str">
        <f t="shared" si="38"/>
        <v>PAD A</v>
      </c>
      <c r="M636" s="74" t="str">
        <f t="shared" si="37"/>
        <v>PAÑACOCHA-A011</v>
      </c>
      <c r="N636" s="71" t="s">
        <v>3382</v>
      </c>
    </row>
    <row r="637" spans="1:14" hidden="1">
      <c r="A637" s="74" t="s">
        <v>2721</v>
      </c>
      <c r="B637" s="74" t="s">
        <v>4144</v>
      </c>
      <c r="C637" s="74" t="s">
        <v>2798</v>
      </c>
      <c r="D637" s="74" t="s">
        <v>3489</v>
      </c>
      <c r="E637" s="74" t="s">
        <v>4606</v>
      </c>
      <c r="F637" s="74" t="s">
        <v>4607</v>
      </c>
      <c r="G637" s="74" t="s">
        <v>4607</v>
      </c>
      <c r="H637" s="74" t="str">
        <f t="shared" si="40"/>
        <v>B12</v>
      </c>
      <c r="I637" s="74" t="str">
        <f>IF(ISERROR(VLOOKUP(H637,BD!BN$2:BO$51,2,FALSE)),"",VLOOKUP(H637,BD!BN$2:BO$51,2,FALSE))</f>
        <v>BLOQUE 12</v>
      </c>
      <c r="J637" s="74" t="str">
        <f t="shared" si="39"/>
        <v>EY</v>
      </c>
      <c r="K637" s="74" t="str">
        <f t="shared" si="38"/>
        <v>PAÑACOCHA</v>
      </c>
      <c r="L637" s="74" t="str">
        <f t="shared" si="38"/>
        <v>PAD A</v>
      </c>
      <c r="M637" s="74" t="str">
        <f t="shared" si="37"/>
        <v>PAÑACOCHA-A008</v>
      </c>
      <c r="N637" s="71" t="s">
        <v>3382</v>
      </c>
    </row>
    <row r="638" spans="1:14" hidden="1">
      <c r="A638" s="74" t="s">
        <v>2721</v>
      </c>
      <c r="B638" s="74" t="s">
        <v>4144</v>
      </c>
      <c r="C638" s="74" t="s">
        <v>2798</v>
      </c>
      <c r="D638" s="74" t="s">
        <v>3489</v>
      </c>
      <c r="E638" s="74" t="s">
        <v>4608</v>
      </c>
      <c r="F638" s="74" t="s">
        <v>4609</v>
      </c>
      <c r="G638" s="74" t="s">
        <v>4609</v>
      </c>
      <c r="H638" s="74" t="str">
        <f t="shared" si="40"/>
        <v>B12</v>
      </c>
      <c r="I638" s="74" t="str">
        <f>IF(ISERROR(VLOOKUP(H638,BD!BN$2:BO$51,2,FALSE)),"",VLOOKUP(H638,BD!BN$2:BO$51,2,FALSE))</f>
        <v>BLOQUE 12</v>
      </c>
      <c r="J638" s="74" t="str">
        <f t="shared" si="39"/>
        <v>EY</v>
      </c>
      <c r="K638" s="74" t="str">
        <f t="shared" si="38"/>
        <v>PAÑACOCHA</v>
      </c>
      <c r="L638" s="74" t="str">
        <f t="shared" si="38"/>
        <v>PAD A</v>
      </c>
      <c r="M638" s="74" t="str">
        <f t="shared" si="37"/>
        <v>PAÑACOCHA-A025</v>
      </c>
      <c r="N638" s="71" t="s">
        <v>3382</v>
      </c>
    </row>
    <row r="639" spans="1:14" hidden="1">
      <c r="A639" s="74" t="s">
        <v>2721</v>
      </c>
      <c r="B639" s="74" t="s">
        <v>4144</v>
      </c>
      <c r="C639" s="74" t="s">
        <v>2798</v>
      </c>
      <c r="D639" s="74" t="s">
        <v>3489</v>
      </c>
      <c r="E639" s="74" t="s">
        <v>4610</v>
      </c>
      <c r="F639" s="74" t="s">
        <v>4611</v>
      </c>
      <c r="G639" s="74" t="s">
        <v>4611</v>
      </c>
      <c r="H639" s="74" t="str">
        <f t="shared" si="40"/>
        <v>B12</v>
      </c>
      <c r="I639" s="74" t="str">
        <f>IF(ISERROR(VLOOKUP(H639,BD!BN$2:BO$51,2,FALSE)),"",VLOOKUP(H639,BD!BN$2:BO$51,2,FALSE))</f>
        <v>BLOQUE 12</v>
      </c>
      <c r="J639" s="74" t="str">
        <f t="shared" si="39"/>
        <v>EY</v>
      </c>
      <c r="K639" s="74" t="str">
        <f t="shared" si="38"/>
        <v>PAÑACOCHA</v>
      </c>
      <c r="L639" s="74" t="str">
        <f t="shared" si="38"/>
        <v>PAD A</v>
      </c>
      <c r="M639" s="74" t="str">
        <f t="shared" si="37"/>
        <v>PAÑACOCHA-A001</v>
      </c>
      <c r="N639" s="71" t="s">
        <v>3382</v>
      </c>
    </row>
    <row r="640" spans="1:14" hidden="1">
      <c r="A640" s="74" t="s">
        <v>2721</v>
      </c>
      <c r="B640" s="74" t="s">
        <v>4144</v>
      </c>
      <c r="C640" s="74" t="s">
        <v>2798</v>
      </c>
      <c r="D640" s="74" t="s">
        <v>3489</v>
      </c>
      <c r="E640" s="74" t="s">
        <v>4612</v>
      </c>
      <c r="F640" s="74" t="s">
        <v>4613</v>
      </c>
      <c r="G640" s="74" t="s">
        <v>4613</v>
      </c>
      <c r="H640" s="74" t="str">
        <f>+A640</f>
        <v>B12</v>
      </c>
      <c r="I640" s="74" t="str">
        <f>IF(ISERROR(VLOOKUP(H640,BD!BN$2:BO$51,2,FALSE)),"",VLOOKUP(H640,BD!BN$2:BO$51,2,FALSE))</f>
        <v>BLOQUE 12</v>
      </c>
      <c r="J640" s="74" t="str">
        <f t="shared" si="39"/>
        <v>EY</v>
      </c>
      <c r="K640" s="74" t="str">
        <f>+C640</f>
        <v>PAÑACOCHA</v>
      </c>
      <c r="L640" s="74" t="str">
        <f>+D640</f>
        <v>PAD A</v>
      </c>
      <c r="M640" s="74" t="str">
        <f t="shared" si="37"/>
        <v>PAÑACOCHA-A015</v>
      </c>
      <c r="N640" s="71" t="s">
        <v>3382</v>
      </c>
    </row>
    <row r="641" spans="1:14" hidden="1">
      <c r="A641" s="74" t="s">
        <v>2721</v>
      </c>
      <c r="B641" s="74" t="s">
        <v>4144</v>
      </c>
      <c r="C641" s="74" t="s">
        <v>2798</v>
      </c>
      <c r="D641" s="74" t="s">
        <v>3489</v>
      </c>
      <c r="E641" s="74" t="s">
        <v>4612</v>
      </c>
      <c r="F641" s="74" t="s">
        <v>4613</v>
      </c>
      <c r="G641" s="74" t="s">
        <v>4614</v>
      </c>
      <c r="H641" s="74" t="str">
        <f t="shared" si="40"/>
        <v>B12</v>
      </c>
      <c r="I641" s="74" t="str">
        <f>IF(ISERROR(VLOOKUP(H641,BD!BN$2:BO$51,2,FALSE)),"",VLOOKUP(H641,BD!BN$2:BO$51,2,FALSE))</f>
        <v>BLOQUE 12</v>
      </c>
      <c r="J641" s="74" t="str">
        <f t="shared" si="39"/>
        <v>EY</v>
      </c>
      <c r="K641" s="74" t="str">
        <f t="shared" si="38"/>
        <v>PAÑACOCHA</v>
      </c>
      <c r="L641" s="74" t="str">
        <f t="shared" si="38"/>
        <v>PAD A</v>
      </c>
      <c r="M641" s="74" t="str">
        <f t="shared" si="37"/>
        <v>PAÑACOCHA-A015S1</v>
      </c>
      <c r="N641" s="71" t="s">
        <v>3382</v>
      </c>
    </row>
    <row r="642" spans="1:14" hidden="1">
      <c r="A642" s="74" t="s">
        <v>2721</v>
      </c>
      <c r="B642" s="74" t="s">
        <v>4144</v>
      </c>
      <c r="C642" s="74" t="s">
        <v>2798</v>
      </c>
      <c r="D642" s="74" t="s">
        <v>3489</v>
      </c>
      <c r="E642" s="74" t="s">
        <v>4615</v>
      </c>
      <c r="F642" s="74" t="s">
        <v>4616</v>
      </c>
      <c r="G642" s="74" t="s">
        <v>4616</v>
      </c>
      <c r="H642" s="74" t="str">
        <f t="shared" si="40"/>
        <v>B12</v>
      </c>
      <c r="I642" s="74" t="str">
        <f>IF(ISERROR(VLOOKUP(H642,BD!BN$2:BO$51,2,FALSE)),"",VLOOKUP(H642,BD!BN$2:BO$51,2,FALSE))</f>
        <v>BLOQUE 12</v>
      </c>
      <c r="J642" s="74" t="str">
        <f t="shared" si="39"/>
        <v>EY</v>
      </c>
      <c r="K642" s="74" t="str">
        <f t="shared" si="38"/>
        <v>PAÑACOCHA</v>
      </c>
      <c r="L642" s="74" t="str">
        <f t="shared" si="38"/>
        <v>PAD A</v>
      </c>
      <c r="M642" s="74" t="str">
        <f t="shared" si="37"/>
        <v>PAÑACOCHA-A013</v>
      </c>
      <c r="N642" s="71" t="s">
        <v>3382</v>
      </c>
    </row>
    <row r="643" spans="1:14" hidden="1">
      <c r="A643" s="74" t="s">
        <v>2721</v>
      </c>
      <c r="B643" s="74" t="s">
        <v>4144</v>
      </c>
      <c r="C643" s="74" t="s">
        <v>2798</v>
      </c>
      <c r="D643" s="74" t="s">
        <v>3489</v>
      </c>
      <c r="E643" s="74" t="s">
        <v>4617</v>
      </c>
      <c r="F643" s="74" t="s">
        <v>4618</v>
      </c>
      <c r="G643" s="74" t="s">
        <v>4618</v>
      </c>
      <c r="H643" s="74" t="str">
        <f t="shared" si="40"/>
        <v>B12</v>
      </c>
      <c r="I643" s="74" t="str">
        <f>IF(ISERROR(VLOOKUP(H643,BD!BN$2:BO$51,2,FALSE)),"",VLOOKUP(H643,BD!BN$2:BO$51,2,FALSE))</f>
        <v>BLOQUE 12</v>
      </c>
      <c r="J643" s="74" t="str">
        <f t="shared" si="39"/>
        <v>EY</v>
      </c>
      <c r="K643" s="74" t="str">
        <f t="shared" si="38"/>
        <v>PAÑACOCHA</v>
      </c>
      <c r="L643" s="74" t="str">
        <f t="shared" si="38"/>
        <v>PAD A</v>
      </c>
      <c r="M643" s="74" t="str">
        <f t="shared" si="37"/>
        <v>PAÑACOCHA-A009</v>
      </c>
      <c r="N643" s="71" t="s">
        <v>3382</v>
      </c>
    </row>
    <row r="644" spans="1:14" hidden="1">
      <c r="A644" s="74" t="s">
        <v>2721</v>
      </c>
      <c r="B644" s="74" t="s">
        <v>4144</v>
      </c>
      <c r="C644" s="74" t="s">
        <v>2798</v>
      </c>
      <c r="D644" s="74" t="s">
        <v>3489</v>
      </c>
      <c r="E644" s="74" t="s">
        <v>4619</v>
      </c>
      <c r="F644" s="74" t="s">
        <v>4620</v>
      </c>
      <c r="G644" s="74" t="s">
        <v>4620</v>
      </c>
      <c r="H644" s="74" t="str">
        <f t="shared" si="40"/>
        <v>B12</v>
      </c>
      <c r="I644" s="74" t="str">
        <f>IF(ISERROR(VLOOKUP(H644,BD!BN$2:BO$51,2,FALSE)),"",VLOOKUP(H644,BD!BN$2:BO$51,2,FALSE))</f>
        <v>BLOQUE 12</v>
      </c>
      <c r="J644" s="74" t="str">
        <f t="shared" si="39"/>
        <v>EY</v>
      </c>
      <c r="K644" s="74" t="str">
        <f t="shared" si="38"/>
        <v>PAÑACOCHA</v>
      </c>
      <c r="L644" s="74" t="str">
        <f t="shared" si="38"/>
        <v>PAD A</v>
      </c>
      <c r="M644" s="74" t="str">
        <f t="shared" si="37"/>
        <v>PAÑACOCHA-A023</v>
      </c>
      <c r="N644" s="71" t="s">
        <v>3382</v>
      </c>
    </row>
    <row r="645" spans="1:14" hidden="1">
      <c r="A645" s="74" t="s">
        <v>2721</v>
      </c>
      <c r="B645" s="74" t="s">
        <v>4144</v>
      </c>
      <c r="C645" s="74" t="s">
        <v>2798</v>
      </c>
      <c r="D645" s="74" t="s">
        <v>3489</v>
      </c>
      <c r="E645" s="74" t="s">
        <v>4621</v>
      </c>
      <c r="F645" s="74" t="s">
        <v>4622</v>
      </c>
      <c r="G645" s="74" t="s">
        <v>4622</v>
      </c>
      <c r="H645" s="74" t="str">
        <f t="shared" si="40"/>
        <v>B12</v>
      </c>
      <c r="I645" s="74" t="str">
        <f>IF(ISERROR(VLOOKUP(H645,BD!BN$2:BO$51,2,FALSE)),"",VLOOKUP(H645,BD!BN$2:BO$51,2,FALSE))</f>
        <v>BLOQUE 12</v>
      </c>
      <c r="J645" s="74" t="str">
        <f t="shared" si="39"/>
        <v>EY</v>
      </c>
      <c r="K645" s="74" t="str">
        <f t="shared" si="38"/>
        <v>PAÑACOCHA</v>
      </c>
      <c r="L645" s="74" t="str">
        <f t="shared" si="38"/>
        <v>PAD A</v>
      </c>
      <c r="M645" s="74" t="str">
        <f t="shared" si="37"/>
        <v>PAÑACOCHA-A012</v>
      </c>
      <c r="N645" s="71" t="s">
        <v>3382</v>
      </c>
    </row>
    <row r="646" spans="1:14" hidden="1">
      <c r="A646" s="74" t="s">
        <v>2721</v>
      </c>
      <c r="B646" s="74" t="s">
        <v>4144</v>
      </c>
      <c r="C646" s="74" t="s">
        <v>2798</v>
      </c>
      <c r="D646" s="74" t="s">
        <v>3489</v>
      </c>
      <c r="E646" s="74" t="s">
        <v>4623</v>
      </c>
      <c r="F646" s="74" t="s">
        <v>4624</v>
      </c>
      <c r="G646" s="74" t="s">
        <v>4624</v>
      </c>
      <c r="H646" s="74" t="str">
        <f t="shared" si="40"/>
        <v>B12</v>
      </c>
      <c r="I646" s="74" t="str">
        <f>IF(ISERROR(VLOOKUP(H646,BD!BN$2:BO$51,2,FALSE)),"",VLOOKUP(H646,BD!BN$2:BO$51,2,FALSE))</f>
        <v>BLOQUE 12</v>
      </c>
      <c r="J646" s="74" t="str">
        <f t="shared" si="39"/>
        <v>EY</v>
      </c>
      <c r="K646" s="74" t="str">
        <f t="shared" si="38"/>
        <v>PAÑACOCHA</v>
      </c>
      <c r="L646" s="74" t="str">
        <f t="shared" si="38"/>
        <v>PAD A</v>
      </c>
      <c r="M646" s="74" t="str">
        <f t="shared" si="37"/>
        <v>PAÑACOCHA-A024</v>
      </c>
      <c r="N646" s="71" t="s">
        <v>3382</v>
      </c>
    </row>
    <row r="647" spans="1:14" hidden="1">
      <c r="A647" s="74" t="s">
        <v>2721</v>
      </c>
      <c r="B647" s="74" t="s">
        <v>4144</v>
      </c>
      <c r="C647" s="74" t="s">
        <v>2798</v>
      </c>
      <c r="D647" s="74" t="s">
        <v>3489</v>
      </c>
      <c r="E647" s="74" t="s">
        <v>4625</v>
      </c>
      <c r="F647" s="74" t="s">
        <v>4626</v>
      </c>
      <c r="G647" s="74" t="s">
        <v>4626</v>
      </c>
      <c r="H647" s="74" t="str">
        <f t="shared" si="40"/>
        <v>B12</v>
      </c>
      <c r="I647" s="74" t="str">
        <f>IF(ISERROR(VLOOKUP(H647,BD!BN$2:BO$51,2,FALSE)),"",VLOOKUP(H647,BD!BN$2:BO$51,2,FALSE))</f>
        <v>BLOQUE 12</v>
      </c>
      <c r="J647" s="74" t="str">
        <f t="shared" si="39"/>
        <v>EY</v>
      </c>
      <c r="K647" s="74" t="str">
        <f t="shared" si="38"/>
        <v>PAÑACOCHA</v>
      </c>
      <c r="L647" s="74" t="str">
        <f t="shared" si="38"/>
        <v>PAD A</v>
      </c>
      <c r="M647" s="74" t="str">
        <f t="shared" si="37"/>
        <v>PAÑACOCHA-A007</v>
      </c>
      <c r="N647" s="71" t="s">
        <v>3382</v>
      </c>
    </row>
    <row r="648" spans="1:14" hidden="1">
      <c r="A648" s="74" t="s">
        <v>2721</v>
      </c>
      <c r="B648" s="74" t="s">
        <v>4144</v>
      </c>
      <c r="C648" s="74" t="s">
        <v>2798</v>
      </c>
      <c r="D648" s="74" t="s">
        <v>3516</v>
      </c>
      <c r="E648" s="74" t="s">
        <v>4627</v>
      </c>
      <c r="F648" s="74" t="s">
        <v>4628</v>
      </c>
      <c r="G648" s="74" t="s">
        <v>4628</v>
      </c>
      <c r="H648" s="74" t="str">
        <f t="shared" si="40"/>
        <v>B12</v>
      </c>
      <c r="I648" s="74" t="str">
        <f>IF(ISERROR(VLOOKUP(H648,BD!BN$2:BO$51,2,FALSE)),"",VLOOKUP(H648,BD!BN$2:BO$51,2,FALSE))</f>
        <v>BLOQUE 12</v>
      </c>
      <c r="J648" s="74" t="str">
        <f t="shared" si="39"/>
        <v>EY</v>
      </c>
      <c r="K648" s="74" t="str">
        <f t="shared" si="38"/>
        <v>PAÑACOCHA</v>
      </c>
      <c r="L648" s="74" t="str">
        <f t="shared" si="38"/>
        <v>PAD B</v>
      </c>
      <c r="M648" s="74" t="str">
        <f t="shared" si="37"/>
        <v>PANACOCHA-B037</v>
      </c>
      <c r="N648" s="71" t="s">
        <v>3382</v>
      </c>
    </row>
    <row r="649" spans="1:14" hidden="1">
      <c r="A649" s="74" t="s">
        <v>2721</v>
      </c>
      <c r="B649" s="74" t="s">
        <v>4144</v>
      </c>
      <c r="C649" s="74" t="s">
        <v>2798</v>
      </c>
      <c r="D649" s="74" t="s">
        <v>3516</v>
      </c>
      <c r="E649" s="74" t="s">
        <v>4629</v>
      </c>
      <c r="F649" s="74" t="s">
        <v>4630</v>
      </c>
      <c r="G649" s="74" t="s">
        <v>4630</v>
      </c>
      <c r="H649" s="74" t="str">
        <f t="shared" si="40"/>
        <v>B12</v>
      </c>
      <c r="I649" s="74" t="str">
        <f>IF(ISERROR(VLOOKUP(H649,BD!BN$2:BO$51,2,FALSE)),"",VLOOKUP(H649,BD!BN$2:BO$51,2,FALSE))</f>
        <v>BLOQUE 12</v>
      </c>
      <c r="J649" s="74" t="str">
        <f t="shared" si="39"/>
        <v>EY</v>
      </c>
      <c r="K649" s="74" t="str">
        <f t="shared" si="38"/>
        <v>PAÑACOCHA</v>
      </c>
      <c r="L649" s="74" t="str">
        <f t="shared" si="38"/>
        <v>PAD B</v>
      </c>
      <c r="M649" s="74" t="str">
        <f t="shared" si="37"/>
        <v>PAÑACOCHA-B033</v>
      </c>
      <c r="N649" s="71" t="s">
        <v>3382</v>
      </c>
    </row>
    <row r="650" spans="1:14" hidden="1">
      <c r="A650" s="74" t="s">
        <v>2721</v>
      </c>
      <c r="B650" s="74" t="s">
        <v>4144</v>
      </c>
      <c r="C650" s="74" t="s">
        <v>2798</v>
      </c>
      <c r="D650" s="74" t="s">
        <v>3516</v>
      </c>
      <c r="E650" s="74" t="s">
        <v>4631</v>
      </c>
      <c r="F650" s="74" t="s">
        <v>4632</v>
      </c>
      <c r="G650" s="74" t="s">
        <v>4632</v>
      </c>
      <c r="H650" s="74" t="str">
        <f t="shared" si="40"/>
        <v>B12</v>
      </c>
      <c r="I650" s="74" t="str">
        <f>IF(ISERROR(VLOOKUP(H650,BD!BN$2:BO$51,2,FALSE)),"",VLOOKUP(H650,BD!BN$2:BO$51,2,FALSE))</f>
        <v>BLOQUE 12</v>
      </c>
      <c r="J650" s="74" t="str">
        <f t="shared" si="39"/>
        <v>EY</v>
      </c>
      <c r="K650" s="74" t="str">
        <f t="shared" si="38"/>
        <v>PAÑACOCHA</v>
      </c>
      <c r="L650" s="74" t="str">
        <f t="shared" si="38"/>
        <v>PAD B</v>
      </c>
      <c r="M650" s="74" t="str">
        <f t="shared" si="37"/>
        <v>PANACOCHA-B035</v>
      </c>
      <c r="N650" s="71" t="s">
        <v>3382</v>
      </c>
    </row>
    <row r="651" spans="1:14" hidden="1">
      <c r="A651" s="74" t="s">
        <v>2721</v>
      </c>
      <c r="B651" s="74" t="s">
        <v>4144</v>
      </c>
      <c r="C651" s="74" t="s">
        <v>2798</v>
      </c>
      <c r="D651" s="74" t="s">
        <v>3516</v>
      </c>
      <c r="E651" s="74" t="s">
        <v>4633</v>
      </c>
      <c r="F651" s="74" t="s">
        <v>4634</v>
      </c>
      <c r="G651" s="74" t="s">
        <v>4634</v>
      </c>
      <c r="H651" s="74" t="str">
        <f t="shared" si="40"/>
        <v>B12</v>
      </c>
      <c r="I651" s="74" t="str">
        <f>IF(ISERROR(VLOOKUP(H651,BD!BN$2:BO$51,2,FALSE)),"",VLOOKUP(H651,BD!BN$2:BO$51,2,FALSE))</f>
        <v>BLOQUE 12</v>
      </c>
      <c r="J651" s="74" t="str">
        <f t="shared" si="39"/>
        <v>EY</v>
      </c>
      <c r="K651" s="74" t="str">
        <f t="shared" si="38"/>
        <v>PAÑACOCHA</v>
      </c>
      <c r="L651" s="74" t="str">
        <f t="shared" si="38"/>
        <v>PAD B</v>
      </c>
      <c r="M651" s="74" t="str">
        <f t="shared" si="37"/>
        <v>PANACOCHA-B036</v>
      </c>
      <c r="N651" s="71" t="s">
        <v>3382</v>
      </c>
    </row>
    <row r="652" spans="1:14" hidden="1">
      <c r="A652" s="74" t="s">
        <v>2721</v>
      </c>
      <c r="B652" s="74" t="s">
        <v>4144</v>
      </c>
      <c r="C652" s="74" t="s">
        <v>2798</v>
      </c>
      <c r="D652" s="74" t="s">
        <v>3516</v>
      </c>
      <c r="E652" s="74" t="s">
        <v>4635</v>
      </c>
      <c r="F652" s="74" t="s">
        <v>4636</v>
      </c>
      <c r="G652" s="74" t="s">
        <v>4636</v>
      </c>
      <c r="H652" s="74" t="str">
        <f t="shared" si="40"/>
        <v>B12</v>
      </c>
      <c r="I652" s="74" t="str">
        <f>IF(ISERROR(VLOOKUP(H652,BD!BN$2:BO$51,2,FALSE)),"",VLOOKUP(H652,BD!BN$2:BO$51,2,FALSE))</f>
        <v>BLOQUE 12</v>
      </c>
      <c r="J652" s="74" t="str">
        <f t="shared" si="39"/>
        <v>EY</v>
      </c>
      <c r="K652" s="74" t="str">
        <f t="shared" si="38"/>
        <v>PAÑACOCHA</v>
      </c>
      <c r="L652" s="74" t="str">
        <f t="shared" si="38"/>
        <v>PAD B</v>
      </c>
      <c r="M652" s="74" t="str">
        <f t="shared" ref="M652:M715" si="41">+IF(F652=F651,E652&amp;RIGHT(G652,2),E652)</f>
        <v>PANACOCHA-B034</v>
      </c>
      <c r="N652" s="71" t="s">
        <v>3382</v>
      </c>
    </row>
    <row r="653" spans="1:14" hidden="1">
      <c r="A653" s="74" t="s">
        <v>2721</v>
      </c>
      <c r="B653" s="74" t="s">
        <v>4144</v>
      </c>
      <c r="C653" s="74" t="s">
        <v>2798</v>
      </c>
      <c r="D653" s="74" t="s">
        <v>3516</v>
      </c>
      <c r="E653" s="74" t="s">
        <v>4637</v>
      </c>
      <c r="F653" s="74" t="s">
        <v>4638</v>
      </c>
      <c r="G653" s="74" t="s">
        <v>4638</v>
      </c>
      <c r="H653" s="74" t="str">
        <f t="shared" si="40"/>
        <v>B12</v>
      </c>
      <c r="I653" s="74" t="str">
        <f>IF(ISERROR(VLOOKUP(H653,BD!BN$2:BO$51,2,FALSE)),"",VLOOKUP(H653,BD!BN$2:BO$51,2,FALSE))</f>
        <v>BLOQUE 12</v>
      </c>
      <c r="J653" s="74" t="str">
        <f t="shared" si="39"/>
        <v>EY</v>
      </c>
      <c r="K653" s="74" t="str">
        <f t="shared" si="38"/>
        <v>PAÑACOCHA</v>
      </c>
      <c r="L653" s="74" t="str">
        <f t="shared" si="38"/>
        <v>PAD B</v>
      </c>
      <c r="M653" s="74" t="str">
        <f t="shared" si="41"/>
        <v>PANACOCHA-B030</v>
      </c>
      <c r="N653" s="71" t="s">
        <v>3382</v>
      </c>
    </row>
    <row r="654" spans="1:14" hidden="1">
      <c r="A654" s="74" t="s">
        <v>2721</v>
      </c>
      <c r="B654" s="74" t="s">
        <v>4144</v>
      </c>
      <c r="C654" s="74" t="s">
        <v>2798</v>
      </c>
      <c r="D654" s="74" t="s">
        <v>3516</v>
      </c>
      <c r="E654" s="74" t="s">
        <v>4639</v>
      </c>
      <c r="F654" s="74" t="s">
        <v>4640</v>
      </c>
      <c r="G654" s="74" t="s">
        <v>4640</v>
      </c>
      <c r="H654" s="74" t="str">
        <f t="shared" si="40"/>
        <v>B12</v>
      </c>
      <c r="I654" s="74" t="str">
        <f>IF(ISERROR(VLOOKUP(H654,BD!BN$2:BO$51,2,FALSE)),"",VLOOKUP(H654,BD!BN$2:BO$51,2,FALSE))</f>
        <v>BLOQUE 12</v>
      </c>
      <c r="J654" s="74" t="str">
        <f t="shared" si="39"/>
        <v>EY</v>
      </c>
      <c r="K654" s="74" t="str">
        <f t="shared" si="38"/>
        <v>PAÑACOCHA</v>
      </c>
      <c r="L654" s="74" t="str">
        <f t="shared" si="38"/>
        <v>PAD B</v>
      </c>
      <c r="M654" s="74" t="str">
        <f t="shared" si="41"/>
        <v>PANACOCHA-B029</v>
      </c>
      <c r="N654" s="71" t="s">
        <v>3382</v>
      </c>
    </row>
    <row r="655" spans="1:14" hidden="1">
      <c r="A655" s="74" t="s">
        <v>2721</v>
      </c>
      <c r="B655" s="74" t="s">
        <v>4144</v>
      </c>
      <c r="C655" s="74" t="s">
        <v>2798</v>
      </c>
      <c r="D655" s="74" t="s">
        <v>3516</v>
      </c>
      <c r="E655" s="74" t="s">
        <v>4641</v>
      </c>
      <c r="F655" s="74" t="s">
        <v>4642</v>
      </c>
      <c r="G655" s="74" t="s">
        <v>4642</v>
      </c>
      <c r="H655" s="74" t="str">
        <f t="shared" si="40"/>
        <v>B12</v>
      </c>
      <c r="I655" s="74" t="str">
        <f>IF(ISERROR(VLOOKUP(H655,BD!BN$2:BO$51,2,FALSE)),"",VLOOKUP(H655,BD!BN$2:BO$51,2,FALSE))</f>
        <v>BLOQUE 12</v>
      </c>
      <c r="J655" s="74" t="str">
        <f t="shared" si="39"/>
        <v>EY</v>
      </c>
      <c r="K655" s="74" t="str">
        <f t="shared" si="38"/>
        <v>PAÑACOCHA</v>
      </c>
      <c r="L655" s="74" t="str">
        <f t="shared" si="38"/>
        <v>PAD B</v>
      </c>
      <c r="M655" s="74" t="str">
        <f t="shared" si="41"/>
        <v>PAÑACOCHA-B016</v>
      </c>
      <c r="N655" s="71" t="s">
        <v>3382</v>
      </c>
    </row>
    <row r="656" spans="1:14" hidden="1">
      <c r="A656" s="74" t="s">
        <v>2721</v>
      </c>
      <c r="B656" s="74" t="s">
        <v>4144</v>
      </c>
      <c r="C656" s="74" t="s">
        <v>2798</v>
      </c>
      <c r="D656" s="74" t="s">
        <v>3516</v>
      </c>
      <c r="E656" s="74" t="s">
        <v>4643</v>
      </c>
      <c r="F656" s="74" t="s">
        <v>4644</v>
      </c>
      <c r="G656" s="74" t="s">
        <v>4644</v>
      </c>
      <c r="H656" s="74" t="str">
        <f t="shared" si="40"/>
        <v>B12</v>
      </c>
      <c r="I656" s="74" t="str">
        <f>IF(ISERROR(VLOOKUP(H656,BD!BN$2:BO$51,2,FALSE)),"",VLOOKUP(H656,BD!BN$2:BO$51,2,FALSE))</f>
        <v>BLOQUE 12</v>
      </c>
      <c r="J656" s="74" t="str">
        <f t="shared" si="39"/>
        <v>EY</v>
      </c>
      <c r="K656" s="74" t="str">
        <f t="shared" si="38"/>
        <v>PAÑACOCHA</v>
      </c>
      <c r="L656" s="74" t="str">
        <f t="shared" si="38"/>
        <v>PAD B</v>
      </c>
      <c r="M656" s="74" t="str">
        <f t="shared" si="41"/>
        <v>PAÑACOCHA-B017</v>
      </c>
      <c r="N656" s="71" t="s">
        <v>3382</v>
      </c>
    </row>
    <row r="657" spans="1:14" hidden="1">
      <c r="A657" s="74" t="s">
        <v>2721</v>
      </c>
      <c r="B657" s="74" t="s">
        <v>4144</v>
      </c>
      <c r="C657" s="74" t="s">
        <v>2798</v>
      </c>
      <c r="D657" s="74" t="s">
        <v>3516</v>
      </c>
      <c r="E657" s="74" t="s">
        <v>4645</v>
      </c>
      <c r="F657" s="74" t="s">
        <v>4646</v>
      </c>
      <c r="G657" s="74" t="s">
        <v>4646</v>
      </c>
      <c r="H657" s="74" t="str">
        <f t="shared" si="40"/>
        <v>B12</v>
      </c>
      <c r="I657" s="74" t="str">
        <f>IF(ISERROR(VLOOKUP(H657,BD!BN$2:BO$51,2,FALSE)),"",VLOOKUP(H657,BD!BN$2:BO$51,2,FALSE))</f>
        <v>BLOQUE 12</v>
      </c>
      <c r="J657" s="74" t="str">
        <f t="shared" si="39"/>
        <v>EY</v>
      </c>
      <c r="K657" s="74" t="str">
        <f t="shared" ref="K657:L721" si="42">+C657</f>
        <v>PAÑACOCHA</v>
      </c>
      <c r="L657" s="74" t="str">
        <f t="shared" si="42"/>
        <v>PAD B</v>
      </c>
      <c r="M657" s="74" t="str">
        <f t="shared" si="41"/>
        <v>PAÑACOCHA-B001I</v>
      </c>
      <c r="N657" s="71" t="s">
        <v>3382</v>
      </c>
    </row>
    <row r="658" spans="1:14" hidden="1">
      <c r="A658" s="74" t="s">
        <v>2721</v>
      </c>
      <c r="B658" s="74" t="s">
        <v>4144</v>
      </c>
      <c r="C658" s="74" t="s">
        <v>2798</v>
      </c>
      <c r="D658" s="74" t="s">
        <v>3516</v>
      </c>
      <c r="E658" s="74" t="s">
        <v>4647</v>
      </c>
      <c r="F658" s="74" t="s">
        <v>4648</v>
      </c>
      <c r="G658" s="74" t="s">
        <v>4648</v>
      </c>
      <c r="H658" s="74" t="str">
        <f t="shared" si="40"/>
        <v>B12</v>
      </c>
      <c r="I658" s="74" t="str">
        <f>IF(ISERROR(VLOOKUP(H658,BD!BN$2:BO$51,2,FALSE)),"",VLOOKUP(H658,BD!BN$2:BO$51,2,FALSE))</f>
        <v>BLOQUE 12</v>
      </c>
      <c r="J658" s="74" t="str">
        <f t="shared" ref="J658:J722" si="43">IF(B658="","",B658)</f>
        <v>EY</v>
      </c>
      <c r="K658" s="74" t="str">
        <f t="shared" si="42"/>
        <v>PAÑACOCHA</v>
      </c>
      <c r="L658" s="74" t="str">
        <f t="shared" si="42"/>
        <v>PAD B</v>
      </c>
      <c r="M658" s="74" t="str">
        <f t="shared" si="41"/>
        <v>PAÑACOCHA-B003</v>
      </c>
      <c r="N658" s="71" t="s">
        <v>3382</v>
      </c>
    </row>
    <row r="659" spans="1:14" hidden="1">
      <c r="A659" s="74" t="s">
        <v>2721</v>
      </c>
      <c r="B659" s="74" t="s">
        <v>4144</v>
      </c>
      <c r="C659" s="74" t="s">
        <v>2798</v>
      </c>
      <c r="D659" s="74" t="s">
        <v>3516</v>
      </c>
      <c r="E659" s="74" t="s">
        <v>4649</v>
      </c>
      <c r="F659" s="74" t="s">
        <v>4650</v>
      </c>
      <c r="G659" s="74" t="s">
        <v>4650</v>
      </c>
      <c r="H659" s="74" t="str">
        <f t="shared" ref="H659:H723" si="44">+A659</f>
        <v>B12</v>
      </c>
      <c r="I659" s="74" t="str">
        <f>IF(ISERROR(VLOOKUP(H659,BD!BN$2:BO$51,2,FALSE)),"",VLOOKUP(H659,BD!BN$2:BO$51,2,FALSE))</f>
        <v>BLOQUE 12</v>
      </c>
      <c r="J659" s="74" t="str">
        <f t="shared" si="43"/>
        <v>EY</v>
      </c>
      <c r="K659" s="74" t="str">
        <f t="shared" si="42"/>
        <v>PAÑACOCHA</v>
      </c>
      <c r="L659" s="74" t="str">
        <f t="shared" si="42"/>
        <v>PAD B</v>
      </c>
      <c r="M659" s="74" t="str">
        <f t="shared" si="41"/>
        <v>PAÑACOCHA-B010</v>
      </c>
      <c r="N659" s="71" t="s">
        <v>3382</v>
      </c>
    </row>
    <row r="660" spans="1:14" hidden="1">
      <c r="A660" s="74" t="s">
        <v>2721</v>
      </c>
      <c r="B660" s="74" t="s">
        <v>4144</v>
      </c>
      <c r="C660" s="74" t="s">
        <v>2798</v>
      </c>
      <c r="D660" s="74" t="s">
        <v>3516</v>
      </c>
      <c r="E660" s="74" t="s">
        <v>4651</v>
      </c>
      <c r="F660" s="74" t="s">
        <v>4652</v>
      </c>
      <c r="G660" s="74" t="s">
        <v>4652</v>
      </c>
      <c r="H660" s="74" t="str">
        <f t="shared" si="44"/>
        <v>B12</v>
      </c>
      <c r="I660" s="74" t="str">
        <f>IF(ISERROR(VLOOKUP(H660,BD!BN$2:BO$51,2,FALSE)),"",VLOOKUP(H660,BD!BN$2:BO$51,2,FALSE))</f>
        <v>BLOQUE 12</v>
      </c>
      <c r="J660" s="74" t="str">
        <f t="shared" si="43"/>
        <v>EY</v>
      </c>
      <c r="K660" s="74" t="str">
        <f t="shared" si="42"/>
        <v>PAÑACOCHA</v>
      </c>
      <c r="L660" s="74" t="str">
        <f t="shared" si="42"/>
        <v>PAD B</v>
      </c>
      <c r="M660" s="74" t="str">
        <f t="shared" si="41"/>
        <v>PAÑACOCHA-B004</v>
      </c>
      <c r="N660" s="71" t="s">
        <v>3382</v>
      </c>
    </row>
    <row r="661" spans="1:14" hidden="1">
      <c r="A661" s="74" t="s">
        <v>2721</v>
      </c>
      <c r="B661" s="74" t="s">
        <v>4144</v>
      </c>
      <c r="C661" s="74" t="s">
        <v>2798</v>
      </c>
      <c r="D661" s="74" t="s">
        <v>3516</v>
      </c>
      <c r="E661" s="74" t="s">
        <v>4653</v>
      </c>
      <c r="F661" s="74" t="s">
        <v>4654</v>
      </c>
      <c r="G661" s="74" t="s">
        <v>4654</v>
      </c>
      <c r="H661" s="74" t="str">
        <f t="shared" si="44"/>
        <v>B12</v>
      </c>
      <c r="I661" s="74" t="str">
        <f>IF(ISERROR(VLOOKUP(H661,BD!BN$2:BO$51,2,FALSE)),"",VLOOKUP(H661,BD!BN$2:BO$51,2,FALSE))</f>
        <v>BLOQUE 12</v>
      </c>
      <c r="J661" s="74" t="str">
        <f t="shared" si="43"/>
        <v>EY</v>
      </c>
      <c r="K661" s="74" t="str">
        <f t="shared" si="42"/>
        <v>PAÑACOCHA</v>
      </c>
      <c r="L661" s="74" t="str">
        <f t="shared" si="42"/>
        <v>PAD B</v>
      </c>
      <c r="M661" s="74" t="str">
        <f t="shared" si="41"/>
        <v>PAÑACOCHA-B002</v>
      </c>
      <c r="N661" s="71" t="s">
        <v>3382</v>
      </c>
    </row>
    <row r="662" spans="1:14" hidden="1">
      <c r="A662" s="74" t="s">
        <v>2721</v>
      </c>
      <c r="B662" s="74" t="s">
        <v>4144</v>
      </c>
      <c r="C662" s="74" t="s">
        <v>2798</v>
      </c>
      <c r="D662" s="74" t="s">
        <v>3516</v>
      </c>
      <c r="E662" s="74" t="s">
        <v>4655</v>
      </c>
      <c r="F662" s="74" t="s">
        <v>4656</v>
      </c>
      <c r="G662" s="74" t="s">
        <v>4656</v>
      </c>
      <c r="H662" s="74" t="str">
        <f t="shared" si="44"/>
        <v>B12</v>
      </c>
      <c r="I662" s="74" t="str">
        <f>IF(ISERROR(VLOOKUP(H662,BD!BN$2:BO$51,2,FALSE)),"",VLOOKUP(H662,BD!BN$2:BO$51,2,FALSE))</f>
        <v>BLOQUE 12</v>
      </c>
      <c r="J662" s="74" t="str">
        <f t="shared" si="43"/>
        <v>EY</v>
      </c>
      <c r="K662" s="74" t="str">
        <f t="shared" si="42"/>
        <v>PAÑACOCHA</v>
      </c>
      <c r="L662" s="74" t="str">
        <f t="shared" si="42"/>
        <v>PAD B</v>
      </c>
      <c r="M662" s="74" t="str">
        <f t="shared" si="41"/>
        <v>PAÑACOCHA-B006</v>
      </c>
      <c r="N662" s="71" t="s">
        <v>3382</v>
      </c>
    </row>
    <row r="663" spans="1:14" hidden="1">
      <c r="A663" s="74" t="s">
        <v>2721</v>
      </c>
      <c r="B663" s="74" t="s">
        <v>4144</v>
      </c>
      <c r="C663" s="74" t="s">
        <v>2798</v>
      </c>
      <c r="D663" s="74" t="s">
        <v>3516</v>
      </c>
      <c r="E663" s="74" t="s">
        <v>4657</v>
      </c>
      <c r="F663" s="74" t="s">
        <v>4658</v>
      </c>
      <c r="G663" s="74" t="s">
        <v>4658</v>
      </c>
      <c r="H663" s="74" t="str">
        <f t="shared" si="44"/>
        <v>B12</v>
      </c>
      <c r="I663" s="74" t="str">
        <f>IF(ISERROR(VLOOKUP(H663,BD!BN$2:BO$51,2,FALSE)),"",VLOOKUP(H663,BD!BN$2:BO$51,2,FALSE))</f>
        <v>BLOQUE 12</v>
      </c>
      <c r="J663" s="74" t="str">
        <f t="shared" si="43"/>
        <v>EY</v>
      </c>
      <c r="K663" s="74" t="str">
        <f t="shared" si="42"/>
        <v>PAÑACOCHA</v>
      </c>
      <c r="L663" s="74" t="str">
        <f t="shared" si="42"/>
        <v>PAD B</v>
      </c>
      <c r="M663" s="74" t="str">
        <f t="shared" si="41"/>
        <v>PAÑACOCHA-B005</v>
      </c>
      <c r="N663" s="71" t="s">
        <v>3382</v>
      </c>
    </row>
    <row r="664" spans="1:14" hidden="1">
      <c r="A664" s="74" t="s">
        <v>2721</v>
      </c>
      <c r="B664" s="74" t="s">
        <v>4144</v>
      </c>
      <c r="C664" s="74" t="s">
        <v>2798</v>
      </c>
      <c r="D664" s="74" t="s">
        <v>3519</v>
      </c>
      <c r="E664" s="74" t="s">
        <v>4659</v>
      </c>
      <c r="F664" s="74" t="s">
        <v>4660</v>
      </c>
      <c r="G664" s="74" t="s">
        <v>4660</v>
      </c>
      <c r="H664" s="74" t="str">
        <f t="shared" si="44"/>
        <v>B12</v>
      </c>
      <c r="I664" s="74" t="str">
        <f>IF(ISERROR(VLOOKUP(H664,BD!BN$2:BO$51,2,FALSE)),"",VLOOKUP(H664,BD!BN$2:BO$51,2,FALSE))</f>
        <v>BLOQUE 12</v>
      </c>
      <c r="J664" s="74" t="str">
        <f t="shared" si="43"/>
        <v>EY</v>
      </c>
      <c r="K664" s="74" t="str">
        <f t="shared" si="42"/>
        <v>PAÑACOCHA</v>
      </c>
      <c r="L664" s="74" t="str">
        <f t="shared" si="42"/>
        <v>PAD C</v>
      </c>
      <c r="M664" s="74" t="str">
        <f t="shared" si="41"/>
        <v>PAÑACOCHA-C022</v>
      </c>
      <c r="N664" s="71" t="s">
        <v>3382</v>
      </c>
    </row>
    <row r="665" spans="1:14" hidden="1">
      <c r="A665" s="74" t="s">
        <v>2721</v>
      </c>
      <c r="B665" s="74" t="s">
        <v>4144</v>
      </c>
      <c r="C665" s="74" t="s">
        <v>2798</v>
      </c>
      <c r="D665" s="74" t="s">
        <v>3519</v>
      </c>
      <c r="E665" s="74" t="s">
        <v>4661</v>
      </c>
      <c r="F665" s="74" t="s">
        <v>4662</v>
      </c>
      <c r="G665" s="74" t="s">
        <v>4662</v>
      </c>
      <c r="H665" s="74" t="str">
        <f t="shared" si="44"/>
        <v>B12</v>
      </c>
      <c r="I665" s="74" t="str">
        <f>IF(ISERROR(VLOOKUP(H665,BD!BN$2:BO$51,2,FALSE)),"",VLOOKUP(H665,BD!BN$2:BO$51,2,FALSE))</f>
        <v>BLOQUE 12</v>
      </c>
      <c r="J665" s="74" t="str">
        <f t="shared" si="43"/>
        <v>EY</v>
      </c>
      <c r="K665" s="74" t="str">
        <f t="shared" si="42"/>
        <v>PAÑACOCHA</v>
      </c>
      <c r="L665" s="74" t="str">
        <f t="shared" si="42"/>
        <v>PAD C</v>
      </c>
      <c r="M665" s="74" t="str">
        <f t="shared" si="41"/>
        <v>PAÑACOCHA SUR-C001</v>
      </c>
      <c r="N665" s="71" t="s">
        <v>3382</v>
      </c>
    </row>
    <row r="666" spans="1:14" hidden="1">
      <c r="A666" s="74" t="s">
        <v>2721</v>
      </c>
      <c r="B666" s="74" t="s">
        <v>4144</v>
      </c>
      <c r="C666" s="74" t="s">
        <v>2798</v>
      </c>
      <c r="D666" s="74" t="s">
        <v>3519</v>
      </c>
      <c r="E666" s="74" t="s">
        <v>4663</v>
      </c>
      <c r="F666" s="74" t="s">
        <v>4664</v>
      </c>
      <c r="G666" s="74" t="s">
        <v>4664</v>
      </c>
      <c r="H666" s="74" t="str">
        <f t="shared" si="44"/>
        <v>B12</v>
      </c>
      <c r="I666" s="74" t="str">
        <f>IF(ISERROR(VLOOKUP(H666,BD!BN$2:BO$51,2,FALSE)),"",VLOOKUP(H666,BD!BN$2:BO$51,2,FALSE))</f>
        <v>BLOQUE 12</v>
      </c>
      <c r="J666" s="74" t="str">
        <f t="shared" si="43"/>
        <v>EY</v>
      </c>
      <c r="K666" s="74" t="str">
        <f t="shared" si="42"/>
        <v>PAÑACOCHA</v>
      </c>
      <c r="L666" s="74" t="str">
        <f t="shared" si="42"/>
        <v>PAD C</v>
      </c>
      <c r="M666" s="74" t="str">
        <f t="shared" si="41"/>
        <v>PAÑACOCHA-C019</v>
      </c>
      <c r="N666" s="71" t="s">
        <v>3382</v>
      </c>
    </row>
    <row r="667" spans="1:14" hidden="1">
      <c r="A667" s="74" t="s">
        <v>2721</v>
      </c>
      <c r="B667" s="74" t="s">
        <v>4144</v>
      </c>
      <c r="C667" s="74" t="s">
        <v>2798</v>
      </c>
      <c r="D667" s="74" t="s">
        <v>3519</v>
      </c>
      <c r="E667" s="75" t="s">
        <v>4665</v>
      </c>
      <c r="F667" s="74" t="s">
        <v>4666</v>
      </c>
      <c r="G667" s="74" t="s">
        <v>4667</v>
      </c>
      <c r="H667" s="74" t="str">
        <f t="shared" si="44"/>
        <v>B12</v>
      </c>
      <c r="I667" s="74" t="str">
        <f>IF(ISERROR(VLOOKUP(H667,BD!BN$2:BO$51,2,FALSE)),"",VLOOKUP(H667,BD!BN$2:BO$51,2,FALSE))</f>
        <v>BLOQUE 12</v>
      </c>
      <c r="J667" s="74" t="str">
        <f t="shared" si="43"/>
        <v>EY</v>
      </c>
      <c r="K667" s="74" t="str">
        <f t="shared" si="42"/>
        <v>PAÑACOCHA</v>
      </c>
      <c r="L667" s="74" t="str">
        <f t="shared" si="42"/>
        <v>PAD C</v>
      </c>
      <c r="M667" s="74" t="str">
        <f t="shared" si="41"/>
        <v>PAÑACOCHA-C026S1</v>
      </c>
      <c r="N667" s="71" t="s">
        <v>3382</v>
      </c>
    </row>
    <row r="668" spans="1:14" hidden="1">
      <c r="A668" s="74" t="s">
        <v>2721</v>
      </c>
      <c r="B668" s="74" t="s">
        <v>4144</v>
      </c>
      <c r="C668" s="74" t="s">
        <v>2798</v>
      </c>
      <c r="D668" s="74" t="s">
        <v>3519</v>
      </c>
      <c r="E668" s="74" t="s">
        <v>4668</v>
      </c>
      <c r="F668" s="74" t="s">
        <v>4669</v>
      </c>
      <c r="G668" s="74" t="s">
        <v>4669</v>
      </c>
      <c r="H668" s="74" t="str">
        <f>+A668</f>
        <v>B12</v>
      </c>
      <c r="I668" s="74" t="str">
        <f>IF(ISERROR(VLOOKUP(H668,BD!BN$2:BO$51,2,FALSE)),"",VLOOKUP(H668,BD!BN$2:BO$51,2,FALSE))</f>
        <v>BLOQUE 12</v>
      </c>
      <c r="J668" s="74" t="str">
        <f t="shared" si="43"/>
        <v>EY</v>
      </c>
      <c r="K668" s="74" t="str">
        <f>+C668</f>
        <v>PAÑACOCHA</v>
      </c>
      <c r="L668" s="74" t="str">
        <f>+D668</f>
        <v>PAD C</v>
      </c>
      <c r="M668" s="74" t="str">
        <f t="shared" si="41"/>
        <v>PAÑACOCHA VOLCANICO-C001</v>
      </c>
      <c r="N668" s="71" t="s">
        <v>3382</v>
      </c>
    </row>
    <row r="669" spans="1:14" hidden="1">
      <c r="A669" s="74" t="s">
        <v>2721</v>
      </c>
      <c r="B669" s="74" t="s">
        <v>4144</v>
      </c>
      <c r="C669" s="74" t="s">
        <v>2798</v>
      </c>
      <c r="D669" s="74" t="s">
        <v>3519</v>
      </c>
      <c r="E669" s="74" t="s">
        <v>4668</v>
      </c>
      <c r="F669" s="74" t="s">
        <v>4669</v>
      </c>
      <c r="G669" s="74" t="s">
        <v>4670</v>
      </c>
      <c r="H669" s="74" t="str">
        <f t="shared" si="44"/>
        <v>B12</v>
      </c>
      <c r="I669" s="74" t="str">
        <f>IF(ISERROR(VLOOKUP(H669,BD!BN$2:BO$51,2,FALSE)),"",VLOOKUP(H669,BD!BN$2:BO$51,2,FALSE))</f>
        <v>BLOQUE 12</v>
      </c>
      <c r="J669" s="74" t="str">
        <f t="shared" si="43"/>
        <v>EY</v>
      </c>
      <c r="K669" s="74" t="str">
        <f t="shared" si="42"/>
        <v>PAÑACOCHA</v>
      </c>
      <c r="L669" s="74" t="str">
        <f t="shared" si="42"/>
        <v>PAD C</v>
      </c>
      <c r="M669" s="74" t="str">
        <f t="shared" si="41"/>
        <v>PAÑACOCHA VOLCANICO-C001S1</v>
      </c>
      <c r="N669" s="71" t="s">
        <v>3382</v>
      </c>
    </row>
    <row r="670" spans="1:14" hidden="1">
      <c r="A670" s="74" t="s">
        <v>2721</v>
      </c>
      <c r="B670" s="74" t="s">
        <v>4144</v>
      </c>
      <c r="C670" s="74" t="s">
        <v>2798</v>
      </c>
      <c r="D670" s="74" t="s">
        <v>3519</v>
      </c>
      <c r="E670" s="74" t="s">
        <v>4671</v>
      </c>
      <c r="F670" s="74" t="s">
        <v>4666</v>
      </c>
      <c r="G670" s="74" t="s">
        <v>4666</v>
      </c>
      <c r="H670" s="74" t="str">
        <f t="shared" si="44"/>
        <v>B12</v>
      </c>
      <c r="I670" s="74" t="str">
        <f>IF(ISERROR(VLOOKUP(H670,BD!BN$2:BO$51,2,FALSE)),"",VLOOKUP(H670,BD!BN$2:BO$51,2,FALSE))</f>
        <v>BLOQUE 12</v>
      </c>
      <c r="J670" s="74" t="str">
        <f t="shared" si="43"/>
        <v>EY</v>
      </c>
      <c r="K670" s="74" t="str">
        <f t="shared" si="42"/>
        <v>PAÑACOCHA</v>
      </c>
      <c r="L670" s="74" t="str">
        <f t="shared" si="42"/>
        <v>PAD C</v>
      </c>
      <c r="M670" s="74" t="str">
        <f t="shared" si="41"/>
        <v>PAÑACOCHA-C026</v>
      </c>
      <c r="N670" s="71" t="s">
        <v>3382</v>
      </c>
    </row>
    <row r="671" spans="1:14" hidden="1">
      <c r="A671" s="74" t="s">
        <v>2721</v>
      </c>
      <c r="B671" s="74" t="s">
        <v>4144</v>
      </c>
      <c r="C671" s="74" t="s">
        <v>2798</v>
      </c>
      <c r="D671" s="74" t="s">
        <v>3519</v>
      </c>
      <c r="E671" s="74" t="s">
        <v>4672</v>
      </c>
      <c r="F671" s="74" t="s">
        <v>4673</v>
      </c>
      <c r="G671" s="74" t="s">
        <v>4673</v>
      </c>
      <c r="H671" s="74" t="str">
        <f t="shared" si="44"/>
        <v>B12</v>
      </c>
      <c r="I671" s="74" t="str">
        <f>IF(ISERROR(VLOOKUP(H671,BD!BN$2:BO$51,2,FALSE)),"",VLOOKUP(H671,BD!BN$2:BO$51,2,FALSE))</f>
        <v>BLOQUE 12</v>
      </c>
      <c r="J671" s="74" t="str">
        <f t="shared" si="43"/>
        <v>EY</v>
      </c>
      <c r="K671" s="74" t="str">
        <f t="shared" si="42"/>
        <v>PAÑACOCHA</v>
      </c>
      <c r="L671" s="74" t="str">
        <f t="shared" si="42"/>
        <v>PAD C</v>
      </c>
      <c r="M671" s="74" t="str">
        <f t="shared" si="41"/>
        <v>PAÑACOCHA-C018</v>
      </c>
      <c r="N671" s="71" t="s">
        <v>3382</v>
      </c>
    </row>
    <row r="672" spans="1:14" hidden="1">
      <c r="A672" s="74" t="s">
        <v>2721</v>
      </c>
      <c r="B672" s="74" t="s">
        <v>4144</v>
      </c>
      <c r="C672" s="74" t="s">
        <v>2798</v>
      </c>
      <c r="D672" s="74" t="s">
        <v>3519</v>
      </c>
      <c r="E672" s="74" t="s">
        <v>4674</v>
      </c>
      <c r="F672" s="74" t="s">
        <v>4675</v>
      </c>
      <c r="G672" s="74" t="s">
        <v>4675</v>
      </c>
      <c r="H672" s="74" t="str">
        <f t="shared" si="44"/>
        <v>B12</v>
      </c>
      <c r="I672" s="74" t="str">
        <f>IF(ISERROR(VLOOKUP(H672,BD!BN$2:BO$51,2,FALSE)),"",VLOOKUP(H672,BD!BN$2:BO$51,2,FALSE))</f>
        <v>BLOQUE 12</v>
      </c>
      <c r="J672" s="74" t="str">
        <f t="shared" si="43"/>
        <v>EY</v>
      </c>
      <c r="K672" s="74" t="str">
        <f t="shared" si="42"/>
        <v>PAÑACOCHA</v>
      </c>
      <c r="L672" s="74" t="str">
        <f t="shared" si="42"/>
        <v>PAD C</v>
      </c>
      <c r="M672" s="74" t="str">
        <f t="shared" si="41"/>
        <v>PAÑACOCHA-C020</v>
      </c>
      <c r="N672" s="71" t="s">
        <v>3382</v>
      </c>
    </row>
    <row r="673" spans="1:14" hidden="1">
      <c r="A673" s="74" t="s">
        <v>2721</v>
      </c>
      <c r="B673" s="74" t="s">
        <v>4144</v>
      </c>
      <c r="C673" s="74" t="s">
        <v>2798</v>
      </c>
      <c r="D673" s="74" t="s">
        <v>3519</v>
      </c>
      <c r="E673" s="74" t="s">
        <v>4676</v>
      </c>
      <c r="F673" s="74" t="s">
        <v>4677</v>
      </c>
      <c r="G673" s="74" t="s">
        <v>4677</v>
      </c>
      <c r="H673" s="74" t="str">
        <f t="shared" si="44"/>
        <v>B12</v>
      </c>
      <c r="I673" s="74" t="str">
        <f>IF(ISERROR(VLOOKUP(H673,BD!BN$2:BO$51,2,FALSE)),"",VLOOKUP(H673,BD!BN$2:BO$51,2,FALSE))</f>
        <v>BLOQUE 12</v>
      </c>
      <c r="J673" s="74" t="str">
        <f t="shared" si="43"/>
        <v>EY</v>
      </c>
      <c r="K673" s="74" t="str">
        <f t="shared" si="42"/>
        <v>PAÑACOCHA</v>
      </c>
      <c r="L673" s="74" t="str">
        <f t="shared" si="42"/>
        <v>PAD C</v>
      </c>
      <c r="M673" s="74" t="str">
        <f t="shared" si="41"/>
        <v>PAÑACOCHA-C021</v>
      </c>
      <c r="N673" s="71" t="s">
        <v>3382</v>
      </c>
    </row>
    <row r="674" spans="1:14" hidden="1">
      <c r="A674" s="74" t="s">
        <v>2721</v>
      </c>
      <c r="B674" s="74" t="s">
        <v>4144</v>
      </c>
      <c r="C674" s="74" t="s">
        <v>2798</v>
      </c>
      <c r="D674" s="74" t="s">
        <v>3523</v>
      </c>
      <c r="E674" s="74" t="s">
        <v>4678</v>
      </c>
      <c r="F674" s="74" t="s">
        <v>4679</v>
      </c>
      <c r="G674" s="74" t="s">
        <v>4679</v>
      </c>
      <c r="H674" s="74" t="str">
        <f t="shared" si="44"/>
        <v>B12</v>
      </c>
      <c r="I674" s="74" t="str">
        <f>IF(ISERROR(VLOOKUP(H674,BD!BN$2:BO$51,2,FALSE)),"",VLOOKUP(H674,BD!BN$2:BO$51,2,FALSE))</f>
        <v>BLOQUE 12</v>
      </c>
      <c r="J674" s="74" t="str">
        <f t="shared" si="43"/>
        <v>EY</v>
      </c>
      <c r="K674" s="74" t="str">
        <f t="shared" si="42"/>
        <v>PAÑACOCHA</v>
      </c>
      <c r="L674" s="74" t="str">
        <f t="shared" si="42"/>
        <v>PAD D</v>
      </c>
      <c r="M674" s="74" t="str">
        <f t="shared" si="41"/>
        <v>PAÑACOCHA-D027</v>
      </c>
      <c r="N674" s="71" t="s">
        <v>3382</v>
      </c>
    </row>
    <row r="675" spans="1:14" hidden="1">
      <c r="A675" s="74" t="s">
        <v>2721</v>
      </c>
      <c r="B675" s="74" t="s">
        <v>4144</v>
      </c>
      <c r="C675" s="74" t="s">
        <v>2798</v>
      </c>
      <c r="D675" s="74" t="s">
        <v>3523</v>
      </c>
      <c r="E675" s="74" t="s">
        <v>4680</v>
      </c>
      <c r="F675" s="74" t="s">
        <v>4681</v>
      </c>
      <c r="G675" s="74" t="s">
        <v>4681</v>
      </c>
      <c r="H675" s="74" t="str">
        <f t="shared" si="44"/>
        <v>B12</v>
      </c>
      <c r="I675" s="74" t="str">
        <f>IF(ISERROR(VLOOKUP(H675,BD!BN$2:BO$51,2,FALSE)),"",VLOOKUP(H675,BD!BN$2:BO$51,2,FALSE))</f>
        <v>BLOQUE 12</v>
      </c>
      <c r="J675" s="74" t="str">
        <f t="shared" si="43"/>
        <v>EY</v>
      </c>
      <c r="K675" s="74" t="str">
        <f t="shared" si="42"/>
        <v>PAÑACOCHA</v>
      </c>
      <c r="L675" s="74" t="str">
        <f t="shared" si="42"/>
        <v>PAD D</v>
      </c>
      <c r="M675" s="74" t="str">
        <f t="shared" si="41"/>
        <v>PANACOCHA-D028</v>
      </c>
      <c r="N675" s="71" t="s">
        <v>3382</v>
      </c>
    </row>
    <row r="676" spans="1:14" hidden="1">
      <c r="A676" s="74" t="s">
        <v>2721</v>
      </c>
      <c r="B676" s="74" t="s">
        <v>4144</v>
      </c>
      <c r="C676" s="74" t="s">
        <v>3156</v>
      </c>
      <c r="D676" s="74" t="s">
        <v>3516</v>
      </c>
      <c r="E676" s="74" t="s">
        <v>4682</v>
      </c>
      <c r="F676" s="74" t="s">
        <v>4683</v>
      </c>
      <c r="G676" s="74" t="s">
        <v>4683</v>
      </c>
      <c r="H676" s="74" t="str">
        <f t="shared" si="44"/>
        <v>B12</v>
      </c>
      <c r="I676" s="74" t="str">
        <f>IF(ISERROR(VLOOKUP(H676,BD!BN$2:BO$51,2,FALSE)),"",VLOOKUP(H676,BD!BN$2:BO$51,2,FALSE))</f>
        <v>BLOQUE 12</v>
      </c>
      <c r="J676" s="74" t="str">
        <f t="shared" si="43"/>
        <v>EY</v>
      </c>
      <c r="K676" s="74" t="str">
        <f t="shared" si="42"/>
        <v>TANGAY ESTE</v>
      </c>
      <c r="L676" s="74" t="str">
        <f t="shared" si="42"/>
        <v>PAD B</v>
      </c>
      <c r="M676" s="74" t="str">
        <f t="shared" si="41"/>
        <v>TANGAY ESTE-B001</v>
      </c>
      <c r="N676" s="71" t="s">
        <v>3382</v>
      </c>
    </row>
    <row r="677" spans="1:14" hidden="1">
      <c r="A677" s="74" t="s">
        <v>2721</v>
      </c>
      <c r="B677" s="74" t="s">
        <v>4144</v>
      </c>
      <c r="C677" s="74" t="s">
        <v>3156</v>
      </c>
      <c r="D677" s="74" t="s">
        <v>3516</v>
      </c>
      <c r="E677" s="74" t="s">
        <v>4684</v>
      </c>
      <c r="F677" s="74" t="s">
        <v>4685</v>
      </c>
      <c r="G677" s="74" t="s">
        <v>4685</v>
      </c>
      <c r="H677" s="74" t="str">
        <f t="shared" si="44"/>
        <v>B12</v>
      </c>
      <c r="I677" s="74" t="str">
        <f>IF(ISERROR(VLOOKUP(H677,BD!BN$2:BO$51,2,FALSE)),"",VLOOKUP(H677,BD!BN$2:BO$51,2,FALSE))</f>
        <v>BLOQUE 12</v>
      </c>
      <c r="J677" s="74" t="str">
        <f t="shared" si="43"/>
        <v>EY</v>
      </c>
      <c r="K677" s="74" t="str">
        <f t="shared" si="42"/>
        <v>TANGAY ESTE</v>
      </c>
      <c r="L677" s="74" t="str">
        <f t="shared" si="42"/>
        <v>PAD B</v>
      </c>
      <c r="M677" s="74" t="str">
        <f t="shared" si="41"/>
        <v>TANGAY ESTE-B003</v>
      </c>
      <c r="N677" s="71" t="s">
        <v>3382</v>
      </c>
    </row>
    <row r="678" spans="1:14" hidden="1">
      <c r="A678" s="74" t="s">
        <v>2721</v>
      </c>
      <c r="B678" s="74" t="s">
        <v>4144</v>
      </c>
      <c r="C678" s="74" t="s">
        <v>3156</v>
      </c>
      <c r="D678" s="74" t="s">
        <v>3516</v>
      </c>
      <c r="E678" s="74" t="s">
        <v>4686</v>
      </c>
      <c r="F678" s="74" t="s">
        <v>4687</v>
      </c>
      <c r="G678" s="74" t="s">
        <v>4687</v>
      </c>
      <c r="H678" s="74" t="str">
        <f t="shared" si="44"/>
        <v>B12</v>
      </c>
      <c r="I678" s="74" t="str">
        <f>IF(ISERROR(VLOOKUP(H678,BD!BN$2:BO$51,2,FALSE)),"",VLOOKUP(H678,BD!BN$2:BO$51,2,FALSE))</f>
        <v>BLOQUE 12</v>
      </c>
      <c r="J678" s="74" t="str">
        <f t="shared" si="43"/>
        <v>EY</v>
      </c>
      <c r="K678" s="74" t="str">
        <f t="shared" si="42"/>
        <v>TANGAY ESTE</v>
      </c>
      <c r="L678" s="74" t="str">
        <f t="shared" si="42"/>
        <v>PAD B</v>
      </c>
      <c r="M678" s="74" t="str">
        <f t="shared" si="41"/>
        <v>TANGAY ESTE-B002</v>
      </c>
      <c r="N678" s="71" t="s">
        <v>3382</v>
      </c>
    </row>
    <row r="679" spans="1:14" hidden="1">
      <c r="A679" s="74" t="s">
        <v>2721</v>
      </c>
      <c r="B679" s="74" t="s">
        <v>4144</v>
      </c>
      <c r="C679" s="74" t="s">
        <v>3172</v>
      </c>
      <c r="D679" s="74" t="s">
        <v>3489</v>
      </c>
      <c r="E679" s="74" t="s">
        <v>4688</v>
      </c>
      <c r="F679" s="74" t="s">
        <v>4689</v>
      </c>
      <c r="G679" s="74" t="s">
        <v>4689</v>
      </c>
      <c r="H679" s="74" t="str">
        <f t="shared" si="44"/>
        <v>B12</v>
      </c>
      <c r="I679" s="74" t="str">
        <f>IF(ISERROR(VLOOKUP(H679,BD!BN$2:BO$51,2,FALSE)),"",VLOOKUP(H679,BD!BN$2:BO$51,2,FALSE))</f>
        <v>BLOQUE 12</v>
      </c>
      <c r="J679" s="74" t="str">
        <f t="shared" si="43"/>
        <v>EY</v>
      </c>
      <c r="K679" s="74" t="str">
        <f t="shared" si="42"/>
        <v>TUMALI</v>
      </c>
      <c r="L679" s="74" t="str">
        <f t="shared" si="42"/>
        <v>PAD A</v>
      </c>
      <c r="M679" s="74" t="str">
        <f t="shared" si="41"/>
        <v>TUMALI-A001</v>
      </c>
      <c r="N679" s="71" t="s">
        <v>3382</v>
      </c>
    </row>
    <row r="680" spans="1:14" hidden="1">
      <c r="A680" s="74" t="s">
        <v>2721</v>
      </c>
      <c r="B680" s="74" t="s">
        <v>4144</v>
      </c>
      <c r="C680" s="74" t="s">
        <v>2909</v>
      </c>
      <c r="D680" s="74" t="s">
        <v>3489</v>
      </c>
      <c r="E680" s="74" t="s">
        <v>4690</v>
      </c>
      <c r="F680" s="74" t="s">
        <v>4691</v>
      </c>
      <c r="G680" s="74" t="s">
        <v>4691</v>
      </c>
      <c r="H680" s="74" t="str">
        <f t="shared" si="44"/>
        <v>B12</v>
      </c>
      <c r="I680" s="74" t="str">
        <f>IF(ISERROR(VLOOKUP(H680,BD!BN$2:BO$51,2,FALSE)),"",VLOOKUP(H680,BD!BN$2:BO$51,2,FALSE))</f>
        <v>BLOQUE 12</v>
      </c>
      <c r="J680" s="74" t="str">
        <f t="shared" si="43"/>
        <v>EY</v>
      </c>
      <c r="K680" s="74" t="str">
        <f t="shared" si="42"/>
        <v>TUMALI ESTE</v>
      </c>
      <c r="L680" s="74" t="str">
        <f t="shared" si="42"/>
        <v>PAD A</v>
      </c>
      <c r="M680" s="74" t="str">
        <f t="shared" si="41"/>
        <v>TUMALI ESTE-A001</v>
      </c>
      <c r="N680" s="71" t="s">
        <v>3382</v>
      </c>
    </row>
    <row r="681" spans="1:14" hidden="1">
      <c r="A681" s="74" t="s">
        <v>2721</v>
      </c>
      <c r="B681" s="74" t="s">
        <v>4144</v>
      </c>
      <c r="C681" s="74" t="s">
        <v>3177</v>
      </c>
      <c r="D681" s="74" t="s">
        <v>3489</v>
      </c>
      <c r="E681" s="74" t="s">
        <v>4692</v>
      </c>
      <c r="F681" s="74" t="s">
        <v>4693</v>
      </c>
      <c r="G681" s="74" t="s">
        <v>4693</v>
      </c>
      <c r="H681" s="74" t="str">
        <f t="shared" si="44"/>
        <v>B12</v>
      </c>
      <c r="I681" s="74" t="str">
        <f>IF(ISERROR(VLOOKUP(H681,BD!BN$2:BO$51,2,FALSE)),"",VLOOKUP(H681,BD!BN$2:BO$51,2,FALSE))</f>
        <v>BLOQUE 12</v>
      </c>
      <c r="J681" s="74" t="str">
        <f t="shared" si="43"/>
        <v>EY</v>
      </c>
      <c r="K681" s="74" t="str">
        <f t="shared" si="42"/>
        <v>TUMALI SURESTE</v>
      </c>
      <c r="L681" s="74" t="str">
        <f t="shared" si="42"/>
        <v>PAD A</v>
      </c>
      <c r="M681" s="74" t="str">
        <f t="shared" si="41"/>
        <v>TUMALI SURESTE-A002</v>
      </c>
      <c r="N681" s="71" t="s">
        <v>3382</v>
      </c>
    </row>
    <row r="682" spans="1:14" hidden="1">
      <c r="A682" s="74" t="s">
        <v>2721</v>
      </c>
      <c r="B682" s="74" t="s">
        <v>4144</v>
      </c>
      <c r="C682" s="74" t="s">
        <v>3177</v>
      </c>
      <c r="D682" s="74" t="s">
        <v>3489</v>
      </c>
      <c r="E682" s="74" t="s">
        <v>4694</v>
      </c>
      <c r="F682" s="74" t="s">
        <v>4695</v>
      </c>
      <c r="G682" s="74" t="s">
        <v>4695</v>
      </c>
      <c r="H682" s="74" t="str">
        <f t="shared" si="44"/>
        <v>B12</v>
      </c>
      <c r="I682" s="74" t="str">
        <f>IF(ISERROR(VLOOKUP(H682,BD!BN$2:BO$51,2,FALSE)),"",VLOOKUP(H682,BD!BN$2:BO$51,2,FALSE))</f>
        <v>BLOQUE 12</v>
      </c>
      <c r="J682" s="74" t="str">
        <f t="shared" si="43"/>
        <v>EY</v>
      </c>
      <c r="K682" s="74" t="str">
        <f t="shared" si="42"/>
        <v>TUMALI SURESTE</v>
      </c>
      <c r="L682" s="74" t="str">
        <f t="shared" si="42"/>
        <v>PAD A</v>
      </c>
      <c r="M682" s="74" t="str">
        <f t="shared" si="41"/>
        <v>TUMALI SURESTE-A001</v>
      </c>
      <c r="N682" s="71" t="s">
        <v>3382</v>
      </c>
    </row>
    <row r="683" spans="1:14" hidden="1">
      <c r="A683" s="74" t="s">
        <v>2721</v>
      </c>
      <c r="B683" s="74" t="s">
        <v>4144</v>
      </c>
      <c r="C683" s="74" t="s">
        <v>3177</v>
      </c>
      <c r="D683" s="74" t="s">
        <v>3489</v>
      </c>
      <c r="E683" s="74" t="s">
        <v>4696</v>
      </c>
      <c r="F683" s="74" t="s">
        <v>4697</v>
      </c>
      <c r="G683" s="74" t="s">
        <v>4697</v>
      </c>
      <c r="H683" s="74" t="str">
        <f t="shared" si="44"/>
        <v>B12</v>
      </c>
      <c r="I683" s="74" t="str">
        <f>IF(ISERROR(VLOOKUP(H683,BD!BN$2:BO$51,2,FALSE)),"",VLOOKUP(H683,BD!BN$2:BO$51,2,FALSE))</f>
        <v>BLOQUE 12</v>
      </c>
      <c r="J683" s="74" t="str">
        <f t="shared" si="43"/>
        <v>EY</v>
      </c>
      <c r="K683" s="74" t="str">
        <f t="shared" si="42"/>
        <v>TUMALI SURESTE</v>
      </c>
      <c r="L683" s="74" t="str">
        <f t="shared" si="42"/>
        <v>PAD A</v>
      </c>
      <c r="M683" s="74" t="str">
        <f t="shared" si="41"/>
        <v>TUMALI SURESTE-A004</v>
      </c>
      <c r="N683" s="71" t="s">
        <v>3382</v>
      </c>
    </row>
    <row r="684" spans="1:14" hidden="1">
      <c r="A684" s="74" t="s">
        <v>2721</v>
      </c>
      <c r="B684" s="74" t="s">
        <v>4144</v>
      </c>
      <c r="C684" s="74" t="s">
        <v>3177</v>
      </c>
      <c r="D684" s="74" t="s">
        <v>3489</v>
      </c>
      <c r="E684" s="74" t="s">
        <v>4698</v>
      </c>
      <c r="F684" s="74" t="s">
        <v>4699</v>
      </c>
      <c r="G684" s="74" t="s">
        <v>4699</v>
      </c>
      <c r="H684" s="74" t="str">
        <f t="shared" si="44"/>
        <v>B12</v>
      </c>
      <c r="I684" s="74" t="str">
        <f>IF(ISERROR(VLOOKUP(H684,BD!BN$2:BO$51,2,FALSE)),"",VLOOKUP(H684,BD!BN$2:BO$51,2,FALSE))</f>
        <v>BLOQUE 12</v>
      </c>
      <c r="J684" s="74" t="str">
        <f t="shared" si="43"/>
        <v>EY</v>
      </c>
      <c r="K684" s="74" t="str">
        <f t="shared" si="42"/>
        <v>TUMALI SURESTE</v>
      </c>
      <c r="L684" s="74" t="str">
        <f t="shared" si="42"/>
        <v>PAD A</v>
      </c>
      <c r="M684" s="74" t="str">
        <f t="shared" si="41"/>
        <v>TUMALI SURESTE-A003</v>
      </c>
      <c r="N684" s="71" t="s">
        <v>3382</v>
      </c>
    </row>
    <row r="685" spans="1:14" hidden="1">
      <c r="A685" s="74" t="s">
        <v>2721</v>
      </c>
      <c r="B685" s="74" t="s">
        <v>4144</v>
      </c>
      <c r="C685" s="74" t="s">
        <v>3177</v>
      </c>
      <c r="D685" s="74" t="s">
        <v>3516</v>
      </c>
      <c r="E685" s="74" t="s">
        <v>4700</v>
      </c>
      <c r="F685" s="74" t="s">
        <v>4701</v>
      </c>
      <c r="G685" s="74" t="s">
        <v>4701</v>
      </c>
      <c r="H685" s="74" t="str">
        <f t="shared" si="44"/>
        <v>B12</v>
      </c>
      <c r="I685" s="74" t="str">
        <f>IF(ISERROR(VLOOKUP(H685,BD!BN$2:BO$51,2,FALSE)),"",VLOOKUP(H685,BD!BN$2:BO$51,2,FALSE))</f>
        <v>BLOQUE 12</v>
      </c>
      <c r="J685" s="74" t="str">
        <f t="shared" si="43"/>
        <v>EY</v>
      </c>
      <c r="K685" s="74" t="str">
        <f t="shared" si="42"/>
        <v>TUMALI SURESTE</v>
      </c>
      <c r="L685" s="74" t="str">
        <f t="shared" si="42"/>
        <v>PAD B</v>
      </c>
      <c r="M685" s="74" t="str">
        <f t="shared" si="41"/>
        <v>TUMALI SURESTE-B005</v>
      </c>
      <c r="N685" s="71" t="s">
        <v>3382</v>
      </c>
    </row>
    <row r="686" spans="1:14" hidden="1">
      <c r="A686" s="74" t="s">
        <v>2721</v>
      </c>
      <c r="B686" s="74" t="s">
        <v>4144</v>
      </c>
      <c r="C686" s="74" t="s">
        <v>2902</v>
      </c>
      <c r="D686" s="74" t="s">
        <v>3489</v>
      </c>
      <c r="E686" s="74" t="s">
        <v>4702</v>
      </c>
      <c r="F686" s="74" t="s">
        <v>4703</v>
      </c>
      <c r="G686" s="74" t="s">
        <v>4703</v>
      </c>
      <c r="H686" s="74" t="str">
        <f t="shared" si="44"/>
        <v>B12</v>
      </c>
      <c r="I686" s="74" t="str">
        <f>IF(ISERROR(VLOOKUP(H686,BD!BN$2:BO$51,2,FALSE)),"",VLOOKUP(H686,BD!BN$2:BO$51,2,FALSE))</f>
        <v>BLOQUE 12</v>
      </c>
      <c r="J686" s="74" t="str">
        <f t="shared" si="43"/>
        <v>EY</v>
      </c>
      <c r="K686" s="74" t="str">
        <f t="shared" si="42"/>
        <v>YANAHURCO</v>
      </c>
      <c r="L686" s="74" t="str">
        <f t="shared" si="42"/>
        <v>PAD A</v>
      </c>
      <c r="M686" s="74" t="str">
        <f t="shared" si="41"/>
        <v>YANAHURCO-A001</v>
      </c>
      <c r="N686" s="71" t="s">
        <v>3382</v>
      </c>
    </row>
    <row r="687" spans="1:14" hidden="1">
      <c r="A687" s="74" t="s">
        <v>2721</v>
      </c>
      <c r="B687" s="74" t="s">
        <v>4144</v>
      </c>
      <c r="C687" s="74" t="s">
        <v>4704</v>
      </c>
      <c r="D687" s="74" t="s">
        <v>3489</v>
      </c>
      <c r="E687" s="74" t="s">
        <v>4705</v>
      </c>
      <c r="F687" s="74" t="s">
        <v>4706</v>
      </c>
      <c r="G687" s="74" t="s">
        <v>4706</v>
      </c>
      <c r="H687" s="74" t="str">
        <f t="shared" si="44"/>
        <v>B12</v>
      </c>
      <c r="I687" s="74" t="str">
        <f>IF(ISERROR(VLOOKUP(H687,BD!BN$2:BO$51,2,FALSE)),"",VLOOKUP(H687,BD!BN$2:BO$51,2,FALSE))</f>
        <v>BLOQUE 12</v>
      </c>
      <c r="J687" s="74" t="str">
        <f t="shared" si="43"/>
        <v>EY</v>
      </c>
      <c r="K687" s="74" t="str">
        <f t="shared" si="42"/>
        <v>YUTURI</v>
      </c>
      <c r="L687" s="74" t="str">
        <f t="shared" si="42"/>
        <v>PAD A</v>
      </c>
      <c r="M687" s="74" t="str">
        <f t="shared" si="41"/>
        <v>YUTURI-A001</v>
      </c>
      <c r="N687" s="71" t="s">
        <v>3382</v>
      </c>
    </row>
    <row r="688" spans="1:14" hidden="1">
      <c r="A688" s="74" t="s">
        <v>2732</v>
      </c>
      <c r="B688" s="74"/>
      <c r="C688" s="74" t="s">
        <v>4707</v>
      </c>
      <c r="D688" s="74" t="s">
        <v>3374</v>
      </c>
      <c r="E688" s="74" t="s">
        <v>4708</v>
      </c>
      <c r="F688" s="74" t="s">
        <v>4709</v>
      </c>
      <c r="G688" s="74" t="s">
        <v>4709</v>
      </c>
      <c r="H688" s="74" t="str">
        <f t="shared" si="44"/>
        <v>B14</v>
      </c>
      <c r="I688" s="74" t="str">
        <f>IF(ISERROR(VLOOKUP(H688,BD!BN$2:BO$51,2,FALSE)),"",VLOOKUP(H688,BD!BN$2:BO$51,2,FALSE))</f>
        <v>BLOQUE 14</v>
      </c>
      <c r="J688" s="74" t="str">
        <f t="shared" si="43"/>
        <v/>
      </c>
      <c r="K688" s="74" t="str">
        <f t="shared" si="42"/>
        <v>KUPI</v>
      </c>
      <c r="L688" s="74" t="str">
        <f t="shared" si="42"/>
        <v>PAD</v>
      </c>
      <c r="M688" s="74" t="str">
        <f t="shared" si="41"/>
        <v>KUPI-001</v>
      </c>
      <c r="N688" s="71" t="s">
        <v>3382</v>
      </c>
    </row>
    <row r="689" spans="1:14" hidden="1">
      <c r="A689" s="74" t="s">
        <v>2732</v>
      </c>
      <c r="B689" s="74"/>
      <c r="C689" s="74" t="s">
        <v>4707</v>
      </c>
      <c r="D689" s="74" t="s">
        <v>3374</v>
      </c>
      <c r="E689" s="74" t="s">
        <v>4710</v>
      </c>
      <c r="F689" s="74" t="s">
        <v>4711</v>
      </c>
      <c r="G689" s="74" t="s">
        <v>4711</v>
      </c>
      <c r="H689" s="74" t="str">
        <f t="shared" si="44"/>
        <v>B14</v>
      </c>
      <c r="I689" s="74" t="str">
        <f>IF(ISERROR(VLOOKUP(H689,BD!BN$2:BO$51,2,FALSE)),"",VLOOKUP(H689,BD!BN$2:BO$51,2,FALSE))</f>
        <v>BLOQUE 14</v>
      </c>
      <c r="J689" s="74" t="str">
        <f t="shared" si="43"/>
        <v/>
      </c>
      <c r="K689" s="74" t="str">
        <f t="shared" si="42"/>
        <v>KUPI</v>
      </c>
      <c r="L689" s="74" t="str">
        <f t="shared" si="42"/>
        <v>PAD</v>
      </c>
      <c r="M689" s="74" t="str">
        <f t="shared" si="41"/>
        <v>KUPI-003</v>
      </c>
      <c r="N689" s="71" t="s">
        <v>3382</v>
      </c>
    </row>
    <row r="690" spans="1:14" hidden="1">
      <c r="A690" s="74" t="s">
        <v>2732</v>
      </c>
      <c r="B690" s="74"/>
      <c r="C690" s="74" t="s">
        <v>4707</v>
      </c>
      <c r="D690" s="74" t="s">
        <v>3374</v>
      </c>
      <c r="E690" s="74" t="s">
        <v>4712</v>
      </c>
      <c r="F690" s="74" t="s">
        <v>4713</v>
      </c>
      <c r="G690" s="74" t="s">
        <v>4713</v>
      </c>
      <c r="H690" s="74" t="str">
        <f t="shared" si="44"/>
        <v>B14</v>
      </c>
      <c r="I690" s="74" t="str">
        <f>IF(ISERROR(VLOOKUP(H690,BD!BN$2:BO$51,2,FALSE)),"",VLOOKUP(H690,BD!BN$2:BO$51,2,FALSE))</f>
        <v>BLOQUE 14</v>
      </c>
      <c r="J690" s="74" t="str">
        <f t="shared" si="43"/>
        <v/>
      </c>
      <c r="K690" s="74" t="str">
        <f t="shared" si="42"/>
        <v>KUPI</v>
      </c>
      <c r="L690" s="74" t="str">
        <f t="shared" si="42"/>
        <v>PAD</v>
      </c>
      <c r="M690" s="74" t="str">
        <f t="shared" si="41"/>
        <v>KUPI-002</v>
      </c>
      <c r="N690" s="71" t="s">
        <v>3382</v>
      </c>
    </row>
    <row r="691" spans="1:14" hidden="1">
      <c r="A691" s="74" t="s">
        <v>2732</v>
      </c>
      <c r="B691" s="74"/>
      <c r="C691" s="74" t="s">
        <v>4714</v>
      </c>
      <c r="D691" s="74" t="s">
        <v>3374</v>
      </c>
      <c r="E691" s="74" t="s">
        <v>4715</v>
      </c>
      <c r="F691" s="74" t="s">
        <v>4716</v>
      </c>
      <c r="G691" s="74" t="s">
        <v>4716</v>
      </c>
      <c r="H691" s="74" t="str">
        <f t="shared" si="44"/>
        <v>B14</v>
      </c>
      <c r="I691" s="74" t="str">
        <f>IF(ISERROR(VLOOKUP(H691,BD!BN$2:BO$51,2,FALSE)),"",VLOOKUP(H691,BD!BN$2:BO$51,2,FALSE))</f>
        <v>BLOQUE 14</v>
      </c>
      <c r="J691" s="74" t="str">
        <f t="shared" si="43"/>
        <v/>
      </c>
      <c r="K691" s="74" t="str">
        <f t="shared" si="42"/>
        <v>NANTU</v>
      </c>
      <c r="L691" s="74" t="str">
        <f t="shared" si="42"/>
        <v>PAD</v>
      </c>
      <c r="M691" s="74" t="str">
        <f t="shared" si="41"/>
        <v>NANTU-002</v>
      </c>
      <c r="N691" s="71" t="s">
        <v>3382</v>
      </c>
    </row>
    <row r="692" spans="1:14" hidden="1">
      <c r="A692" s="74" t="s">
        <v>2732</v>
      </c>
      <c r="B692" s="74"/>
      <c r="C692" s="74" t="s">
        <v>4714</v>
      </c>
      <c r="D692" s="74" t="s">
        <v>3374</v>
      </c>
      <c r="E692" s="74" t="s">
        <v>4717</v>
      </c>
      <c r="F692" s="74" t="s">
        <v>4718</v>
      </c>
      <c r="G692" s="74" t="s">
        <v>4718</v>
      </c>
      <c r="H692" s="74" t="str">
        <f t="shared" si="44"/>
        <v>B14</v>
      </c>
      <c r="I692" s="74" t="str">
        <f>IF(ISERROR(VLOOKUP(H692,BD!BN$2:BO$51,2,FALSE)),"",VLOOKUP(H692,BD!BN$2:BO$51,2,FALSE))</f>
        <v>BLOQUE 14</v>
      </c>
      <c r="J692" s="74" t="str">
        <f t="shared" si="43"/>
        <v/>
      </c>
      <c r="K692" s="74" t="str">
        <f t="shared" si="42"/>
        <v>NANTU</v>
      </c>
      <c r="L692" s="74" t="str">
        <f t="shared" si="42"/>
        <v>PAD</v>
      </c>
      <c r="M692" s="74" t="str">
        <f t="shared" si="41"/>
        <v>NANTU-001</v>
      </c>
      <c r="N692" s="71" t="s">
        <v>3382</v>
      </c>
    </row>
    <row r="693" spans="1:14" hidden="1">
      <c r="A693" s="74" t="s">
        <v>2732</v>
      </c>
      <c r="B693" s="74"/>
      <c r="C693" s="74" t="s">
        <v>4719</v>
      </c>
      <c r="D693" s="74" t="s">
        <v>3374</v>
      </c>
      <c r="E693" s="74" t="s">
        <v>4720</v>
      </c>
      <c r="F693" s="74" t="s">
        <v>4721</v>
      </c>
      <c r="G693" s="74" t="s">
        <v>4721</v>
      </c>
      <c r="H693" s="74" t="str">
        <f t="shared" si="44"/>
        <v>B14</v>
      </c>
      <c r="I693" s="74" t="str">
        <f>IF(ISERROR(VLOOKUP(H693,BD!BN$2:BO$51,2,FALSE)),"",VLOOKUP(H693,BD!BN$2:BO$51,2,FALSE))</f>
        <v>BLOQUE 14</v>
      </c>
      <c r="J693" s="74" t="str">
        <f t="shared" si="43"/>
        <v/>
      </c>
      <c r="K693" s="74" t="str">
        <f t="shared" si="42"/>
        <v>SUNKA</v>
      </c>
      <c r="L693" s="74" t="str">
        <f t="shared" si="42"/>
        <v>PAD</v>
      </c>
      <c r="M693" s="74" t="str">
        <f t="shared" si="41"/>
        <v>SUNKA-001</v>
      </c>
      <c r="N693" s="71" t="s">
        <v>3382</v>
      </c>
    </row>
    <row r="694" spans="1:14" hidden="1">
      <c r="A694" s="74" t="s">
        <v>2732</v>
      </c>
      <c r="B694" s="74"/>
      <c r="C694" s="74" t="s">
        <v>4722</v>
      </c>
      <c r="D694" s="74" t="s">
        <v>3374</v>
      </c>
      <c r="E694" s="74" t="s">
        <v>4723</v>
      </c>
      <c r="F694" s="74" t="s">
        <v>4724</v>
      </c>
      <c r="G694" s="74" t="s">
        <v>4724</v>
      </c>
      <c r="H694" s="74" t="str">
        <f t="shared" si="44"/>
        <v>B14</v>
      </c>
      <c r="I694" s="74" t="str">
        <f>IF(ISERROR(VLOOKUP(H694,BD!BN$2:BO$51,2,FALSE)),"",VLOOKUP(H694,BD!BN$2:BO$51,2,FALSE))</f>
        <v>BLOQUE 14</v>
      </c>
      <c r="J694" s="74" t="str">
        <f t="shared" si="43"/>
        <v/>
      </c>
      <c r="K694" s="74" t="str">
        <f t="shared" si="42"/>
        <v>WANKE</v>
      </c>
      <c r="L694" s="74" t="str">
        <f t="shared" si="42"/>
        <v>PAD</v>
      </c>
      <c r="M694" s="74" t="str">
        <f t="shared" si="41"/>
        <v>WANKE-001</v>
      </c>
      <c r="N694" s="71" t="s">
        <v>3382</v>
      </c>
    </row>
    <row r="695" spans="1:14" hidden="1">
      <c r="A695" s="74" t="s">
        <v>2742</v>
      </c>
      <c r="B695" s="74" t="s">
        <v>4725</v>
      </c>
      <c r="C695" s="74" t="s">
        <v>2680</v>
      </c>
      <c r="D695" s="74" t="s">
        <v>3489</v>
      </c>
      <c r="E695" s="74" t="s">
        <v>4726</v>
      </c>
      <c r="F695" s="74" t="s">
        <v>4727</v>
      </c>
      <c r="G695" s="74" t="s">
        <v>4727</v>
      </c>
      <c r="H695" s="74" t="str">
        <f t="shared" si="44"/>
        <v>B15</v>
      </c>
      <c r="I695" s="74" t="str">
        <f>IF(ISERROR(VLOOKUP(H695,BD!BN$2:BO$51,2,FALSE)),"",VLOOKUP(H695,BD!BN$2:BO$51,2,FALSE))</f>
        <v>BLOQUE 15</v>
      </c>
      <c r="J695" s="74" t="str">
        <f t="shared" si="43"/>
        <v>IN</v>
      </c>
      <c r="K695" s="74" t="str">
        <f t="shared" si="42"/>
        <v>ANGEL NORTE</v>
      </c>
      <c r="L695" s="74" t="str">
        <f t="shared" si="42"/>
        <v>PAD A</v>
      </c>
      <c r="M695" s="74" t="str">
        <f t="shared" si="41"/>
        <v>ANGEL NORTE-A002</v>
      </c>
      <c r="N695" s="71" t="s">
        <v>3382</v>
      </c>
    </row>
    <row r="696" spans="1:14" hidden="1">
      <c r="A696" s="74" t="s">
        <v>2742</v>
      </c>
      <c r="B696" s="74" t="s">
        <v>4725</v>
      </c>
      <c r="C696" s="74" t="s">
        <v>2680</v>
      </c>
      <c r="D696" s="74" t="s">
        <v>3489</v>
      </c>
      <c r="E696" s="74" t="s">
        <v>4728</v>
      </c>
      <c r="F696" s="74" t="s">
        <v>4729</v>
      </c>
      <c r="G696" s="74" t="s">
        <v>4729</v>
      </c>
      <c r="H696" s="74" t="str">
        <f t="shared" si="44"/>
        <v>B15</v>
      </c>
      <c r="I696" s="74" t="str">
        <f>IF(ISERROR(VLOOKUP(H696,BD!BN$2:BO$51,2,FALSE)),"",VLOOKUP(H696,BD!BN$2:BO$51,2,FALSE))</f>
        <v>BLOQUE 15</v>
      </c>
      <c r="J696" s="74" t="str">
        <f t="shared" si="43"/>
        <v>IN</v>
      </c>
      <c r="K696" s="74" t="str">
        <f t="shared" si="42"/>
        <v>ANGEL NORTE</v>
      </c>
      <c r="L696" s="74" t="str">
        <f t="shared" si="42"/>
        <v>PAD A</v>
      </c>
      <c r="M696" s="74" t="str">
        <f t="shared" si="41"/>
        <v>ANGEL NORTE-A001</v>
      </c>
      <c r="N696" s="71" t="s">
        <v>3382</v>
      </c>
    </row>
    <row r="697" spans="1:14" hidden="1">
      <c r="A697" s="74" t="s">
        <v>2742</v>
      </c>
      <c r="B697" s="74" t="s">
        <v>4725</v>
      </c>
      <c r="C697" s="74" t="s">
        <v>4730</v>
      </c>
      <c r="D697" s="74" t="s">
        <v>3489</v>
      </c>
      <c r="E697" s="74" t="s">
        <v>4731</v>
      </c>
      <c r="F697" s="74" t="s">
        <v>4732</v>
      </c>
      <c r="G697" s="74" t="s">
        <v>4732</v>
      </c>
      <c r="H697" s="74" t="str">
        <f t="shared" si="44"/>
        <v>B15</v>
      </c>
      <c r="I697" s="74" t="str">
        <f>IF(ISERROR(VLOOKUP(H697,BD!BN$2:BO$51,2,FALSE)),"",VLOOKUP(H697,BD!BN$2:BO$51,2,FALSE))</f>
        <v>BLOQUE 15</v>
      </c>
      <c r="J697" s="74" t="str">
        <f t="shared" si="43"/>
        <v>IN</v>
      </c>
      <c r="K697" s="74" t="str">
        <f t="shared" si="42"/>
        <v>COCAYA</v>
      </c>
      <c r="L697" s="74" t="str">
        <f t="shared" si="42"/>
        <v>PAD A</v>
      </c>
      <c r="M697" s="74" t="str">
        <f t="shared" si="41"/>
        <v>COCAYA-A001</v>
      </c>
      <c r="N697" s="71" t="s">
        <v>3382</v>
      </c>
    </row>
    <row r="698" spans="1:14" hidden="1">
      <c r="A698" s="74" t="s">
        <v>2742</v>
      </c>
      <c r="B698" s="74" t="s">
        <v>4725</v>
      </c>
      <c r="C698" s="74" t="s">
        <v>4730</v>
      </c>
      <c r="D698" s="74" t="s">
        <v>3489</v>
      </c>
      <c r="E698" s="74" t="s">
        <v>4731</v>
      </c>
      <c r="F698" s="74" t="s">
        <v>4732</v>
      </c>
      <c r="G698" s="74" t="s">
        <v>4733</v>
      </c>
      <c r="H698" s="74" t="str">
        <f t="shared" si="44"/>
        <v>B15</v>
      </c>
      <c r="I698" s="74" t="str">
        <f>IF(ISERROR(VLOOKUP(H698,BD!BN$2:BO$51,2,FALSE)),"",VLOOKUP(H698,BD!BN$2:BO$51,2,FALSE))</f>
        <v>BLOQUE 15</v>
      </c>
      <c r="J698" s="74" t="str">
        <f t="shared" si="43"/>
        <v>IN</v>
      </c>
      <c r="K698" s="74" t="str">
        <f t="shared" si="42"/>
        <v>COCAYA</v>
      </c>
      <c r="L698" s="74" t="str">
        <f t="shared" si="42"/>
        <v>PAD A</v>
      </c>
      <c r="M698" s="74" t="str">
        <f t="shared" si="41"/>
        <v>COCAYA-A001S1</v>
      </c>
      <c r="N698" s="71" t="s">
        <v>3382</v>
      </c>
    </row>
    <row r="699" spans="1:14" hidden="1">
      <c r="A699" s="74" t="s">
        <v>2742</v>
      </c>
      <c r="B699" s="74" t="s">
        <v>4725</v>
      </c>
      <c r="C699" s="74" t="s">
        <v>2655</v>
      </c>
      <c r="D699" s="74" t="s">
        <v>3489</v>
      </c>
      <c r="E699" s="74" t="s">
        <v>4734</v>
      </c>
      <c r="F699" s="74" t="s">
        <v>4735</v>
      </c>
      <c r="G699" s="74" t="s">
        <v>4735</v>
      </c>
      <c r="H699" s="74" t="str">
        <f t="shared" si="44"/>
        <v>B15</v>
      </c>
      <c r="I699" s="74" t="str">
        <f>IF(ISERROR(VLOOKUP(H699,BD!BN$2:BO$51,2,FALSE)),"",VLOOKUP(H699,BD!BN$2:BO$51,2,FALSE))</f>
        <v>BLOQUE 15</v>
      </c>
      <c r="J699" s="74" t="str">
        <f t="shared" si="43"/>
        <v>IN</v>
      </c>
      <c r="K699" s="74" t="str">
        <f t="shared" si="42"/>
        <v>CONCORDIA</v>
      </c>
      <c r="L699" s="74" t="str">
        <f t="shared" si="42"/>
        <v>PAD A</v>
      </c>
      <c r="M699" s="74" t="str">
        <f t="shared" si="41"/>
        <v>CONCORDIA-A003</v>
      </c>
      <c r="N699" s="71" t="s">
        <v>3382</v>
      </c>
    </row>
    <row r="700" spans="1:14" hidden="1">
      <c r="A700" s="74" t="s">
        <v>2742</v>
      </c>
      <c r="B700" s="74" t="s">
        <v>4725</v>
      </c>
      <c r="C700" s="74" t="s">
        <v>2655</v>
      </c>
      <c r="D700" s="74" t="s">
        <v>3489</v>
      </c>
      <c r="E700" s="74" t="s">
        <v>4736</v>
      </c>
      <c r="F700" s="74" t="s">
        <v>4737</v>
      </c>
      <c r="G700" s="74" t="s">
        <v>4737</v>
      </c>
      <c r="H700" s="74" t="str">
        <f t="shared" si="44"/>
        <v>B15</v>
      </c>
      <c r="I700" s="74" t="str">
        <f>IF(ISERROR(VLOOKUP(H700,BD!BN$2:BO$51,2,FALSE)),"",VLOOKUP(H700,BD!BN$2:BO$51,2,FALSE))</f>
        <v>BLOQUE 15</v>
      </c>
      <c r="J700" s="74" t="str">
        <f t="shared" si="43"/>
        <v>IN</v>
      </c>
      <c r="K700" s="74" t="str">
        <f t="shared" si="42"/>
        <v>CONCORDIA</v>
      </c>
      <c r="L700" s="74" t="str">
        <f t="shared" si="42"/>
        <v>PAD A</v>
      </c>
      <c r="M700" s="74" t="str">
        <f t="shared" si="41"/>
        <v>CONCORDIA-A005</v>
      </c>
      <c r="N700" s="71" t="s">
        <v>3382</v>
      </c>
    </row>
    <row r="701" spans="1:14" hidden="1">
      <c r="A701" s="74" t="s">
        <v>2742</v>
      </c>
      <c r="B701" s="74" t="s">
        <v>4725</v>
      </c>
      <c r="C701" s="74" t="s">
        <v>2655</v>
      </c>
      <c r="D701" s="74" t="s">
        <v>3489</v>
      </c>
      <c r="E701" s="74" t="s">
        <v>4738</v>
      </c>
      <c r="F701" s="74" t="s">
        <v>4739</v>
      </c>
      <c r="G701" s="74" t="s">
        <v>4739</v>
      </c>
      <c r="H701" s="74" t="str">
        <f t="shared" si="44"/>
        <v>B15</v>
      </c>
      <c r="I701" s="74" t="str">
        <f>IF(ISERROR(VLOOKUP(H701,BD!BN$2:BO$51,2,FALSE)),"",VLOOKUP(H701,BD!BN$2:BO$51,2,FALSE))</f>
        <v>BLOQUE 15</v>
      </c>
      <c r="J701" s="74" t="str">
        <f t="shared" si="43"/>
        <v>IN</v>
      </c>
      <c r="K701" s="74" t="str">
        <f t="shared" si="42"/>
        <v>CONCORDIA</v>
      </c>
      <c r="L701" s="74" t="str">
        <f t="shared" si="42"/>
        <v>PAD A</v>
      </c>
      <c r="M701" s="74" t="str">
        <f t="shared" si="41"/>
        <v>CONCORDIA-A001</v>
      </c>
      <c r="N701" s="71" t="s">
        <v>3382</v>
      </c>
    </row>
    <row r="702" spans="1:14" hidden="1">
      <c r="A702" s="74" t="s">
        <v>2742</v>
      </c>
      <c r="B702" s="74" t="s">
        <v>4725</v>
      </c>
      <c r="C702" s="74" t="s">
        <v>2655</v>
      </c>
      <c r="D702" s="74" t="s">
        <v>3489</v>
      </c>
      <c r="E702" s="74" t="s">
        <v>4740</v>
      </c>
      <c r="F702" s="74" t="s">
        <v>4741</v>
      </c>
      <c r="G702" s="74" t="s">
        <v>4741</v>
      </c>
      <c r="H702" s="74" t="str">
        <f t="shared" si="44"/>
        <v>B15</v>
      </c>
      <c r="I702" s="74" t="str">
        <f>IF(ISERROR(VLOOKUP(H702,BD!BN$2:BO$51,2,FALSE)),"",VLOOKUP(H702,BD!BN$2:BO$51,2,FALSE))</f>
        <v>BLOQUE 15</v>
      </c>
      <c r="J702" s="74" t="str">
        <f t="shared" si="43"/>
        <v>IN</v>
      </c>
      <c r="K702" s="74" t="str">
        <f t="shared" si="42"/>
        <v>CONCORDIA</v>
      </c>
      <c r="L702" s="74" t="str">
        <f t="shared" si="42"/>
        <v>PAD A</v>
      </c>
      <c r="M702" s="74" t="str">
        <f t="shared" si="41"/>
        <v>CONCORDIA-A007</v>
      </c>
      <c r="N702" s="71" t="s">
        <v>3382</v>
      </c>
    </row>
    <row r="703" spans="1:14" hidden="1">
      <c r="A703" s="74" t="s">
        <v>2742</v>
      </c>
      <c r="B703" s="74" t="s">
        <v>4725</v>
      </c>
      <c r="C703" s="74" t="s">
        <v>2655</v>
      </c>
      <c r="D703" s="74" t="s">
        <v>3489</v>
      </c>
      <c r="E703" s="74" t="s">
        <v>4742</v>
      </c>
      <c r="F703" s="74" t="s">
        <v>4743</v>
      </c>
      <c r="G703" s="74" t="s">
        <v>4743</v>
      </c>
      <c r="H703" s="74" t="str">
        <f t="shared" si="44"/>
        <v>B15</v>
      </c>
      <c r="I703" s="74" t="str">
        <f>IF(ISERROR(VLOOKUP(H703,BD!BN$2:BO$51,2,FALSE)),"",VLOOKUP(H703,BD!BN$2:BO$51,2,FALSE))</f>
        <v>BLOQUE 15</v>
      </c>
      <c r="J703" s="74" t="str">
        <f t="shared" si="43"/>
        <v>IN</v>
      </c>
      <c r="K703" s="74" t="str">
        <f t="shared" si="42"/>
        <v>CONCORDIA</v>
      </c>
      <c r="L703" s="74" t="str">
        <f t="shared" si="42"/>
        <v>PAD A</v>
      </c>
      <c r="M703" s="74" t="str">
        <f t="shared" si="41"/>
        <v>CONCORDIA-A002</v>
      </c>
      <c r="N703" s="71" t="s">
        <v>3382</v>
      </c>
    </row>
    <row r="704" spans="1:14" hidden="1">
      <c r="A704" s="74" t="s">
        <v>2742</v>
      </c>
      <c r="B704" s="74" t="s">
        <v>4725</v>
      </c>
      <c r="C704" s="74" t="s">
        <v>2655</v>
      </c>
      <c r="D704" s="74" t="s">
        <v>3489</v>
      </c>
      <c r="E704" s="74" t="s">
        <v>4744</v>
      </c>
      <c r="F704" s="74" t="s">
        <v>4745</v>
      </c>
      <c r="G704" s="74" t="s">
        <v>4745</v>
      </c>
      <c r="H704" s="74" t="str">
        <f t="shared" si="44"/>
        <v>B15</v>
      </c>
      <c r="I704" s="74" t="str">
        <f>IF(ISERROR(VLOOKUP(H704,BD!BN$2:BO$51,2,FALSE)),"",VLOOKUP(H704,BD!BN$2:BO$51,2,FALSE))</f>
        <v>BLOQUE 15</v>
      </c>
      <c r="J704" s="74" t="str">
        <f t="shared" si="43"/>
        <v>IN</v>
      </c>
      <c r="K704" s="74" t="str">
        <f t="shared" si="42"/>
        <v>CONCORDIA</v>
      </c>
      <c r="L704" s="74" t="str">
        <f t="shared" si="42"/>
        <v>PAD A</v>
      </c>
      <c r="M704" s="74" t="str">
        <f t="shared" si="41"/>
        <v>CONCORDIA-A004</v>
      </c>
      <c r="N704" s="71" t="s">
        <v>3382</v>
      </c>
    </row>
    <row r="705" spans="1:14" hidden="1">
      <c r="A705" s="74" t="s">
        <v>2742</v>
      </c>
      <c r="B705" s="74" t="s">
        <v>4725</v>
      </c>
      <c r="C705" s="74" t="s">
        <v>2641</v>
      </c>
      <c r="D705" s="74" t="s">
        <v>3489</v>
      </c>
      <c r="E705" s="74" t="s">
        <v>4746</v>
      </c>
      <c r="F705" s="74" t="s">
        <v>4747</v>
      </c>
      <c r="G705" s="74" t="s">
        <v>4747</v>
      </c>
      <c r="H705" s="74" t="str">
        <f t="shared" si="44"/>
        <v>B15</v>
      </c>
      <c r="I705" s="74" t="str">
        <f>IF(ISERROR(VLOOKUP(H705,BD!BN$2:BO$51,2,FALSE)),"",VLOOKUP(H705,BD!BN$2:BO$51,2,FALSE))</f>
        <v>BLOQUE 15</v>
      </c>
      <c r="J705" s="74" t="str">
        <f t="shared" si="43"/>
        <v>IN</v>
      </c>
      <c r="K705" s="74" t="str">
        <f t="shared" si="42"/>
        <v>INDILLANA</v>
      </c>
      <c r="L705" s="74" t="str">
        <f t="shared" si="42"/>
        <v>PAD A</v>
      </c>
      <c r="M705" s="74" t="str">
        <f t="shared" si="41"/>
        <v>INDILLANA-A014</v>
      </c>
      <c r="N705" s="71" t="s">
        <v>3382</v>
      </c>
    </row>
    <row r="706" spans="1:14" hidden="1">
      <c r="A706" s="74" t="s">
        <v>2742</v>
      </c>
      <c r="B706" s="74" t="s">
        <v>4725</v>
      </c>
      <c r="C706" s="74" t="s">
        <v>2641</v>
      </c>
      <c r="D706" s="74" t="s">
        <v>3489</v>
      </c>
      <c r="E706" s="74" t="s">
        <v>4748</v>
      </c>
      <c r="F706" s="74" t="s">
        <v>4749</v>
      </c>
      <c r="G706" s="74" t="s">
        <v>4749</v>
      </c>
      <c r="H706" s="74" t="str">
        <f t="shared" si="44"/>
        <v>B15</v>
      </c>
      <c r="I706" s="74" t="str">
        <f>IF(ISERROR(VLOOKUP(H706,BD!BN$2:BO$51,2,FALSE)),"",VLOOKUP(H706,BD!BN$2:BO$51,2,FALSE))</f>
        <v>BLOQUE 15</v>
      </c>
      <c r="J706" s="74" t="str">
        <f t="shared" si="43"/>
        <v>IN</v>
      </c>
      <c r="K706" s="74" t="str">
        <f t="shared" si="42"/>
        <v>INDILLANA</v>
      </c>
      <c r="L706" s="74" t="str">
        <f t="shared" si="42"/>
        <v>PAD A</v>
      </c>
      <c r="M706" s="74" t="str">
        <f t="shared" si="41"/>
        <v>INDILLANA-A010</v>
      </c>
      <c r="N706" s="71" t="s">
        <v>3382</v>
      </c>
    </row>
    <row r="707" spans="1:14" hidden="1">
      <c r="A707" s="74" t="s">
        <v>2742</v>
      </c>
      <c r="B707" s="74" t="s">
        <v>4725</v>
      </c>
      <c r="C707" s="74" t="s">
        <v>2641</v>
      </c>
      <c r="D707" s="74" t="s">
        <v>3489</v>
      </c>
      <c r="E707" s="74" t="s">
        <v>4750</v>
      </c>
      <c r="F707" s="74" t="s">
        <v>4751</v>
      </c>
      <c r="G707" s="74" t="s">
        <v>4751</v>
      </c>
      <c r="H707" s="74" t="str">
        <f t="shared" si="44"/>
        <v>B15</v>
      </c>
      <c r="I707" s="74" t="str">
        <f>IF(ISERROR(VLOOKUP(H707,BD!BN$2:BO$51,2,FALSE)),"",VLOOKUP(H707,BD!BN$2:BO$51,2,FALSE))</f>
        <v>BLOQUE 15</v>
      </c>
      <c r="J707" s="74" t="str">
        <f t="shared" si="43"/>
        <v>IN</v>
      </c>
      <c r="K707" s="74" t="str">
        <f t="shared" si="42"/>
        <v>INDILLANA</v>
      </c>
      <c r="L707" s="74" t="str">
        <f t="shared" si="42"/>
        <v>PAD A</v>
      </c>
      <c r="M707" s="74" t="str">
        <f t="shared" si="41"/>
        <v>INDILLANA-A008</v>
      </c>
      <c r="N707" s="71" t="s">
        <v>3382</v>
      </c>
    </row>
    <row r="708" spans="1:14" hidden="1">
      <c r="A708" s="74" t="s">
        <v>2742</v>
      </c>
      <c r="B708" s="74" t="s">
        <v>4725</v>
      </c>
      <c r="C708" s="74" t="s">
        <v>2641</v>
      </c>
      <c r="D708" s="74" t="s">
        <v>3489</v>
      </c>
      <c r="E708" s="74" t="s">
        <v>4752</v>
      </c>
      <c r="F708" s="74" t="s">
        <v>4753</v>
      </c>
      <c r="G708" s="74" t="s">
        <v>4753</v>
      </c>
      <c r="H708" s="74" t="str">
        <f t="shared" si="44"/>
        <v>B15</v>
      </c>
      <c r="I708" s="74" t="str">
        <f>IF(ISERROR(VLOOKUP(H708,BD!BN$2:BO$51,2,FALSE)),"",VLOOKUP(H708,BD!BN$2:BO$51,2,FALSE))</f>
        <v>BLOQUE 15</v>
      </c>
      <c r="J708" s="74" t="str">
        <f t="shared" si="43"/>
        <v>IN</v>
      </c>
      <c r="K708" s="74" t="str">
        <f t="shared" si="42"/>
        <v>INDILLANA</v>
      </c>
      <c r="L708" s="74" t="str">
        <f t="shared" si="42"/>
        <v>PAD A</v>
      </c>
      <c r="M708" s="74" t="str">
        <f t="shared" si="41"/>
        <v>INDILLANA-A004</v>
      </c>
      <c r="N708" s="71" t="s">
        <v>3382</v>
      </c>
    </row>
    <row r="709" spans="1:14" hidden="1">
      <c r="A709" s="74" t="s">
        <v>2742</v>
      </c>
      <c r="B709" s="74" t="s">
        <v>4725</v>
      </c>
      <c r="C709" s="74" t="s">
        <v>2641</v>
      </c>
      <c r="D709" s="74" t="s">
        <v>3489</v>
      </c>
      <c r="E709" s="74" t="s">
        <v>4754</v>
      </c>
      <c r="F709" s="74" t="s">
        <v>4755</v>
      </c>
      <c r="G709" s="74" t="s">
        <v>4755</v>
      </c>
      <c r="H709" s="74" t="str">
        <f t="shared" si="44"/>
        <v>B15</v>
      </c>
      <c r="I709" s="74" t="str">
        <f>IF(ISERROR(VLOOKUP(H709,BD!BN$2:BO$51,2,FALSE)),"",VLOOKUP(H709,BD!BN$2:BO$51,2,FALSE))</f>
        <v>BLOQUE 15</v>
      </c>
      <c r="J709" s="74" t="str">
        <f t="shared" si="43"/>
        <v>IN</v>
      </c>
      <c r="K709" s="74" t="str">
        <f t="shared" si="42"/>
        <v>INDILLANA</v>
      </c>
      <c r="L709" s="74" t="str">
        <f t="shared" si="42"/>
        <v>PAD A</v>
      </c>
      <c r="M709" s="74" t="str">
        <f t="shared" si="41"/>
        <v>INDILLANA-A013</v>
      </c>
      <c r="N709" s="71" t="s">
        <v>3382</v>
      </c>
    </row>
    <row r="710" spans="1:14" hidden="1">
      <c r="A710" s="74" t="s">
        <v>2742</v>
      </c>
      <c r="B710" s="74" t="s">
        <v>4725</v>
      </c>
      <c r="C710" s="74" t="s">
        <v>2641</v>
      </c>
      <c r="D710" s="74" t="s">
        <v>3489</v>
      </c>
      <c r="E710" s="74" t="s">
        <v>4756</v>
      </c>
      <c r="F710" s="74" t="s">
        <v>4757</v>
      </c>
      <c r="G710" s="74" t="s">
        <v>4757</v>
      </c>
      <c r="H710" s="74" t="str">
        <f t="shared" si="44"/>
        <v>B15</v>
      </c>
      <c r="I710" s="74" t="str">
        <f>IF(ISERROR(VLOOKUP(H710,BD!BN$2:BO$51,2,FALSE)),"",VLOOKUP(H710,BD!BN$2:BO$51,2,FALSE))</f>
        <v>BLOQUE 15</v>
      </c>
      <c r="J710" s="74" t="str">
        <f t="shared" si="43"/>
        <v>IN</v>
      </c>
      <c r="K710" s="74" t="str">
        <f t="shared" si="42"/>
        <v>INDILLANA</v>
      </c>
      <c r="L710" s="74" t="str">
        <f t="shared" si="42"/>
        <v>PAD A</v>
      </c>
      <c r="M710" s="74" t="str">
        <f t="shared" si="41"/>
        <v>INDILLANA-A009</v>
      </c>
      <c r="N710" s="71" t="s">
        <v>3382</v>
      </c>
    </row>
    <row r="711" spans="1:14" hidden="1">
      <c r="A711" s="74" t="s">
        <v>2742</v>
      </c>
      <c r="B711" s="74" t="s">
        <v>4725</v>
      </c>
      <c r="C711" s="74" t="s">
        <v>2641</v>
      </c>
      <c r="D711" s="74" t="s">
        <v>3489</v>
      </c>
      <c r="E711" s="74" t="s">
        <v>4758</v>
      </c>
      <c r="F711" s="74" t="s">
        <v>4759</v>
      </c>
      <c r="G711" s="74" t="s">
        <v>4759</v>
      </c>
      <c r="H711" s="74" t="str">
        <f t="shared" si="44"/>
        <v>B15</v>
      </c>
      <c r="I711" s="74" t="str">
        <f>IF(ISERROR(VLOOKUP(H711,BD!BN$2:BO$51,2,FALSE)),"",VLOOKUP(H711,BD!BN$2:BO$51,2,FALSE))</f>
        <v>BLOQUE 15</v>
      </c>
      <c r="J711" s="74" t="str">
        <f t="shared" si="43"/>
        <v>IN</v>
      </c>
      <c r="K711" s="74" t="str">
        <f t="shared" si="42"/>
        <v>INDILLANA</v>
      </c>
      <c r="L711" s="74" t="str">
        <f t="shared" si="42"/>
        <v>PAD A</v>
      </c>
      <c r="M711" s="74" t="str">
        <f t="shared" si="41"/>
        <v>INDILLANA-A015</v>
      </c>
      <c r="N711" s="71" t="s">
        <v>3382</v>
      </c>
    </row>
    <row r="712" spans="1:14" hidden="1">
      <c r="A712" s="74" t="s">
        <v>2742</v>
      </c>
      <c r="B712" s="74" t="s">
        <v>4725</v>
      </c>
      <c r="C712" s="74" t="s">
        <v>2641</v>
      </c>
      <c r="D712" s="74" t="s">
        <v>3489</v>
      </c>
      <c r="E712" s="74" t="s">
        <v>4760</v>
      </c>
      <c r="F712" s="74" t="s">
        <v>4761</v>
      </c>
      <c r="G712" s="74" t="s">
        <v>4761</v>
      </c>
      <c r="H712" s="74" t="str">
        <f t="shared" si="44"/>
        <v>B15</v>
      </c>
      <c r="I712" s="74" t="str">
        <f>IF(ISERROR(VLOOKUP(H712,BD!BN$2:BO$51,2,FALSE)),"",VLOOKUP(H712,BD!BN$2:BO$51,2,FALSE))</f>
        <v>BLOQUE 15</v>
      </c>
      <c r="J712" s="74" t="str">
        <f t="shared" si="43"/>
        <v>IN</v>
      </c>
      <c r="K712" s="74" t="str">
        <f t="shared" si="42"/>
        <v>INDILLANA</v>
      </c>
      <c r="L712" s="74" t="str">
        <f t="shared" si="42"/>
        <v>PAD A</v>
      </c>
      <c r="M712" s="74" t="str">
        <f t="shared" si="41"/>
        <v>INDILLANA-A016</v>
      </c>
      <c r="N712" s="71" t="s">
        <v>3382</v>
      </c>
    </row>
    <row r="713" spans="1:14" hidden="1">
      <c r="A713" s="74" t="s">
        <v>2742</v>
      </c>
      <c r="B713" s="74" t="s">
        <v>4725</v>
      </c>
      <c r="C713" s="74" t="s">
        <v>2641</v>
      </c>
      <c r="D713" s="74" t="s">
        <v>3489</v>
      </c>
      <c r="E713" s="74" t="s">
        <v>4762</v>
      </c>
      <c r="F713" s="74" t="s">
        <v>4763</v>
      </c>
      <c r="G713" s="74" t="s">
        <v>4763</v>
      </c>
      <c r="H713" s="74" t="str">
        <f>+A713</f>
        <v>B15</v>
      </c>
      <c r="I713" s="74" t="str">
        <f>IF(ISERROR(VLOOKUP(H713,BD!BN$2:BO$51,2,FALSE)),"",VLOOKUP(H713,BD!BN$2:BO$51,2,FALSE))</f>
        <v>BLOQUE 15</v>
      </c>
      <c r="J713" s="74" t="str">
        <f>IF(B713="","",B713)</f>
        <v>IN</v>
      </c>
      <c r="K713" s="74" t="str">
        <f>+C713</f>
        <v>INDILLANA</v>
      </c>
      <c r="L713" s="74" t="str">
        <f>+D713</f>
        <v>PAD A</v>
      </c>
      <c r="M713" s="74" t="str">
        <f t="shared" si="41"/>
        <v>INDILLANA-A017</v>
      </c>
      <c r="N713" s="71" t="s">
        <v>3382</v>
      </c>
    </row>
    <row r="714" spans="1:14" hidden="1">
      <c r="A714" s="74" t="s">
        <v>2742</v>
      </c>
      <c r="B714" s="74" t="s">
        <v>4725</v>
      </c>
      <c r="C714" s="74" t="s">
        <v>2641</v>
      </c>
      <c r="D714" s="74" t="s">
        <v>3489</v>
      </c>
      <c r="E714" s="74" t="s">
        <v>4764</v>
      </c>
      <c r="F714" s="74" t="s">
        <v>4765</v>
      </c>
      <c r="G714" s="74" t="s">
        <v>4765</v>
      </c>
      <c r="H714" s="74" t="str">
        <f t="shared" si="44"/>
        <v>B15</v>
      </c>
      <c r="I714" s="74" t="str">
        <f>IF(ISERROR(VLOOKUP(H714,BD!BN$2:BO$51,2,FALSE)),"",VLOOKUP(H714,BD!BN$2:BO$51,2,FALSE))</f>
        <v>BLOQUE 15</v>
      </c>
      <c r="J714" s="74" t="str">
        <f t="shared" si="43"/>
        <v>IN</v>
      </c>
      <c r="K714" s="74" t="str">
        <f t="shared" si="42"/>
        <v>INDILLANA</v>
      </c>
      <c r="L714" s="74" t="str">
        <f t="shared" si="42"/>
        <v>PAD A</v>
      </c>
      <c r="M714" s="74" t="str">
        <f t="shared" si="41"/>
        <v>INDILLANA-A005</v>
      </c>
      <c r="N714" s="71" t="s">
        <v>3382</v>
      </c>
    </row>
    <row r="715" spans="1:14" hidden="1">
      <c r="A715" s="74" t="s">
        <v>2742</v>
      </c>
      <c r="B715" s="74" t="s">
        <v>4725</v>
      </c>
      <c r="C715" s="74" t="s">
        <v>2641</v>
      </c>
      <c r="D715" s="74" t="s">
        <v>3489</v>
      </c>
      <c r="E715" s="74" t="s">
        <v>4766</v>
      </c>
      <c r="F715" s="74" t="s">
        <v>4767</v>
      </c>
      <c r="G715" s="74" t="s">
        <v>4767</v>
      </c>
      <c r="H715" s="74" t="str">
        <f t="shared" si="44"/>
        <v>B15</v>
      </c>
      <c r="I715" s="74" t="str">
        <f>IF(ISERROR(VLOOKUP(H715,BD!BN$2:BO$51,2,FALSE)),"",VLOOKUP(H715,BD!BN$2:BO$51,2,FALSE))</f>
        <v>BLOQUE 15</v>
      </c>
      <c r="J715" s="74" t="str">
        <f t="shared" si="43"/>
        <v>IN</v>
      </c>
      <c r="K715" s="74" t="str">
        <f t="shared" si="42"/>
        <v>INDILLANA</v>
      </c>
      <c r="L715" s="74" t="str">
        <f t="shared" si="42"/>
        <v>PAD A</v>
      </c>
      <c r="M715" s="74" t="str">
        <f t="shared" si="41"/>
        <v>INDILLANA-A002</v>
      </c>
      <c r="N715" s="71" t="s">
        <v>3382</v>
      </c>
    </row>
    <row r="716" spans="1:14" hidden="1">
      <c r="A716" s="74" t="s">
        <v>2742</v>
      </c>
      <c r="B716" s="74" t="s">
        <v>4725</v>
      </c>
      <c r="C716" s="74" t="s">
        <v>2641</v>
      </c>
      <c r="D716" s="74" t="s">
        <v>3489</v>
      </c>
      <c r="E716" s="74" t="s">
        <v>4768</v>
      </c>
      <c r="F716" s="74" t="s">
        <v>4769</v>
      </c>
      <c r="G716" s="74" t="s">
        <v>4769</v>
      </c>
      <c r="H716" s="74" t="str">
        <f t="shared" si="44"/>
        <v>B15</v>
      </c>
      <c r="I716" s="74" t="str">
        <f>IF(ISERROR(VLOOKUP(H716,BD!BN$2:BO$51,2,FALSE)),"",VLOOKUP(H716,BD!BN$2:BO$51,2,FALSE))</f>
        <v>BLOQUE 15</v>
      </c>
      <c r="J716" s="74" t="str">
        <f t="shared" si="43"/>
        <v>IN</v>
      </c>
      <c r="K716" s="74" t="str">
        <f t="shared" si="42"/>
        <v>INDILLANA</v>
      </c>
      <c r="L716" s="74" t="str">
        <f t="shared" si="42"/>
        <v>PAD A</v>
      </c>
      <c r="M716" s="74" t="str">
        <f t="shared" ref="M716:M779" si="45">+IF(F716=F715,E716&amp;RIGHT(G716,2),E716)</f>
        <v>INDILLANA-A012</v>
      </c>
      <c r="N716" s="71" t="s">
        <v>3382</v>
      </c>
    </row>
    <row r="717" spans="1:14" hidden="1">
      <c r="A717" s="74" t="s">
        <v>2742</v>
      </c>
      <c r="B717" s="74" t="s">
        <v>4725</v>
      </c>
      <c r="C717" s="74" t="s">
        <v>2641</v>
      </c>
      <c r="D717" s="74" t="s">
        <v>3489</v>
      </c>
      <c r="E717" s="74" t="s">
        <v>4770</v>
      </c>
      <c r="F717" s="74" t="s">
        <v>4771</v>
      </c>
      <c r="G717" s="74" t="s">
        <v>4771</v>
      </c>
      <c r="H717" s="74" t="str">
        <f t="shared" si="44"/>
        <v>B15</v>
      </c>
      <c r="I717" s="74" t="str">
        <f>IF(ISERROR(VLOOKUP(H717,BD!BN$2:BO$51,2,FALSE)),"",VLOOKUP(H717,BD!BN$2:BO$51,2,FALSE))</f>
        <v>BLOQUE 15</v>
      </c>
      <c r="J717" s="74" t="str">
        <f t="shared" si="43"/>
        <v>IN</v>
      </c>
      <c r="K717" s="74" t="str">
        <f t="shared" si="42"/>
        <v>INDILLANA</v>
      </c>
      <c r="L717" s="74" t="str">
        <f t="shared" si="42"/>
        <v>PAD A</v>
      </c>
      <c r="M717" s="74" t="str">
        <f t="shared" si="45"/>
        <v>INDILLANA-A007</v>
      </c>
      <c r="N717" s="71" t="s">
        <v>3382</v>
      </c>
    </row>
    <row r="718" spans="1:14" hidden="1">
      <c r="A718" s="74" t="s">
        <v>2742</v>
      </c>
      <c r="B718" s="74" t="s">
        <v>4725</v>
      </c>
      <c r="C718" s="74" t="s">
        <v>2641</v>
      </c>
      <c r="D718" s="74" t="s">
        <v>3489</v>
      </c>
      <c r="E718" s="74" t="s">
        <v>4772</v>
      </c>
      <c r="F718" s="74" t="s">
        <v>4773</v>
      </c>
      <c r="G718" s="74" t="s">
        <v>4773</v>
      </c>
      <c r="H718" s="74" t="str">
        <f t="shared" si="44"/>
        <v>B15</v>
      </c>
      <c r="I718" s="74" t="str">
        <f>IF(ISERROR(VLOOKUP(H718,BD!BN$2:BO$51,2,FALSE)),"",VLOOKUP(H718,BD!BN$2:BO$51,2,FALSE))</f>
        <v>BLOQUE 15</v>
      </c>
      <c r="J718" s="74" t="str">
        <f t="shared" si="43"/>
        <v>IN</v>
      </c>
      <c r="K718" s="74" t="str">
        <f t="shared" si="42"/>
        <v>INDILLANA</v>
      </c>
      <c r="L718" s="74" t="str">
        <f t="shared" si="42"/>
        <v>PAD A</v>
      </c>
      <c r="M718" s="74" t="str">
        <f t="shared" si="45"/>
        <v>INDILLANA-A003H</v>
      </c>
      <c r="N718" s="71" t="s">
        <v>3382</v>
      </c>
    </row>
    <row r="719" spans="1:14" hidden="1">
      <c r="A719" s="74" t="s">
        <v>2742</v>
      </c>
      <c r="B719" s="74" t="s">
        <v>4725</v>
      </c>
      <c r="C719" s="74" t="s">
        <v>2641</v>
      </c>
      <c r="D719" s="74" t="s">
        <v>3489</v>
      </c>
      <c r="E719" s="74" t="s">
        <v>4772</v>
      </c>
      <c r="F719" s="74" t="s">
        <v>4773</v>
      </c>
      <c r="G719" s="74" t="s">
        <v>4774</v>
      </c>
      <c r="H719" s="74" t="str">
        <f t="shared" si="44"/>
        <v>B15</v>
      </c>
      <c r="I719" s="74" t="str">
        <f>IF(ISERROR(VLOOKUP(H719,BD!BN$2:BO$51,2,FALSE)),"",VLOOKUP(H719,BD!BN$2:BO$51,2,FALSE))</f>
        <v>BLOQUE 15</v>
      </c>
      <c r="J719" s="74" t="str">
        <f t="shared" si="43"/>
        <v>IN</v>
      </c>
      <c r="K719" s="74" t="str">
        <f t="shared" si="42"/>
        <v>INDILLANA</v>
      </c>
      <c r="L719" s="74" t="str">
        <f t="shared" si="42"/>
        <v>PAD A</v>
      </c>
      <c r="M719" s="74" t="str">
        <f t="shared" si="45"/>
        <v>INDILLANA-A003HS1</v>
      </c>
      <c r="N719" s="71" t="s">
        <v>3382</v>
      </c>
    </row>
    <row r="720" spans="1:14" hidden="1">
      <c r="A720" s="74" t="s">
        <v>2742</v>
      </c>
      <c r="B720" s="74" t="s">
        <v>4725</v>
      </c>
      <c r="C720" s="74" t="s">
        <v>2641</v>
      </c>
      <c r="D720" s="74" t="s">
        <v>3489</v>
      </c>
      <c r="E720" s="74" t="s">
        <v>4775</v>
      </c>
      <c r="F720" s="74" t="s">
        <v>4776</v>
      </c>
      <c r="G720" s="74" t="s">
        <v>4776</v>
      </c>
      <c r="H720" s="74" t="str">
        <f t="shared" si="44"/>
        <v>B15</v>
      </c>
      <c r="I720" s="74" t="str">
        <f>IF(ISERROR(VLOOKUP(H720,BD!BN$2:BO$51,2,FALSE)),"",VLOOKUP(H720,BD!BN$2:BO$51,2,FALSE))</f>
        <v>BLOQUE 15</v>
      </c>
      <c r="J720" s="74" t="str">
        <f t="shared" si="43"/>
        <v>IN</v>
      </c>
      <c r="K720" s="74" t="str">
        <f t="shared" si="42"/>
        <v>INDILLANA</v>
      </c>
      <c r="L720" s="74" t="str">
        <f t="shared" si="42"/>
        <v>PAD A</v>
      </c>
      <c r="M720" s="74" t="str">
        <f t="shared" si="45"/>
        <v>INDILLANA-A006</v>
      </c>
      <c r="N720" s="71" t="s">
        <v>3382</v>
      </c>
    </row>
    <row r="721" spans="1:14" hidden="1">
      <c r="A721" s="74" t="s">
        <v>2742</v>
      </c>
      <c r="B721" s="74" t="s">
        <v>4725</v>
      </c>
      <c r="C721" s="74" t="s">
        <v>2641</v>
      </c>
      <c r="D721" s="74" t="s">
        <v>3489</v>
      </c>
      <c r="E721" s="74" t="s">
        <v>4777</v>
      </c>
      <c r="F721" s="74" t="s">
        <v>4778</v>
      </c>
      <c r="G721" s="74" t="s">
        <v>4778</v>
      </c>
      <c r="H721" s="74" t="str">
        <f t="shared" si="44"/>
        <v>B15</v>
      </c>
      <c r="I721" s="74" t="str">
        <f>IF(ISERROR(VLOOKUP(H721,BD!BN$2:BO$51,2,FALSE)),"",VLOOKUP(H721,BD!BN$2:BO$51,2,FALSE))</f>
        <v>BLOQUE 15</v>
      </c>
      <c r="J721" s="74" t="str">
        <f t="shared" si="43"/>
        <v>IN</v>
      </c>
      <c r="K721" s="74" t="str">
        <f t="shared" si="42"/>
        <v>INDILLANA</v>
      </c>
      <c r="L721" s="74" t="str">
        <f t="shared" si="42"/>
        <v>PAD A</v>
      </c>
      <c r="M721" s="74" t="str">
        <f t="shared" si="45"/>
        <v>INDILLANA-A011</v>
      </c>
      <c r="N721" s="71" t="s">
        <v>3382</v>
      </c>
    </row>
    <row r="722" spans="1:14" hidden="1">
      <c r="A722" s="74" t="s">
        <v>2742</v>
      </c>
      <c r="B722" s="74" t="s">
        <v>4725</v>
      </c>
      <c r="C722" s="74" t="s">
        <v>2641</v>
      </c>
      <c r="D722" s="74" t="s">
        <v>3489</v>
      </c>
      <c r="E722" s="74" t="s">
        <v>4779</v>
      </c>
      <c r="F722" s="74" t="s">
        <v>4780</v>
      </c>
      <c r="G722" s="74" t="s">
        <v>4780</v>
      </c>
      <c r="H722" s="74" t="str">
        <f t="shared" si="44"/>
        <v>B15</v>
      </c>
      <c r="I722" s="74" t="str">
        <f>IF(ISERROR(VLOOKUP(H722,BD!BN$2:BO$51,2,FALSE)),"",VLOOKUP(H722,BD!BN$2:BO$51,2,FALSE))</f>
        <v>BLOQUE 15</v>
      </c>
      <c r="J722" s="74" t="str">
        <f t="shared" si="43"/>
        <v>IN</v>
      </c>
      <c r="K722" s="74" t="str">
        <f t="shared" ref="K722:L787" si="46">+C722</f>
        <v>INDILLANA</v>
      </c>
      <c r="L722" s="74" t="str">
        <f t="shared" si="46"/>
        <v>PAD A</v>
      </c>
      <c r="M722" s="74" t="str">
        <f t="shared" si="45"/>
        <v>INDILLANA-A001</v>
      </c>
      <c r="N722" s="71" t="s">
        <v>3382</v>
      </c>
    </row>
    <row r="723" spans="1:14" hidden="1">
      <c r="A723" s="74" t="s">
        <v>2742</v>
      </c>
      <c r="B723" s="74" t="s">
        <v>4725</v>
      </c>
      <c r="C723" s="74" t="s">
        <v>2667</v>
      </c>
      <c r="D723" s="74" t="s">
        <v>3489</v>
      </c>
      <c r="E723" s="74" t="s">
        <v>4781</v>
      </c>
      <c r="F723" s="74" t="s">
        <v>4782</v>
      </c>
      <c r="G723" s="74" t="s">
        <v>4782</v>
      </c>
      <c r="H723" s="74" t="str">
        <f t="shared" si="44"/>
        <v>B15</v>
      </c>
      <c r="I723" s="74" t="str">
        <f>IF(ISERROR(VLOOKUP(H723,BD!BN$2:BO$51,2,FALSE)),"",VLOOKUP(H723,BD!BN$2:BO$51,2,FALSE))</f>
        <v>BLOQUE 15</v>
      </c>
      <c r="J723" s="74" t="str">
        <f t="shared" ref="J723:J787" si="47">IF(B723="","",B723)</f>
        <v>IN</v>
      </c>
      <c r="K723" s="74" t="str">
        <f t="shared" si="46"/>
        <v>ITAYA</v>
      </c>
      <c r="L723" s="74" t="str">
        <f t="shared" si="46"/>
        <v>PAD A</v>
      </c>
      <c r="M723" s="74" t="str">
        <f t="shared" si="45"/>
        <v>ITAYA-A005H</v>
      </c>
      <c r="N723" s="71" t="s">
        <v>3382</v>
      </c>
    </row>
    <row r="724" spans="1:14" hidden="1">
      <c r="A724" s="74" t="s">
        <v>2742</v>
      </c>
      <c r="B724" s="74" t="s">
        <v>4725</v>
      </c>
      <c r="C724" s="74" t="s">
        <v>2667</v>
      </c>
      <c r="D724" s="74" t="s">
        <v>3489</v>
      </c>
      <c r="E724" s="74" t="s">
        <v>4783</v>
      </c>
      <c r="F724" s="74" t="s">
        <v>4784</v>
      </c>
      <c r="G724" s="74" t="s">
        <v>4785</v>
      </c>
      <c r="H724" s="74" t="str">
        <f>+A724</f>
        <v>B15</v>
      </c>
      <c r="I724" s="74" t="str">
        <f>IF(ISERROR(VLOOKUP(H724,BD!BN$2:BO$51,2,FALSE)),"",VLOOKUP(H724,BD!BN$2:BO$51,2,FALSE))</f>
        <v>BLOQUE 15</v>
      </c>
      <c r="J724" s="74" t="str">
        <f t="shared" si="47"/>
        <v>IN</v>
      </c>
      <c r="K724" s="74" t="str">
        <f>+C724</f>
        <v>ITAYA</v>
      </c>
      <c r="L724" s="74" t="str">
        <f>+D724</f>
        <v>PAD A</v>
      </c>
      <c r="M724" s="74" t="str">
        <f t="shared" si="45"/>
        <v>ITAYA-A001</v>
      </c>
      <c r="N724" s="71" t="s">
        <v>3382</v>
      </c>
    </row>
    <row r="725" spans="1:14" hidden="1">
      <c r="A725" s="74" t="s">
        <v>2742</v>
      </c>
      <c r="B725" s="74" t="s">
        <v>4725</v>
      </c>
      <c r="C725" s="74" t="s">
        <v>2667</v>
      </c>
      <c r="D725" s="74" t="s">
        <v>3489</v>
      </c>
      <c r="E725" s="74" t="s">
        <v>4783</v>
      </c>
      <c r="F725" s="74" t="s">
        <v>4784</v>
      </c>
      <c r="G725" s="74" t="s">
        <v>4786</v>
      </c>
      <c r="H725" s="74" t="str">
        <f t="shared" ref="H725:H790" si="48">+A725</f>
        <v>B15</v>
      </c>
      <c r="I725" s="74" t="str">
        <f>IF(ISERROR(VLOOKUP(H725,BD!BN$2:BO$51,2,FALSE)),"",VLOOKUP(H725,BD!BN$2:BO$51,2,FALSE))</f>
        <v>BLOQUE 15</v>
      </c>
      <c r="J725" s="74" t="str">
        <f t="shared" si="47"/>
        <v>IN</v>
      </c>
      <c r="K725" s="74" t="str">
        <f t="shared" si="46"/>
        <v>ITAYA</v>
      </c>
      <c r="L725" s="74" t="str">
        <f t="shared" si="46"/>
        <v>PAD A</v>
      </c>
      <c r="M725" s="74" t="str">
        <f t="shared" si="45"/>
        <v>ITAYA-A001S1</v>
      </c>
      <c r="N725" s="71" t="s">
        <v>3382</v>
      </c>
    </row>
    <row r="726" spans="1:14" hidden="1">
      <c r="A726" s="74" t="s">
        <v>2742</v>
      </c>
      <c r="B726" s="74" t="s">
        <v>4725</v>
      </c>
      <c r="C726" s="74" t="s">
        <v>2667</v>
      </c>
      <c r="D726" s="74" t="s">
        <v>3489</v>
      </c>
      <c r="E726" s="74" t="s">
        <v>4783</v>
      </c>
      <c r="F726" s="74" t="s">
        <v>4784</v>
      </c>
      <c r="G726" s="74" t="s">
        <v>4787</v>
      </c>
      <c r="H726" s="74" t="str">
        <f t="shared" si="48"/>
        <v>B15</v>
      </c>
      <c r="I726" s="74" t="str">
        <f>IF(ISERROR(VLOOKUP(H726,BD!BN$2:BO$51,2,FALSE)),"",VLOOKUP(H726,BD!BN$2:BO$51,2,FALSE))</f>
        <v>BLOQUE 15</v>
      </c>
      <c r="J726" s="74" t="str">
        <f t="shared" si="47"/>
        <v>IN</v>
      </c>
      <c r="K726" s="74" t="str">
        <f t="shared" si="46"/>
        <v>ITAYA</v>
      </c>
      <c r="L726" s="74" t="str">
        <f t="shared" si="46"/>
        <v>PAD A</v>
      </c>
      <c r="M726" s="74" t="str">
        <f t="shared" si="45"/>
        <v>ITAYA-A001R1</v>
      </c>
      <c r="N726" s="71" t="s">
        <v>3382</v>
      </c>
    </row>
    <row r="727" spans="1:14" hidden="1">
      <c r="A727" s="74" t="s">
        <v>2742</v>
      </c>
      <c r="B727" s="74" t="s">
        <v>4725</v>
      </c>
      <c r="C727" s="74" t="s">
        <v>2667</v>
      </c>
      <c r="D727" s="74" t="s">
        <v>3489</v>
      </c>
      <c r="E727" s="74" t="s">
        <v>4788</v>
      </c>
      <c r="F727" s="74" t="s">
        <v>4789</v>
      </c>
      <c r="G727" s="74" t="s">
        <v>4789</v>
      </c>
      <c r="H727" s="74" t="str">
        <f t="shared" si="48"/>
        <v>B15</v>
      </c>
      <c r="I727" s="74" t="str">
        <f>IF(ISERROR(VLOOKUP(H727,BD!BN$2:BO$51,2,FALSE)),"",VLOOKUP(H727,BD!BN$2:BO$51,2,FALSE))</f>
        <v>BLOQUE 15</v>
      </c>
      <c r="J727" s="74" t="str">
        <f t="shared" si="47"/>
        <v>IN</v>
      </c>
      <c r="K727" s="74" t="str">
        <f t="shared" si="46"/>
        <v>ITAYA</v>
      </c>
      <c r="L727" s="74" t="str">
        <f t="shared" si="46"/>
        <v>PAD A</v>
      </c>
      <c r="M727" s="74" t="str">
        <f t="shared" si="45"/>
        <v>ITAYA-A009</v>
      </c>
      <c r="N727" s="71" t="s">
        <v>3382</v>
      </c>
    </row>
    <row r="728" spans="1:14" hidden="1">
      <c r="A728" s="74" t="s">
        <v>2742</v>
      </c>
      <c r="B728" s="74" t="s">
        <v>4725</v>
      </c>
      <c r="C728" s="74" t="s">
        <v>2667</v>
      </c>
      <c r="D728" s="74" t="s">
        <v>3489</v>
      </c>
      <c r="E728" s="74" t="s">
        <v>4790</v>
      </c>
      <c r="F728" s="74" t="s">
        <v>4791</v>
      </c>
      <c r="G728" s="74" t="s">
        <v>4791</v>
      </c>
      <c r="H728" s="74" t="str">
        <f t="shared" si="48"/>
        <v>B15</v>
      </c>
      <c r="I728" s="74" t="str">
        <f>IF(ISERROR(VLOOKUP(H728,BD!BN$2:BO$51,2,FALSE)),"",VLOOKUP(H728,BD!BN$2:BO$51,2,FALSE))</f>
        <v>BLOQUE 15</v>
      </c>
      <c r="J728" s="74" t="str">
        <f t="shared" si="47"/>
        <v>IN</v>
      </c>
      <c r="K728" s="74" t="str">
        <f t="shared" si="46"/>
        <v>ITAYA</v>
      </c>
      <c r="L728" s="74" t="str">
        <f t="shared" si="46"/>
        <v>PAD A</v>
      </c>
      <c r="M728" s="74" t="str">
        <f t="shared" si="45"/>
        <v>ITAYA-A003</v>
      </c>
      <c r="N728" s="71" t="s">
        <v>3382</v>
      </c>
    </row>
    <row r="729" spans="1:14" hidden="1">
      <c r="A729" s="74" t="s">
        <v>2742</v>
      </c>
      <c r="B729" s="74" t="s">
        <v>4725</v>
      </c>
      <c r="C729" s="74" t="s">
        <v>2667</v>
      </c>
      <c r="D729" s="74" t="s">
        <v>3489</v>
      </c>
      <c r="E729" s="74" t="s">
        <v>4792</v>
      </c>
      <c r="F729" s="74" t="s">
        <v>4793</v>
      </c>
      <c r="G729" s="74" t="s">
        <v>4793</v>
      </c>
      <c r="H729" s="74" t="str">
        <f t="shared" si="48"/>
        <v>B15</v>
      </c>
      <c r="I729" s="74" t="str">
        <f>IF(ISERROR(VLOOKUP(H729,BD!BN$2:BO$51,2,FALSE)),"",VLOOKUP(H729,BD!BN$2:BO$51,2,FALSE))</f>
        <v>BLOQUE 15</v>
      </c>
      <c r="J729" s="74" t="str">
        <f t="shared" si="47"/>
        <v>IN</v>
      </c>
      <c r="K729" s="74" t="str">
        <f t="shared" si="46"/>
        <v>ITAYA</v>
      </c>
      <c r="L729" s="74" t="str">
        <f t="shared" si="46"/>
        <v>PAD A</v>
      </c>
      <c r="M729" s="74" t="str">
        <f t="shared" si="45"/>
        <v>ITAYA-A011</v>
      </c>
      <c r="N729" s="71" t="s">
        <v>3382</v>
      </c>
    </row>
    <row r="730" spans="1:14" hidden="1">
      <c r="A730" s="74" t="s">
        <v>2742</v>
      </c>
      <c r="B730" s="74" t="s">
        <v>4725</v>
      </c>
      <c r="C730" s="74" t="s">
        <v>2667</v>
      </c>
      <c r="D730" s="74" t="s">
        <v>3489</v>
      </c>
      <c r="E730" s="75" t="s">
        <v>4794</v>
      </c>
      <c r="F730" s="74" t="s">
        <v>4782</v>
      </c>
      <c r="G730" s="74" t="s">
        <v>4795</v>
      </c>
      <c r="H730" s="74" t="str">
        <f t="shared" si="48"/>
        <v>B15</v>
      </c>
      <c r="I730" s="74" t="str">
        <f>IF(ISERROR(VLOOKUP(H730,BD!BN$2:BO$51,2,FALSE)),"",VLOOKUP(H730,BD!BN$2:BO$51,2,FALSE))</f>
        <v>BLOQUE 15</v>
      </c>
      <c r="J730" s="74" t="str">
        <f t="shared" si="47"/>
        <v>IN</v>
      </c>
      <c r="K730" s="74" t="str">
        <f t="shared" si="46"/>
        <v>ITAYA</v>
      </c>
      <c r="L730" s="74" t="str">
        <f t="shared" si="46"/>
        <v>PAD A</v>
      </c>
      <c r="M730" s="74" t="str">
        <f t="shared" si="45"/>
        <v>ITAYA-A005HS1</v>
      </c>
      <c r="N730" s="71" t="s">
        <v>3382</v>
      </c>
    </row>
    <row r="731" spans="1:14" hidden="1">
      <c r="A731" s="74" t="s">
        <v>2742</v>
      </c>
      <c r="B731" s="74" t="s">
        <v>4725</v>
      </c>
      <c r="C731" s="74" t="s">
        <v>2667</v>
      </c>
      <c r="D731" s="74" t="s">
        <v>3489</v>
      </c>
      <c r="E731" s="74" t="s">
        <v>4796</v>
      </c>
      <c r="F731" s="74" t="s">
        <v>4797</v>
      </c>
      <c r="G731" s="74" t="s">
        <v>4797</v>
      </c>
      <c r="H731" s="74" t="str">
        <f t="shared" si="48"/>
        <v>B15</v>
      </c>
      <c r="I731" s="74" t="str">
        <f>IF(ISERROR(VLOOKUP(H731,BD!BN$2:BO$51,2,FALSE)),"",VLOOKUP(H731,BD!BN$2:BO$51,2,FALSE))</f>
        <v>BLOQUE 15</v>
      </c>
      <c r="J731" s="74" t="str">
        <f t="shared" si="47"/>
        <v>IN</v>
      </c>
      <c r="K731" s="74" t="str">
        <f t="shared" si="46"/>
        <v>ITAYA</v>
      </c>
      <c r="L731" s="74" t="str">
        <f t="shared" si="46"/>
        <v>PAD A</v>
      </c>
      <c r="M731" s="74" t="str">
        <f t="shared" si="45"/>
        <v>ITAYA-A002</v>
      </c>
      <c r="N731" s="71" t="s">
        <v>3382</v>
      </c>
    </row>
    <row r="732" spans="1:14" hidden="1">
      <c r="A732" s="74" t="s">
        <v>2742</v>
      </c>
      <c r="B732" s="74" t="s">
        <v>4725</v>
      </c>
      <c r="C732" s="74" t="s">
        <v>2667</v>
      </c>
      <c r="D732" s="74" t="s">
        <v>3489</v>
      </c>
      <c r="E732" s="74" t="s">
        <v>4798</v>
      </c>
      <c r="F732" s="74" t="s">
        <v>4799</v>
      </c>
      <c r="G732" s="74" t="s">
        <v>4799</v>
      </c>
      <c r="H732" s="74" t="str">
        <f t="shared" si="48"/>
        <v>B15</v>
      </c>
      <c r="I732" s="74" t="str">
        <f>IF(ISERROR(VLOOKUP(H732,BD!BN$2:BO$51,2,FALSE)),"",VLOOKUP(H732,BD!BN$2:BO$51,2,FALSE))</f>
        <v>BLOQUE 15</v>
      </c>
      <c r="J732" s="74" t="str">
        <f t="shared" si="47"/>
        <v>IN</v>
      </c>
      <c r="K732" s="74" t="str">
        <f t="shared" si="46"/>
        <v>ITAYA</v>
      </c>
      <c r="L732" s="74" t="str">
        <f t="shared" si="46"/>
        <v>PAD A</v>
      </c>
      <c r="M732" s="74" t="str">
        <f t="shared" si="45"/>
        <v>ITAYA-A004H</v>
      </c>
      <c r="N732" s="71" t="s">
        <v>3382</v>
      </c>
    </row>
    <row r="733" spans="1:14" hidden="1">
      <c r="A733" s="74" t="s">
        <v>2742</v>
      </c>
      <c r="B733" s="74" t="s">
        <v>4725</v>
      </c>
      <c r="C733" s="74" t="s">
        <v>2667</v>
      </c>
      <c r="D733" s="74" t="s">
        <v>3489</v>
      </c>
      <c r="E733" s="74" t="s">
        <v>4798</v>
      </c>
      <c r="F733" s="74" t="s">
        <v>4799</v>
      </c>
      <c r="G733" s="74" t="s">
        <v>4800</v>
      </c>
      <c r="H733" s="74" t="str">
        <f t="shared" si="48"/>
        <v>B15</v>
      </c>
      <c r="I733" s="74" t="str">
        <f>IF(ISERROR(VLOOKUP(H733,BD!BN$2:BO$51,2,FALSE)),"",VLOOKUP(H733,BD!BN$2:BO$51,2,FALSE))</f>
        <v>BLOQUE 15</v>
      </c>
      <c r="J733" s="74" t="str">
        <f t="shared" si="47"/>
        <v>IN</v>
      </c>
      <c r="K733" s="74" t="str">
        <f t="shared" si="46"/>
        <v>ITAYA</v>
      </c>
      <c r="L733" s="74" t="str">
        <f t="shared" si="46"/>
        <v>PAD A</v>
      </c>
      <c r="M733" s="74" t="str">
        <f t="shared" si="45"/>
        <v>ITAYA-A004HS1</v>
      </c>
      <c r="N733" s="71" t="s">
        <v>3382</v>
      </c>
    </row>
    <row r="734" spans="1:14" hidden="1">
      <c r="A734" s="74" t="s">
        <v>2742</v>
      </c>
      <c r="B734" s="74" t="s">
        <v>4725</v>
      </c>
      <c r="C734" s="74" t="s">
        <v>2667</v>
      </c>
      <c r="D734" s="74" t="s">
        <v>3489</v>
      </c>
      <c r="E734" s="74" t="s">
        <v>4783</v>
      </c>
      <c r="F734" s="74" t="s">
        <v>4784</v>
      </c>
      <c r="G734" s="74" t="s">
        <v>4784</v>
      </c>
      <c r="H734" s="74" t="str">
        <f t="shared" si="48"/>
        <v>B15</v>
      </c>
      <c r="I734" s="74" t="str">
        <f>IF(ISERROR(VLOOKUP(H734,BD!BN$2:BO$51,2,FALSE)),"",VLOOKUP(H734,BD!BN$2:BO$51,2,FALSE))</f>
        <v>BLOQUE 15</v>
      </c>
      <c r="J734" s="74" t="str">
        <f t="shared" si="47"/>
        <v>IN</v>
      </c>
      <c r="K734" s="74" t="str">
        <f t="shared" si="46"/>
        <v>ITAYA</v>
      </c>
      <c r="L734" s="74" t="str">
        <f t="shared" si="46"/>
        <v>PAD A</v>
      </c>
      <c r="M734" s="74" t="str">
        <f t="shared" si="45"/>
        <v>ITAYA-A001</v>
      </c>
      <c r="N734" s="71" t="s">
        <v>3382</v>
      </c>
    </row>
    <row r="735" spans="1:14" hidden="1">
      <c r="A735" s="74" t="s">
        <v>2742</v>
      </c>
      <c r="B735" s="74" t="s">
        <v>4725</v>
      </c>
      <c r="C735" s="74" t="s">
        <v>2667</v>
      </c>
      <c r="D735" s="74" t="s">
        <v>3489</v>
      </c>
      <c r="E735" s="75" t="s">
        <v>4801</v>
      </c>
      <c r="F735" s="74" t="s">
        <v>4782</v>
      </c>
      <c r="G735" s="74" t="s">
        <v>4802</v>
      </c>
      <c r="H735" s="74" t="str">
        <f t="shared" si="48"/>
        <v>B15</v>
      </c>
      <c r="I735" s="74" t="str">
        <f>IF(ISERROR(VLOOKUP(H735,BD!BN$2:BO$51,2,FALSE)),"",VLOOKUP(H735,BD!BN$2:BO$51,2,FALSE))</f>
        <v>BLOQUE 15</v>
      </c>
      <c r="J735" s="74" t="str">
        <f t="shared" si="47"/>
        <v>IN</v>
      </c>
      <c r="K735" s="74" t="str">
        <f t="shared" si="46"/>
        <v>ITAYA</v>
      </c>
      <c r="L735" s="74" t="str">
        <f t="shared" si="46"/>
        <v>PAD A</v>
      </c>
      <c r="M735" s="74" t="str">
        <f t="shared" si="45"/>
        <v>ITAYA-A005HS2</v>
      </c>
      <c r="N735" s="71" t="s">
        <v>3382</v>
      </c>
    </row>
    <row r="736" spans="1:14" hidden="1">
      <c r="A736" s="74" t="s">
        <v>2742</v>
      </c>
      <c r="B736" s="74" t="s">
        <v>4725</v>
      </c>
      <c r="C736" s="74" t="s">
        <v>2667</v>
      </c>
      <c r="D736" s="74" t="s">
        <v>3516</v>
      </c>
      <c r="E736" s="74" t="s">
        <v>4803</v>
      </c>
      <c r="F736" s="74" t="s">
        <v>4804</v>
      </c>
      <c r="G736" s="74" t="s">
        <v>4804</v>
      </c>
      <c r="H736" s="74" t="str">
        <f t="shared" si="48"/>
        <v>B15</v>
      </c>
      <c r="I736" s="74" t="str">
        <f>IF(ISERROR(VLOOKUP(H736,BD!BN$2:BO$51,2,FALSE)),"",VLOOKUP(H736,BD!BN$2:BO$51,2,FALSE))</f>
        <v>BLOQUE 15</v>
      </c>
      <c r="J736" s="74" t="str">
        <f t="shared" si="47"/>
        <v>IN</v>
      </c>
      <c r="K736" s="74" t="str">
        <f t="shared" si="46"/>
        <v>ITAYA</v>
      </c>
      <c r="L736" s="74" t="str">
        <f t="shared" si="46"/>
        <v>PAD B</v>
      </c>
      <c r="M736" s="74" t="str">
        <f t="shared" si="45"/>
        <v>ITAYA-B006</v>
      </c>
      <c r="N736" s="71" t="s">
        <v>3382</v>
      </c>
    </row>
    <row r="737" spans="1:14" hidden="1">
      <c r="A737" s="74" t="s">
        <v>2742</v>
      </c>
      <c r="B737" s="74" t="s">
        <v>4725</v>
      </c>
      <c r="C737" s="74" t="s">
        <v>2667</v>
      </c>
      <c r="D737" s="74" t="s">
        <v>3516</v>
      </c>
      <c r="E737" s="74" t="s">
        <v>4805</v>
      </c>
      <c r="F737" s="74" t="s">
        <v>4806</v>
      </c>
      <c r="G737" s="74" t="s">
        <v>4806</v>
      </c>
      <c r="H737" s="74" t="str">
        <f t="shared" si="48"/>
        <v>B15</v>
      </c>
      <c r="I737" s="74" t="str">
        <f>IF(ISERROR(VLOOKUP(H737,BD!BN$2:BO$51,2,FALSE)),"",VLOOKUP(H737,BD!BN$2:BO$51,2,FALSE))</f>
        <v>BLOQUE 15</v>
      </c>
      <c r="J737" s="74" t="str">
        <f t="shared" si="47"/>
        <v>IN</v>
      </c>
      <c r="K737" s="74" t="str">
        <f t="shared" si="46"/>
        <v>ITAYA</v>
      </c>
      <c r="L737" s="74" t="str">
        <f t="shared" si="46"/>
        <v>PAD B</v>
      </c>
      <c r="M737" s="74" t="str">
        <f t="shared" si="45"/>
        <v>ITAYA-B007</v>
      </c>
      <c r="N737" s="71" t="s">
        <v>3382</v>
      </c>
    </row>
    <row r="738" spans="1:14" hidden="1">
      <c r="A738" s="74" t="s">
        <v>2742</v>
      </c>
      <c r="B738" s="74" t="s">
        <v>4725</v>
      </c>
      <c r="C738" s="74" t="s">
        <v>2667</v>
      </c>
      <c r="D738" s="74" t="s">
        <v>3516</v>
      </c>
      <c r="E738" s="74" t="s">
        <v>4807</v>
      </c>
      <c r="F738" s="74" t="s">
        <v>4808</v>
      </c>
      <c r="G738" s="74" t="s">
        <v>4808</v>
      </c>
      <c r="H738" s="74" t="str">
        <f t="shared" si="48"/>
        <v>B15</v>
      </c>
      <c r="I738" s="74" t="str">
        <f>IF(ISERROR(VLOOKUP(H738,BD!BN$2:BO$51,2,FALSE)),"",VLOOKUP(H738,BD!BN$2:BO$51,2,FALSE))</f>
        <v>BLOQUE 15</v>
      </c>
      <c r="J738" s="74" t="str">
        <f t="shared" si="47"/>
        <v>IN</v>
      </c>
      <c r="K738" s="74" t="str">
        <f t="shared" si="46"/>
        <v>ITAYA</v>
      </c>
      <c r="L738" s="74" t="str">
        <f t="shared" si="46"/>
        <v>PAD B</v>
      </c>
      <c r="M738" s="74" t="str">
        <f t="shared" si="45"/>
        <v>ITAYA-B008</v>
      </c>
      <c r="N738" s="71" t="s">
        <v>3382</v>
      </c>
    </row>
    <row r="739" spans="1:14" hidden="1">
      <c r="A739" s="74" t="s">
        <v>2742</v>
      </c>
      <c r="B739" s="74" t="s">
        <v>4725</v>
      </c>
      <c r="C739" s="74" t="s">
        <v>2667</v>
      </c>
      <c r="D739" s="74" t="s">
        <v>3516</v>
      </c>
      <c r="E739" s="74" t="s">
        <v>4809</v>
      </c>
      <c r="F739" s="74" t="s">
        <v>4810</v>
      </c>
      <c r="G739" s="74" t="s">
        <v>4810</v>
      </c>
      <c r="H739" s="74" t="str">
        <f t="shared" si="48"/>
        <v>B15</v>
      </c>
      <c r="I739" s="74" t="str">
        <f>IF(ISERROR(VLOOKUP(H739,BD!BN$2:BO$51,2,FALSE)),"",VLOOKUP(H739,BD!BN$2:BO$51,2,FALSE))</f>
        <v>BLOQUE 15</v>
      </c>
      <c r="J739" s="74" t="str">
        <f t="shared" si="47"/>
        <v>IN</v>
      </c>
      <c r="K739" s="74" t="str">
        <f t="shared" si="46"/>
        <v>ITAYA</v>
      </c>
      <c r="L739" s="74" t="str">
        <f t="shared" si="46"/>
        <v>PAD B</v>
      </c>
      <c r="M739" s="74" t="str">
        <f t="shared" si="45"/>
        <v>ITAYA-B010</v>
      </c>
      <c r="N739" s="71" t="s">
        <v>3382</v>
      </c>
    </row>
    <row r="740" spans="1:14" hidden="1">
      <c r="A740" s="74" t="s">
        <v>2742</v>
      </c>
      <c r="B740" s="74" t="s">
        <v>4725</v>
      </c>
      <c r="C740" s="74" t="s">
        <v>2667</v>
      </c>
      <c r="D740" s="74" t="s">
        <v>3516</v>
      </c>
      <c r="E740" s="74" t="s">
        <v>4811</v>
      </c>
      <c r="F740" s="74" t="s">
        <v>4812</v>
      </c>
      <c r="G740" s="74" t="s">
        <v>4812</v>
      </c>
      <c r="H740" s="74" t="str">
        <f t="shared" si="48"/>
        <v>B15</v>
      </c>
      <c r="I740" s="74" t="str">
        <f>IF(ISERROR(VLOOKUP(H740,BD!BN$2:BO$51,2,FALSE)),"",VLOOKUP(H740,BD!BN$2:BO$51,2,FALSE))</f>
        <v>BLOQUE 15</v>
      </c>
      <c r="J740" s="74" t="str">
        <f t="shared" si="47"/>
        <v>IN</v>
      </c>
      <c r="K740" s="74" t="str">
        <f t="shared" si="46"/>
        <v>ITAYA</v>
      </c>
      <c r="L740" s="74" t="str">
        <f t="shared" si="46"/>
        <v>PAD B</v>
      </c>
      <c r="M740" s="74" t="str">
        <f t="shared" si="45"/>
        <v>ITAYA-B012</v>
      </c>
      <c r="N740" s="71" t="s">
        <v>3382</v>
      </c>
    </row>
    <row r="741" spans="1:14" hidden="1">
      <c r="A741" s="74" t="s">
        <v>2742</v>
      </c>
      <c r="B741" s="74" t="s">
        <v>4725</v>
      </c>
      <c r="C741" s="74" t="s">
        <v>2667</v>
      </c>
      <c r="D741" s="74" t="s">
        <v>3516</v>
      </c>
      <c r="E741" s="74" t="s">
        <v>4813</v>
      </c>
      <c r="F741" s="74" t="s">
        <v>4814</v>
      </c>
      <c r="G741" s="74" t="s">
        <v>4814</v>
      </c>
      <c r="H741" s="74" t="str">
        <f t="shared" si="48"/>
        <v>B15</v>
      </c>
      <c r="I741" s="74" t="str">
        <f>IF(ISERROR(VLOOKUP(H741,BD!BN$2:BO$51,2,FALSE)),"",VLOOKUP(H741,BD!BN$2:BO$51,2,FALSE))</f>
        <v>BLOQUE 15</v>
      </c>
      <c r="J741" s="74" t="str">
        <f t="shared" si="47"/>
        <v>IN</v>
      </c>
      <c r="K741" s="74" t="str">
        <f t="shared" si="46"/>
        <v>ITAYA</v>
      </c>
      <c r="L741" s="74" t="str">
        <f t="shared" si="46"/>
        <v>PAD B</v>
      </c>
      <c r="M741" s="74" t="str">
        <f t="shared" si="45"/>
        <v>ITAYA-B013</v>
      </c>
      <c r="N741" s="71" t="s">
        <v>3382</v>
      </c>
    </row>
    <row r="742" spans="1:14" hidden="1">
      <c r="A742" s="74" t="s">
        <v>2742</v>
      </c>
      <c r="B742" s="74" t="s">
        <v>4725</v>
      </c>
      <c r="C742" s="74" t="s">
        <v>2667</v>
      </c>
      <c r="D742" s="74" t="s">
        <v>3516</v>
      </c>
      <c r="E742" s="74" t="s">
        <v>4815</v>
      </c>
      <c r="F742" s="74" t="s">
        <v>4816</v>
      </c>
      <c r="G742" s="74" t="s">
        <v>4816</v>
      </c>
      <c r="H742" s="74" t="str">
        <f t="shared" si="48"/>
        <v>B15</v>
      </c>
      <c r="I742" s="74" t="str">
        <f>IF(ISERROR(VLOOKUP(H742,BD!BN$2:BO$51,2,FALSE)),"",VLOOKUP(H742,BD!BN$2:BO$51,2,FALSE))</f>
        <v>BLOQUE 15</v>
      </c>
      <c r="J742" s="74" t="str">
        <f t="shared" si="47"/>
        <v>IN</v>
      </c>
      <c r="K742" s="74" t="str">
        <f t="shared" si="46"/>
        <v>ITAYA</v>
      </c>
      <c r="L742" s="74" t="str">
        <f t="shared" si="46"/>
        <v>PAD B</v>
      </c>
      <c r="M742" s="74" t="str">
        <f t="shared" si="45"/>
        <v>ITAYA-B015</v>
      </c>
      <c r="N742" s="71" t="s">
        <v>3382</v>
      </c>
    </row>
    <row r="743" spans="1:14" hidden="1">
      <c r="A743" s="74" t="s">
        <v>2742</v>
      </c>
      <c r="B743" s="74" t="s">
        <v>4725</v>
      </c>
      <c r="C743" s="74" t="s">
        <v>2678</v>
      </c>
      <c r="D743" s="74" t="s">
        <v>3489</v>
      </c>
      <c r="E743" s="74" t="s">
        <v>4817</v>
      </c>
      <c r="F743" s="74" t="s">
        <v>4818</v>
      </c>
      <c r="G743" s="74" t="s">
        <v>4818</v>
      </c>
      <c r="H743" s="74" t="str">
        <f t="shared" si="48"/>
        <v>B15</v>
      </c>
      <c r="I743" s="74" t="str">
        <f>IF(ISERROR(VLOOKUP(H743,BD!BN$2:BO$51,2,FALSE)),"",VLOOKUP(H743,BD!BN$2:BO$51,2,FALSE))</f>
        <v>BLOQUE 15</v>
      </c>
      <c r="J743" s="74" t="str">
        <f t="shared" si="47"/>
        <v>IN</v>
      </c>
      <c r="K743" s="74" t="str">
        <f t="shared" si="46"/>
        <v>JIVINO</v>
      </c>
      <c r="L743" s="74" t="str">
        <f t="shared" si="46"/>
        <v>PAD A</v>
      </c>
      <c r="M743" s="74" t="str">
        <f t="shared" si="45"/>
        <v>JIVINO-A009</v>
      </c>
      <c r="N743" s="71" t="s">
        <v>3382</v>
      </c>
    </row>
    <row r="744" spans="1:14" hidden="1">
      <c r="A744" s="74" t="s">
        <v>2742</v>
      </c>
      <c r="B744" s="74" t="s">
        <v>4725</v>
      </c>
      <c r="C744" s="74" t="s">
        <v>2678</v>
      </c>
      <c r="D744" s="74" t="s">
        <v>3489</v>
      </c>
      <c r="E744" s="74" t="s">
        <v>4819</v>
      </c>
      <c r="F744" s="74" t="s">
        <v>4820</v>
      </c>
      <c r="G744" s="74" t="s">
        <v>4820</v>
      </c>
      <c r="H744" s="74" t="str">
        <f t="shared" si="48"/>
        <v>B15</v>
      </c>
      <c r="I744" s="74" t="str">
        <f>IF(ISERROR(VLOOKUP(H744,BD!BN$2:BO$51,2,FALSE)),"",VLOOKUP(H744,BD!BN$2:BO$51,2,FALSE))</f>
        <v>BLOQUE 15</v>
      </c>
      <c r="J744" s="74" t="str">
        <f t="shared" si="47"/>
        <v>IN</v>
      </c>
      <c r="K744" s="74" t="str">
        <f t="shared" si="46"/>
        <v>JIVINO</v>
      </c>
      <c r="L744" s="74" t="str">
        <f t="shared" si="46"/>
        <v>PAD A</v>
      </c>
      <c r="M744" s="74" t="str">
        <f t="shared" si="45"/>
        <v>JIVINO-A001</v>
      </c>
      <c r="N744" s="71" t="s">
        <v>3382</v>
      </c>
    </row>
    <row r="745" spans="1:14" hidden="1">
      <c r="A745" s="74" t="s">
        <v>2742</v>
      </c>
      <c r="B745" s="74" t="s">
        <v>4725</v>
      </c>
      <c r="C745" s="74" t="s">
        <v>2678</v>
      </c>
      <c r="D745" s="74" t="s">
        <v>3489</v>
      </c>
      <c r="E745" s="74" t="s">
        <v>4821</v>
      </c>
      <c r="F745" s="74" t="s">
        <v>4822</v>
      </c>
      <c r="G745" s="74" t="s">
        <v>4822</v>
      </c>
      <c r="H745" s="74" t="str">
        <f t="shared" si="48"/>
        <v>B15</v>
      </c>
      <c r="I745" s="74" t="str">
        <f>IF(ISERROR(VLOOKUP(H745,BD!BN$2:BO$51,2,FALSE)),"",VLOOKUP(H745,BD!BN$2:BO$51,2,FALSE))</f>
        <v>BLOQUE 15</v>
      </c>
      <c r="J745" s="74" t="str">
        <f t="shared" si="47"/>
        <v>IN</v>
      </c>
      <c r="K745" s="74" t="str">
        <f t="shared" si="46"/>
        <v>JIVINO</v>
      </c>
      <c r="L745" s="74" t="str">
        <f t="shared" si="46"/>
        <v>PAD A</v>
      </c>
      <c r="M745" s="74" t="str">
        <f t="shared" si="45"/>
        <v>JIVINO-A016</v>
      </c>
      <c r="N745" s="71" t="s">
        <v>3382</v>
      </c>
    </row>
    <row r="746" spans="1:14" hidden="1">
      <c r="A746" s="74" t="s">
        <v>2742</v>
      </c>
      <c r="B746" s="74" t="s">
        <v>4725</v>
      </c>
      <c r="C746" s="74" t="s">
        <v>2678</v>
      </c>
      <c r="D746" s="74" t="s">
        <v>3489</v>
      </c>
      <c r="E746" s="74" t="s">
        <v>4823</v>
      </c>
      <c r="F746" s="74" t="s">
        <v>4824</v>
      </c>
      <c r="G746" s="74" t="s">
        <v>4824</v>
      </c>
      <c r="H746" s="74" t="str">
        <f t="shared" si="48"/>
        <v>B15</v>
      </c>
      <c r="I746" s="74" t="str">
        <f>IF(ISERROR(VLOOKUP(H746,BD!BN$2:BO$51,2,FALSE)),"",VLOOKUP(H746,BD!BN$2:BO$51,2,FALSE))</f>
        <v>BLOQUE 15</v>
      </c>
      <c r="J746" s="74" t="str">
        <f t="shared" si="47"/>
        <v>IN</v>
      </c>
      <c r="K746" s="74" t="str">
        <f t="shared" si="46"/>
        <v>JIVINO</v>
      </c>
      <c r="L746" s="74" t="str">
        <f t="shared" si="46"/>
        <v>PAD A</v>
      </c>
      <c r="M746" s="74" t="str">
        <f t="shared" si="45"/>
        <v>JIVINO-A002</v>
      </c>
      <c r="N746" s="71" t="s">
        <v>3382</v>
      </c>
    </row>
    <row r="747" spans="1:14" hidden="1">
      <c r="A747" s="74" t="s">
        <v>2742</v>
      </c>
      <c r="B747" s="74" t="s">
        <v>4725</v>
      </c>
      <c r="C747" s="74" t="s">
        <v>2678</v>
      </c>
      <c r="D747" s="74" t="s">
        <v>3489</v>
      </c>
      <c r="E747" s="74" t="s">
        <v>4823</v>
      </c>
      <c r="F747" s="74" t="s">
        <v>4824</v>
      </c>
      <c r="G747" s="74" t="s">
        <v>4825</v>
      </c>
      <c r="H747" s="74" t="str">
        <f t="shared" si="48"/>
        <v>B15</v>
      </c>
      <c r="I747" s="74" t="str">
        <f>IF(ISERROR(VLOOKUP(H747,BD!BN$2:BO$51,2,FALSE)),"",VLOOKUP(H747,BD!BN$2:BO$51,2,FALSE))</f>
        <v>BLOQUE 15</v>
      </c>
      <c r="J747" s="74" t="str">
        <f t="shared" si="47"/>
        <v>IN</v>
      </c>
      <c r="K747" s="74" t="str">
        <f t="shared" si="46"/>
        <v>JIVINO</v>
      </c>
      <c r="L747" s="74" t="str">
        <f t="shared" si="46"/>
        <v>PAD A</v>
      </c>
      <c r="M747" s="74" t="str">
        <f t="shared" si="45"/>
        <v>JIVINO-A002S1</v>
      </c>
      <c r="N747" s="71" t="s">
        <v>3382</v>
      </c>
    </row>
    <row r="748" spans="1:14" hidden="1">
      <c r="A748" s="74" t="s">
        <v>2742</v>
      </c>
      <c r="B748" s="74" t="s">
        <v>4725</v>
      </c>
      <c r="C748" s="74" t="s">
        <v>2678</v>
      </c>
      <c r="D748" s="74" t="s">
        <v>3489</v>
      </c>
      <c r="E748" s="74" t="s">
        <v>4826</v>
      </c>
      <c r="F748" s="74" t="s">
        <v>4827</v>
      </c>
      <c r="G748" s="74" t="s">
        <v>4827</v>
      </c>
      <c r="H748" s="74" t="str">
        <f t="shared" si="48"/>
        <v>B15</v>
      </c>
      <c r="I748" s="74" t="str">
        <f>IF(ISERROR(VLOOKUP(H748,BD!BN$2:BO$51,2,FALSE)),"",VLOOKUP(H748,BD!BN$2:BO$51,2,FALSE))</f>
        <v>BLOQUE 15</v>
      </c>
      <c r="J748" s="74" t="str">
        <f t="shared" si="47"/>
        <v>IN</v>
      </c>
      <c r="K748" s="74" t="str">
        <f t="shared" si="46"/>
        <v>JIVINO</v>
      </c>
      <c r="L748" s="74" t="str">
        <f t="shared" si="46"/>
        <v>PAD A</v>
      </c>
      <c r="M748" s="74" t="str">
        <f t="shared" si="45"/>
        <v>JIVINO-A012</v>
      </c>
      <c r="N748" s="71" t="s">
        <v>3382</v>
      </c>
    </row>
    <row r="749" spans="1:14" hidden="1">
      <c r="A749" s="74" t="s">
        <v>2742</v>
      </c>
      <c r="B749" s="74" t="s">
        <v>4725</v>
      </c>
      <c r="C749" s="74" t="s">
        <v>2678</v>
      </c>
      <c r="D749" s="74" t="s">
        <v>3489</v>
      </c>
      <c r="E749" s="75" t="s">
        <v>4828</v>
      </c>
      <c r="F749" s="74" t="s">
        <v>4827</v>
      </c>
      <c r="G749" s="74" t="s">
        <v>4829</v>
      </c>
      <c r="H749" s="74" t="str">
        <f t="shared" si="48"/>
        <v>B15</v>
      </c>
      <c r="I749" s="74" t="str">
        <f>IF(ISERROR(VLOOKUP(H749,BD!BN$2:BO$51,2,FALSE)),"",VLOOKUP(H749,BD!BN$2:BO$51,2,FALSE))</f>
        <v>BLOQUE 15</v>
      </c>
      <c r="J749" s="74" t="str">
        <f t="shared" si="47"/>
        <v>IN</v>
      </c>
      <c r="K749" s="74" t="str">
        <f t="shared" si="46"/>
        <v>JIVINO</v>
      </c>
      <c r="L749" s="74" t="str">
        <f t="shared" si="46"/>
        <v>PAD A</v>
      </c>
      <c r="M749" s="74" t="str">
        <f t="shared" si="45"/>
        <v>JIVINO-A012R1S1</v>
      </c>
      <c r="N749" s="71" t="s">
        <v>3382</v>
      </c>
    </row>
    <row r="750" spans="1:14" hidden="1">
      <c r="A750" s="74" t="s">
        <v>2742</v>
      </c>
      <c r="B750" s="74" t="s">
        <v>4725</v>
      </c>
      <c r="C750" s="74" t="s">
        <v>2678</v>
      </c>
      <c r="D750" s="74" t="s">
        <v>3489</v>
      </c>
      <c r="E750" s="74" t="s">
        <v>4826</v>
      </c>
      <c r="F750" s="74" t="s">
        <v>4827</v>
      </c>
      <c r="G750" s="74" t="s">
        <v>4830</v>
      </c>
      <c r="H750" s="74" t="str">
        <f t="shared" si="48"/>
        <v>B15</v>
      </c>
      <c r="I750" s="74" t="str">
        <f>IF(ISERROR(VLOOKUP(H750,BD!BN$2:BO$51,2,FALSE)),"",VLOOKUP(H750,BD!BN$2:BO$51,2,FALSE))</f>
        <v>BLOQUE 15</v>
      </c>
      <c r="J750" s="74" t="str">
        <f t="shared" si="47"/>
        <v>IN</v>
      </c>
      <c r="K750" s="74" t="str">
        <f t="shared" si="46"/>
        <v>JIVINO</v>
      </c>
      <c r="L750" s="74" t="str">
        <f t="shared" si="46"/>
        <v>PAD A</v>
      </c>
      <c r="M750" s="74" t="str">
        <f t="shared" si="45"/>
        <v>JIVINO-A012R1</v>
      </c>
      <c r="N750" s="71" t="s">
        <v>3382</v>
      </c>
    </row>
    <row r="751" spans="1:14" hidden="1">
      <c r="A751" s="74" t="s">
        <v>2742</v>
      </c>
      <c r="B751" s="74" t="s">
        <v>4725</v>
      </c>
      <c r="C751" s="74" t="s">
        <v>2678</v>
      </c>
      <c r="D751" s="74" t="s">
        <v>3489</v>
      </c>
      <c r="E751" s="74" t="s">
        <v>4831</v>
      </c>
      <c r="F751" s="74" t="s">
        <v>4832</v>
      </c>
      <c r="G751" s="74" t="s">
        <v>4832</v>
      </c>
      <c r="H751" s="74" t="str">
        <f t="shared" si="48"/>
        <v>B15</v>
      </c>
      <c r="I751" s="74" t="str">
        <f>IF(ISERROR(VLOOKUP(H751,BD!BN$2:BO$51,2,FALSE)),"",VLOOKUP(H751,BD!BN$2:BO$51,2,FALSE))</f>
        <v>BLOQUE 15</v>
      </c>
      <c r="J751" s="74" t="str">
        <f t="shared" si="47"/>
        <v>IN</v>
      </c>
      <c r="K751" s="74" t="str">
        <f t="shared" si="46"/>
        <v>JIVINO</v>
      </c>
      <c r="L751" s="74" t="str">
        <f t="shared" si="46"/>
        <v>PAD A</v>
      </c>
      <c r="M751" s="74" t="str">
        <f t="shared" si="45"/>
        <v>JIVINO-A007</v>
      </c>
      <c r="N751" s="71" t="s">
        <v>3382</v>
      </c>
    </row>
    <row r="752" spans="1:14" hidden="1">
      <c r="A752" s="74" t="s">
        <v>2742</v>
      </c>
      <c r="B752" s="74" t="s">
        <v>4725</v>
      </c>
      <c r="C752" s="74" t="s">
        <v>2678</v>
      </c>
      <c r="D752" s="74" t="s">
        <v>3489</v>
      </c>
      <c r="E752" s="74" t="s">
        <v>4833</v>
      </c>
      <c r="F752" s="74" t="s">
        <v>4834</v>
      </c>
      <c r="G752" s="74" t="s">
        <v>4834</v>
      </c>
      <c r="H752" s="74" t="str">
        <f t="shared" si="48"/>
        <v>B15</v>
      </c>
      <c r="I752" s="74" t="str">
        <f>IF(ISERROR(VLOOKUP(H752,BD!BN$2:BO$51,2,FALSE)),"",VLOOKUP(H752,BD!BN$2:BO$51,2,FALSE))</f>
        <v>BLOQUE 15</v>
      </c>
      <c r="J752" s="74" t="str">
        <f t="shared" si="47"/>
        <v>IN</v>
      </c>
      <c r="K752" s="74" t="str">
        <f t="shared" si="46"/>
        <v>JIVINO</v>
      </c>
      <c r="L752" s="74" t="str">
        <f t="shared" si="46"/>
        <v>PAD A</v>
      </c>
      <c r="M752" s="74" t="str">
        <f t="shared" si="45"/>
        <v>JIVINO-A019</v>
      </c>
      <c r="N752" s="71" t="s">
        <v>3382</v>
      </c>
    </row>
    <row r="753" spans="1:14" hidden="1">
      <c r="A753" s="74" t="s">
        <v>2742</v>
      </c>
      <c r="B753" s="74" t="s">
        <v>4725</v>
      </c>
      <c r="C753" s="74" t="s">
        <v>2678</v>
      </c>
      <c r="D753" s="74" t="s">
        <v>3489</v>
      </c>
      <c r="E753" s="74" t="s">
        <v>4835</v>
      </c>
      <c r="F753" s="74" t="s">
        <v>4836</v>
      </c>
      <c r="G753" s="74" t="s">
        <v>4836</v>
      </c>
      <c r="H753" s="74" t="str">
        <f t="shared" si="48"/>
        <v>B15</v>
      </c>
      <c r="I753" s="74" t="str">
        <f>IF(ISERROR(VLOOKUP(H753,BD!BN$2:BO$51,2,FALSE)),"",VLOOKUP(H753,BD!BN$2:BO$51,2,FALSE))</f>
        <v>BLOQUE 15</v>
      </c>
      <c r="J753" s="74" t="str">
        <f t="shared" si="47"/>
        <v>IN</v>
      </c>
      <c r="K753" s="74" t="str">
        <f t="shared" si="46"/>
        <v>JIVINO</v>
      </c>
      <c r="L753" s="74" t="str">
        <f t="shared" si="46"/>
        <v>PAD A</v>
      </c>
      <c r="M753" s="74" t="str">
        <f t="shared" si="45"/>
        <v>JIVINO-A018</v>
      </c>
      <c r="N753" s="71" t="s">
        <v>3382</v>
      </c>
    </row>
    <row r="754" spans="1:14" hidden="1">
      <c r="A754" s="74" t="s">
        <v>2742</v>
      </c>
      <c r="B754" s="74" t="s">
        <v>4725</v>
      </c>
      <c r="C754" s="74" t="s">
        <v>2678</v>
      </c>
      <c r="D754" s="74" t="s">
        <v>3489</v>
      </c>
      <c r="E754" s="74" t="s">
        <v>4837</v>
      </c>
      <c r="F754" s="74" t="s">
        <v>4838</v>
      </c>
      <c r="G754" s="74" t="s">
        <v>4838</v>
      </c>
      <c r="H754" s="74" t="str">
        <f t="shared" si="48"/>
        <v>B15</v>
      </c>
      <c r="I754" s="74" t="str">
        <f>IF(ISERROR(VLOOKUP(H754,BD!BN$2:BO$51,2,FALSE)),"",VLOOKUP(H754,BD!BN$2:BO$51,2,FALSE))</f>
        <v>BLOQUE 15</v>
      </c>
      <c r="J754" s="74" t="str">
        <f t="shared" si="47"/>
        <v>IN</v>
      </c>
      <c r="K754" s="74" t="str">
        <f t="shared" si="46"/>
        <v>JIVINO</v>
      </c>
      <c r="L754" s="74" t="str">
        <f t="shared" si="46"/>
        <v>PAD A</v>
      </c>
      <c r="M754" s="74" t="str">
        <f t="shared" si="45"/>
        <v>JIVINO-A017</v>
      </c>
      <c r="N754" s="71" t="s">
        <v>3382</v>
      </c>
    </row>
    <row r="755" spans="1:14" hidden="1">
      <c r="A755" s="74" t="s">
        <v>2742</v>
      </c>
      <c r="B755" s="74" t="s">
        <v>4725</v>
      </c>
      <c r="C755" s="74" t="s">
        <v>2678</v>
      </c>
      <c r="D755" s="74" t="s">
        <v>3516</v>
      </c>
      <c r="E755" s="74" t="s">
        <v>4839</v>
      </c>
      <c r="F755" s="74" t="s">
        <v>4840</v>
      </c>
      <c r="G755" s="74" t="s">
        <v>4840</v>
      </c>
      <c r="H755" s="74" t="str">
        <f t="shared" si="48"/>
        <v>B15</v>
      </c>
      <c r="I755" s="74" t="str">
        <f>IF(ISERROR(VLOOKUP(H755,BD!BN$2:BO$51,2,FALSE)),"",VLOOKUP(H755,BD!BN$2:BO$51,2,FALSE))</f>
        <v>BLOQUE 15</v>
      </c>
      <c r="J755" s="74" t="str">
        <f t="shared" si="47"/>
        <v>IN</v>
      </c>
      <c r="K755" s="74" t="str">
        <f t="shared" si="46"/>
        <v>JIVINO</v>
      </c>
      <c r="L755" s="74" t="str">
        <f t="shared" si="46"/>
        <v>PAD B</v>
      </c>
      <c r="M755" s="74" t="str">
        <f t="shared" si="45"/>
        <v>JIVINO-B005</v>
      </c>
      <c r="N755" s="71" t="s">
        <v>3382</v>
      </c>
    </row>
    <row r="756" spans="1:14" hidden="1">
      <c r="A756" s="74" t="s">
        <v>2742</v>
      </c>
      <c r="B756" s="74" t="s">
        <v>4725</v>
      </c>
      <c r="C756" s="74" t="s">
        <v>2678</v>
      </c>
      <c r="D756" s="74" t="s">
        <v>3516</v>
      </c>
      <c r="E756" s="74" t="s">
        <v>4841</v>
      </c>
      <c r="F756" s="74" t="s">
        <v>4842</v>
      </c>
      <c r="G756" s="74" t="s">
        <v>4842</v>
      </c>
      <c r="H756" s="74" t="str">
        <f t="shared" si="48"/>
        <v>B15</v>
      </c>
      <c r="I756" s="74" t="str">
        <f>IF(ISERROR(VLOOKUP(H756,BD!BN$2:BO$51,2,FALSE)),"",VLOOKUP(H756,BD!BN$2:BO$51,2,FALSE))</f>
        <v>BLOQUE 15</v>
      </c>
      <c r="J756" s="74" t="str">
        <f t="shared" si="47"/>
        <v>IN</v>
      </c>
      <c r="K756" s="74" t="str">
        <f t="shared" si="46"/>
        <v>JIVINO</v>
      </c>
      <c r="L756" s="74" t="str">
        <f t="shared" si="46"/>
        <v>PAD B</v>
      </c>
      <c r="M756" s="74" t="str">
        <f t="shared" si="45"/>
        <v>JIVINO-B003</v>
      </c>
      <c r="N756" s="71" t="s">
        <v>3382</v>
      </c>
    </row>
    <row r="757" spans="1:14" hidden="1">
      <c r="A757" s="74" t="s">
        <v>2742</v>
      </c>
      <c r="B757" s="74" t="s">
        <v>4725</v>
      </c>
      <c r="C757" s="74" t="s">
        <v>2678</v>
      </c>
      <c r="D757" s="74" t="s">
        <v>3516</v>
      </c>
      <c r="E757" s="74" t="s">
        <v>4843</v>
      </c>
      <c r="F757" s="74" t="s">
        <v>4844</v>
      </c>
      <c r="G757" s="74" t="s">
        <v>4844</v>
      </c>
      <c r="H757" s="74" t="str">
        <f t="shared" si="48"/>
        <v>B15</v>
      </c>
      <c r="I757" s="74" t="str">
        <f>IF(ISERROR(VLOOKUP(H757,BD!BN$2:BO$51,2,FALSE)),"",VLOOKUP(H757,BD!BN$2:BO$51,2,FALSE))</f>
        <v>BLOQUE 15</v>
      </c>
      <c r="J757" s="74" t="str">
        <f t="shared" si="47"/>
        <v>IN</v>
      </c>
      <c r="K757" s="74" t="str">
        <f t="shared" si="46"/>
        <v>JIVINO</v>
      </c>
      <c r="L757" s="74" t="str">
        <f t="shared" si="46"/>
        <v>PAD B</v>
      </c>
      <c r="M757" s="74" t="str">
        <f t="shared" si="45"/>
        <v>JIVINO-B008</v>
      </c>
      <c r="N757" s="71" t="s">
        <v>3382</v>
      </c>
    </row>
    <row r="758" spans="1:14" hidden="1">
      <c r="A758" s="74" t="s">
        <v>2742</v>
      </c>
      <c r="B758" s="74" t="s">
        <v>4725</v>
      </c>
      <c r="C758" s="74" t="s">
        <v>2678</v>
      </c>
      <c r="D758" s="74" t="s">
        <v>3516</v>
      </c>
      <c r="E758" s="74" t="s">
        <v>4843</v>
      </c>
      <c r="F758" s="74" t="s">
        <v>4844</v>
      </c>
      <c r="G758" s="74" t="s">
        <v>4845</v>
      </c>
      <c r="H758" s="74" t="str">
        <f t="shared" si="48"/>
        <v>B15</v>
      </c>
      <c r="I758" s="74" t="str">
        <f>IF(ISERROR(VLOOKUP(H758,BD!BN$2:BO$51,2,FALSE)),"",VLOOKUP(H758,BD!BN$2:BO$51,2,FALSE))</f>
        <v>BLOQUE 15</v>
      </c>
      <c r="J758" s="74" t="str">
        <f t="shared" si="47"/>
        <v>IN</v>
      </c>
      <c r="K758" s="74" t="str">
        <f t="shared" si="46"/>
        <v>JIVINO</v>
      </c>
      <c r="L758" s="74" t="str">
        <f t="shared" si="46"/>
        <v>PAD B</v>
      </c>
      <c r="M758" s="74" t="str">
        <f t="shared" si="45"/>
        <v>JIVINO-B008S1</v>
      </c>
      <c r="N758" s="71" t="s">
        <v>3382</v>
      </c>
    </row>
    <row r="759" spans="1:14" hidden="1">
      <c r="A759" s="74" t="s">
        <v>2742</v>
      </c>
      <c r="B759" s="74" t="s">
        <v>4725</v>
      </c>
      <c r="C759" s="74" t="s">
        <v>2678</v>
      </c>
      <c r="D759" s="74" t="s">
        <v>3516</v>
      </c>
      <c r="E759" s="74" t="s">
        <v>4846</v>
      </c>
      <c r="F759" s="74" t="s">
        <v>4847</v>
      </c>
      <c r="G759" s="74" t="s">
        <v>4847</v>
      </c>
      <c r="H759" s="74" t="str">
        <f t="shared" si="48"/>
        <v>B15</v>
      </c>
      <c r="I759" s="74" t="str">
        <f>IF(ISERROR(VLOOKUP(H759,BD!BN$2:BO$51,2,FALSE)),"",VLOOKUP(H759,BD!BN$2:BO$51,2,FALSE))</f>
        <v>BLOQUE 15</v>
      </c>
      <c r="J759" s="74" t="str">
        <f t="shared" si="47"/>
        <v>IN</v>
      </c>
      <c r="K759" s="74" t="str">
        <f t="shared" si="46"/>
        <v>JIVINO</v>
      </c>
      <c r="L759" s="74" t="str">
        <f t="shared" si="46"/>
        <v>PAD B</v>
      </c>
      <c r="M759" s="74" t="str">
        <f t="shared" si="45"/>
        <v>JIVINO-B014</v>
      </c>
      <c r="N759" s="71" t="s">
        <v>3382</v>
      </c>
    </row>
    <row r="760" spans="1:14" hidden="1">
      <c r="A760" s="74" t="s">
        <v>2742</v>
      </c>
      <c r="B760" s="74" t="s">
        <v>4725</v>
      </c>
      <c r="C760" s="74" t="s">
        <v>2678</v>
      </c>
      <c r="D760" s="74" t="s">
        <v>3516</v>
      </c>
      <c r="E760" s="74" t="s">
        <v>4848</v>
      </c>
      <c r="F760" s="74" t="s">
        <v>4849</v>
      </c>
      <c r="G760" s="74" t="s">
        <v>4849</v>
      </c>
      <c r="H760" s="74" t="str">
        <f t="shared" si="48"/>
        <v>B15</v>
      </c>
      <c r="I760" s="74" t="str">
        <f>IF(ISERROR(VLOOKUP(H760,BD!BN$2:BO$51,2,FALSE)),"",VLOOKUP(H760,BD!BN$2:BO$51,2,FALSE))</f>
        <v>BLOQUE 15</v>
      </c>
      <c r="J760" s="74" t="str">
        <f t="shared" si="47"/>
        <v>IN</v>
      </c>
      <c r="K760" s="74" t="str">
        <f t="shared" si="46"/>
        <v>JIVINO</v>
      </c>
      <c r="L760" s="74" t="str">
        <f t="shared" si="46"/>
        <v>PAD B</v>
      </c>
      <c r="M760" s="74" t="str">
        <f t="shared" si="45"/>
        <v>JIVINO-B011</v>
      </c>
      <c r="N760" s="71" t="s">
        <v>3382</v>
      </c>
    </row>
    <row r="761" spans="1:14" hidden="1">
      <c r="A761" s="74" t="s">
        <v>2742</v>
      </c>
      <c r="B761" s="74" t="s">
        <v>4725</v>
      </c>
      <c r="C761" s="74" t="s">
        <v>2678</v>
      </c>
      <c r="D761" s="74" t="s">
        <v>3519</v>
      </c>
      <c r="E761" s="74" t="s">
        <v>4850</v>
      </c>
      <c r="F761" s="74" t="s">
        <v>4851</v>
      </c>
      <c r="G761" s="74" t="s">
        <v>4851</v>
      </c>
      <c r="H761" s="74" t="str">
        <f t="shared" si="48"/>
        <v>B15</v>
      </c>
      <c r="I761" s="74" t="str">
        <f>IF(ISERROR(VLOOKUP(H761,BD!BN$2:BO$51,2,FALSE)),"",VLOOKUP(H761,BD!BN$2:BO$51,2,FALSE))</f>
        <v>BLOQUE 15</v>
      </c>
      <c r="J761" s="74" t="str">
        <f t="shared" si="47"/>
        <v>IN</v>
      </c>
      <c r="K761" s="74" t="str">
        <f t="shared" si="46"/>
        <v>JIVINO</v>
      </c>
      <c r="L761" s="74" t="str">
        <f t="shared" si="46"/>
        <v>PAD C</v>
      </c>
      <c r="M761" s="74" t="str">
        <f t="shared" si="45"/>
        <v>JIVINO-C004</v>
      </c>
      <c r="N761" s="71" t="s">
        <v>3382</v>
      </c>
    </row>
    <row r="762" spans="1:14" hidden="1">
      <c r="A762" s="74" t="s">
        <v>2742</v>
      </c>
      <c r="B762" s="74" t="s">
        <v>4725</v>
      </c>
      <c r="C762" s="74" t="s">
        <v>2678</v>
      </c>
      <c r="D762" s="74" t="s">
        <v>3519</v>
      </c>
      <c r="E762" s="74" t="s">
        <v>4852</v>
      </c>
      <c r="F762" s="74" t="s">
        <v>4853</v>
      </c>
      <c r="G762" s="74" t="s">
        <v>4853</v>
      </c>
      <c r="H762" s="74" t="str">
        <f t="shared" si="48"/>
        <v>B15</v>
      </c>
      <c r="I762" s="74" t="str">
        <f>IF(ISERROR(VLOOKUP(H762,BD!BN$2:BO$51,2,FALSE)),"",VLOOKUP(H762,BD!BN$2:BO$51,2,FALSE))</f>
        <v>BLOQUE 15</v>
      </c>
      <c r="J762" s="74" t="str">
        <f t="shared" si="47"/>
        <v>IN</v>
      </c>
      <c r="K762" s="74" t="str">
        <f t="shared" si="46"/>
        <v>JIVINO</v>
      </c>
      <c r="L762" s="74" t="str">
        <f t="shared" si="46"/>
        <v>PAD C</v>
      </c>
      <c r="M762" s="74" t="str">
        <f t="shared" si="45"/>
        <v>JIVINO-C020</v>
      </c>
      <c r="N762" s="71" t="s">
        <v>3382</v>
      </c>
    </row>
    <row r="763" spans="1:14" hidden="1">
      <c r="A763" s="74" t="s">
        <v>2742</v>
      </c>
      <c r="B763" s="74" t="s">
        <v>4725</v>
      </c>
      <c r="C763" s="74" t="s">
        <v>2678</v>
      </c>
      <c r="D763" s="74" t="s">
        <v>3519</v>
      </c>
      <c r="E763" s="74" t="s">
        <v>4854</v>
      </c>
      <c r="F763" s="74" t="s">
        <v>4855</v>
      </c>
      <c r="G763" s="74" t="s">
        <v>4855</v>
      </c>
      <c r="H763" s="74" t="str">
        <f t="shared" si="48"/>
        <v>B15</v>
      </c>
      <c r="I763" s="74" t="str">
        <f>IF(ISERROR(VLOOKUP(H763,BD!BN$2:BO$51,2,FALSE)),"",VLOOKUP(H763,BD!BN$2:BO$51,2,FALSE))</f>
        <v>BLOQUE 15</v>
      </c>
      <c r="J763" s="74" t="str">
        <f t="shared" si="47"/>
        <v>IN</v>
      </c>
      <c r="K763" s="74" t="str">
        <f t="shared" si="46"/>
        <v>JIVINO</v>
      </c>
      <c r="L763" s="74" t="str">
        <f t="shared" si="46"/>
        <v>PAD C</v>
      </c>
      <c r="M763" s="74" t="str">
        <f t="shared" si="45"/>
        <v>JIVINO-C001I</v>
      </c>
      <c r="N763" s="71" t="s">
        <v>3382</v>
      </c>
    </row>
    <row r="764" spans="1:14" hidden="1">
      <c r="A764" s="74" t="s">
        <v>2742</v>
      </c>
      <c r="B764" s="74" t="s">
        <v>4725</v>
      </c>
      <c r="C764" s="74" t="s">
        <v>2678</v>
      </c>
      <c r="D764" s="74" t="s">
        <v>3519</v>
      </c>
      <c r="E764" s="74" t="s">
        <v>4856</v>
      </c>
      <c r="F764" s="74" t="s">
        <v>4857</v>
      </c>
      <c r="G764" s="74" t="s">
        <v>4857</v>
      </c>
      <c r="H764" s="74" t="str">
        <f t="shared" si="48"/>
        <v>B15</v>
      </c>
      <c r="I764" s="74" t="str">
        <f>IF(ISERROR(VLOOKUP(H764,BD!BN$2:BO$51,2,FALSE)),"",VLOOKUP(H764,BD!BN$2:BO$51,2,FALSE))</f>
        <v>BLOQUE 15</v>
      </c>
      <c r="J764" s="74" t="str">
        <f t="shared" si="47"/>
        <v>IN</v>
      </c>
      <c r="K764" s="74" t="str">
        <f t="shared" si="46"/>
        <v>JIVINO</v>
      </c>
      <c r="L764" s="74" t="str">
        <f t="shared" si="46"/>
        <v>PAD C</v>
      </c>
      <c r="M764" s="74" t="str">
        <f t="shared" si="45"/>
        <v>JIVINO-C006</v>
      </c>
      <c r="N764" s="71" t="s">
        <v>3382</v>
      </c>
    </row>
    <row r="765" spans="1:14" hidden="1">
      <c r="A765" s="74" t="s">
        <v>2742</v>
      </c>
      <c r="B765" s="74" t="s">
        <v>4725</v>
      </c>
      <c r="C765" s="74" t="s">
        <v>2678</v>
      </c>
      <c r="D765" s="74" t="s">
        <v>3599</v>
      </c>
      <c r="E765" s="74" t="s">
        <v>4858</v>
      </c>
      <c r="F765" s="74" t="s">
        <v>4859</v>
      </c>
      <c r="G765" s="74" t="s">
        <v>4859</v>
      </c>
      <c r="H765" s="74" t="str">
        <f t="shared" si="48"/>
        <v>B15</v>
      </c>
      <c r="I765" s="74" t="str">
        <f>IF(ISERROR(VLOOKUP(H765,BD!BN$2:BO$51,2,FALSE)),"",VLOOKUP(H765,BD!BN$2:BO$51,2,FALSE))</f>
        <v>BLOQUE 15</v>
      </c>
      <c r="J765" s="74" t="str">
        <f t="shared" si="47"/>
        <v>IN</v>
      </c>
      <c r="K765" s="74" t="str">
        <f t="shared" si="46"/>
        <v>JIVINO</v>
      </c>
      <c r="L765" s="74" t="str">
        <f t="shared" si="46"/>
        <v>PAD E</v>
      </c>
      <c r="M765" s="74" t="str">
        <f t="shared" si="45"/>
        <v>JIVINO-E022</v>
      </c>
      <c r="N765" s="71" t="s">
        <v>3382</v>
      </c>
    </row>
    <row r="766" spans="1:14" hidden="1">
      <c r="A766" s="74" t="s">
        <v>2742</v>
      </c>
      <c r="B766" s="74" t="s">
        <v>4725</v>
      </c>
      <c r="C766" s="74" t="s">
        <v>2678</v>
      </c>
      <c r="D766" s="74" t="s">
        <v>3599</v>
      </c>
      <c r="E766" s="74" t="s">
        <v>4860</v>
      </c>
      <c r="F766" s="74" t="s">
        <v>4861</v>
      </c>
      <c r="G766" s="74" t="s">
        <v>4861</v>
      </c>
      <c r="H766" s="74" t="str">
        <f>+A766</f>
        <v>B15</v>
      </c>
      <c r="I766" s="74" t="str">
        <f>IF(ISERROR(VLOOKUP(H766,BD!BN$2:BO$51,2,FALSE)),"",VLOOKUP(H766,BD!BN$2:BO$51,2,FALSE))</f>
        <v>BLOQUE 15</v>
      </c>
      <c r="J766" s="74" t="str">
        <f>IF(B766="","",B766)</f>
        <v>IN</v>
      </c>
      <c r="K766" s="74" t="str">
        <f>+C766</f>
        <v>JIVINO</v>
      </c>
      <c r="L766" s="74" t="str">
        <f>+D766</f>
        <v>PAD E</v>
      </c>
      <c r="M766" s="74" t="str">
        <f t="shared" si="45"/>
        <v>JIVINO-E023</v>
      </c>
      <c r="N766" s="71" t="s">
        <v>3382</v>
      </c>
    </row>
    <row r="767" spans="1:14" hidden="1">
      <c r="A767" s="74" t="s">
        <v>2742</v>
      </c>
      <c r="B767" s="74" t="s">
        <v>4725</v>
      </c>
      <c r="C767" s="74" t="s">
        <v>2678</v>
      </c>
      <c r="D767" s="74" t="s">
        <v>3599</v>
      </c>
      <c r="E767" s="74" t="s">
        <v>4862</v>
      </c>
      <c r="F767" s="74" t="s">
        <v>4863</v>
      </c>
      <c r="G767" s="74" t="s">
        <v>4863</v>
      </c>
      <c r="H767" s="74" t="str">
        <f t="shared" si="48"/>
        <v>B15</v>
      </c>
      <c r="I767" s="74" t="str">
        <f>IF(ISERROR(VLOOKUP(H767,BD!BN$2:BO$51,2,FALSE)),"",VLOOKUP(H767,BD!BN$2:BO$51,2,FALSE))</f>
        <v>BLOQUE 15</v>
      </c>
      <c r="J767" s="74" t="str">
        <f t="shared" si="47"/>
        <v>IN</v>
      </c>
      <c r="K767" s="74" t="str">
        <f t="shared" si="46"/>
        <v>JIVINO</v>
      </c>
      <c r="L767" s="74" t="str">
        <f t="shared" si="46"/>
        <v>PAD E</v>
      </c>
      <c r="M767" s="74" t="str">
        <f t="shared" si="45"/>
        <v>JIVINO-E010</v>
      </c>
      <c r="N767" s="71" t="s">
        <v>3382</v>
      </c>
    </row>
    <row r="768" spans="1:14" hidden="1">
      <c r="A768" s="74" t="s">
        <v>2742</v>
      </c>
      <c r="B768" s="74" t="s">
        <v>4725</v>
      </c>
      <c r="C768" s="74" t="s">
        <v>2678</v>
      </c>
      <c r="D768" s="74" t="s">
        <v>3599</v>
      </c>
      <c r="E768" s="74" t="s">
        <v>4864</v>
      </c>
      <c r="F768" s="74" t="s">
        <v>4865</v>
      </c>
      <c r="G768" s="74" t="s">
        <v>4865</v>
      </c>
      <c r="H768" s="74" t="str">
        <f t="shared" si="48"/>
        <v>B15</v>
      </c>
      <c r="I768" s="74" t="str">
        <f>IF(ISERROR(VLOOKUP(H768,BD!BN$2:BO$51,2,FALSE)),"",VLOOKUP(H768,BD!BN$2:BO$51,2,FALSE))</f>
        <v>BLOQUE 15</v>
      </c>
      <c r="J768" s="74" t="str">
        <f t="shared" si="47"/>
        <v>IN</v>
      </c>
      <c r="K768" s="74" t="str">
        <f t="shared" si="46"/>
        <v>JIVINO</v>
      </c>
      <c r="L768" s="74" t="str">
        <f t="shared" si="46"/>
        <v>PAD E</v>
      </c>
      <c r="M768" s="74" t="str">
        <f t="shared" si="45"/>
        <v>JIVINO-E020</v>
      </c>
      <c r="N768" s="71" t="s">
        <v>3382</v>
      </c>
    </row>
    <row r="769" spans="1:14" hidden="1">
      <c r="A769" s="74" t="s">
        <v>2742</v>
      </c>
      <c r="B769" s="74" t="s">
        <v>4725</v>
      </c>
      <c r="C769" s="74" t="s">
        <v>2678</v>
      </c>
      <c r="D769" s="74" t="s">
        <v>3599</v>
      </c>
      <c r="E769" s="74" t="s">
        <v>4866</v>
      </c>
      <c r="F769" s="74" t="s">
        <v>4867</v>
      </c>
      <c r="G769" s="74" t="s">
        <v>4867</v>
      </c>
      <c r="H769" s="74" t="str">
        <f t="shared" si="48"/>
        <v>B15</v>
      </c>
      <c r="I769" s="74" t="str">
        <f>IF(ISERROR(VLOOKUP(H769,BD!BN$2:BO$51,2,FALSE)),"",VLOOKUP(H769,BD!BN$2:BO$51,2,FALSE))</f>
        <v>BLOQUE 15</v>
      </c>
      <c r="J769" s="74" t="str">
        <f t="shared" si="47"/>
        <v>IN</v>
      </c>
      <c r="K769" s="74" t="str">
        <f t="shared" si="46"/>
        <v>JIVINO</v>
      </c>
      <c r="L769" s="74" t="str">
        <f t="shared" si="46"/>
        <v>PAD E</v>
      </c>
      <c r="M769" s="74" t="str">
        <f t="shared" si="45"/>
        <v>JIVINO-E013</v>
      </c>
      <c r="N769" s="71" t="s">
        <v>3382</v>
      </c>
    </row>
    <row r="770" spans="1:14" hidden="1">
      <c r="A770" s="74" t="s">
        <v>2742</v>
      </c>
      <c r="B770" s="74" t="s">
        <v>4725</v>
      </c>
      <c r="C770" s="74" t="s">
        <v>2678</v>
      </c>
      <c r="D770" s="74" t="s">
        <v>3602</v>
      </c>
      <c r="E770" s="74" t="s">
        <v>4868</v>
      </c>
      <c r="F770" s="74" t="s">
        <v>4869</v>
      </c>
      <c r="G770" s="74" t="s">
        <v>4869</v>
      </c>
      <c r="H770" s="74" t="str">
        <f t="shared" si="48"/>
        <v>B15</v>
      </c>
      <c r="I770" s="74" t="str">
        <f>IF(ISERROR(VLOOKUP(H770,BD!BN$2:BO$51,2,FALSE)),"",VLOOKUP(H770,BD!BN$2:BO$51,2,FALSE))</f>
        <v>BLOQUE 15</v>
      </c>
      <c r="J770" s="74" t="str">
        <f t="shared" si="47"/>
        <v>IN</v>
      </c>
      <c r="K770" s="74" t="str">
        <f t="shared" si="46"/>
        <v>JIVINO</v>
      </c>
      <c r="L770" s="74" t="str">
        <f t="shared" si="46"/>
        <v>PAD F</v>
      </c>
      <c r="M770" s="74" t="str">
        <f t="shared" si="45"/>
        <v>JIVINO-F001I</v>
      </c>
      <c r="N770" s="71" t="s">
        <v>3382</v>
      </c>
    </row>
    <row r="771" spans="1:14" hidden="1">
      <c r="A771" s="74" t="s">
        <v>2742</v>
      </c>
      <c r="B771" s="74" t="s">
        <v>4725</v>
      </c>
      <c r="C771" s="74" t="s">
        <v>2678</v>
      </c>
      <c r="D771" s="74" t="s">
        <v>3602</v>
      </c>
      <c r="E771" s="74" t="s">
        <v>4870</v>
      </c>
      <c r="F771" s="74" t="s">
        <v>4871</v>
      </c>
      <c r="G771" s="74" t="s">
        <v>4871</v>
      </c>
      <c r="H771" s="74" t="str">
        <f t="shared" si="48"/>
        <v>B15</v>
      </c>
      <c r="I771" s="74" t="str">
        <f>IF(ISERROR(VLOOKUP(H771,BD!BN$2:BO$51,2,FALSE)),"",VLOOKUP(H771,BD!BN$2:BO$51,2,FALSE))</f>
        <v>BLOQUE 15</v>
      </c>
      <c r="J771" s="74" t="str">
        <f t="shared" si="47"/>
        <v>IN</v>
      </c>
      <c r="K771" s="74" t="str">
        <f t="shared" si="46"/>
        <v>JIVINO</v>
      </c>
      <c r="L771" s="74" t="str">
        <f t="shared" si="46"/>
        <v>PAD F</v>
      </c>
      <c r="M771" s="74" t="str">
        <f t="shared" si="45"/>
        <v>JIVINO-F002I</v>
      </c>
      <c r="N771" s="71" t="s">
        <v>3382</v>
      </c>
    </row>
    <row r="772" spans="1:14" hidden="1">
      <c r="A772" s="74" t="s">
        <v>2742</v>
      </c>
      <c r="B772" s="74" t="s">
        <v>4725</v>
      </c>
      <c r="C772" s="74" t="s">
        <v>2678</v>
      </c>
      <c r="D772" s="74" t="s">
        <v>3605</v>
      </c>
      <c r="E772" s="74" t="s">
        <v>4872</v>
      </c>
      <c r="F772" s="74" t="s">
        <v>4873</v>
      </c>
      <c r="G772" s="74" t="s">
        <v>4873</v>
      </c>
      <c r="H772" s="74" t="str">
        <f t="shared" si="48"/>
        <v>B15</v>
      </c>
      <c r="I772" s="74" t="str">
        <f>IF(ISERROR(VLOOKUP(H772,BD!BN$2:BO$51,2,FALSE)),"",VLOOKUP(H772,BD!BN$2:BO$51,2,FALSE))</f>
        <v>BLOQUE 15</v>
      </c>
      <c r="J772" s="74" t="str">
        <f t="shared" si="47"/>
        <v>IN</v>
      </c>
      <c r="K772" s="74" t="str">
        <f t="shared" si="46"/>
        <v>JIVINO</v>
      </c>
      <c r="L772" s="74" t="str">
        <f t="shared" si="46"/>
        <v>PAD G</v>
      </c>
      <c r="M772" s="74" t="str">
        <f t="shared" si="45"/>
        <v>JIVINO-G015</v>
      </c>
      <c r="N772" s="71" t="s">
        <v>3382</v>
      </c>
    </row>
    <row r="773" spans="1:14" hidden="1">
      <c r="A773" s="74" t="s">
        <v>2742</v>
      </c>
      <c r="B773" s="74" t="s">
        <v>4725</v>
      </c>
      <c r="C773" s="74" t="s">
        <v>2687</v>
      </c>
      <c r="D773" s="74" t="s">
        <v>3489</v>
      </c>
      <c r="E773" s="74" t="s">
        <v>4874</v>
      </c>
      <c r="F773" s="74" t="s">
        <v>4875</v>
      </c>
      <c r="G773" s="74" t="s">
        <v>4875</v>
      </c>
      <c r="H773" s="74" t="str">
        <f t="shared" si="48"/>
        <v>B15</v>
      </c>
      <c r="I773" s="74" t="str">
        <f>IF(ISERROR(VLOOKUP(H773,BD!BN$2:BO$51,2,FALSE)),"",VLOOKUP(H773,BD!BN$2:BO$51,2,FALSE))</f>
        <v>BLOQUE 15</v>
      </c>
      <c r="J773" s="74" t="str">
        <f t="shared" si="47"/>
        <v>IN</v>
      </c>
      <c r="K773" s="74" t="str">
        <f t="shared" si="46"/>
        <v>LAGUNA</v>
      </c>
      <c r="L773" s="74" t="str">
        <f t="shared" si="46"/>
        <v>PAD A</v>
      </c>
      <c r="M773" s="74" t="str">
        <f t="shared" si="45"/>
        <v>LAGUNA-A004</v>
      </c>
      <c r="N773" s="71" t="s">
        <v>3382</v>
      </c>
    </row>
    <row r="774" spans="1:14" hidden="1">
      <c r="A774" s="74" t="s">
        <v>2742</v>
      </c>
      <c r="B774" s="74" t="s">
        <v>4725</v>
      </c>
      <c r="C774" s="74" t="s">
        <v>2687</v>
      </c>
      <c r="D774" s="74" t="s">
        <v>3489</v>
      </c>
      <c r="E774" s="74" t="s">
        <v>4876</v>
      </c>
      <c r="F774" s="74" t="s">
        <v>4877</v>
      </c>
      <c r="G774" s="74" t="s">
        <v>4877</v>
      </c>
      <c r="H774" s="74" t="str">
        <f t="shared" si="48"/>
        <v>B15</v>
      </c>
      <c r="I774" s="74" t="str">
        <f>IF(ISERROR(VLOOKUP(H774,BD!BN$2:BO$51,2,FALSE)),"",VLOOKUP(H774,BD!BN$2:BO$51,2,FALSE))</f>
        <v>BLOQUE 15</v>
      </c>
      <c r="J774" s="74" t="str">
        <f t="shared" si="47"/>
        <v>IN</v>
      </c>
      <c r="K774" s="74" t="str">
        <f t="shared" si="46"/>
        <v>LAGUNA</v>
      </c>
      <c r="L774" s="74" t="str">
        <f t="shared" si="46"/>
        <v>PAD A</v>
      </c>
      <c r="M774" s="74" t="str">
        <f t="shared" si="45"/>
        <v>LAGUNA-A014</v>
      </c>
      <c r="N774" s="71" t="s">
        <v>3382</v>
      </c>
    </row>
    <row r="775" spans="1:14" hidden="1">
      <c r="A775" s="74" t="s">
        <v>2742</v>
      </c>
      <c r="B775" s="74" t="s">
        <v>4725</v>
      </c>
      <c r="C775" s="74" t="s">
        <v>2687</v>
      </c>
      <c r="D775" s="74" t="s">
        <v>3489</v>
      </c>
      <c r="E775" s="74" t="s">
        <v>4878</v>
      </c>
      <c r="F775" s="74" t="s">
        <v>4879</v>
      </c>
      <c r="G775" s="74" t="s">
        <v>4879</v>
      </c>
      <c r="H775" s="74" t="str">
        <f t="shared" si="48"/>
        <v>B15</v>
      </c>
      <c r="I775" s="74" t="str">
        <f>IF(ISERROR(VLOOKUP(H775,BD!BN$2:BO$51,2,FALSE)),"",VLOOKUP(H775,BD!BN$2:BO$51,2,FALSE))</f>
        <v>BLOQUE 15</v>
      </c>
      <c r="J775" s="74" t="str">
        <f t="shared" si="47"/>
        <v>IN</v>
      </c>
      <c r="K775" s="74" t="str">
        <f t="shared" si="46"/>
        <v>LAGUNA</v>
      </c>
      <c r="L775" s="74" t="str">
        <f t="shared" si="46"/>
        <v>PAD A</v>
      </c>
      <c r="M775" s="74" t="str">
        <f t="shared" si="45"/>
        <v>LAGUNA-A002</v>
      </c>
      <c r="N775" s="71" t="s">
        <v>3382</v>
      </c>
    </row>
    <row r="776" spans="1:14" hidden="1">
      <c r="A776" s="74" t="s">
        <v>2742</v>
      </c>
      <c r="B776" s="74" t="s">
        <v>4725</v>
      </c>
      <c r="C776" s="74" t="s">
        <v>2687</v>
      </c>
      <c r="D776" s="74" t="s">
        <v>3489</v>
      </c>
      <c r="E776" s="74" t="s">
        <v>4880</v>
      </c>
      <c r="F776" s="74" t="s">
        <v>4881</v>
      </c>
      <c r="G776" s="74" t="s">
        <v>4881</v>
      </c>
      <c r="H776" s="74" t="str">
        <f t="shared" si="48"/>
        <v>B15</v>
      </c>
      <c r="I776" s="74" t="str">
        <f>IF(ISERROR(VLOOKUP(H776,BD!BN$2:BO$51,2,FALSE)),"",VLOOKUP(H776,BD!BN$2:BO$51,2,FALSE))</f>
        <v>BLOQUE 15</v>
      </c>
      <c r="J776" s="74" t="str">
        <f t="shared" si="47"/>
        <v>IN</v>
      </c>
      <c r="K776" s="74" t="str">
        <f t="shared" si="46"/>
        <v>LAGUNA</v>
      </c>
      <c r="L776" s="74" t="str">
        <f t="shared" si="46"/>
        <v>PAD A</v>
      </c>
      <c r="M776" s="74" t="str">
        <f t="shared" si="45"/>
        <v>LAGUNA-A010</v>
      </c>
      <c r="N776" s="71" t="s">
        <v>3382</v>
      </c>
    </row>
    <row r="777" spans="1:14" hidden="1">
      <c r="A777" s="74" t="s">
        <v>2742</v>
      </c>
      <c r="B777" s="74" t="s">
        <v>4725</v>
      </c>
      <c r="C777" s="74" t="s">
        <v>2687</v>
      </c>
      <c r="D777" s="74" t="s">
        <v>3489</v>
      </c>
      <c r="E777" s="74" t="s">
        <v>4882</v>
      </c>
      <c r="F777" s="74" t="s">
        <v>4883</v>
      </c>
      <c r="G777" s="74" t="s">
        <v>4883</v>
      </c>
      <c r="H777" s="74" t="str">
        <f t="shared" si="48"/>
        <v>B15</v>
      </c>
      <c r="I777" s="74" t="str">
        <f>IF(ISERROR(VLOOKUP(H777,BD!BN$2:BO$51,2,FALSE)),"",VLOOKUP(H777,BD!BN$2:BO$51,2,FALSE))</f>
        <v>BLOQUE 15</v>
      </c>
      <c r="J777" s="74" t="str">
        <f t="shared" si="47"/>
        <v>IN</v>
      </c>
      <c r="K777" s="74" t="str">
        <f t="shared" si="46"/>
        <v>LAGUNA</v>
      </c>
      <c r="L777" s="74" t="str">
        <f t="shared" si="46"/>
        <v>PAD A</v>
      </c>
      <c r="M777" s="74" t="str">
        <f t="shared" si="45"/>
        <v>LAGUNA-A013</v>
      </c>
      <c r="N777" s="71" t="s">
        <v>3382</v>
      </c>
    </row>
    <row r="778" spans="1:14" hidden="1">
      <c r="A778" s="74" t="s">
        <v>2742</v>
      </c>
      <c r="B778" s="74" t="s">
        <v>4725</v>
      </c>
      <c r="C778" s="74" t="s">
        <v>2687</v>
      </c>
      <c r="D778" s="74" t="s">
        <v>3489</v>
      </c>
      <c r="E778" s="74" t="s">
        <v>4884</v>
      </c>
      <c r="F778" s="74" t="s">
        <v>4885</v>
      </c>
      <c r="G778" s="74" t="s">
        <v>4885</v>
      </c>
      <c r="H778" s="74" t="str">
        <f t="shared" si="48"/>
        <v>B15</v>
      </c>
      <c r="I778" s="74" t="str">
        <f>IF(ISERROR(VLOOKUP(H778,BD!BN$2:BO$51,2,FALSE)),"",VLOOKUP(H778,BD!BN$2:BO$51,2,FALSE))</f>
        <v>BLOQUE 15</v>
      </c>
      <c r="J778" s="74" t="str">
        <f t="shared" si="47"/>
        <v>IN</v>
      </c>
      <c r="K778" s="74" t="str">
        <f t="shared" si="46"/>
        <v>LAGUNA</v>
      </c>
      <c r="L778" s="74" t="str">
        <f t="shared" si="46"/>
        <v>PAD A</v>
      </c>
      <c r="M778" s="74" t="str">
        <f t="shared" si="45"/>
        <v>LAGUNA-A012</v>
      </c>
      <c r="N778" s="71" t="s">
        <v>3382</v>
      </c>
    </row>
    <row r="779" spans="1:14" hidden="1">
      <c r="A779" s="74" t="s">
        <v>2742</v>
      </c>
      <c r="B779" s="74" t="s">
        <v>4725</v>
      </c>
      <c r="C779" s="74" t="s">
        <v>2687</v>
      </c>
      <c r="D779" s="74" t="s">
        <v>3489</v>
      </c>
      <c r="E779" s="74" t="s">
        <v>4886</v>
      </c>
      <c r="F779" s="74" t="s">
        <v>4887</v>
      </c>
      <c r="G779" s="74" t="s">
        <v>4887</v>
      </c>
      <c r="H779" s="74" t="str">
        <f t="shared" si="48"/>
        <v>B15</v>
      </c>
      <c r="I779" s="74" t="str">
        <f>IF(ISERROR(VLOOKUP(H779,BD!BN$2:BO$51,2,FALSE)),"",VLOOKUP(H779,BD!BN$2:BO$51,2,FALSE))</f>
        <v>BLOQUE 15</v>
      </c>
      <c r="J779" s="74" t="str">
        <f t="shared" si="47"/>
        <v>IN</v>
      </c>
      <c r="K779" s="74" t="str">
        <f t="shared" si="46"/>
        <v>LAGUNA</v>
      </c>
      <c r="L779" s="74" t="str">
        <f t="shared" si="46"/>
        <v>PAD A</v>
      </c>
      <c r="M779" s="74" t="str">
        <f t="shared" si="45"/>
        <v>LAGUNA-A009</v>
      </c>
      <c r="N779" s="71" t="s">
        <v>3382</v>
      </c>
    </row>
    <row r="780" spans="1:14" hidden="1">
      <c r="A780" s="74" t="s">
        <v>2742</v>
      </c>
      <c r="B780" s="74" t="s">
        <v>4725</v>
      </c>
      <c r="C780" s="74" t="s">
        <v>2687</v>
      </c>
      <c r="D780" s="74" t="s">
        <v>3489</v>
      </c>
      <c r="E780" s="74" t="s">
        <v>4888</v>
      </c>
      <c r="F780" s="74" t="s">
        <v>4889</v>
      </c>
      <c r="G780" s="74" t="s">
        <v>4889</v>
      </c>
      <c r="H780" s="74" t="str">
        <f t="shared" si="48"/>
        <v>B15</v>
      </c>
      <c r="I780" s="74" t="str">
        <f>IF(ISERROR(VLOOKUP(H780,BD!BN$2:BO$51,2,FALSE)),"",VLOOKUP(H780,BD!BN$2:BO$51,2,FALSE))</f>
        <v>BLOQUE 15</v>
      </c>
      <c r="J780" s="74" t="str">
        <f t="shared" si="47"/>
        <v>IN</v>
      </c>
      <c r="K780" s="74" t="str">
        <f t="shared" si="46"/>
        <v>LAGUNA</v>
      </c>
      <c r="L780" s="74" t="str">
        <f t="shared" si="46"/>
        <v>PAD A</v>
      </c>
      <c r="M780" s="74" t="str">
        <f t="shared" ref="M780:M844" si="49">+IF(F780=F779,E780&amp;RIGHT(G780,2),E780)</f>
        <v>LAGUNA-A001</v>
      </c>
      <c r="N780" s="71" t="s">
        <v>3382</v>
      </c>
    </row>
    <row r="781" spans="1:14" hidden="1">
      <c r="A781" s="74" t="s">
        <v>2742</v>
      </c>
      <c r="B781" s="74" t="s">
        <v>4725</v>
      </c>
      <c r="C781" s="74" t="s">
        <v>2687</v>
      </c>
      <c r="D781" s="74" t="s">
        <v>3489</v>
      </c>
      <c r="E781" s="74" t="s">
        <v>4890</v>
      </c>
      <c r="F781" s="74" t="s">
        <v>4891</v>
      </c>
      <c r="G781" s="74" t="s">
        <v>4891</v>
      </c>
      <c r="H781" s="74" t="str">
        <f t="shared" si="48"/>
        <v>B15</v>
      </c>
      <c r="I781" s="74" t="str">
        <f>IF(ISERROR(VLOOKUP(H781,BD!BN$2:BO$51,2,FALSE)),"",VLOOKUP(H781,BD!BN$2:BO$51,2,FALSE))</f>
        <v>BLOQUE 15</v>
      </c>
      <c r="J781" s="74" t="str">
        <f t="shared" si="47"/>
        <v>IN</v>
      </c>
      <c r="K781" s="74" t="str">
        <f t="shared" si="46"/>
        <v>LAGUNA</v>
      </c>
      <c r="L781" s="74" t="str">
        <f t="shared" si="46"/>
        <v>PAD A</v>
      </c>
      <c r="M781" s="74" t="str">
        <f t="shared" si="49"/>
        <v>LAGUNA-A011</v>
      </c>
      <c r="N781" s="71" t="s">
        <v>3382</v>
      </c>
    </row>
    <row r="782" spans="1:14" hidden="1">
      <c r="A782" s="74" t="s">
        <v>2742</v>
      </c>
      <c r="B782" s="74" t="s">
        <v>4725</v>
      </c>
      <c r="C782" s="74" t="s">
        <v>2687</v>
      </c>
      <c r="D782" s="74" t="s">
        <v>3489</v>
      </c>
      <c r="E782" s="74" t="s">
        <v>4890</v>
      </c>
      <c r="F782" s="74" t="s">
        <v>4891</v>
      </c>
      <c r="G782" s="74" t="s">
        <v>4892</v>
      </c>
      <c r="H782" s="74" t="str">
        <f t="shared" si="48"/>
        <v>B15</v>
      </c>
      <c r="I782" s="74" t="str">
        <f>IF(ISERROR(VLOOKUP(H782,BD!BN$2:BO$51,2,FALSE)),"",VLOOKUP(H782,BD!BN$2:BO$51,2,FALSE))</f>
        <v>BLOQUE 15</v>
      </c>
      <c r="J782" s="74" t="str">
        <f t="shared" si="47"/>
        <v>IN</v>
      </c>
      <c r="K782" s="74" t="str">
        <f t="shared" si="46"/>
        <v>LAGUNA</v>
      </c>
      <c r="L782" s="74" t="str">
        <f t="shared" si="46"/>
        <v>PAD A</v>
      </c>
      <c r="M782" s="74" t="str">
        <f t="shared" si="49"/>
        <v>LAGUNA-A011S1</v>
      </c>
      <c r="N782" s="71" t="s">
        <v>3382</v>
      </c>
    </row>
    <row r="783" spans="1:14" hidden="1">
      <c r="A783" s="74" t="s">
        <v>2742</v>
      </c>
      <c r="B783" s="74" t="s">
        <v>4725</v>
      </c>
      <c r="C783" s="74" t="s">
        <v>2687</v>
      </c>
      <c r="D783" s="74" t="s">
        <v>3489</v>
      </c>
      <c r="E783" s="74" t="s">
        <v>4893</v>
      </c>
      <c r="F783" s="74" t="s">
        <v>4894</v>
      </c>
      <c r="G783" s="74" t="s">
        <v>4894</v>
      </c>
      <c r="H783" s="74" t="str">
        <f t="shared" si="48"/>
        <v>B15</v>
      </c>
      <c r="I783" s="74" t="str">
        <f>IF(ISERROR(VLOOKUP(H783,BD!BN$2:BO$51,2,FALSE)),"",VLOOKUP(H783,BD!BN$2:BO$51,2,FALSE))</f>
        <v>BLOQUE 15</v>
      </c>
      <c r="J783" s="74" t="str">
        <f t="shared" si="47"/>
        <v>IN</v>
      </c>
      <c r="K783" s="74" t="str">
        <f t="shared" si="46"/>
        <v>LAGUNA</v>
      </c>
      <c r="L783" s="74" t="str">
        <f t="shared" si="46"/>
        <v>PAD A</v>
      </c>
      <c r="M783" s="74" t="str">
        <f t="shared" si="49"/>
        <v>LAGUNA-A005</v>
      </c>
      <c r="N783" s="71" t="s">
        <v>3382</v>
      </c>
    </row>
    <row r="784" spans="1:14" hidden="1">
      <c r="A784" s="74" t="s">
        <v>2742</v>
      </c>
      <c r="B784" s="74" t="s">
        <v>4725</v>
      </c>
      <c r="C784" s="74" t="s">
        <v>2687</v>
      </c>
      <c r="D784" s="74" t="s">
        <v>3489</v>
      </c>
      <c r="E784" s="74" t="s">
        <v>4895</v>
      </c>
      <c r="F784" s="74" t="s">
        <v>4896</v>
      </c>
      <c r="G784" s="74" t="s">
        <v>4896</v>
      </c>
      <c r="H784" s="74" t="str">
        <f t="shared" si="48"/>
        <v>B15</v>
      </c>
      <c r="I784" s="74" t="str">
        <f>IF(ISERROR(VLOOKUP(H784,BD!BN$2:BO$51,2,FALSE)),"",VLOOKUP(H784,BD!BN$2:BO$51,2,FALSE))</f>
        <v>BLOQUE 15</v>
      </c>
      <c r="J784" s="74" t="str">
        <f t="shared" si="47"/>
        <v>IN</v>
      </c>
      <c r="K784" s="74" t="str">
        <f t="shared" si="46"/>
        <v>LAGUNA</v>
      </c>
      <c r="L784" s="74" t="str">
        <f t="shared" si="46"/>
        <v>PAD A</v>
      </c>
      <c r="M784" s="74" t="str">
        <f t="shared" si="49"/>
        <v>LAGUNA-A006</v>
      </c>
      <c r="N784" s="71" t="s">
        <v>3382</v>
      </c>
    </row>
    <row r="785" spans="1:14" hidden="1">
      <c r="A785" s="74" t="s">
        <v>2742</v>
      </c>
      <c r="B785" s="74" t="s">
        <v>4725</v>
      </c>
      <c r="C785" s="74" t="s">
        <v>2687</v>
      </c>
      <c r="D785" s="74" t="s">
        <v>3489</v>
      </c>
      <c r="E785" s="74" t="s">
        <v>4897</v>
      </c>
      <c r="F785" s="74" t="s">
        <v>4898</v>
      </c>
      <c r="G785" s="74" t="s">
        <v>4898</v>
      </c>
      <c r="H785" s="74" t="str">
        <f t="shared" si="48"/>
        <v>B15</v>
      </c>
      <c r="I785" s="74" t="str">
        <f>IF(ISERROR(VLOOKUP(H785,BD!BN$2:BO$51,2,FALSE)),"",VLOOKUP(H785,BD!BN$2:BO$51,2,FALSE))</f>
        <v>BLOQUE 15</v>
      </c>
      <c r="J785" s="74" t="str">
        <f t="shared" si="47"/>
        <v>IN</v>
      </c>
      <c r="K785" s="74" t="str">
        <f t="shared" si="46"/>
        <v>LAGUNA</v>
      </c>
      <c r="L785" s="74" t="str">
        <f t="shared" si="46"/>
        <v>PAD A</v>
      </c>
      <c r="M785" s="74" t="str">
        <f t="shared" si="49"/>
        <v>LAGUNA-A007</v>
      </c>
      <c r="N785" s="71" t="s">
        <v>3382</v>
      </c>
    </row>
    <row r="786" spans="1:14" hidden="1">
      <c r="A786" s="74" t="s">
        <v>2742</v>
      </c>
      <c r="B786" s="74" t="s">
        <v>4725</v>
      </c>
      <c r="C786" s="74" t="s">
        <v>2687</v>
      </c>
      <c r="D786" s="74" t="s">
        <v>3489</v>
      </c>
      <c r="E786" s="74" t="s">
        <v>4899</v>
      </c>
      <c r="F786" s="74" t="s">
        <v>4900</v>
      </c>
      <c r="G786" s="74" t="s">
        <v>4900</v>
      </c>
      <c r="H786" s="74" t="str">
        <f t="shared" si="48"/>
        <v>B15</v>
      </c>
      <c r="I786" s="74" t="str">
        <f>IF(ISERROR(VLOOKUP(H786,BD!BN$2:BO$51,2,FALSE)),"",VLOOKUP(H786,BD!BN$2:BO$51,2,FALSE))</f>
        <v>BLOQUE 15</v>
      </c>
      <c r="J786" s="74" t="str">
        <f t="shared" si="47"/>
        <v>IN</v>
      </c>
      <c r="K786" s="74" t="str">
        <f t="shared" si="46"/>
        <v>LAGUNA</v>
      </c>
      <c r="L786" s="74" t="str">
        <f t="shared" si="46"/>
        <v>PAD A</v>
      </c>
      <c r="M786" s="74" t="str">
        <f t="shared" si="49"/>
        <v>LAGUNA-A008</v>
      </c>
      <c r="N786" s="71" t="s">
        <v>3382</v>
      </c>
    </row>
    <row r="787" spans="1:14" hidden="1">
      <c r="A787" s="74" t="s">
        <v>2742</v>
      </c>
      <c r="B787" s="74" t="s">
        <v>4725</v>
      </c>
      <c r="C787" s="74" t="s">
        <v>2687</v>
      </c>
      <c r="D787" s="74" t="s">
        <v>3489</v>
      </c>
      <c r="E787" s="74" t="s">
        <v>4901</v>
      </c>
      <c r="F787" s="74" t="s">
        <v>4902</v>
      </c>
      <c r="G787" s="74" t="s">
        <v>4902</v>
      </c>
      <c r="H787" s="74" t="str">
        <f t="shared" si="48"/>
        <v>B15</v>
      </c>
      <c r="I787" s="74" t="str">
        <f>IF(ISERROR(VLOOKUP(H787,BD!BN$2:BO$51,2,FALSE)),"",VLOOKUP(H787,BD!BN$2:BO$51,2,FALSE))</f>
        <v>BLOQUE 15</v>
      </c>
      <c r="J787" s="74" t="str">
        <f t="shared" si="47"/>
        <v>IN</v>
      </c>
      <c r="K787" s="74" t="str">
        <f t="shared" si="46"/>
        <v>LAGUNA</v>
      </c>
      <c r="L787" s="74" t="str">
        <f t="shared" si="46"/>
        <v>PAD A</v>
      </c>
      <c r="M787" s="74" t="str">
        <f t="shared" si="49"/>
        <v>LAGUNA-A003</v>
      </c>
      <c r="N787" s="71" t="s">
        <v>3382</v>
      </c>
    </row>
    <row r="788" spans="1:14" hidden="1">
      <c r="A788" s="74" t="s">
        <v>2742</v>
      </c>
      <c r="B788" s="74" t="s">
        <v>4725</v>
      </c>
      <c r="C788" s="74" t="s">
        <v>2709</v>
      </c>
      <c r="D788" s="74" t="s">
        <v>3489</v>
      </c>
      <c r="E788" s="74" t="s">
        <v>4903</v>
      </c>
      <c r="F788" s="74" t="s">
        <v>4904</v>
      </c>
      <c r="G788" s="74" t="s">
        <v>4904</v>
      </c>
      <c r="H788" s="74" t="str">
        <f t="shared" si="48"/>
        <v>B15</v>
      </c>
      <c r="I788" s="74" t="str">
        <f>IF(ISERROR(VLOOKUP(H788,BD!BN$2:BO$51,2,FALSE)),"",VLOOKUP(H788,BD!BN$2:BO$51,2,FALSE))</f>
        <v>BLOQUE 15</v>
      </c>
      <c r="J788" s="74" t="str">
        <f t="shared" ref="J788:J852" si="50">IF(B788="","",B788)</f>
        <v>IN</v>
      </c>
      <c r="K788" s="74" t="str">
        <f t="shared" ref="K788:L820" si="51">+C788</f>
        <v>LIMONCOCHA</v>
      </c>
      <c r="L788" s="74" t="str">
        <f t="shared" si="51"/>
        <v>PAD A</v>
      </c>
      <c r="M788" s="74" t="str">
        <f t="shared" si="49"/>
        <v>LIMONCOCHA-A001</v>
      </c>
      <c r="N788" s="71" t="s">
        <v>3382</v>
      </c>
    </row>
    <row r="789" spans="1:14" hidden="1">
      <c r="A789" s="74" t="s">
        <v>2742</v>
      </c>
      <c r="B789" s="74" t="s">
        <v>4725</v>
      </c>
      <c r="C789" s="74" t="s">
        <v>2709</v>
      </c>
      <c r="D789" s="74" t="s">
        <v>3516</v>
      </c>
      <c r="E789" s="74" t="s">
        <v>4905</v>
      </c>
      <c r="F789" s="74" t="s">
        <v>4906</v>
      </c>
      <c r="G789" s="74" t="s">
        <v>4906</v>
      </c>
      <c r="H789" s="74" t="str">
        <f t="shared" si="48"/>
        <v>B15</v>
      </c>
      <c r="I789" s="74" t="str">
        <f>IF(ISERROR(VLOOKUP(H789,BD!BN$2:BO$51,2,FALSE)),"",VLOOKUP(H789,BD!BN$2:BO$51,2,FALSE))</f>
        <v>BLOQUE 15</v>
      </c>
      <c r="J789" s="74" t="str">
        <f t="shared" si="50"/>
        <v>IN</v>
      </c>
      <c r="K789" s="74" t="str">
        <f t="shared" si="51"/>
        <v>LIMONCOCHA</v>
      </c>
      <c r="L789" s="74" t="str">
        <f t="shared" si="51"/>
        <v>PAD B</v>
      </c>
      <c r="M789" s="74" t="str">
        <f t="shared" si="49"/>
        <v>LIMONCOCHA-B002</v>
      </c>
      <c r="N789" s="71" t="s">
        <v>3382</v>
      </c>
    </row>
    <row r="790" spans="1:14" hidden="1">
      <c r="A790" s="74" t="s">
        <v>2742</v>
      </c>
      <c r="B790" s="74" t="s">
        <v>4725</v>
      </c>
      <c r="C790" s="74" t="s">
        <v>2709</v>
      </c>
      <c r="D790" s="74" t="s">
        <v>3516</v>
      </c>
      <c r="E790" s="75" t="s">
        <v>4907</v>
      </c>
      <c r="F790" s="74" t="s">
        <v>4908</v>
      </c>
      <c r="G790" s="74" t="s">
        <v>4909</v>
      </c>
      <c r="H790" s="74" t="str">
        <f t="shared" si="48"/>
        <v>B15</v>
      </c>
      <c r="I790" s="74" t="str">
        <f>IF(ISERROR(VLOOKUP(H790,BD!BN$2:BO$51,2,FALSE)),"",VLOOKUP(H790,BD!BN$2:BO$51,2,FALSE))</f>
        <v>BLOQUE 15</v>
      </c>
      <c r="J790" s="74" t="str">
        <f t="shared" si="50"/>
        <v>IN</v>
      </c>
      <c r="K790" s="74" t="str">
        <f t="shared" si="51"/>
        <v>LIMONCOCHA</v>
      </c>
      <c r="L790" s="74" t="str">
        <f t="shared" si="51"/>
        <v>PAD B</v>
      </c>
      <c r="M790" s="74" t="str">
        <f t="shared" si="49"/>
        <v>LIMONCOCHA-B002AR1</v>
      </c>
      <c r="N790" s="71" t="s">
        <v>3382</v>
      </c>
    </row>
    <row r="791" spans="1:14" hidden="1">
      <c r="A791" s="74" t="s">
        <v>2742</v>
      </c>
      <c r="B791" s="74" t="s">
        <v>4725</v>
      </c>
      <c r="C791" s="74" t="s">
        <v>2709</v>
      </c>
      <c r="D791" s="74" t="s">
        <v>3516</v>
      </c>
      <c r="E791" s="74" t="s">
        <v>4910</v>
      </c>
      <c r="F791" s="74" t="s">
        <v>4908</v>
      </c>
      <c r="G791" s="74" t="s">
        <v>4908</v>
      </c>
      <c r="H791" s="74" t="str">
        <f t="shared" ref="H791:H855" si="52">+A791</f>
        <v>B15</v>
      </c>
      <c r="I791" s="74" t="str">
        <f>IF(ISERROR(VLOOKUP(H791,BD!BN$2:BO$51,2,FALSE)),"",VLOOKUP(H791,BD!BN$2:BO$51,2,FALSE))</f>
        <v>BLOQUE 15</v>
      </c>
      <c r="J791" s="74" t="str">
        <f t="shared" si="50"/>
        <v>IN</v>
      </c>
      <c r="K791" s="74" t="str">
        <f t="shared" si="51"/>
        <v>LIMONCOCHA</v>
      </c>
      <c r="L791" s="74" t="str">
        <f t="shared" si="51"/>
        <v>PAD B</v>
      </c>
      <c r="M791" s="74" t="str">
        <f t="shared" si="49"/>
        <v>LIMONCOCHA-B002A2A</v>
      </c>
      <c r="N791" s="71" t="s">
        <v>3382</v>
      </c>
    </row>
    <row r="792" spans="1:14" hidden="1">
      <c r="A792" s="74" t="s">
        <v>2742</v>
      </c>
      <c r="B792" s="74" t="s">
        <v>4725</v>
      </c>
      <c r="C792" s="74" t="s">
        <v>2709</v>
      </c>
      <c r="D792" s="74" t="s">
        <v>3516</v>
      </c>
      <c r="E792" s="74" t="s">
        <v>4911</v>
      </c>
      <c r="F792" s="74" t="s">
        <v>4912</v>
      </c>
      <c r="G792" s="74" t="s">
        <v>4912</v>
      </c>
      <c r="H792" s="74" t="str">
        <f t="shared" si="52"/>
        <v>B15</v>
      </c>
      <c r="I792" s="74" t="str">
        <f>IF(ISERROR(VLOOKUP(H792,BD!BN$2:BO$51,2,FALSE)),"",VLOOKUP(H792,BD!BN$2:BO$51,2,FALSE))</f>
        <v>BLOQUE 15</v>
      </c>
      <c r="J792" s="74" t="str">
        <f t="shared" si="50"/>
        <v>IN</v>
      </c>
      <c r="K792" s="74" t="str">
        <f t="shared" si="51"/>
        <v>LIMONCOCHA</v>
      </c>
      <c r="L792" s="74" t="str">
        <f t="shared" si="51"/>
        <v>PAD B</v>
      </c>
      <c r="M792" s="74" t="str">
        <f t="shared" si="49"/>
        <v>LIMONCOCHA-B057</v>
      </c>
      <c r="N792" s="71" t="s">
        <v>3382</v>
      </c>
    </row>
    <row r="793" spans="1:14" hidden="1">
      <c r="A793" s="74" t="s">
        <v>2742</v>
      </c>
      <c r="B793" s="74" t="s">
        <v>4725</v>
      </c>
      <c r="C793" s="74" t="s">
        <v>2709</v>
      </c>
      <c r="D793" s="74" t="s">
        <v>3516</v>
      </c>
      <c r="E793" s="74" t="s">
        <v>4913</v>
      </c>
      <c r="F793" s="74" t="s">
        <v>4914</v>
      </c>
      <c r="G793" s="74" t="s">
        <v>4914</v>
      </c>
      <c r="H793" s="74" t="str">
        <f t="shared" si="52"/>
        <v>B15</v>
      </c>
      <c r="I793" s="74" t="str">
        <f>IF(ISERROR(VLOOKUP(H793,BD!BN$2:BO$51,2,FALSE)),"",VLOOKUP(H793,BD!BN$2:BO$51,2,FALSE))</f>
        <v>BLOQUE 15</v>
      </c>
      <c r="J793" s="74" t="str">
        <f t="shared" si="50"/>
        <v>IN</v>
      </c>
      <c r="K793" s="74" t="str">
        <f t="shared" si="51"/>
        <v>LIMONCOCHA</v>
      </c>
      <c r="L793" s="74" t="str">
        <f t="shared" si="51"/>
        <v>PAD B</v>
      </c>
      <c r="M793" s="74" t="str">
        <f t="shared" si="49"/>
        <v>LIMONCOCHA-B058H</v>
      </c>
      <c r="N793" s="71" t="s">
        <v>3382</v>
      </c>
    </row>
    <row r="794" spans="1:14" hidden="1">
      <c r="A794" s="74" t="s">
        <v>2742</v>
      </c>
      <c r="B794" s="74" t="s">
        <v>4725</v>
      </c>
      <c r="C794" s="74" t="s">
        <v>2709</v>
      </c>
      <c r="D794" s="74" t="s">
        <v>3516</v>
      </c>
      <c r="E794" s="74" t="s">
        <v>4915</v>
      </c>
      <c r="F794" s="74" t="s">
        <v>4916</v>
      </c>
      <c r="G794" s="74" t="s">
        <v>4916</v>
      </c>
      <c r="H794" s="74" t="str">
        <f t="shared" si="52"/>
        <v>B15</v>
      </c>
      <c r="I794" s="74" t="str">
        <f>IF(ISERROR(VLOOKUP(H794,BD!BN$2:BO$51,2,FALSE)),"",VLOOKUP(H794,BD!BN$2:BO$51,2,FALSE))</f>
        <v>BLOQUE 15</v>
      </c>
      <c r="J794" s="74" t="str">
        <f t="shared" si="50"/>
        <v>IN</v>
      </c>
      <c r="K794" s="74" t="str">
        <f t="shared" si="51"/>
        <v>LIMONCOCHA</v>
      </c>
      <c r="L794" s="74" t="str">
        <f t="shared" si="51"/>
        <v>PAD B</v>
      </c>
      <c r="M794" s="74" t="str">
        <f t="shared" si="49"/>
        <v>LIMONCOCHA-B059</v>
      </c>
      <c r="N794" s="71" t="s">
        <v>3382</v>
      </c>
    </row>
    <row r="795" spans="1:14" hidden="1">
      <c r="A795" s="74" t="s">
        <v>2742</v>
      </c>
      <c r="B795" s="74" t="s">
        <v>4725</v>
      </c>
      <c r="C795" s="74" t="s">
        <v>2709</v>
      </c>
      <c r="D795" s="74" t="s">
        <v>3519</v>
      </c>
      <c r="E795" s="74" t="s">
        <v>4917</v>
      </c>
      <c r="F795" s="74" t="s">
        <v>4918</v>
      </c>
      <c r="G795" s="74" t="s">
        <v>4918</v>
      </c>
      <c r="H795" s="74" t="str">
        <f t="shared" si="52"/>
        <v>B15</v>
      </c>
      <c r="I795" s="74" t="str">
        <f>IF(ISERROR(VLOOKUP(H795,BD!BN$2:BO$51,2,FALSE)),"",VLOOKUP(H795,BD!BN$2:BO$51,2,FALSE))</f>
        <v>BLOQUE 15</v>
      </c>
      <c r="J795" s="74" t="str">
        <f t="shared" si="50"/>
        <v>IN</v>
      </c>
      <c r="K795" s="74" t="str">
        <f t="shared" si="51"/>
        <v>LIMONCOCHA</v>
      </c>
      <c r="L795" s="74" t="str">
        <f t="shared" si="51"/>
        <v>PAD C</v>
      </c>
      <c r="M795" s="74" t="str">
        <f t="shared" si="49"/>
        <v>LIMONCOCHA-C003</v>
      </c>
      <c r="N795" s="71" t="s">
        <v>3382</v>
      </c>
    </row>
    <row r="796" spans="1:14" hidden="1">
      <c r="A796" s="74" t="s">
        <v>2742</v>
      </c>
      <c r="B796" s="74" t="s">
        <v>4725</v>
      </c>
      <c r="C796" s="74" t="s">
        <v>2709</v>
      </c>
      <c r="D796" s="74" t="s">
        <v>3523</v>
      </c>
      <c r="E796" s="74" t="s">
        <v>4919</v>
      </c>
      <c r="F796" s="74" t="s">
        <v>4920</v>
      </c>
      <c r="G796" s="74" t="s">
        <v>4920</v>
      </c>
      <c r="H796" s="74" t="str">
        <f t="shared" si="52"/>
        <v>B15</v>
      </c>
      <c r="I796" s="74" t="str">
        <f>IF(ISERROR(VLOOKUP(H796,BD!BN$2:BO$51,2,FALSE)),"",VLOOKUP(H796,BD!BN$2:BO$51,2,FALSE))</f>
        <v>BLOQUE 15</v>
      </c>
      <c r="J796" s="74" t="str">
        <f t="shared" si="50"/>
        <v>IN</v>
      </c>
      <c r="K796" s="74" t="str">
        <f t="shared" si="51"/>
        <v>LIMONCOCHA</v>
      </c>
      <c r="L796" s="74" t="str">
        <f t="shared" si="51"/>
        <v>PAD D</v>
      </c>
      <c r="M796" s="74" t="str">
        <f t="shared" si="49"/>
        <v>LIMONCOCHA-D004</v>
      </c>
      <c r="N796" s="71" t="s">
        <v>3382</v>
      </c>
    </row>
    <row r="797" spans="1:14" hidden="1">
      <c r="A797" s="74" t="s">
        <v>2742</v>
      </c>
      <c r="B797" s="74" t="s">
        <v>4725</v>
      </c>
      <c r="C797" s="74" t="s">
        <v>2709</v>
      </c>
      <c r="D797" s="74" t="s">
        <v>3523</v>
      </c>
      <c r="E797" s="74" t="s">
        <v>4921</v>
      </c>
      <c r="F797" s="74" t="s">
        <v>4922</v>
      </c>
      <c r="G797" s="74" t="s">
        <v>4922</v>
      </c>
      <c r="H797" s="74" t="str">
        <f t="shared" si="52"/>
        <v>B15</v>
      </c>
      <c r="I797" s="74" t="str">
        <f>IF(ISERROR(VLOOKUP(H797,BD!BN$2:BO$51,2,FALSE)),"",VLOOKUP(H797,BD!BN$2:BO$51,2,FALSE))</f>
        <v>BLOQUE 15</v>
      </c>
      <c r="J797" s="74" t="str">
        <f t="shared" si="50"/>
        <v>IN</v>
      </c>
      <c r="K797" s="74" t="str">
        <f t="shared" si="51"/>
        <v>LIMONCOCHA</v>
      </c>
      <c r="L797" s="74" t="str">
        <f t="shared" si="51"/>
        <v>PAD D</v>
      </c>
      <c r="M797" s="74" t="str">
        <f t="shared" si="49"/>
        <v>LIMONCOCHA-D011</v>
      </c>
      <c r="N797" s="71" t="s">
        <v>3382</v>
      </c>
    </row>
    <row r="798" spans="1:14" hidden="1">
      <c r="A798" s="74" t="s">
        <v>2742</v>
      </c>
      <c r="B798" s="74" t="s">
        <v>4725</v>
      </c>
      <c r="C798" s="74" t="s">
        <v>2709</v>
      </c>
      <c r="D798" s="74" t="s">
        <v>3523</v>
      </c>
      <c r="E798" s="74" t="s">
        <v>4923</v>
      </c>
      <c r="F798" s="74" t="s">
        <v>4924</v>
      </c>
      <c r="G798" s="74" t="s">
        <v>4924</v>
      </c>
      <c r="H798" s="74" t="str">
        <f t="shared" si="52"/>
        <v>B15</v>
      </c>
      <c r="I798" s="74" t="str">
        <f>IF(ISERROR(VLOOKUP(H798,BD!BN$2:BO$51,2,FALSE)),"",VLOOKUP(H798,BD!BN$2:BO$51,2,FALSE))</f>
        <v>BLOQUE 15</v>
      </c>
      <c r="J798" s="74" t="str">
        <f t="shared" si="50"/>
        <v>IN</v>
      </c>
      <c r="K798" s="74" t="str">
        <f t="shared" si="51"/>
        <v>LIMONCOCHA</v>
      </c>
      <c r="L798" s="74" t="str">
        <f t="shared" si="51"/>
        <v>PAD D</v>
      </c>
      <c r="M798" s="74" t="str">
        <f t="shared" si="49"/>
        <v>LIMONCOCHA-D012</v>
      </c>
      <c r="N798" s="71" t="s">
        <v>3382</v>
      </c>
    </row>
    <row r="799" spans="1:14" hidden="1">
      <c r="A799" s="74" t="s">
        <v>2742</v>
      </c>
      <c r="B799" s="74" t="s">
        <v>4725</v>
      </c>
      <c r="C799" s="74" t="s">
        <v>2709</v>
      </c>
      <c r="D799" s="74" t="s">
        <v>3523</v>
      </c>
      <c r="E799" s="74" t="s">
        <v>4925</v>
      </c>
      <c r="F799" s="74" t="s">
        <v>4926</v>
      </c>
      <c r="G799" s="74" t="s">
        <v>4926</v>
      </c>
      <c r="H799" s="74" t="str">
        <f t="shared" si="52"/>
        <v>B15</v>
      </c>
      <c r="I799" s="74" t="str">
        <f>IF(ISERROR(VLOOKUP(H799,BD!BN$2:BO$51,2,FALSE)),"",VLOOKUP(H799,BD!BN$2:BO$51,2,FALSE))</f>
        <v>BLOQUE 15</v>
      </c>
      <c r="J799" s="74" t="str">
        <f t="shared" si="50"/>
        <v>IN</v>
      </c>
      <c r="K799" s="74" t="str">
        <f t="shared" si="51"/>
        <v>LIMONCOCHA</v>
      </c>
      <c r="L799" s="74" t="str">
        <f t="shared" si="51"/>
        <v>PAD D</v>
      </c>
      <c r="M799" s="74" t="str">
        <f t="shared" si="49"/>
        <v>LIMONCOCHA-D013</v>
      </c>
      <c r="N799" s="71" t="s">
        <v>3382</v>
      </c>
    </row>
    <row r="800" spans="1:14" hidden="1">
      <c r="A800" s="74" t="s">
        <v>2742</v>
      </c>
      <c r="B800" s="74" t="s">
        <v>4725</v>
      </c>
      <c r="C800" s="74" t="s">
        <v>2709</v>
      </c>
      <c r="D800" s="74" t="s">
        <v>3523</v>
      </c>
      <c r="E800" s="74" t="s">
        <v>4927</v>
      </c>
      <c r="F800" s="74" t="s">
        <v>4928</v>
      </c>
      <c r="G800" s="74" t="s">
        <v>4928</v>
      </c>
      <c r="H800" s="74" t="str">
        <f t="shared" si="52"/>
        <v>B15</v>
      </c>
      <c r="I800" s="74" t="str">
        <f>IF(ISERROR(VLOOKUP(H800,BD!BN$2:BO$51,2,FALSE)),"",VLOOKUP(H800,BD!BN$2:BO$51,2,FALSE))</f>
        <v>BLOQUE 15</v>
      </c>
      <c r="J800" s="74" t="str">
        <f t="shared" si="50"/>
        <v>IN</v>
      </c>
      <c r="K800" s="74" t="str">
        <f t="shared" si="51"/>
        <v>LIMONCOCHA</v>
      </c>
      <c r="L800" s="74" t="str">
        <f t="shared" si="51"/>
        <v>PAD D</v>
      </c>
      <c r="M800" s="74" t="str">
        <f t="shared" si="49"/>
        <v>LIMONCOCHA-D014</v>
      </c>
      <c r="N800" s="71" t="s">
        <v>3382</v>
      </c>
    </row>
    <row r="801" spans="1:14" hidden="1">
      <c r="A801" s="74" t="s">
        <v>2742</v>
      </c>
      <c r="B801" s="74" t="s">
        <v>4725</v>
      </c>
      <c r="C801" s="74" t="s">
        <v>2709</v>
      </c>
      <c r="D801" s="74" t="s">
        <v>3523</v>
      </c>
      <c r="E801" s="74" t="s">
        <v>4929</v>
      </c>
      <c r="F801" s="74" t="s">
        <v>4930</v>
      </c>
      <c r="G801" s="74" t="s">
        <v>4930</v>
      </c>
      <c r="H801" s="74" t="str">
        <f t="shared" si="52"/>
        <v>B15</v>
      </c>
      <c r="I801" s="74" t="str">
        <f>IF(ISERROR(VLOOKUP(H801,BD!BN$2:BO$51,2,FALSE)),"",VLOOKUP(H801,BD!BN$2:BO$51,2,FALSE))</f>
        <v>BLOQUE 15</v>
      </c>
      <c r="J801" s="74" t="str">
        <f t="shared" si="50"/>
        <v>IN</v>
      </c>
      <c r="K801" s="74" t="str">
        <f t="shared" si="51"/>
        <v>LIMONCOCHA</v>
      </c>
      <c r="L801" s="74" t="str">
        <f t="shared" si="51"/>
        <v>PAD D</v>
      </c>
      <c r="M801" s="74" t="str">
        <f t="shared" si="49"/>
        <v>LIMONCOCHA-D015</v>
      </c>
      <c r="N801" s="71" t="s">
        <v>3382</v>
      </c>
    </row>
    <row r="802" spans="1:14" hidden="1">
      <c r="A802" s="74" t="s">
        <v>2742</v>
      </c>
      <c r="B802" s="74" t="s">
        <v>4725</v>
      </c>
      <c r="C802" s="74" t="s">
        <v>2709</v>
      </c>
      <c r="D802" s="74" t="s">
        <v>3599</v>
      </c>
      <c r="E802" s="74" t="s">
        <v>4931</v>
      </c>
      <c r="F802" s="74" t="s">
        <v>4932</v>
      </c>
      <c r="G802" s="74" t="s">
        <v>4932</v>
      </c>
      <c r="H802" s="74" t="str">
        <f t="shared" si="52"/>
        <v>B15</v>
      </c>
      <c r="I802" s="74" t="str">
        <f>IF(ISERROR(VLOOKUP(H802,BD!BN$2:BO$51,2,FALSE)),"",VLOOKUP(H802,BD!BN$2:BO$51,2,FALSE))</f>
        <v>BLOQUE 15</v>
      </c>
      <c r="J802" s="74" t="str">
        <f t="shared" si="50"/>
        <v>IN</v>
      </c>
      <c r="K802" s="74" t="str">
        <f t="shared" si="51"/>
        <v>LIMONCOCHA</v>
      </c>
      <c r="L802" s="74" t="str">
        <f t="shared" si="51"/>
        <v>PAD E</v>
      </c>
      <c r="M802" s="74" t="str">
        <f t="shared" si="49"/>
        <v>LIMONCOCHA-E005</v>
      </c>
      <c r="N802" s="71" t="s">
        <v>3382</v>
      </c>
    </row>
    <row r="803" spans="1:14" hidden="1">
      <c r="A803" s="74" t="s">
        <v>2742</v>
      </c>
      <c r="B803" s="74" t="s">
        <v>4725</v>
      </c>
      <c r="C803" s="74" t="s">
        <v>2709</v>
      </c>
      <c r="D803" s="74" t="s">
        <v>3599</v>
      </c>
      <c r="E803" s="74" t="s">
        <v>4931</v>
      </c>
      <c r="F803" s="74" t="s">
        <v>4932</v>
      </c>
      <c r="G803" s="74" t="s">
        <v>4933</v>
      </c>
      <c r="H803" s="74" t="str">
        <f>+A803</f>
        <v>B15</v>
      </c>
      <c r="I803" s="74" t="str">
        <f>IF(ISERROR(VLOOKUP(H803,BD!BN$2:BO$51,2,FALSE)),"",VLOOKUP(H803,BD!BN$2:BO$51,2,FALSE))</f>
        <v>BLOQUE 15</v>
      </c>
      <c r="J803" s="74" t="str">
        <f>IF(B803="","",B803)</f>
        <v>IN</v>
      </c>
      <c r="K803" s="74" t="str">
        <f>+C803</f>
        <v>LIMONCOCHA</v>
      </c>
      <c r="L803" s="74" t="str">
        <f>+D803</f>
        <v>PAD E</v>
      </c>
      <c r="M803" s="74" t="str">
        <f>+IF(F803=F801,E803&amp;RIGHT(G803,2),E803)</f>
        <v>LIMONCOCHA-E005</v>
      </c>
      <c r="N803" s="71" t="s">
        <v>3382</v>
      </c>
    </row>
    <row r="804" spans="1:14" hidden="1">
      <c r="A804" s="74" t="s">
        <v>2742</v>
      </c>
      <c r="B804" s="74" t="s">
        <v>4725</v>
      </c>
      <c r="C804" s="74" t="s">
        <v>2709</v>
      </c>
      <c r="D804" s="74" t="s">
        <v>3599</v>
      </c>
      <c r="E804" s="75" t="s">
        <v>4934</v>
      </c>
      <c r="F804" s="74" t="s">
        <v>4932</v>
      </c>
      <c r="G804" s="74" t="s">
        <v>4935</v>
      </c>
      <c r="H804" s="74" t="str">
        <f t="shared" si="52"/>
        <v>B15</v>
      </c>
      <c r="I804" s="74" t="str">
        <f>IF(ISERROR(VLOOKUP(H804,BD!BN$2:BO$51,2,FALSE)),"",VLOOKUP(H804,BD!BN$2:BO$51,2,FALSE))</f>
        <v>BLOQUE 15</v>
      </c>
      <c r="J804" s="74" t="str">
        <f t="shared" si="50"/>
        <v>IN</v>
      </c>
      <c r="K804" s="74" t="str">
        <f t="shared" si="51"/>
        <v>LIMONCOCHA</v>
      </c>
      <c r="L804" s="74" t="str">
        <f t="shared" si="51"/>
        <v>PAD E</v>
      </c>
      <c r="M804" s="74" t="str">
        <f>+IF(F804=F802,E804&amp;RIGHT(G804,2),E804)</f>
        <v>LIMONCOCHA-E005S1R1</v>
      </c>
      <c r="N804" s="71" t="s">
        <v>3941</v>
      </c>
    </row>
    <row r="805" spans="1:14" hidden="1">
      <c r="A805" s="74" t="s">
        <v>2742</v>
      </c>
      <c r="B805" s="74" t="s">
        <v>4725</v>
      </c>
      <c r="C805" s="74" t="s">
        <v>2709</v>
      </c>
      <c r="D805" s="74" t="s">
        <v>3602</v>
      </c>
      <c r="E805" s="74" t="s">
        <v>4936</v>
      </c>
      <c r="F805" s="74" t="s">
        <v>4937</v>
      </c>
      <c r="G805" s="74" t="s">
        <v>4937</v>
      </c>
      <c r="H805" s="74" t="str">
        <f t="shared" si="52"/>
        <v>B15</v>
      </c>
      <c r="I805" s="74" t="str">
        <f>IF(ISERROR(VLOOKUP(H805,BD!BN$2:BO$51,2,FALSE)),"",VLOOKUP(H805,BD!BN$2:BO$51,2,FALSE))</f>
        <v>BLOQUE 15</v>
      </c>
      <c r="J805" s="74" t="str">
        <f t="shared" si="50"/>
        <v>IN</v>
      </c>
      <c r="K805" s="74" t="str">
        <f t="shared" si="51"/>
        <v>LIMONCOCHA</v>
      </c>
      <c r="L805" s="74" t="str">
        <f t="shared" si="51"/>
        <v>PAD F</v>
      </c>
      <c r="M805" s="74" t="str">
        <f t="shared" si="49"/>
        <v>LIMONCOCHA-F006</v>
      </c>
      <c r="N805" s="71" t="s">
        <v>3382</v>
      </c>
    </row>
    <row r="806" spans="1:14" hidden="1">
      <c r="A806" s="74" t="s">
        <v>2742</v>
      </c>
      <c r="B806" s="74" t="s">
        <v>4725</v>
      </c>
      <c r="C806" s="74" t="s">
        <v>2709</v>
      </c>
      <c r="D806" s="74" t="s">
        <v>3605</v>
      </c>
      <c r="E806" s="74" t="s">
        <v>4938</v>
      </c>
      <c r="F806" s="74" t="s">
        <v>4939</v>
      </c>
      <c r="G806" s="74" t="s">
        <v>4939</v>
      </c>
      <c r="H806" s="74" t="str">
        <f t="shared" si="52"/>
        <v>B15</v>
      </c>
      <c r="I806" s="74" t="str">
        <f>IF(ISERROR(VLOOKUP(H806,BD!BN$2:BO$51,2,FALSE)),"",VLOOKUP(H806,BD!BN$2:BO$51,2,FALSE))</f>
        <v>BLOQUE 15</v>
      </c>
      <c r="J806" s="74" t="str">
        <f t="shared" si="50"/>
        <v>IN</v>
      </c>
      <c r="K806" s="74" t="str">
        <f t="shared" si="51"/>
        <v>LIMONCOCHA</v>
      </c>
      <c r="L806" s="74" t="str">
        <f t="shared" si="51"/>
        <v>PAD G</v>
      </c>
      <c r="M806" s="74" t="str">
        <f t="shared" si="49"/>
        <v>LIMONCOCHA-G007</v>
      </c>
      <c r="N806" s="71" t="s">
        <v>3382</v>
      </c>
    </row>
    <row r="807" spans="1:14" hidden="1">
      <c r="A807" s="74" t="s">
        <v>2742</v>
      </c>
      <c r="B807" s="74" t="s">
        <v>4725</v>
      </c>
      <c r="C807" s="74" t="s">
        <v>2709</v>
      </c>
      <c r="D807" s="74" t="s">
        <v>3605</v>
      </c>
      <c r="E807" s="74" t="s">
        <v>4940</v>
      </c>
      <c r="F807" s="74" t="s">
        <v>4941</v>
      </c>
      <c r="G807" s="74" t="s">
        <v>4941</v>
      </c>
      <c r="H807" s="74" t="str">
        <f t="shared" si="52"/>
        <v>B15</v>
      </c>
      <c r="I807" s="74" t="str">
        <f>IF(ISERROR(VLOOKUP(H807,BD!BN$2:BO$51,2,FALSE)),"",VLOOKUP(H807,BD!BN$2:BO$51,2,FALSE))</f>
        <v>BLOQUE 15</v>
      </c>
      <c r="J807" s="74" t="str">
        <f t="shared" si="50"/>
        <v>IN</v>
      </c>
      <c r="K807" s="74" t="str">
        <f t="shared" si="51"/>
        <v>LIMONCOCHA</v>
      </c>
      <c r="L807" s="74" t="str">
        <f t="shared" si="51"/>
        <v>PAD G</v>
      </c>
      <c r="M807" s="74" t="str">
        <f t="shared" si="49"/>
        <v>LIMONCOCHA-G036</v>
      </c>
      <c r="N807" s="71" t="s">
        <v>3382</v>
      </c>
    </row>
    <row r="808" spans="1:14" hidden="1">
      <c r="A808" s="74" t="s">
        <v>2742</v>
      </c>
      <c r="B808" s="74" t="s">
        <v>4725</v>
      </c>
      <c r="C808" s="74" t="s">
        <v>2709</v>
      </c>
      <c r="D808" s="74" t="s">
        <v>3605</v>
      </c>
      <c r="E808" s="74" t="s">
        <v>4942</v>
      </c>
      <c r="F808" s="74" t="s">
        <v>4943</v>
      </c>
      <c r="G808" s="74" t="s">
        <v>4943</v>
      </c>
      <c r="H808" s="74" t="str">
        <f t="shared" si="52"/>
        <v>B15</v>
      </c>
      <c r="I808" s="74" t="str">
        <f>IF(ISERROR(VLOOKUP(H808,BD!BN$2:BO$51,2,FALSE)),"",VLOOKUP(H808,BD!BN$2:BO$51,2,FALSE))</f>
        <v>BLOQUE 15</v>
      </c>
      <c r="J808" s="74" t="str">
        <f t="shared" si="50"/>
        <v>IN</v>
      </c>
      <c r="K808" s="74" t="str">
        <f t="shared" si="51"/>
        <v>LIMONCOCHA</v>
      </c>
      <c r="L808" s="74" t="str">
        <f t="shared" si="51"/>
        <v>PAD G</v>
      </c>
      <c r="M808" s="74" t="str">
        <f t="shared" si="49"/>
        <v>LIMONCOCHA-G043</v>
      </c>
      <c r="N808" s="71" t="s">
        <v>3382</v>
      </c>
    </row>
    <row r="809" spans="1:14" hidden="1">
      <c r="A809" s="74" t="s">
        <v>2742</v>
      </c>
      <c r="B809" s="74" t="s">
        <v>4725</v>
      </c>
      <c r="C809" s="74" t="s">
        <v>2709</v>
      </c>
      <c r="D809" s="74" t="s">
        <v>3605</v>
      </c>
      <c r="E809" s="74" t="s">
        <v>4944</v>
      </c>
      <c r="F809" s="74" t="s">
        <v>4945</v>
      </c>
      <c r="G809" s="74" t="s">
        <v>4945</v>
      </c>
      <c r="H809" s="74" t="str">
        <f t="shared" si="52"/>
        <v>B15</v>
      </c>
      <c r="I809" s="74" t="str">
        <f>IF(ISERROR(VLOOKUP(H809,BD!BN$2:BO$51,2,FALSE)),"",VLOOKUP(H809,BD!BN$2:BO$51,2,FALSE))</f>
        <v>BLOQUE 15</v>
      </c>
      <c r="J809" s="74" t="str">
        <f t="shared" si="50"/>
        <v>IN</v>
      </c>
      <c r="K809" s="74" t="str">
        <f t="shared" si="51"/>
        <v>LIMONCOCHA</v>
      </c>
      <c r="L809" s="74" t="str">
        <f t="shared" si="51"/>
        <v>PAD G</v>
      </c>
      <c r="M809" s="74" t="str">
        <f t="shared" si="49"/>
        <v>LIMONCOCHA-G044</v>
      </c>
      <c r="N809" s="71" t="s">
        <v>3382</v>
      </c>
    </row>
    <row r="810" spans="1:14" hidden="1">
      <c r="A810" s="74" t="s">
        <v>2742</v>
      </c>
      <c r="B810" s="74" t="s">
        <v>4725</v>
      </c>
      <c r="C810" s="74" t="s">
        <v>2709</v>
      </c>
      <c r="D810" s="74" t="s">
        <v>3605</v>
      </c>
      <c r="E810" s="74" t="s">
        <v>4946</v>
      </c>
      <c r="F810" s="74" t="s">
        <v>4947</v>
      </c>
      <c r="G810" s="74" t="s">
        <v>4947</v>
      </c>
      <c r="H810" s="74" t="str">
        <f t="shared" si="52"/>
        <v>B15</v>
      </c>
      <c r="I810" s="74" t="str">
        <f>IF(ISERROR(VLOOKUP(H810,BD!BN$2:BO$51,2,FALSE)),"",VLOOKUP(H810,BD!BN$2:BO$51,2,FALSE))</f>
        <v>BLOQUE 15</v>
      </c>
      <c r="J810" s="74" t="str">
        <f t="shared" si="50"/>
        <v>IN</v>
      </c>
      <c r="K810" s="74" t="str">
        <f t="shared" si="51"/>
        <v>LIMONCOCHA</v>
      </c>
      <c r="L810" s="74" t="str">
        <f t="shared" si="51"/>
        <v>PAD G</v>
      </c>
      <c r="M810" s="74" t="str">
        <f t="shared" si="49"/>
        <v>LIMONCOCHA-G050H</v>
      </c>
      <c r="N810" s="71" t="s">
        <v>3382</v>
      </c>
    </row>
    <row r="811" spans="1:14" hidden="1">
      <c r="A811" s="74" t="s">
        <v>2742</v>
      </c>
      <c r="B811" s="74" t="s">
        <v>4725</v>
      </c>
      <c r="C811" s="74" t="s">
        <v>2709</v>
      </c>
      <c r="D811" s="74" t="s">
        <v>3605</v>
      </c>
      <c r="E811" s="74" t="s">
        <v>4948</v>
      </c>
      <c r="F811" s="74" t="s">
        <v>4949</v>
      </c>
      <c r="G811" s="74" t="s">
        <v>4949</v>
      </c>
      <c r="H811" s="74" t="str">
        <f t="shared" si="52"/>
        <v>B15</v>
      </c>
      <c r="I811" s="74" t="str">
        <f>IF(ISERROR(VLOOKUP(H811,BD!BN$2:BO$51,2,FALSE)),"",VLOOKUP(H811,BD!BN$2:BO$51,2,FALSE))</f>
        <v>BLOQUE 15</v>
      </c>
      <c r="J811" s="74" t="str">
        <f t="shared" si="50"/>
        <v>IN</v>
      </c>
      <c r="K811" s="74" t="str">
        <f t="shared" si="51"/>
        <v>LIMONCOCHA</v>
      </c>
      <c r="L811" s="74" t="str">
        <f t="shared" si="51"/>
        <v>PAD G</v>
      </c>
      <c r="M811" s="74" t="str">
        <f t="shared" si="49"/>
        <v>LIMONCOCHA-G051H</v>
      </c>
      <c r="N811" s="71" t="s">
        <v>3382</v>
      </c>
    </row>
    <row r="812" spans="1:14" hidden="1">
      <c r="A812" s="74" t="s">
        <v>2742</v>
      </c>
      <c r="B812" s="74" t="s">
        <v>4725</v>
      </c>
      <c r="C812" s="74" t="s">
        <v>2709</v>
      </c>
      <c r="D812" s="74" t="s">
        <v>3605</v>
      </c>
      <c r="E812" s="74" t="s">
        <v>4950</v>
      </c>
      <c r="F812" s="74" t="s">
        <v>4951</v>
      </c>
      <c r="G812" s="74" t="s">
        <v>4951</v>
      </c>
      <c r="H812" s="74" t="str">
        <f t="shared" si="52"/>
        <v>B15</v>
      </c>
      <c r="I812" s="74" t="str">
        <f>IF(ISERROR(VLOOKUP(H812,BD!BN$2:BO$51,2,FALSE)),"",VLOOKUP(H812,BD!BN$2:BO$51,2,FALSE))</f>
        <v>BLOQUE 15</v>
      </c>
      <c r="J812" s="74" t="str">
        <f t="shared" si="50"/>
        <v>IN</v>
      </c>
      <c r="K812" s="74" t="str">
        <f t="shared" si="51"/>
        <v>LIMONCOCHA</v>
      </c>
      <c r="L812" s="74" t="str">
        <f t="shared" si="51"/>
        <v>PAD G</v>
      </c>
      <c r="M812" s="74" t="str">
        <f t="shared" si="49"/>
        <v>LIMONCOCHA-G052</v>
      </c>
      <c r="N812" s="71" t="s">
        <v>3382</v>
      </c>
    </row>
    <row r="813" spans="1:14" hidden="1">
      <c r="A813" s="74" t="s">
        <v>2742</v>
      </c>
      <c r="B813" s="74" t="s">
        <v>4725</v>
      </c>
      <c r="C813" s="74" t="s">
        <v>2709</v>
      </c>
      <c r="D813" s="74" t="s">
        <v>3605</v>
      </c>
      <c r="E813" s="74" t="s">
        <v>4952</v>
      </c>
      <c r="F813" s="74" t="s">
        <v>4953</v>
      </c>
      <c r="G813" s="74" t="s">
        <v>4953</v>
      </c>
      <c r="H813" s="74" t="str">
        <f t="shared" si="52"/>
        <v>B15</v>
      </c>
      <c r="I813" s="74" t="str">
        <f>IF(ISERROR(VLOOKUP(H813,BD!BN$2:BO$51,2,FALSE)),"",VLOOKUP(H813,BD!BN$2:BO$51,2,FALSE))</f>
        <v>BLOQUE 15</v>
      </c>
      <c r="J813" s="74" t="str">
        <f t="shared" si="50"/>
        <v>IN</v>
      </c>
      <c r="K813" s="74" t="str">
        <f t="shared" si="51"/>
        <v>LIMONCOCHA</v>
      </c>
      <c r="L813" s="74" t="str">
        <f t="shared" si="51"/>
        <v>PAD G</v>
      </c>
      <c r="M813" s="74" t="str">
        <f t="shared" si="49"/>
        <v>LIMONCOCHA-G053H</v>
      </c>
      <c r="N813" s="71" t="s">
        <v>3382</v>
      </c>
    </row>
    <row r="814" spans="1:14" hidden="1">
      <c r="A814" s="74" t="s">
        <v>2742</v>
      </c>
      <c r="B814" s="74" t="s">
        <v>4725</v>
      </c>
      <c r="C814" s="74" t="s">
        <v>2709</v>
      </c>
      <c r="D814" s="74" t="s">
        <v>3605</v>
      </c>
      <c r="E814" s="74" t="s">
        <v>4952</v>
      </c>
      <c r="F814" s="74" t="s">
        <v>4953</v>
      </c>
      <c r="G814" s="74" t="s">
        <v>4954</v>
      </c>
      <c r="H814" s="74" t="str">
        <f t="shared" si="52"/>
        <v>B15</v>
      </c>
      <c r="I814" s="74" t="str">
        <f>IF(ISERROR(VLOOKUP(H814,BD!BN$2:BO$51,2,FALSE)),"",VLOOKUP(H814,BD!BN$2:BO$51,2,FALSE))</f>
        <v>BLOQUE 15</v>
      </c>
      <c r="J814" s="74" t="str">
        <f t="shared" si="50"/>
        <v>IN</v>
      </c>
      <c r="K814" s="74" t="str">
        <f t="shared" si="51"/>
        <v>LIMONCOCHA</v>
      </c>
      <c r="L814" s="74" t="str">
        <f t="shared" si="51"/>
        <v>PAD G</v>
      </c>
      <c r="M814" s="74" t="str">
        <f t="shared" si="49"/>
        <v>LIMONCOCHA-G053HS1</v>
      </c>
      <c r="N814" s="71" t="s">
        <v>3382</v>
      </c>
    </row>
    <row r="815" spans="1:14" hidden="1">
      <c r="A815" s="74" t="s">
        <v>2742</v>
      </c>
      <c r="B815" s="74" t="s">
        <v>4725</v>
      </c>
      <c r="C815" s="74" t="s">
        <v>2709</v>
      </c>
      <c r="D815" s="74" t="s">
        <v>3605</v>
      </c>
      <c r="E815" s="74" t="s">
        <v>4955</v>
      </c>
      <c r="F815" s="74" t="s">
        <v>4956</v>
      </c>
      <c r="G815" s="74" t="s">
        <v>4956</v>
      </c>
      <c r="H815" s="74" t="str">
        <f t="shared" si="52"/>
        <v>B15</v>
      </c>
      <c r="I815" s="74" t="str">
        <f>IF(ISERROR(VLOOKUP(H815,BD!BN$2:BO$51,2,FALSE)),"",VLOOKUP(H815,BD!BN$2:BO$51,2,FALSE))</f>
        <v>BLOQUE 15</v>
      </c>
      <c r="J815" s="74" t="str">
        <f t="shared" si="50"/>
        <v>IN</v>
      </c>
      <c r="K815" s="74" t="str">
        <f t="shared" si="51"/>
        <v>LIMONCOCHA</v>
      </c>
      <c r="L815" s="74" t="str">
        <f t="shared" si="51"/>
        <v>PAD G</v>
      </c>
      <c r="M815" s="74" t="str">
        <f t="shared" si="49"/>
        <v>LIMONCOCHA-G054H</v>
      </c>
      <c r="N815" s="71" t="s">
        <v>3382</v>
      </c>
    </row>
    <row r="816" spans="1:14" hidden="1">
      <c r="A816" s="74" t="s">
        <v>2742</v>
      </c>
      <c r="B816" s="74" t="s">
        <v>4725</v>
      </c>
      <c r="C816" s="74" t="s">
        <v>2709</v>
      </c>
      <c r="D816" s="74" t="s">
        <v>3605</v>
      </c>
      <c r="E816" s="74" t="s">
        <v>4957</v>
      </c>
      <c r="F816" s="74" t="s">
        <v>4958</v>
      </c>
      <c r="G816" s="74" t="s">
        <v>4958</v>
      </c>
      <c r="H816" s="74" t="str">
        <f t="shared" si="52"/>
        <v>B15</v>
      </c>
      <c r="I816" s="74" t="str">
        <f>IF(ISERROR(VLOOKUP(H816,BD!BN$2:BO$51,2,FALSE)),"",VLOOKUP(H816,BD!BN$2:BO$51,2,FALSE))</f>
        <v>BLOQUE 15</v>
      </c>
      <c r="J816" s="74" t="str">
        <f t="shared" si="50"/>
        <v>IN</v>
      </c>
      <c r="K816" s="74" t="str">
        <f t="shared" si="51"/>
        <v>LIMONCOCHA</v>
      </c>
      <c r="L816" s="74" t="str">
        <f t="shared" si="51"/>
        <v>PAD G</v>
      </c>
      <c r="M816" s="74" t="str">
        <f t="shared" si="49"/>
        <v>LIMONCOCHA-G063</v>
      </c>
      <c r="N816" s="71" t="s">
        <v>3578</v>
      </c>
    </row>
    <row r="817" spans="1:14" hidden="1">
      <c r="A817" s="74" t="s">
        <v>2742</v>
      </c>
      <c r="B817" s="74" t="s">
        <v>4725</v>
      </c>
      <c r="C817" s="74" t="s">
        <v>2709</v>
      </c>
      <c r="D817" s="74" t="s">
        <v>3608</v>
      </c>
      <c r="E817" s="74" t="s">
        <v>4959</v>
      </c>
      <c r="F817" s="74" t="s">
        <v>4960</v>
      </c>
      <c r="G817" s="74" t="s">
        <v>4960</v>
      </c>
      <c r="H817" s="74" t="str">
        <f t="shared" si="52"/>
        <v>B15</v>
      </c>
      <c r="I817" s="74" t="str">
        <f>IF(ISERROR(VLOOKUP(H817,BD!BN$2:BO$51,2,FALSE)),"",VLOOKUP(H817,BD!BN$2:BO$51,2,FALSE))</f>
        <v>BLOQUE 15</v>
      </c>
      <c r="J817" s="74" t="str">
        <f t="shared" si="50"/>
        <v>IN</v>
      </c>
      <c r="K817" s="74" t="str">
        <f t="shared" si="51"/>
        <v>LIMONCOCHA</v>
      </c>
      <c r="L817" s="74" t="str">
        <f t="shared" si="51"/>
        <v>PAD H</v>
      </c>
      <c r="M817" s="74" t="str">
        <f t="shared" si="49"/>
        <v>LIMONCOCHA-H008</v>
      </c>
      <c r="N817" s="71" t="s">
        <v>3382</v>
      </c>
    </row>
    <row r="818" spans="1:14" hidden="1">
      <c r="A818" s="74" t="s">
        <v>2742</v>
      </c>
      <c r="B818" s="74" t="s">
        <v>4725</v>
      </c>
      <c r="C818" s="74" t="s">
        <v>2709</v>
      </c>
      <c r="D818" s="74" t="s">
        <v>3608</v>
      </c>
      <c r="E818" s="74" t="s">
        <v>4961</v>
      </c>
      <c r="F818" s="74" t="s">
        <v>4962</v>
      </c>
      <c r="G818" s="74" t="s">
        <v>4962</v>
      </c>
      <c r="H818" s="74" t="str">
        <f t="shared" si="52"/>
        <v>B15</v>
      </c>
      <c r="I818" s="74" t="str">
        <f>IF(ISERROR(VLOOKUP(H818,BD!BN$2:BO$51,2,FALSE)),"",VLOOKUP(H818,BD!BN$2:BO$51,2,FALSE))</f>
        <v>BLOQUE 15</v>
      </c>
      <c r="J818" s="74" t="str">
        <f t="shared" si="50"/>
        <v>IN</v>
      </c>
      <c r="K818" s="74" t="str">
        <f t="shared" si="51"/>
        <v>LIMONCOCHA</v>
      </c>
      <c r="L818" s="74" t="str">
        <f t="shared" si="51"/>
        <v>PAD H</v>
      </c>
      <c r="M818" s="74" t="str">
        <f t="shared" si="49"/>
        <v>LIMONCOCHA-H016</v>
      </c>
      <c r="N818" s="71" t="s">
        <v>3382</v>
      </c>
    </row>
    <row r="819" spans="1:14" hidden="1">
      <c r="A819" s="74" t="s">
        <v>2742</v>
      </c>
      <c r="B819" s="74" t="s">
        <v>4725</v>
      </c>
      <c r="C819" s="74" t="s">
        <v>2709</v>
      </c>
      <c r="D819" s="74" t="s">
        <v>3608</v>
      </c>
      <c r="E819" s="74" t="s">
        <v>4963</v>
      </c>
      <c r="F819" s="74" t="s">
        <v>4964</v>
      </c>
      <c r="G819" s="74" t="s">
        <v>4964</v>
      </c>
      <c r="H819" s="74" t="str">
        <f t="shared" si="52"/>
        <v>B15</v>
      </c>
      <c r="I819" s="74" t="str">
        <f>IF(ISERROR(VLOOKUP(H819,BD!BN$2:BO$51,2,FALSE)),"",VLOOKUP(H819,BD!BN$2:BO$51,2,FALSE))</f>
        <v>BLOQUE 15</v>
      </c>
      <c r="J819" s="74" t="str">
        <f t="shared" si="50"/>
        <v>IN</v>
      </c>
      <c r="K819" s="74" t="str">
        <f t="shared" si="51"/>
        <v>LIMONCOCHA</v>
      </c>
      <c r="L819" s="74" t="str">
        <f t="shared" si="51"/>
        <v>PAD H</v>
      </c>
      <c r="M819" s="74" t="str">
        <f t="shared" si="49"/>
        <v>LIMONCOCHA-H017</v>
      </c>
      <c r="N819" s="71" t="s">
        <v>3382</v>
      </c>
    </row>
    <row r="820" spans="1:14" hidden="1">
      <c r="A820" s="74" t="s">
        <v>2742</v>
      </c>
      <c r="B820" s="74" t="s">
        <v>4725</v>
      </c>
      <c r="C820" s="74" t="s">
        <v>2709</v>
      </c>
      <c r="D820" s="74" t="s">
        <v>3608</v>
      </c>
      <c r="E820" s="74" t="s">
        <v>4965</v>
      </c>
      <c r="F820" s="74" t="s">
        <v>4966</v>
      </c>
      <c r="G820" s="74" t="s">
        <v>4966</v>
      </c>
      <c r="H820" s="74" t="str">
        <f t="shared" si="52"/>
        <v>B15</v>
      </c>
      <c r="I820" s="74" t="str">
        <f>IF(ISERROR(VLOOKUP(H820,BD!BN$2:BO$51,2,FALSE)),"",VLOOKUP(H820,BD!BN$2:BO$51,2,FALSE))</f>
        <v>BLOQUE 15</v>
      </c>
      <c r="J820" s="74" t="str">
        <f t="shared" si="50"/>
        <v>IN</v>
      </c>
      <c r="K820" s="74" t="str">
        <f t="shared" si="51"/>
        <v>LIMONCOCHA</v>
      </c>
      <c r="L820" s="74" t="str">
        <f t="shared" si="51"/>
        <v>PAD H</v>
      </c>
      <c r="M820" s="74" t="str">
        <f t="shared" si="49"/>
        <v>LIMONCOCHA-H018</v>
      </c>
      <c r="N820" s="71" t="s">
        <v>3382</v>
      </c>
    </row>
    <row r="821" spans="1:14" hidden="1">
      <c r="A821" s="74" t="s">
        <v>2742</v>
      </c>
      <c r="B821" s="74" t="s">
        <v>4725</v>
      </c>
      <c r="C821" s="74" t="s">
        <v>2709</v>
      </c>
      <c r="D821" s="74" t="s">
        <v>3608</v>
      </c>
      <c r="E821" s="74" t="s">
        <v>4967</v>
      </c>
      <c r="F821" s="74" t="s">
        <v>4968</v>
      </c>
      <c r="G821" s="74" t="s">
        <v>4968</v>
      </c>
      <c r="H821" s="74" t="str">
        <f t="shared" si="52"/>
        <v>B15</v>
      </c>
      <c r="I821" s="74" t="str">
        <f>IF(ISERROR(VLOOKUP(H821,BD!BN$2:BO$51,2,FALSE)),"",VLOOKUP(H821,BD!BN$2:BO$51,2,FALSE))</f>
        <v>BLOQUE 15</v>
      </c>
      <c r="J821" s="74" t="str">
        <f t="shared" si="50"/>
        <v>IN</v>
      </c>
      <c r="K821" s="74" t="str">
        <f t="shared" ref="K821:L852" si="53">+C821</f>
        <v>LIMONCOCHA</v>
      </c>
      <c r="L821" s="74" t="str">
        <f t="shared" si="53"/>
        <v>PAD H</v>
      </c>
      <c r="M821" s="74" t="str">
        <f t="shared" si="49"/>
        <v>LIMONCOCHA-H020</v>
      </c>
      <c r="N821" s="71" t="s">
        <v>3382</v>
      </c>
    </row>
    <row r="822" spans="1:14" hidden="1">
      <c r="A822" s="74" t="s">
        <v>2742</v>
      </c>
      <c r="B822" s="74" t="s">
        <v>4725</v>
      </c>
      <c r="C822" s="74" t="s">
        <v>2709</v>
      </c>
      <c r="D822" s="74" t="s">
        <v>3608</v>
      </c>
      <c r="E822" s="74" t="s">
        <v>4967</v>
      </c>
      <c r="F822" s="74" t="s">
        <v>4968</v>
      </c>
      <c r="G822" s="74" t="s">
        <v>4969</v>
      </c>
      <c r="H822" s="74" t="str">
        <f t="shared" si="52"/>
        <v>B15</v>
      </c>
      <c r="I822" s="74" t="str">
        <f>IF(ISERROR(VLOOKUP(H822,BD!BN$2:BO$51,2,FALSE)),"",VLOOKUP(H822,BD!BN$2:BO$51,2,FALSE))</f>
        <v>BLOQUE 15</v>
      </c>
      <c r="J822" s="74" t="str">
        <f t="shared" si="50"/>
        <v>IN</v>
      </c>
      <c r="K822" s="74" t="str">
        <f t="shared" si="53"/>
        <v>LIMONCOCHA</v>
      </c>
      <c r="L822" s="74" t="str">
        <f t="shared" si="53"/>
        <v>PAD H</v>
      </c>
      <c r="M822" s="74" t="str">
        <f t="shared" si="49"/>
        <v>LIMONCOCHA-H020R1</v>
      </c>
      <c r="N822" s="71" t="s">
        <v>3382</v>
      </c>
    </row>
    <row r="823" spans="1:14" hidden="1">
      <c r="A823" s="74" t="s">
        <v>2742</v>
      </c>
      <c r="B823" s="74" t="s">
        <v>4725</v>
      </c>
      <c r="C823" s="74" t="s">
        <v>2709</v>
      </c>
      <c r="D823" s="74" t="s">
        <v>3608</v>
      </c>
      <c r="E823" s="74" t="s">
        <v>4970</v>
      </c>
      <c r="F823" s="74" t="s">
        <v>4971</v>
      </c>
      <c r="G823" s="74" t="s">
        <v>4971</v>
      </c>
      <c r="H823" s="74" t="str">
        <f t="shared" si="52"/>
        <v>B15</v>
      </c>
      <c r="I823" s="74" t="str">
        <f>IF(ISERROR(VLOOKUP(H823,BD!BN$2:BO$51,2,FALSE)),"",VLOOKUP(H823,BD!BN$2:BO$51,2,FALSE))</f>
        <v>BLOQUE 15</v>
      </c>
      <c r="J823" s="74" t="str">
        <f t="shared" si="50"/>
        <v>IN</v>
      </c>
      <c r="K823" s="74" t="str">
        <f t="shared" si="53"/>
        <v>LIMONCOCHA</v>
      </c>
      <c r="L823" s="74" t="str">
        <f t="shared" si="53"/>
        <v>PAD H</v>
      </c>
      <c r="M823" s="74" t="str">
        <f t="shared" si="49"/>
        <v>LIMONCOCHA-H033</v>
      </c>
      <c r="N823" s="71" t="s">
        <v>3382</v>
      </c>
    </row>
    <row r="824" spans="1:14" hidden="1">
      <c r="A824" s="74" t="s">
        <v>2742</v>
      </c>
      <c r="B824" s="74" t="s">
        <v>4725</v>
      </c>
      <c r="C824" s="74" t="s">
        <v>2709</v>
      </c>
      <c r="D824" s="74" t="s">
        <v>3608</v>
      </c>
      <c r="E824" s="74" t="s">
        <v>4972</v>
      </c>
      <c r="F824" s="74" t="s">
        <v>4973</v>
      </c>
      <c r="G824" s="74" t="s">
        <v>4973</v>
      </c>
      <c r="H824" s="74" t="str">
        <f t="shared" si="52"/>
        <v>B15</v>
      </c>
      <c r="I824" s="74" t="str">
        <f>IF(ISERROR(VLOOKUP(H824,BD!BN$2:BO$51,2,FALSE)),"",VLOOKUP(H824,BD!BN$2:BO$51,2,FALSE))</f>
        <v>BLOQUE 15</v>
      </c>
      <c r="J824" s="74" t="str">
        <f t="shared" si="50"/>
        <v>IN</v>
      </c>
      <c r="K824" s="74" t="str">
        <f t="shared" si="53"/>
        <v>LIMONCOCHA</v>
      </c>
      <c r="L824" s="74" t="str">
        <f t="shared" si="53"/>
        <v>PAD H</v>
      </c>
      <c r="M824" s="74" t="str">
        <f t="shared" si="49"/>
        <v>LIMONCOCHA-H034</v>
      </c>
      <c r="N824" s="71" t="s">
        <v>3382</v>
      </c>
    </row>
    <row r="825" spans="1:14" hidden="1">
      <c r="A825" s="74" t="s">
        <v>2742</v>
      </c>
      <c r="B825" s="74" t="s">
        <v>4725</v>
      </c>
      <c r="C825" s="74" t="s">
        <v>2709</v>
      </c>
      <c r="D825" s="74" t="s">
        <v>3608</v>
      </c>
      <c r="E825" s="74" t="s">
        <v>4974</v>
      </c>
      <c r="F825" s="74" t="s">
        <v>4975</v>
      </c>
      <c r="G825" s="74" t="s">
        <v>4975</v>
      </c>
      <c r="H825" s="74" t="str">
        <f t="shared" si="52"/>
        <v>B15</v>
      </c>
      <c r="I825" s="74" t="str">
        <f>IF(ISERROR(VLOOKUP(H825,BD!BN$2:BO$51,2,FALSE)),"",VLOOKUP(H825,BD!BN$2:BO$51,2,FALSE))</f>
        <v>BLOQUE 15</v>
      </c>
      <c r="J825" s="74" t="str">
        <f t="shared" si="50"/>
        <v>IN</v>
      </c>
      <c r="K825" s="74" t="str">
        <f t="shared" si="53"/>
        <v>LIMONCOCHA</v>
      </c>
      <c r="L825" s="74" t="str">
        <f t="shared" si="53"/>
        <v>PAD H</v>
      </c>
      <c r="M825" s="74" t="str">
        <f t="shared" si="49"/>
        <v>LIMONCOCHA-H037</v>
      </c>
      <c r="N825" s="71" t="s">
        <v>3382</v>
      </c>
    </row>
    <row r="826" spans="1:14" hidden="1">
      <c r="A826" s="74" t="s">
        <v>2742</v>
      </c>
      <c r="B826" s="74" t="s">
        <v>4725</v>
      </c>
      <c r="C826" s="74" t="s">
        <v>2709</v>
      </c>
      <c r="D826" s="74" t="s">
        <v>3608</v>
      </c>
      <c r="E826" s="74" t="s">
        <v>4976</v>
      </c>
      <c r="F826" s="74" t="s">
        <v>4977</v>
      </c>
      <c r="G826" s="74" t="s">
        <v>4977</v>
      </c>
      <c r="H826" s="74" t="str">
        <f t="shared" si="52"/>
        <v>B15</v>
      </c>
      <c r="I826" s="74" t="str">
        <f>IF(ISERROR(VLOOKUP(H826,BD!BN$2:BO$51,2,FALSE)),"",VLOOKUP(H826,BD!BN$2:BO$51,2,FALSE))</f>
        <v>BLOQUE 15</v>
      </c>
      <c r="J826" s="74" t="str">
        <f t="shared" si="50"/>
        <v>IN</v>
      </c>
      <c r="K826" s="74" t="str">
        <f t="shared" si="53"/>
        <v>LIMONCOCHA</v>
      </c>
      <c r="L826" s="74" t="str">
        <f t="shared" si="53"/>
        <v>PAD H</v>
      </c>
      <c r="M826" s="74" t="str">
        <f t="shared" si="49"/>
        <v>LIMONCOCHA-H037A</v>
      </c>
      <c r="N826" s="71" t="s">
        <v>3382</v>
      </c>
    </row>
    <row r="827" spans="1:14" hidden="1">
      <c r="A827" s="74" t="s">
        <v>2742</v>
      </c>
      <c r="B827" s="74" t="s">
        <v>4725</v>
      </c>
      <c r="C827" s="74" t="s">
        <v>2709</v>
      </c>
      <c r="D827" s="74" t="s">
        <v>3608</v>
      </c>
      <c r="E827" s="74" t="s">
        <v>4978</v>
      </c>
      <c r="F827" s="74" t="s">
        <v>4979</v>
      </c>
      <c r="G827" s="74" t="s">
        <v>4979</v>
      </c>
      <c r="H827" s="74" t="str">
        <f t="shared" si="52"/>
        <v>B15</v>
      </c>
      <c r="I827" s="74" t="str">
        <f>IF(ISERROR(VLOOKUP(H827,BD!BN$2:BO$51,2,FALSE)),"",VLOOKUP(H827,BD!BN$2:BO$51,2,FALSE))</f>
        <v>BLOQUE 15</v>
      </c>
      <c r="J827" s="74" t="str">
        <f t="shared" si="50"/>
        <v>IN</v>
      </c>
      <c r="K827" s="74" t="str">
        <f t="shared" si="53"/>
        <v>LIMONCOCHA</v>
      </c>
      <c r="L827" s="74" t="str">
        <f t="shared" si="53"/>
        <v>PAD H</v>
      </c>
      <c r="M827" s="74" t="str">
        <f t="shared" si="49"/>
        <v>LIMONCOCHA-H039</v>
      </c>
      <c r="N827" s="71" t="s">
        <v>3382</v>
      </c>
    </row>
    <row r="828" spans="1:14" hidden="1">
      <c r="A828" s="74" t="s">
        <v>2742</v>
      </c>
      <c r="B828" s="74" t="s">
        <v>4725</v>
      </c>
      <c r="C828" s="74" t="s">
        <v>2709</v>
      </c>
      <c r="D828" s="74" t="s">
        <v>3608</v>
      </c>
      <c r="E828" s="74" t="s">
        <v>4980</v>
      </c>
      <c r="F828" s="74" t="s">
        <v>4981</v>
      </c>
      <c r="G828" s="74" t="s">
        <v>4981</v>
      </c>
      <c r="H828" s="74" t="str">
        <f t="shared" si="52"/>
        <v>B15</v>
      </c>
      <c r="I828" s="74" t="str">
        <f>IF(ISERROR(VLOOKUP(H828,BD!BN$2:BO$51,2,FALSE)),"",VLOOKUP(H828,BD!BN$2:BO$51,2,FALSE))</f>
        <v>BLOQUE 15</v>
      </c>
      <c r="J828" s="74" t="str">
        <f t="shared" si="50"/>
        <v>IN</v>
      </c>
      <c r="K828" s="74" t="str">
        <f t="shared" si="53"/>
        <v>LIMONCOCHA</v>
      </c>
      <c r="L828" s="74" t="str">
        <f t="shared" si="53"/>
        <v>PAD H</v>
      </c>
      <c r="M828" s="74" t="str">
        <f t="shared" si="49"/>
        <v>LIMONCOCHA-H040</v>
      </c>
      <c r="N828" s="71" t="s">
        <v>3382</v>
      </c>
    </row>
    <row r="829" spans="1:14" hidden="1">
      <c r="A829" s="74" t="s">
        <v>2742</v>
      </c>
      <c r="B829" s="74" t="s">
        <v>4725</v>
      </c>
      <c r="C829" s="74" t="s">
        <v>2709</v>
      </c>
      <c r="D829" s="74" t="s">
        <v>3608</v>
      </c>
      <c r="E829" s="74" t="s">
        <v>4982</v>
      </c>
      <c r="F829" s="74" t="s">
        <v>4983</v>
      </c>
      <c r="G829" s="74" t="s">
        <v>4983</v>
      </c>
      <c r="H829" s="74" t="str">
        <f t="shared" si="52"/>
        <v>B15</v>
      </c>
      <c r="I829" s="74" t="str">
        <f>IF(ISERROR(VLOOKUP(H829,BD!BN$2:BO$51,2,FALSE)),"",VLOOKUP(H829,BD!BN$2:BO$51,2,FALSE))</f>
        <v>BLOQUE 15</v>
      </c>
      <c r="J829" s="74" t="str">
        <f t="shared" si="50"/>
        <v>IN</v>
      </c>
      <c r="K829" s="74" t="str">
        <f t="shared" si="53"/>
        <v>LIMONCOCHA</v>
      </c>
      <c r="L829" s="74" t="str">
        <f t="shared" si="53"/>
        <v>PAD H</v>
      </c>
      <c r="M829" s="74" t="str">
        <f t="shared" si="49"/>
        <v>LIMONCOCHA-H042</v>
      </c>
      <c r="N829" s="71" t="s">
        <v>3382</v>
      </c>
    </row>
    <row r="830" spans="1:14" hidden="1">
      <c r="A830" s="74" t="s">
        <v>2742</v>
      </c>
      <c r="B830" s="74" t="s">
        <v>4725</v>
      </c>
      <c r="C830" s="74" t="s">
        <v>2709</v>
      </c>
      <c r="D830" s="74" t="s">
        <v>3608</v>
      </c>
      <c r="E830" s="74" t="s">
        <v>4984</v>
      </c>
      <c r="F830" s="74" t="s">
        <v>4985</v>
      </c>
      <c r="G830" s="74" t="s">
        <v>4986</v>
      </c>
      <c r="H830" s="74" t="str">
        <f t="shared" si="52"/>
        <v>B15</v>
      </c>
      <c r="I830" s="74" t="str">
        <f>IF(ISERROR(VLOOKUP(H830,BD!BN$2:BO$51,2,FALSE)),"",VLOOKUP(H830,BD!BN$2:BO$51,2,FALSE))</f>
        <v>BLOQUE 15</v>
      </c>
      <c r="J830" s="74" t="str">
        <f t="shared" si="50"/>
        <v>IN</v>
      </c>
      <c r="K830" s="74" t="str">
        <f t="shared" si="53"/>
        <v>LIMONCOCHA</v>
      </c>
      <c r="L830" s="74" t="str">
        <f t="shared" si="53"/>
        <v>PAD H</v>
      </c>
      <c r="M830" s="74" t="str">
        <f t="shared" si="49"/>
        <v>LIMONCOCHA-H060</v>
      </c>
      <c r="N830" s="71" t="s">
        <v>3382</v>
      </c>
    </row>
    <row r="831" spans="1:14" hidden="1">
      <c r="A831" s="74" t="s">
        <v>2742</v>
      </c>
      <c r="B831" s="74" t="s">
        <v>4725</v>
      </c>
      <c r="C831" s="74" t="s">
        <v>2709</v>
      </c>
      <c r="D831" s="74" t="s">
        <v>3608</v>
      </c>
      <c r="E831" s="74" t="s">
        <v>4987</v>
      </c>
      <c r="F831" s="74" t="s">
        <v>4985</v>
      </c>
      <c r="G831" s="74" t="s">
        <v>4985</v>
      </c>
      <c r="H831" s="74" t="str">
        <f t="shared" si="52"/>
        <v>B15</v>
      </c>
      <c r="I831" s="74" t="str">
        <f>IF(ISERROR(VLOOKUP(H831,BD!BN$2:BO$51,2,FALSE)),"",VLOOKUP(H831,BD!BN$2:BO$51,2,FALSE))</f>
        <v>BLOQUE 15</v>
      </c>
      <c r="J831" s="74" t="str">
        <f t="shared" si="50"/>
        <v>IN</v>
      </c>
      <c r="K831" s="74" t="str">
        <f t="shared" si="53"/>
        <v>LIMONCOCHA</v>
      </c>
      <c r="L831" s="74" t="str">
        <f t="shared" si="53"/>
        <v>PAD H</v>
      </c>
      <c r="M831" s="74" t="str">
        <f t="shared" si="49"/>
        <v>LIMONCOCHA-H060H0H</v>
      </c>
      <c r="N831" s="71" t="s">
        <v>3382</v>
      </c>
    </row>
    <row r="832" spans="1:14" hidden="1">
      <c r="A832" s="74" t="s">
        <v>2742</v>
      </c>
      <c r="B832" s="74" t="s">
        <v>4725</v>
      </c>
      <c r="C832" s="74" t="s">
        <v>2709</v>
      </c>
      <c r="D832" s="74" t="s">
        <v>3608</v>
      </c>
      <c r="E832" s="74" t="s">
        <v>4987</v>
      </c>
      <c r="F832" s="74" t="s">
        <v>4985</v>
      </c>
      <c r="G832" s="74" t="s">
        <v>4988</v>
      </c>
      <c r="H832" s="74" t="str">
        <f t="shared" si="52"/>
        <v>B15</v>
      </c>
      <c r="I832" s="74" t="str">
        <f>IF(ISERROR(VLOOKUP(H832,BD!BN$2:BO$51,2,FALSE)),"",VLOOKUP(H832,BD!BN$2:BO$51,2,FALSE))</f>
        <v>BLOQUE 15</v>
      </c>
      <c r="J832" s="74" t="str">
        <f t="shared" si="50"/>
        <v>IN</v>
      </c>
      <c r="K832" s="74" t="str">
        <f t="shared" si="53"/>
        <v>LIMONCOCHA</v>
      </c>
      <c r="L832" s="74" t="str">
        <f t="shared" si="53"/>
        <v>PAD H</v>
      </c>
      <c r="M832" s="74" t="str">
        <f t="shared" si="49"/>
        <v>LIMONCOCHA-H060HS1</v>
      </c>
      <c r="N832" s="71" t="s">
        <v>3382</v>
      </c>
    </row>
    <row r="833" spans="1:14" hidden="1">
      <c r="A833" s="74" t="s">
        <v>2742</v>
      </c>
      <c r="B833" s="74" t="s">
        <v>4725</v>
      </c>
      <c r="C833" s="74" t="s">
        <v>2709</v>
      </c>
      <c r="D833" s="74" t="s">
        <v>3608</v>
      </c>
      <c r="E833" s="74" t="s">
        <v>4987</v>
      </c>
      <c r="F833" s="74" t="s">
        <v>4985</v>
      </c>
      <c r="G833" s="74" t="s">
        <v>4989</v>
      </c>
      <c r="H833" s="74" t="str">
        <f t="shared" si="52"/>
        <v>B15</v>
      </c>
      <c r="I833" s="74" t="str">
        <f>IF(ISERROR(VLOOKUP(H833,BD!BN$2:BO$51,2,FALSE)),"",VLOOKUP(H833,BD!BN$2:BO$51,2,FALSE))</f>
        <v>BLOQUE 15</v>
      </c>
      <c r="J833" s="74" t="str">
        <f t="shared" si="50"/>
        <v>IN</v>
      </c>
      <c r="K833" s="74" t="str">
        <f t="shared" si="53"/>
        <v>LIMONCOCHA</v>
      </c>
      <c r="L833" s="74" t="str">
        <f t="shared" si="53"/>
        <v>PAD H</v>
      </c>
      <c r="M833" s="74" t="str">
        <f t="shared" si="49"/>
        <v>LIMONCOCHA-H060HS2</v>
      </c>
      <c r="N833" s="71" t="s">
        <v>3382</v>
      </c>
    </row>
    <row r="834" spans="1:14" hidden="1">
      <c r="A834" s="74" t="s">
        <v>2742</v>
      </c>
      <c r="B834" s="74" t="s">
        <v>4725</v>
      </c>
      <c r="C834" s="74" t="s">
        <v>2709</v>
      </c>
      <c r="D834" s="74" t="s">
        <v>3608</v>
      </c>
      <c r="E834" s="74" t="s">
        <v>4990</v>
      </c>
      <c r="F834" s="74" t="s">
        <v>4991</v>
      </c>
      <c r="G834" s="74" t="s">
        <v>4991</v>
      </c>
      <c r="H834" s="74" t="str">
        <f t="shared" si="52"/>
        <v>B15</v>
      </c>
      <c r="I834" s="74" t="str">
        <f>IF(ISERROR(VLOOKUP(H834,BD!BN$2:BO$51,2,FALSE)),"",VLOOKUP(H834,BD!BN$2:BO$51,2,FALSE))</f>
        <v>BLOQUE 15</v>
      </c>
      <c r="J834" s="74" t="str">
        <f t="shared" si="50"/>
        <v>IN</v>
      </c>
      <c r="K834" s="74" t="str">
        <f t="shared" si="53"/>
        <v>LIMONCOCHA</v>
      </c>
      <c r="L834" s="74" t="str">
        <f t="shared" si="53"/>
        <v>PAD H</v>
      </c>
      <c r="M834" s="74" t="str">
        <f t="shared" si="49"/>
        <v>LIMONCOCHA-H061</v>
      </c>
      <c r="N834" s="71" t="s">
        <v>3382</v>
      </c>
    </row>
    <row r="835" spans="1:14" hidden="1">
      <c r="A835" s="74" t="s">
        <v>2742</v>
      </c>
      <c r="B835" s="74" t="s">
        <v>4725</v>
      </c>
      <c r="C835" s="74" t="s">
        <v>2709</v>
      </c>
      <c r="D835" s="74" t="s">
        <v>3608</v>
      </c>
      <c r="E835" s="74" t="s">
        <v>4990</v>
      </c>
      <c r="F835" s="74" t="s">
        <v>4991</v>
      </c>
      <c r="G835" s="74" t="s">
        <v>4992</v>
      </c>
      <c r="H835" s="74" t="str">
        <f t="shared" si="52"/>
        <v>B15</v>
      </c>
      <c r="I835" s="74" t="str">
        <f>IF(ISERROR(VLOOKUP(H835,BD!BN$2:BO$51,2,FALSE)),"",VLOOKUP(H835,BD!BN$2:BO$51,2,FALSE))</f>
        <v>BLOQUE 15</v>
      </c>
      <c r="J835" s="74" t="str">
        <f t="shared" si="50"/>
        <v>IN</v>
      </c>
      <c r="K835" s="74" t="str">
        <f t="shared" si="53"/>
        <v>LIMONCOCHA</v>
      </c>
      <c r="L835" s="74" t="str">
        <f t="shared" si="53"/>
        <v>PAD H</v>
      </c>
      <c r="M835" s="74" t="str">
        <f t="shared" si="49"/>
        <v>LIMONCOCHA-H061R1</v>
      </c>
      <c r="N835" s="71" t="s">
        <v>3578</v>
      </c>
    </row>
    <row r="836" spans="1:14" hidden="1">
      <c r="A836" s="74" t="s">
        <v>2742</v>
      </c>
      <c r="B836" s="74" t="s">
        <v>4725</v>
      </c>
      <c r="C836" s="74" t="s">
        <v>2709</v>
      </c>
      <c r="D836" s="74" t="s">
        <v>3608</v>
      </c>
      <c r="E836" s="74" t="s">
        <v>4993</v>
      </c>
      <c r="F836" s="74" t="s">
        <v>4994</v>
      </c>
      <c r="G836" s="74" t="s">
        <v>4994</v>
      </c>
      <c r="H836" s="74" t="str">
        <f t="shared" si="52"/>
        <v>B15</v>
      </c>
      <c r="I836" s="74" t="str">
        <f>IF(ISERROR(VLOOKUP(H836,BD!BN$2:BO$51,2,FALSE)),"",VLOOKUP(H836,BD!BN$2:BO$51,2,FALSE))</f>
        <v>BLOQUE 15</v>
      </c>
      <c r="J836" s="74" t="str">
        <f t="shared" si="50"/>
        <v>IN</v>
      </c>
      <c r="K836" s="74" t="str">
        <f t="shared" si="53"/>
        <v>LIMONCOCHA</v>
      </c>
      <c r="L836" s="74" t="str">
        <f t="shared" si="53"/>
        <v>PAD H</v>
      </c>
      <c r="M836" s="74" t="str">
        <f t="shared" si="49"/>
        <v>LIMONCOCHA-H062</v>
      </c>
      <c r="N836" s="71" t="s">
        <v>3382</v>
      </c>
    </row>
    <row r="837" spans="1:14" hidden="1">
      <c r="A837" s="74" t="s">
        <v>2742</v>
      </c>
      <c r="B837" s="74" t="s">
        <v>4725</v>
      </c>
      <c r="C837" s="74" t="s">
        <v>2709</v>
      </c>
      <c r="D837" s="74" t="s">
        <v>3613</v>
      </c>
      <c r="E837" s="74" t="s">
        <v>4995</v>
      </c>
      <c r="F837" s="74" t="s">
        <v>4996</v>
      </c>
      <c r="G837" s="74" t="s">
        <v>4996</v>
      </c>
      <c r="H837" s="74" t="str">
        <f t="shared" si="52"/>
        <v>B15</v>
      </c>
      <c r="I837" s="74" t="str">
        <f>IF(ISERROR(VLOOKUP(H837,BD!BN$2:BO$51,2,FALSE)),"",VLOOKUP(H837,BD!BN$2:BO$51,2,FALSE))</f>
        <v>BLOQUE 15</v>
      </c>
      <c r="J837" s="74" t="str">
        <f t="shared" si="50"/>
        <v>IN</v>
      </c>
      <c r="K837" s="74" t="str">
        <f t="shared" si="53"/>
        <v>LIMONCOCHA</v>
      </c>
      <c r="L837" s="74" t="str">
        <f t="shared" si="53"/>
        <v>PAD I</v>
      </c>
      <c r="M837" s="74" t="str">
        <f t="shared" si="49"/>
        <v>LIMONCOCHA-I009</v>
      </c>
      <c r="N837" s="71" t="s">
        <v>3382</v>
      </c>
    </row>
    <row r="838" spans="1:14" hidden="1">
      <c r="A838" s="74" t="s">
        <v>2742</v>
      </c>
      <c r="B838" s="74" t="s">
        <v>4725</v>
      </c>
      <c r="C838" s="74" t="s">
        <v>2709</v>
      </c>
      <c r="D838" s="74" t="s">
        <v>3613</v>
      </c>
      <c r="E838" s="74" t="s">
        <v>4995</v>
      </c>
      <c r="F838" s="74" t="s">
        <v>4996</v>
      </c>
      <c r="G838" s="74" t="s">
        <v>4997</v>
      </c>
      <c r="H838" s="74" t="str">
        <f t="shared" si="52"/>
        <v>B15</v>
      </c>
      <c r="I838" s="74" t="str">
        <f>IF(ISERROR(VLOOKUP(H838,BD!BN$2:BO$51,2,FALSE)),"",VLOOKUP(H838,BD!BN$2:BO$51,2,FALSE))</f>
        <v>BLOQUE 15</v>
      </c>
      <c r="J838" s="74" t="str">
        <f t="shared" si="50"/>
        <v>IN</v>
      </c>
      <c r="K838" s="74" t="str">
        <f t="shared" si="53"/>
        <v>LIMONCOCHA</v>
      </c>
      <c r="L838" s="74" t="str">
        <f t="shared" si="53"/>
        <v>PAD I</v>
      </c>
      <c r="M838" s="74" t="str">
        <f t="shared" si="49"/>
        <v>LIMONCOCHA-I009S1</v>
      </c>
      <c r="N838" s="71" t="s">
        <v>3382</v>
      </c>
    </row>
    <row r="839" spans="1:14" hidden="1">
      <c r="A839" s="74" t="s">
        <v>2742</v>
      </c>
      <c r="B839" s="74" t="s">
        <v>4725</v>
      </c>
      <c r="C839" s="74" t="s">
        <v>2709</v>
      </c>
      <c r="D839" s="74" t="s">
        <v>3616</v>
      </c>
      <c r="E839" s="74" t="s">
        <v>4998</v>
      </c>
      <c r="F839" s="74" t="s">
        <v>4999</v>
      </c>
      <c r="G839" s="74" t="s">
        <v>4999</v>
      </c>
      <c r="H839" s="74" t="str">
        <f t="shared" si="52"/>
        <v>B15</v>
      </c>
      <c r="I839" s="74" t="str">
        <f>IF(ISERROR(VLOOKUP(H839,BD!BN$2:BO$51,2,FALSE)),"",VLOOKUP(H839,BD!BN$2:BO$51,2,FALSE))</f>
        <v>BLOQUE 15</v>
      </c>
      <c r="J839" s="74" t="str">
        <f t="shared" si="50"/>
        <v>IN</v>
      </c>
      <c r="K839" s="74" t="str">
        <f t="shared" si="53"/>
        <v>LIMONCOCHA</v>
      </c>
      <c r="L839" s="74" t="str">
        <f t="shared" si="53"/>
        <v>PAD J</v>
      </c>
      <c r="M839" s="74" t="str">
        <f t="shared" si="49"/>
        <v>LIMONCOCHA-J002I</v>
      </c>
      <c r="N839" s="71" t="s">
        <v>3382</v>
      </c>
    </row>
    <row r="840" spans="1:14" hidden="1">
      <c r="A840" s="74" t="s">
        <v>2742</v>
      </c>
      <c r="B840" s="74" t="s">
        <v>4725</v>
      </c>
      <c r="C840" s="74" t="s">
        <v>2709</v>
      </c>
      <c r="D840" s="74" t="s">
        <v>3616</v>
      </c>
      <c r="E840" s="74" t="s">
        <v>5000</v>
      </c>
      <c r="F840" s="74" t="s">
        <v>5001</v>
      </c>
      <c r="G840" s="74" t="s">
        <v>5001</v>
      </c>
      <c r="H840" s="74" t="str">
        <f t="shared" si="52"/>
        <v>B15</v>
      </c>
      <c r="I840" s="74" t="str">
        <f>IF(ISERROR(VLOOKUP(H840,BD!BN$2:BO$51,2,FALSE)),"",VLOOKUP(H840,BD!BN$2:BO$51,2,FALSE))</f>
        <v>BLOQUE 15</v>
      </c>
      <c r="J840" s="74" t="str">
        <f t="shared" si="50"/>
        <v>IN</v>
      </c>
      <c r="K840" s="74" t="str">
        <f t="shared" si="53"/>
        <v>LIMONCOCHA</v>
      </c>
      <c r="L840" s="74" t="str">
        <f t="shared" si="53"/>
        <v>PAD J</v>
      </c>
      <c r="M840" s="74" t="str">
        <f t="shared" si="49"/>
        <v>LIMONCOCHA-J010</v>
      </c>
      <c r="N840" s="71" t="s">
        <v>3382</v>
      </c>
    </row>
    <row r="841" spans="1:14" hidden="1">
      <c r="A841" s="74" t="s">
        <v>2742</v>
      </c>
      <c r="B841" s="74" t="s">
        <v>4725</v>
      </c>
      <c r="C841" s="74" t="s">
        <v>2709</v>
      </c>
      <c r="D841" s="74" t="s">
        <v>3619</v>
      </c>
      <c r="E841" s="74" t="s">
        <v>5002</v>
      </c>
      <c r="F841" s="74" t="s">
        <v>5003</v>
      </c>
      <c r="G841" s="74" t="s">
        <v>5003</v>
      </c>
      <c r="H841" s="74" t="str">
        <f t="shared" si="52"/>
        <v>B15</v>
      </c>
      <c r="I841" s="74" t="str">
        <f>IF(ISERROR(VLOOKUP(H841,BD!BN$2:BO$51,2,FALSE)),"",VLOOKUP(H841,BD!BN$2:BO$51,2,FALSE))</f>
        <v>BLOQUE 15</v>
      </c>
      <c r="J841" s="74" t="str">
        <f t="shared" si="50"/>
        <v>IN</v>
      </c>
      <c r="K841" s="74" t="str">
        <f t="shared" si="53"/>
        <v>LIMONCOCHA</v>
      </c>
      <c r="L841" s="74" t="str">
        <f t="shared" si="53"/>
        <v>PAD K</v>
      </c>
      <c r="M841" s="74" t="str">
        <f t="shared" si="49"/>
        <v>LIMONCOCHA-K019</v>
      </c>
      <c r="N841" s="71" t="s">
        <v>3382</v>
      </c>
    </row>
    <row r="842" spans="1:14" hidden="1">
      <c r="A842" s="74" t="s">
        <v>2742</v>
      </c>
      <c r="B842" s="74" t="s">
        <v>4725</v>
      </c>
      <c r="C842" s="74" t="s">
        <v>2709</v>
      </c>
      <c r="D842" s="74" t="s">
        <v>3619</v>
      </c>
      <c r="E842" s="74" t="s">
        <v>5004</v>
      </c>
      <c r="F842" s="74" t="s">
        <v>5005</v>
      </c>
      <c r="G842" s="74" t="s">
        <v>5005</v>
      </c>
      <c r="H842" s="74" t="str">
        <f t="shared" si="52"/>
        <v>B15</v>
      </c>
      <c r="I842" s="74" t="str">
        <f>IF(ISERROR(VLOOKUP(H842,BD!BN$2:BO$51,2,FALSE)),"",VLOOKUP(H842,BD!BN$2:BO$51,2,FALSE))</f>
        <v>BLOQUE 15</v>
      </c>
      <c r="J842" s="74" t="str">
        <f t="shared" si="50"/>
        <v>IN</v>
      </c>
      <c r="K842" s="74" t="str">
        <f t="shared" si="53"/>
        <v>LIMONCOCHA</v>
      </c>
      <c r="L842" s="74" t="str">
        <f t="shared" si="53"/>
        <v>PAD K</v>
      </c>
      <c r="M842" s="74" t="str">
        <f t="shared" si="49"/>
        <v>LIMONCOCHA-K021</v>
      </c>
      <c r="N842" s="71" t="s">
        <v>3382</v>
      </c>
    </row>
    <row r="843" spans="1:14" hidden="1">
      <c r="A843" s="74" t="s">
        <v>2742</v>
      </c>
      <c r="B843" s="74" t="s">
        <v>4725</v>
      </c>
      <c r="C843" s="74" t="s">
        <v>2709</v>
      </c>
      <c r="D843" s="74" t="s">
        <v>3619</v>
      </c>
      <c r="E843" s="74" t="s">
        <v>5006</v>
      </c>
      <c r="F843" s="74" t="s">
        <v>5007</v>
      </c>
      <c r="G843" s="74" t="s">
        <v>5007</v>
      </c>
      <c r="H843" s="74" t="str">
        <f t="shared" si="52"/>
        <v>B15</v>
      </c>
      <c r="I843" s="74" t="str">
        <f>IF(ISERROR(VLOOKUP(H843,BD!BN$2:BO$51,2,FALSE)),"",VLOOKUP(H843,BD!BN$2:BO$51,2,FALSE))</f>
        <v>BLOQUE 15</v>
      </c>
      <c r="J843" s="74" t="str">
        <f t="shared" si="50"/>
        <v>IN</v>
      </c>
      <c r="K843" s="74" t="str">
        <f t="shared" si="53"/>
        <v>LIMONCOCHA</v>
      </c>
      <c r="L843" s="74" t="str">
        <f t="shared" si="53"/>
        <v>PAD K</v>
      </c>
      <c r="M843" s="74" t="str">
        <f t="shared" si="49"/>
        <v>LIMONCOCHA-K022</v>
      </c>
      <c r="N843" s="71" t="s">
        <v>3382</v>
      </c>
    </row>
    <row r="844" spans="1:14" hidden="1">
      <c r="A844" s="74" t="s">
        <v>2742</v>
      </c>
      <c r="B844" s="74" t="s">
        <v>4725</v>
      </c>
      <c r="C844" s="74" t="s">
        <v>2709</v>
      </c>
      <c r="D844" s="74" t="s">
        <v>3619</v>
      </c>
      <c r="E844" s="74" t="s">
        <v>5008</v>
      </c>
      <c r="F844" s="74" t="s">
        <v>5009</v>
      </c>
      <c r="G844" s="74" t="s">
        <v>5009</v>
      </c>
      <c r="H844" s="74" t="str">
        <f t="shared" si="52"/>
        <v>B15</v>
      </c>
      <c r="I844" s="74" t="str">
        <f>IF(ISERROR(VLOOKUP(H844,BD!BN$2:BO$51,2,FALSE)),"",VLOOKUP(H844,BD!BN$2:BO$51,2,FALSE))</f>
        <v>BLOQUE 15</v>
      </c>
      <c r="J844" s="74" t="str">
        <f t="shared" si="50"/>
        <v>IN</v>
      </c>
      <c r="K844" s="74" t="str">
        <f t="shared" si="53"/>
        <v>LIMONCOCHA</v>
      </c>
      <c r="L844" s="74" t="str">
        <f t="shared" si="53"/>
        <v>PAD K</v>
      </c>
      <c r="M844" s="74" t="str">
        <f t="shared" si="49"/>
        <v>LIMONCOCHA-K023</v>
      </c>
      <c r="N844" s="71" t="s">
        <v>3382</v>
      </c>
    </row>
    <row r="845" spans="1:14" hidden="1">
      <c r="A845" s="74" t="s">
        <v>2742</v>
      </c>
      <c r="B845" s="74" t="s">
        <v>4725</v>
      </c>
      <c r="C845" s="74" t="s">
        <v>2709</v>
      </c>
      <c r="D845" s="74" t="s">
        <v>3619</v>
      </c>
      <c r="E845" s="74" t="s">
        <v>5010</v>
      </c>
      <c r="F845" s="74" t="s">
        <v>5011</v>
      </c>
      <c r="G845" s="74" t="s">
        <v>5011</v>
      </c>
      <c r="H845" s="74" t="str">
        <f t="shared" si="52"/>
        <v>B15</v>
      </c>
      <c r="I845" s="74" t="str">
        <f>IF(ISERROR(VLOOKUP(H845,BD!BN$2:BO$51,2,FALSE)),"",VLOOKUP(H845,BD!BN$2:BO$51,2,FALSE))</f>
        <v>BLOQUE 15</v>
      </c>
      <c r="J845" s="74" t="str">
        <f t="shared" si="50"/>
        <v>IN</v>
      </c>
      <c r="K845" s="74" t="str">
        <f t="shared" si="53"/>
        <v>LIMONCOCHA</v>
      </c>
      <c r="L845" s="74" t="str">
        <f t="shared" si="53"/>
        <v>PAD K</v>
      </c>
      <c r="M845" s="74" t="str">
        <f t="shared" ref="M845:M908" si="54">+IF(F845=F844,E845&amp;RIGHT(G845,2),E845)</f>
        <v>LIMONCOCHA-K024</v>
      </c>
      <c r="N845" s="71" t="s">
        <v>3382</v>
      </c>
    </row>
    <row r="846" spans="1:14" hidden="1">
      <c r="A846" s="74" t="s">
        <v>2742</v>
      </c>
      <c r="B846" s="74" t="s">
        <v>4725</v>
      </c>
      <c r="C846" s="74" t="s">
        <v>2709</v>
      </c>
      <c r="D846" s="74" t="s">
        <v>3619</v>
      </c>
      <c r="E846" s="74" t="s">
        <v>5012</v>
      </c>
      <c r="F846" s="74" t="s">
        <v>5013</v>
      </c>
      <c r="G846" s="74" t="s">
        <v>5013</v>
      </c>
      <c r="H846" s="74" t="str">
        <f t="shared" si="52"/>
        <v>B15</v>
      </c>
      <c r="I846" s="74" t="str">
        <f>IF(ISERROR(VLOOKUP(H846,BD!BN$2:BO$51,2,FALSE)),"",VLOOKUP(H846,BD!BN$2:BO$51,2,FALSE))</f>
        <v>BLOQUE 15</v>
      </c>
      <c r="J846" s="74" t="str">
        <f t="shared" si="50"/>
        <v>IN</v>
      </c>
      <c r="K846" s="74" t="str">
        <f t="shared" si="53"/>
        <v>LIMONCOCHA</v>
      </c>
      <c r="L846" s="74" t="str">
        <f t="shared" si="53"/>
        <v>PAD K</v>
      </c>
      <c r="M846" s="74" t="str">
        <f t="shared" si="54"/>
        <v>LIMONCOCHA-K025</v>
      </c>
      <c r="N846" s="71" t="s">
        <v>3382</v>
      </c>
    </row>
    <row r="847" spans="1:14" hidden="1">
      <c r="A847" s="74" t="s">
        <v>2742</v>
      </c>
      <c r="B847" s="74" t="s">
        <v>4725</v>
      </c>
      <c r="C847" s="74" t="s">
        <v>2709</v>
      </c>
      <c r="D847" s="74" t="s">
        <v>3619</v>
      </c>
      <c r="E847" s="74" t="s">
        <v>5014</v>
      </c>
      <c r="F847" s="74" t="s">
        <v>5015</v>
      </c>
      <c r="G847" s="74" t="s">
        <v>5015</v>
      </c>
      <c r="H847" s="74" t="str">
        <f t="shared" si="52"/>
        <v>B15</v>
      </c>
      <c r="I847" s="74" t="str">
        <f>IF(ISERROR(VLOOKUP(H847,BD!BN$2:BO$51,2,FALSE)),"",VLOOKUP(H847,BD!BN$2:BO$51,2,FALSE))</f>
        <v>BLOQUE 15</v>
      </c>
      <c r="J847" s="74" t="str">
        <f t="shared" si="50"/>
        <v>IN</v>
      </c>
      <c r="K847" s="74" t="str">
        <f t="shared" si="53"/>
        <v>LIMONCOCHA</v>
      </c>
      <c r="L847" s="74" t="str">
        <f t="shared" si="53"/>
        <v>PAD K</v>
      </c>
      <c r="M847" s="74" t="str">
        <f t="shared" si="54"/>
        <v>LIMONCOCHA-K031</v>
      </c>
      <c r="N847" s="71" t="s">
        <v>3382</v>
      </c>
    </row>
    <row r="848" spans="1:14" hidden="1">
      <c r="A848" s="74" t="s">
        <v>2742</v>
      </c>
      <c r="B848" s="74" t="s">
        <v>4725</v>
      </c>
      <c r="C848" s="74" t="s">
        <v>2709</v>
      </c>
      <c r="D848" s="74" t="s">
        <v>3619</v>
      </c>
      <c r="E848" s="74" t="s">
        <v>5016</v>
      </c>
      <c r="F848" s="74" t="s">
        <v>5017</v>
      </c>
      <c r="G848" s="74" t="s">
        <v>5017</v>
      </c>
      <c r="H848" s="74" t="str">
        <f t="shared" si="52"/>
        <v>B15</v>
      </c>
      <c r="I848" s="74" t="str">
        <f>IF(ISERROR(VLOOKUP(H848,BD!BN$2:BO$51,2,FALSE)),"",VLOOKUP(H848,BD!BN$2:BO$51,2,FALSE))</f>
        <v>BLOQUE 15</v>
      </c>
      <c r="J848" s="74" t="str">
        <f t="shared" si="50"/>
        <v>IN</v>
      </c>
      <c r="K848" s="74" t="str">
        <f t="shared" si="53"/>
        <v>LIMONCOCHA</v>
      </c>
      <c r="L848" s="74" t="str">
        <f t="shared" si="53"/>
        <v>PAD K</v>
      </c>
      <c r="M848" s="74" t="str">
        <f t="shared" si="54"/>
        <v>LIMONCOCHA-K032</v>
      </c>
      <c r="N848" s="71" t="s">
        <v>3382</v>
      </c>
    </row>
    <row r="849" spans="1:14" hidden="1">
      <c r="A849" s="74" t="s">
        <v>2742</v>
      </c>
      <c r="B849" s="74" t="s">
        <v>4725</v>
      </c>
      <c r="C849" s="74" t="s">
        <v>2709</v>
      </c>
      <c r="D849" s="74" t="s">
        <v>3619</v>
      </c>
      <c r="E849" s="74" t="s">
        <v>5018</v>
      </c>
      <c r="F849" s="74" t="s">
        <v>5019</v>
      </c>
      <c r="G849" s="74" t="s">
        <v>5019</v>
      </c>
      <c r="H849" s="74" t="str">
        <f t="shared" si="52"/>
        <v>B15</v>
      </c>
      <c r="I849" s="74" t="str">
        <f>IF(ISERROR(VLOOKUP(H849,BD!BN$2:BO$51,2,FALSE)),"",VLOOKUP(H849,BD!BN$2:BO$51,2,FALSE))</f>
        <v>BLOQUE 15</v>
      </c>
      <c r="J849" s="74" t="str">
        <f t="shared" si="50"/>
        <v>IN</v>
      </c>
      <c r="K849" s="74" t="str">
        <f t="shared" si="53"/>
        <v>LIMONCOCHA</v>
      </c>
      <c r="L849" s="74" t="str">
        <f t="shared" si="53"/>
        <v>PAD K</v>
      </c>
      <c r="M849" s="74" t="str">
        <f t="shared" si="54"/>
        <v>LIMONCOCHA-K038</v>
      </c>
      <c r="N849" s="71" t="s">
        <v>3382</v>
      </c>
    </row>
    <row r="850" spans="1:14" hidden="1">
      <c r="A850" s="74" t="s">
        <v>2742</v>
      </c>
      <c r="B850" s="74" t="s">
        <v>4725</v>
      </c>
      <c r="C850" s="74" t="s">
        <v>2709</v>
      </c>
      <c r="D850" s="74" t="s">
        <v>3619</v>
      </c>
      <c r="E850" s="74" t="s">
        <v>5018</v>
      </c>
      <c r="F850" s="74" t="s">
        <v>5019</v>
      </c>
      <c r="G850" s="74" t="s">
        <v>5020</v>
      </c>
      <c r="H850" s="74" t="str">
        <f t="shared" si="52"/>
        <v>B15</v>
      </c>
      <c r="I850" s="74" t="str">
        <f>IF(ISERROR(VLOOKUP(H850,BD!BN$2:BO$51,2,FALSE)),"",VLOOKUP(H850,BD!BN$2:BO$51,2,FALSE))</f>
        <v>BLOQUE 15</v>
      </c>
      <c r="J850" s="74" t="str">
        <f t="shared" si="50"/>
        <v>IN</v>
      </c>
      <c r="K850" s="74" t="str">
        <f t="shared" si="53"/>
        <v>LIMONCOCHA</v>
      </c>
      <c r="L850" s="74" t="str">
        <f t="shared" si="53"/>
        <v>PAD K</v>
      </c>
      <c r="M850" s="74" t="str">
        <f t="shared" si="54"/>
        <v>LIMONCOCHA-K038S1</v>
      </c>
      <c r="N850" s="71" t="s">
        <v>3382</v>
      </c>
    </row>
    <row r="851" spans="1:14" hidden="1">
      <c r="A851" s="74" t="s">
        <v>2742</v>
      </c>
      <c r="B851" s="74" t="s">
        <v>4725</v>
      </c>
      <c r="C851" s="74" t="s">
        <v>2709</v>
      </c>
      <c r="D851" s="74" t="s">
        <v>3619</v>
      </c>
      <c r="E851" s="74" t="s">
        <v>5021</v>
      </c>
      <c r="F851" s="74" t="s">
        <v>5022</v>
      </c>
      <c r="G851" s="74" t="s">
        <v>5022</v>
      </c>
      <c r="H851" s="74" t="str">
        <f t="shared" si="52"/>
        <v>B15</v>
      </c>
      <c r="I851" s="74" t="str">
        <f>IF(ISERROR(VLOOKUP(H851,BD!BN$2:BO$51,2,FALSE)),"",VLOOKUP(H851,BD!BN$2:BO$51,2,FALSE))</f>
        <v>BLOQUE 15</v>
      </c>
      <c r="J851" s="74" t="str">
        <f t="shared" si="50"/>
        <v>IN</v>
      </c>
      <c r="K851" s="74" t="str">
        <f t="shared" si="53"/>
        <v>LIMONCOCHA</v>
      </c>
      <c r="L851" s="74" t="str">
        <f t="shared" si="53"/>
        <v>PAD K</v>
      </c>
      <c r="M851" s="74" t="str">
        <f t="shared" si="54"/>
        <v>LIMONCOCHA-K041</v>
      </c>
      <c r="N851" s="71" t="s">
        <v>3382</v>
      </c>
    </row>
    <row r="852" spans="1:14" hidden="1">
      <c r="A852" s="74" t="s">
        <v>2742</v>
      </c>
      <c r="B852" s="74" t="s">
        <v>4725</v>
      </c>
      <c r="C852" s="74" t="s">
        <v>2709</v>
      </c>
      <c r="D852" s="74" t="s">
        <v>3619</v>
      </c>
      <c r="E852" s="74" t="s">
        <v>5023</v>
      </c>
      <c r="F852" s="74" t="s">
        <v>5024</v>
      </c>
      <c r="G852" s="74" t="s">
        <v>5024</v>
      </c>
      <c r="H852" s="74" t="str">
        <f t="shared" si="52"/>
        <v>B15</v>
      </c>
      <c r="I852" s="74" t="str">
        <f>IF(ISERROR(VLOOKUP(H852,BD!BN$2:BO$51,2,FALSE)),"",VLOOKUP(H852,BD!BN$2:BO$51,2,FALSE))</f>
        <v>BLOQUE 15</v>
      </c>
      <c r="J852" s="74" t="str">
        <f t="shared" si="50"/>
        <v>IN</v>
      </c>
      <c r="K852" s="74" t="str">
        <f t="shared" si="53"/>
        <v>LIMONCOCHA</v>
      </c>
      <c r="L852" s="74" t="str">
        <f t="shared" si="53"/>
        <v>PAD K</v>
      </c>
      <c r="M852" s="74" t="str">
        <f t="shared" si="54"/>
        <v>LIMONCOCHA-K045</v>
      </c>
      <c r="N852" s="71" t="s">
        <v>3382</v>
      </c>
    </row>
    <row r="853" spans="1:14" hidden="1">
      <c r="A853" s="74" t="s">
        <v>2742</v>
      </c>
      <c r="B853" s="74" t="s">
        <v>4725</v>
      </c>
      <c r="C853" s="74" t="s">
        <v>2709</v>
      </c>
      <c r="D853" s="74" t="s">
        <v>3619</v>
      </c>
      <c r="E853" s="74" t="s">
        <v>5025</v>
      </c>
      <c r="F853" s="74" t="s">
        <v>5026</v>
      </c>
      <c r="G853" s="74" t="s">
        <v>5026</v>
      </c>
      <c r="H853" s="74" t="str">
        <f t="shared" si="52"/>
        <v>B15</v>
      </c>
      <c r="I853" s="74" t="str">
        <f>IF(ISERROR(VLOOKUP(H853,BD!BN$2:BO$51,2,FALSE)),"",VLOOKUP(H853,BD!BN$2:BO$51,2,FALSE))</f>
        <v>BLOQUE 15</v>
      </c>
      <c r="J853" s="74" t="str">
        <f t="shared" ref="J853:J916" si="55">IF(B853="","",B853)</f>
        <v>IN</v>
      </c>
      <c r="K853" s="74" t="str">
        <f t="shared" ref="K853:L868" si="56">+C853</f>
        <v>LIMONCOCHA</v>
      </c>
      <c r="L853" s="74" t="str">
        <f t="shared" si="56"/>
        <v>PAD K</v>
      </c>
      <c r="M853" s="74" t="str">
        <f t="shared" si="54"/>
        <v>LIMONCOCHA-K046</v>
      </c>
      <c r="N853" s="71" t="s">
        <v>3382</v>
      </c>
    </row>
    <row r="854" spans="1:14" hidden="1">
      <c r="A854" s="74" t="s">
        <v>2742</v>
      </c>
      <c r="B854" s="74" t="s">
        <v>4725</v>
      </c>
      <c r="C854" s="74" t="s">
        <v>2709</v>
      </c>
      <c r="D854" s="74" t="s">
        <v>3619</v>
      </c>
      <c r="E854" s="74" t="s">
        <v>5027</v>
      </c>
      <c r="F854" s="74" t="s">
        <v>5028</v>
      </c>
      <c r="G854" s="74" t="s">
        <v>5028</v>
      </c>
      <c r="H854" s="74" t="str">
        <f t="shared" si="52"/>
        <v>B15</v>
      </c>
      <c r="I854" s="74" t="str">
        <f>IF(ISERROR(VLOOKUP(H854,BD!BN$2:BO$51,2,FALSE)),"",VLOOKUP(H854,BD!BN$2:BO$51,2,FALSE))</f>
        <v>BLOQUE 15</v>
      </c>
      <c r="J854" s="74" t="str">
        <f t="shared" si="55"/>
        <v>IN</v>
      </c>
      <c r="K854" s="74" t="str">
        <f t="shared" si="56"/>
        <v>LIMONCOCHA</v>
      </c>
      <c r="L854" s="74" t="str">
        <f t="shared" si="56"/>
        <v>PAD K</v>
      </c>
      <c r="M854" s="74" t="str">
        <f t="shared" si="54"/>
        <v>LIMONCOCHA-K047</v>
      </c>
      <c r="N854" s="71" t="s">
        <v>3382</v>
      </c>
    </row>
    <row r="855" spans="1:14" hidden="1">
      <c r="A855" s="74" t="s">
        <v>2742</v>
      </c>
      <c r="B855" s="74" t="s">
        <v>4725</v>
      </c>
      <c r="C855" s="74" t="s">
        <v>2709</v>
      </c>
      <c r="D855" s="74" t="s">
        <v>3619</v>
      </c>
      <c r="E855" s="74" t="s">
        <v>5029</v>
      </c>
      <c r="F855" s="74" t="s">
        <v>5030</v>
      </c>
      <c r="G855" s="74" t="s">
        <v>5030</v>
      </c>
      <c r="H855" s="74" t="str">
        <f t="shared" si="52"/>
        <v>B15</v>
      </c>
      <c r="I855" s="74" t="str">
        <f>IF(ISERROR(VLOOKUP(H855,BD!BN$2:BO$51,2,FALSE)),"",VLOOKUP(H855,BD!BN$2:BO$51,2,FALSE))</f>
        <v>BLOQUE 15</v>
      </c>
      <c r="J855" s="74" t="str">
        <f t="shared" si="55"/>
        <v>IN</v>
      </c>
      <c r="K855" s="74" t="str">
        <f t="shared" si="56"/>
        <v>LIMONCOCHA</v>
      </c>
      <c r="L855" s="74" t="str">
        <f t="shared" si="56"/>
        <v>PAD K</v>
      </c>
      <c r="M855" s="74" t="str">
        <f t="shared" si="54"/>
        <v>LIMONCOCHA-K048</v>
      </c>
      <c r="N855" s="71" t="s">
        <v>3382</v>
      </c>
    </row>
    <row r="856" spans="1:14" hidden="1">
      <c r="A856" s="74" t="s">
        <v>2742</v>
      </c>
      <c r="B856" s="74" t="s">
        <v>4725</v>
      </c>
      <c r="C856" s="74" t="s">
        <v>2709</v>
      </c>
      <c r="D856" s="74" t="s">
        <v>3619</v>
      </c>
      <c r="E856" s="74" t="s">
        <v>5031</v>
      </c>
      <c r="F856" s="74" t="s">
        <v>5032</v>
      </c>
      <c r="G856" s="74" t="s">
        <v>5032</v>
      </c>
      <c r="H856" s="74" t="str">
        <f t="shared" ref="H856:H919" si="57">+A856</f>
        <v>B15</v>
      </c>
      <c r="I856" s="74" t="str">
        <f>IF(ISERROR(VLOOKUP(H856,BD!BN$2:BO$51,2,FALSE)),"",VLOOKUP(H856,BD!BN$2:BO$51,2,FALSE))</f>
        <v>BLOQUE 15</v>
      </c>
      <c r="J856" s="74" t="str">
        <f t="shared" si="55"/>
        <v>IN</v>
      </c>
      <c r="K856" s="74" t="str">
        <f t="shared" si="56"/>
        <v>LIMONCOCHA</v>
      </c>
      <c r="L856" s="74" t="str">
        <f t="shared" si="56"/>
        <v>PAD K</v>
      </c>
      <c r="M856" s="74" t="str">
        <f t="shared" si="54"/>
        <v>LIMONCOCHA-K049</v>
      </c>
      <c r="N856" s="71" t="s">
        <v>3382</v>
      </c>
    </row>
    <row r="857" spans="1:14" hidden="1">
      <c r="A857" s="74" t="s">
        <v>2742</v>
      </c>
      <c r="B857" s="74" t="s">
        <v>4725</v>
      </c>
      <c r="C857" s="74" t="s">
        <v>2709</v>
      </c>
      <c r="D857" s="74" t="s">
        <v>3668</v>
      </c>
      <c r="E857" s="74" t="s">
        <v>5033</v>
      </c>
      <c r="F857" s="74" t="s">
        <v>5034</v>
      </c>
      <c r="G857" s="74" t="s">
        <v>5034</v>
      </c>
      <c r="H857" s="74" t="str">
        <f t="shared" si="57"/>
        <v>B15</v>
      </c>
      <c r="I857" s="74" t="str">
        <f>IF(ISERROR(VLOOKUP(H857,BD!BN$2:BO$51,2,FALSE)),"",VLOOKUP(H857,BD!BN$2:BO$51,2,FALSE))</f>
        <v>BLOQUE 15</v>
      </c>
      <c r="J857" s="74" t="str">
        <f t="shared" si="55"/>
        <v>IN</v>
      </c>
      <c r="K857" s="74" t="str">
        <f t="shared" si="56"/>
        <v>LIMONCOCHA</v>
      </c>
      <c r="L857" s="74" t="str">
        <f t="shared" si="56"/>
        <v>PAD L</v>
      </c>
      <c r="M857" s="74" t="str">
        <f t="shared" si="54"/>
        <v>LIMONCOCHA-L023A</v>
      </c>
      <c r="N857" s="71" t="s">
        <v>3382</v>
      </c>
    </row>
    <row r="858" spans="1:14" hidden="1">
      <c r="A858" s="74" t="s">
        <v>2742</v>
      </c>
      <c r="B858" s="74" t="s">
        <v>4725</v>
      </c>
      <c r="C858" s="74" t="s">
        <v>2709</v>
      </c>
      <c r="D858" s="74" t="s">
        <v>3668</v>
      </c>
      <c r="E858" s="74" t="s">
        <v>5035</v>
      </c>
      <c r="F858" s="74" t="s">
        <v>5036</v>
      </c>
      <c r="G858" s="74" t="s">
        <v>5036</v>
      </c>
      <c r="H858" s="74" t="str">
        <f t="shared" si="57"/>
        <v>B15</v>
      </c>
      <c r="I858" s="74" t="str">
        <f>IF(ISERROR(VLOOKUP(H858,BD!BN$2:BO$51,2,FALSE)),"",VLOOKUP(H858,BD!BN$2:BO$51,2,FALSE))</f>
        <v>BLOQUE 15</v>
      </c>
      <c r="J858" s="74" t="str">
        <f t="shared" si="55"/>
        <v>IN</v>
      </c>
      <c r="K858" s="74" t="str">
        <f t="shared" si="56"/>
        <v>LIMONCOCHA</v>
      </c>
      <c r="L858" s="74" t="str">
        <f t="shared" si="56"/>
        <v>PAD L</v>
      </c>
      <c r="M858" s="74" t="str">
        <f t="shared" si="54"/>
        <v>LIMONCOCHA-L026</v>
      </c>
      <c r="N858" s="71" t="s">
        <v>3382</v>
      </c>
    </row>
    <row r="859" spans="1:14" hidden="1">
      <c r="A859" s="74" t="s">
        <v>2742</v>
      </c>
      <c r="B859" s="74" t="s">
        <v>4725</v>
      </c>
      <c r="C859" s="74" t="s">
        <v>2709</v>
      </c>
      <c r="D859" s="74" t="s">
        <v>3668</v>
      </c>
      <c r="E859" s="74" t="s">
        <v>5037</v>
      </c>
      <c r="F859" s="74" t="s">
        <v>5038</v>
      </c>
      <c r="G859" s="74" t="s">
        <v>5038</v>
      </c>
      <c r="H859" s="74" t="str">
        <f t="shared" si="57"/>
        <v>B15</v>
      </c>
      <c r="I859" s="74" t="str">
        <f>IF(ISERROR(VLOOKUP(H859,BD!BN$2:BO$51,2,FALSE)),"",VLOOKUP(H859,BD!BN$2:BO$51,2,FALSE))</f>
        <v>BLOQUE 15</v>
      </c>
      <c r="J859" s="74" t="str">
        <f t="shared" si="55"/>
        <v>IN</v>
      </c>
      <c r="K859" s="74" t="str">
        <f t="shared" si="56"/>
        <v>LIMONCOCHA</v>
      </c>
      <c r="L859" s="74" t="str">
        <f t="shared" si="56"/>
        <v>PAD L</v>
      </c>
      <c r="M859" s="74" t="str">
        <f t="shared" si="54"/>
        <v>LIMONCOCHA-L027</v>
      </c>
      <c r="N859" s="71" t="s">
        <v>3382</v>
      </c>
    </row>
    <row r="860" spans="1:14" hidden="1">
      <c r="A860" s="74" t="s">
        <v>2742</v>
      </c>
      <c r="B860" s="74" t="s">
        <v>4725</v>
      </c>
      <c r="C860" s="74" t="s">
        <v>2709</v>
      </c>
      <c r="D860" s="74" t="s">
        <v>3668</v>
      </c>
      <c r="E860" s="74" t="s">
        <v>5039</v>
      </c>
      <c r="F860" s="74" t="s">
        <v>5040</v>
      </c>
      <c r="G860" s="74" t="s">
        <v>5040</v>
      </c>
      <c r="H860" s="74" t="str">
        <f t="shared" si="57"/>
        <v>B15</v>
      </c>
      <c r="I860" s="74" t="str">
        <f>IF(ISERROR(VLOOKUP(H860,BD!BN$2:BO$51,2,FALSE)),"",VLOOKUP(H860,BD!BN$2:BO$51,2,FALSE))</f>
        <v>BLOQUE 15</v>
      </c>
      <c r="J860" s="74" t="str">
        <f t="shared" si="55"/>
        <v>IN</v>
      </c>
      <c r="K860" s="74" t="str">
        <f t="shared" si="56"/>
        <v>LIMONCOCHA</v>
      </c>
      <c r="L860" s="74" t="str">
        <f t="shared" si="56"/>
        <v>PAD L</v>
      </c>
      <c r="M860" s="74" t="str">
        <f t="shared" si="54"/>
        <v>LIMONCOCHA-L028</v>
      </c>
      <c r="N860" s="71" t="s">
        <v>3382</v>
      </c>
    </row>
    <row r="861" spans="1:14" hidden="1">
      <c r="A861" s="74" t="s">
        <v>2742</v>
      </c>
      <c r="B861" s="74" t="s">
        <v>4725</v>
      </c>
      <c r="C861" s="74" t="s">
        <v>2709</v>
      </c>
      <c r="D861" s="74" t="s">
        <v>3668</v>
      </c>
      <c r="E861" s="74" t="s">
        <v>5041</v>
      </c>
      <c r="F861" s="74" t="s">
        <v>5042</v>
      </c>
      <c r="G861" s="74" t="s">
        <v>5042</v>
      </c>
      <c r="H861" s="74" t="str">
        <f t="shared" si="57"/>
        <v>B15</v>
      </c>
      <c r="I861" s="74" t="str">
        <f>IF(ISERROR(VLOOKUP(H861,BD!BN$2:BO$51,2,FALSE)),"",VLOOKUP(H861,BD!BN$2:BO$51,2,FALSE))</f>
        <v>BLOQUE 15</v>
      </c>
      <c r="J861" s="74" t="str">
        <f t="shared" si="55"/>
        <v>IN</v>
      </c>
      <c r="K861" s="74" t="str">
        <f t="shared" si="56"/>
        <v>LIMONCOCHA</v>
      </c>
      <c r="L861" s="74" t="str">
        <f t="shared" si="56"/>
        <v>PAD L</v>
      </c>
      <c r="M861" s="74" t="str">
        <f t="shared" si="54"/>
        <v>LIMONCOCHA-L029</v>
      </c>
      <c r="N861" s="71" t="s">
        <v>3382</v>
      </c>
    </row>
    <row r="862" spans="1:14" hidden="1">
      <c r="A862" s="74" t="s">
        <v>2742</v>
      </c>
      <c r="B862" s="74" t="s">
        <v>4725</v>
      </c>
      <c r="C862" s="74" t="s">
        <v>2709</v>
      </c>
      <c r="D862" s="74" t="s">
        <v>3668</v>
      </c>
      <c r="E862" s="74" t="s">
        <v>5043</v>
      </c>
      <c r="F862" s="74" t="s">
        <v>5044</v>
      </c>
      <c r="G862" s="74" t="s">
        <v>5044</v>
      </c>
      <c r="H862" s="74" t="str">
        <f t="shared" si="57"/>
        <v>B15</v>
      </c>
      <c r="I862" s="74" t="str">
        <f>IF(ISERROR(VLOOKUP(H862,BD!BN$2:BO$51,2,FALSE)),"",VLOOKUP(H862,BD!BN$2:BO$51,2,FALSE))</f>
        <v>BLOQUE 15</v>
      </c>
      <c r="J862" s="74" t="str">
        <f t="shared" si="55"/>
        <v>IN</v>
      </c>
      <c r="K862" s="74" t="str">
        <f t="shared" si="56"/>
        <v>LIMONCOCHA</v>
      </c>
      <c r="L862" s="74" t="str">
        <f t="shared" si="56"/>
        <v>PAD L</v>
      </c>
      <c r="M862" s="74" t="str">
        <f t="shared" si="54"/>
        <v>LIMONCOCHA-L030</v>
      </c>
      <c r="N862" s="71" t="s">
        <v>3382</v>
      </c>
    </row>
    <row r="863" spans="1:14" hidden="1">
      <c r="A863" s="74" t="s">
        <v>2742</v>
      </c>
      <c r="B863" s="74" t="s">
        <v>4725</v>
      </c>
      <c r="C863" s="74" t="s">
        <v>2709</v>
      </c>
      <c r="D863" s="74" t="s">
        <v>3668</v>
      </c>
      <c r="E863" s="74" t="s">
        <v>5045</v>
      </c>
      <c r="F863" s="74" t="s">
        <v>5046</v>
      </c>
      <c r="G863" s="74" t="s">
        <v>5046</v>
      </c>
      <c r="H863" s="74" t="str">
        <f t="shared" si="57"/>
        <v>B15</v>
      </c>
      <c r="I863" s="74" t="str">
        <f>IF(ISERROR(VLOOKUP(H863,BD!BN$2:BO$51,2,FALSE)),"",VLOOKUP(H863,BD!BN$2:BO$51,2,FALSE))</f>
        <v>BLOQUE 15</v>
      </c>
      <c r="J863" s="74" t="str">
        <f t="shared" si="55"/>
        <v>IN</v>
      </c>
      <c r="K863" s="74" t="str">
        <f t="shared" si="56"/>
        <v>LIMONCOCHA</v>
      </c>
      <c r="L863" s="74" t="str">
        <f t="shared" si="56"/>
        <v>PAD L</v>
      </c>
      <c r="M863" s="74" t="str">
        <f t="shared" si="54"/>
        <v>LIMONCOCHA-L035</v>
      </c>
      <c r="N863" s="71" t="s">
        <v>3382</v>
      </c>
    </row>
    <row r="864" spans="1:14" hidden="1">
      <c r="A864" s="74" t="s">
        <v>2742</v>
      </c>
      <c r="B864" s="74" t="s">
        <v>4725</v>
      </c>
      <c r="C864" s="74" t="s">
        <v>2709</v>
      </c>
      <c r="D864" s="74" t="s">
        <v>3668</v>
      </c>
      <c r="E864" s="74" t="s">
        <v>5047</v>
      </c>
      <c r="F864" s="74" t="s">
        <v>5048</v>
      </c>
      <c r="G864" s="74" t="s">
        <v>5048</v>
      </c>
      <c r="H864" s="74" t="str">
        <f t="shared" si="57"/>
        <v>B15</v>
      </c>
      <c r="I864" s="74" t="str">
        <f>IF(ISERROR(VLOOKUP(H864,BD!BN$2:BO$51,2,FALSE)),"",VLOOKUP(H864,BD!BN$2:BO$51,2,FALSE))</f>
        <v>BLOQUE 15</v>
      </c>
      <c r="J864" s="74" t="str">
        <f t="shared" si="55"/>
        <v>IN</v>
      </c>
      <c r="K864" s="74" t="str">
        <f t="shared" si="56"/>
        <v>LIMONCOCHA</v>
      </c>
      <c r="L864" s="74" t="str">
        <f t="shared" si="56"/>
        <v>PAD L</v>
      </c>
      <c r="M864" s="74" t="str">
        <f t="shared" si="54"/>
        <v>LIMONCOCHA-L055</v>
      </c>
      <c r="N864" s="71" t="s">
        <v>3382</v>
      </c>
    </row>
    <row r="865" spans="1:14" hidden="1">
      <c r="A865" s="74" t="s">
        <v>2742</v>
      </c>
      <c r="B865" s="74" t="s">
        <v>4725</v>
      </c>
      <c r="C865" s="74" t="s">
        <v>2709</v>
      </c>
      <c r="D865" s="74" t="s">
        <v>3668</v>
      </c>
      <c r="E865" s="74" t="s">
        <v>5049</v>
      </c>
      <c r="F865" s="74" t="s">
        <v>5050</v>
      </c>
      <c r="G865" s="74" t="s">
        <v>5050</v>
      </c>
      <c r="H865" s="74" t="str">
        <f t="shared" si="57"/>
        <v>B15</v>
      </c>
      <c r="I865" s="74" t="str">
        <f>IF(ISERROR(VLOOKUP(H865,BD!BN$2:BO$51,2,FALSE)),"",VLOOKUP(H865,BD!BN$2:BO$51,2,FALSE))</f>
        <v>BLOQUE 15</v>
      </c>
      <c r="J865" s="74" t="str">
        <f t="shared" si="55"/>
        <v>IN</v>
      </c>
      <c r="K865" s="74" t="str">
        <f t="shared" si="56"/>
        <v>LIMONCOCHA</v>
      </c>
      <c r="L865" s="74" t="str">
        <f t="shared" si="56"/>
        <v>PAD L</v>
      </c>
      <c r="M865" s="74" t="str">
        <f t="shared" si="54"/>
        <v>LIMONCOCHA-L056</v>
      </c>
      <c r="N865" s="71" t="s">
        <v>3382</v>
      </c>
    </row>
    <row r="866" spans="1:14" hidden="1">
      <c r="A866" s="74" t="s">
        <v>2742</v>
      </c>
      <c r="B866" s="74" t="s">
        <v>4725</v>
      </c>
      <c r="C866" s="74" t="s">
        <v>2709</v>
      </c>
      <c r="D866" s="74" t="s">
        <v>3668</v>
      </c>
      <c r="E866" s="74" t="s">
        <v>5051</v>
      </c>
      <c r="F866" s="74" t="s">
        <v>5052</v>
      </c>
      <c r="G866" s="74" t="s">
        <v>5052</v>
      </c>
      <c r="H866" s="74" t="str">
        <f t="shared" si="57"/>
        <v>B15</v>
      </c>
      <c r="I866" s="74" t="str">
        <f>IF(ISERROR(VLOOKUP(H866,BD!BN$2:BO$51,2,FALSE)),"",VLOOKUP(H866,BD!BN$2:BO$51,2,FALSE))</f>
        <v>BLOQUE 15</v>
      </c>
      <c r="J866" s="74" t="str">
        <f t="shared" si="55"/>
        <v>IN</v>
      </c>
      <c r="K866" s="74" t="str">
        <f t="shared" si="56"/>
        <v>LIMONCOCHA</v>
      </c>
      <c r="L866" s="74" t="str">
        <f t="shared" si="56"/>
        <v>PAD L</v>
      </c>
      <c r="M866" s="74" t="str">
        <f t="shared" si="54"/>
        <v>LIMONCOCHA-L064</v>
      </c>
      <c r="N866" s="71" t="s">
        <v>3382</v>
      </c>
    </row>
    <row r="867" spans="1:14" hidden="1">
      <c r="A867" s="74" t="s">
        <v>2742</v>
      </c>
      <c r="B867" s="74" t="s">
        <v>4725</v>
      </c>
      <c r="C867" s="74" t="s">
        <v>2698</v>
      </c>
      <c r="D867" s="74" t="s">
        <v>3489</v>
      </c>
      <c r="E867" s="74" t="s">
        <v>5053</v>
      </c>
      <c r="F867" s="74" t="s">
        <v>5054</v>
      </c>
      <c r="G867" s="74" t="s">
        <v>5054</v>
      </c>
      <c r="H867" s="74" t="str">
        <f t="shared" si="57"/>
        <v>B15</v>
      </c>
      <c r="I867" s="74" t="str">
        <f>IF(ISERROR(VLOOKUP(H867,BD!BN$2:BO$51,2,FALSE)),"",VLOOKUP(H867,BD!BN$2:BO$51,2,FALSE))</f>
        <v>BLOQUE 15</v>
      </c>
      <c r="J867" s="74" t="str">
        <f t="shared" si="55"/>
        <v>IN</v>
      </c>
      <c r="K867" s="74" t="str">
        <f t="shared" si="56"/>
        <v>NAPO</v>
      </c>
      <c r="L867" s="74" t="str">
        <f t="shared" si="56"/>
        <v>PAD A</v>
      </c>
      <c r="M867" s="74" t="str">
        <f t="shared" si="54"/>
        <v>NAPO-A003</v>
      </c>
      <c r="N867" s="71" t="s">
        <v>3382</v>
      </c>
    </row>
    <row r="868" spans="1:14" hidden="1">
      <c r="A868" s="74" t="s">
        <v>2742</v>
      </c>
      <c r="B868" s="74" t="s">
        <v>4725</v>
      </c>
      <c r="C868" s="74" t="s">
        <v>2698</v>
      </c>
      <c r="D868" s="74" t="s">
        <v>3489</v>
      </c>
      <c r="E868" s="74" t="s">
        <v>5055</v>
      </c>
      <c r="F868" s="74" t="s">
        <v>5056</v>
      </c>
      <c r="G868" s="74" t="s">
        <v>5056</v>
      </c>
      <c r="H868" s="74" t="str">
        <f t="shared" si="57"/>
        <v>B15</v>
      </c>
      <c r="I868" s="74" t="str">
        <f>IF(ISERROR(VLOOKUP(H868,BD!BN$2:BO$51,2,FALSE)),"",VLOOKUP(H868,BD!BN$2:BO$51,2,FALSE))</f>
        <v>BLOQUE 15</v>
      </c>
      <c r="J868" s="74" t="str">
        <f t="shared" si="55"/>
        <v>IN</v>
      </c>
      <c r="K868" s="74" t="str">
        <f t="shared" si="56"/>
        <v>NAPO</v>
      </c>
      <c r="L868" s="74" t="str">
        <f t="shared" si="56"/>
        <v>PAD A</v>
      </c>
      <c r="M868" s="74" t="str">
        <f t="shared" si="54"/>
        <v>NAPO-A002</v>
      </c>
      <c r="N868" s="71" t="s">
        <v>3382</v>
      </c>
    </row>
    <row r="869" spans="1:14" hidden="1">
      <c r="A869" s="74" t="s">
        <v>2742</v>
      </c>
      <c r="B869" s="74" t="s">
        <v>4725</v>
      </c>
      <c r="C869" s="74" t="s">
        <v>2698</v>
      </c>
      <c r="D869" s="74" t="s">
        <v>3489</v>
      </c>
      <c r="E869" s="74" t="s">
        <v>5057</v>
      </c>
      <c r="F869" s="74" t="s">
        <v>5058</v>
      </c>
      <c r="G869" s="74" t="s">
        <v>5058</v>
      </c>
      <c r="H869" s="74" t="str">
        <f t="shared" si="57"/>
        <v>B15</v>
      </c>
      <c r="I869" s="74" t="str">
        <f>IF(ISERROR(VLOOKUP(H869,BD!BN$2:BO$51,2,FALSE)),"",VLOOKUP(H869,BD!BN$2:BO$51,2,FALSE))</f>
        <v>BLOQUE 15</v>
      </c>
      <c r="J869" s="74" t="str">
        <f t="shared" si="55"/>
        <v>IN</v>
      </c>
      <c r="K869" s="74" t="str">
        <f t="shared" ref="K869:L922" si="58">+C869</f>
        <v>NAPO</v>
      </c>
      <c r="L869" s="74" t="str">
        <f t="shared" si="58"/>
        <v>PAD A</v>
      </c>
      <c r="M869" s="74" t="str">
        <f t="shared" si="54"/>
        <v>NAPO-A001</v>
      </c>
      <c r="N869" s="71" t="s">
        <v>3382</v>
      </c>
    </row>
    <row r="870" spans="1:14" hidden="1">
      <c r="A870" s="74" t="s">
        <v>2742</v>
      </c>
      <c r="B870" s="74" t="s">
        <v>4725</v>
      </c>
      <c r="C870" s="74" t="s">
        <v>2788</v>
      </c>
      <c r="D870" s="74" t="s">
        <v>3489</v>
      </c>
      <c r="E870" s="74" t="s">
        <v>5059</v>
      </c>
      <c r="F870" s="74" t="s">
        <v>5060</v>
      </c>
      <c r="G870" s="74" t="s">
        <v>5060</v>
      </c>
      <c r="H870" s="74" t="str">
        <f t="shared" si="57"/>
        <v>B15</v>
      </c>
      <c r="I870" s="74" t="str">
        <f>IF(ISERROR(VLOOKUP(H870,BD!BN$2:BO$51,2,FALSE)),"",VLOOKUP(H870,BD!BN$2:BO$51,2,FALSE))</f>
        <v>BLOQUE 15</v>
      </c>
      <c r="J870" s="74" t="str">
        <f t="shared" si="55"/>
        <v>IN</v>
      </c>
      <c r="K870" s="74" t="str">
        <f t="shared" si="58"/>
        <v>PAKA NORTE</v>
      </c>
      <c r="L870" s="74" t="str">
        <f t="shared" si="58"/>
        <v>PAD A</v>
      </c>
      <c r="M870" s="74" t="str">
        <f t="shared" si="54"/>
        <v>PAKA NORTE-A001</v>
      </c>
      <c r="N870" s="71" t="s">
        <v>3382</v>
      </c>
    </row>
    <row r="871" spans="1:14" hidden="1">
      <c r="A871" s="74" t="s">
        <v>2742</v>
      </c>
      <c r="B871" s="74" t="s">
        <v>4725</v>
      </c>
      <c r="C871" s="74" t="s">
        <v>2788</v>
      </c>
      <c r="D871" s="74" t="s">
        <v>3489</v>
      </c>
      <c r="E871" s="74" t="s">
        <v>5061</v>
      </c>
      <c r="F871" s="74" t="s">
        <v>5062</v>
      </c>
      <c r="G871" s="74" t="s">
        <v>5062</v>
      </c>
      <c r="H871" s="74" t="str">
        <f t="shared" si="57"/>
        <v>B15</v>
      </c>
      <c r="I871" s="74" t="str">
        <f>IF(ISERROR(VLOOKUP(H871,BD!BN$2:BO$51,2,FALSE)),"",VLOOKUP(H871,BD!BN$2:BO$51,2,FALSE))</f>
        <v>BLOQUE 15</v>
      </c>
      <c r="J871" s="74" t="str">
        <f t="shared" si="55"/>
        <v>IN</v>
      </c>
      <c r="K871" s="74" t="str">
        <f t="shared" si="58"/>
        <v>PAKA NORTE</v>
      </c>
      <c r="L871" s="74" t="str">
        <f t="shared" si="58"/>
        <v>PAD A</v>
      </c>
      <c r="M871" s="74" t="str">
        <f t="shared" si="54"/>
        <v>PAKA NORTE-A002</v>
      </c>
      <c r="N871" s="71" t="s">
        <v>3382</v>
      </c>
    </row>
    <row r="872" spans="1:14" hidden="1">
      <c r="A872" s="74" t="s">
        <v>2742</v>
      </c>
      <c r="B872" s="74" t="s">
        <v>4725</v>
      </c>
      <c r="C872" s="74" t="s">
        <v>2788</v>
      </c>
      <c r="D872" s="74" t="s">
        <v>3489</v>
      </c>
      <c r="E872" s="74" t="s">
        <v>5063</v>
      </c>
      <c r="F872" s="74" t="s">
        <v>5064</v>
      </c>
      <c r="G872" s="74" t="s">
        <v>5064</v>
      </c>
      <c r="H872" s="74" t="str">
        <f t="shared" si="57"/>
        <v>B15</v>
      </c>
      <c r="I872" s="74" t="str">
        <f>IF(ISERROR(VLOOKUP(H872,BD!BN$2:BO$51,2,FALSE)),"",VLOOKUP(H872,BD!BN$2:BO$51,2,FALSE))</f>
        <v>BLOQUE 15</v>
      </c>
      <c r="J872" s="74" t="str">
        <f t="shared" si="55"/>
        <v>IN</v>
      </c>
      <c r="K872" s="74" t="str">
        <f t="shared" si="58"/>
        <v>PAKA NORTE</v>
      </c>
      <c r="L872" s="74" t="str">
        <f t="shared" si="58"/>
        <v>PAD A</v>
      </c>
      <c r="M872" s="74" t="str">
        <f t="shared" si="54"/>
        <v>PAKA NORTE-A003</v>
      </c>
      <c r="N872" s="71" t="s">
        <v>3382</v>
      </c>
    </row>
    <row r="873" spans="1:14" hidden="1">
      <c r="A873" s="74" t="s">
        <v>2742</v>
      </c>
      <c r="B873" s="74" t="s">
        <v>4725</v>
      </c>
      <c r="C873" s="74" t="s">
        <v>2788</v>
      </c>
      <c r="D873" s="74" t="s">
        <v>3489</v>
      </c>
      <c r="E873" s="74" t="s">
        <v>5065</v>
      </c>
      <c r="F873" s="74" t="s">
        <v>5066</v>
      </c>
      <c r="G873" s="74" t="s">
        <v>5066</v>
      </c>
      <c r="H873" s="74" t="str">
        <f t="shared" si="57"/>
        <v>B15</v>
      </c>
      <c r="I873" s="74" t="str">
        <f>IF(ISERROR(VLOOKUP(H873,BD!BN$2:BO$51,2,FALSE)),"",VLOOKUP(H873,BD!BN$2:BO$51,2,FALSE))</f>
        <v>BLOQUE 15</v>
      </c>
      <c r="J873" s="74" t="str">
        <f t="shared" si="55"/>
        <v>IN</v>
      </c>
      <c r="K873" s="74" t="str">
        <f t="shared" si="58"/>
        <v>PAKA NORTE</v>
      </c>
      <c r="L873" s="74" t="str">
        <f t="shared" si="58"/>
        <v>PAD A</v>
      </c>
      <c r="M873" s="74" t="str">
        <f t="shared" si="54"/>
        <v>PAKA NORTE-A004</v>
      </c>
      <c r="N873" s="71" t="s">
        <v>3382</v>
      </c>
    </row>
    <row r="874" spans="1:14" hidden="1">
      <c r="A874" s="74" t="s">
        <v>2742</v>
      </c>
      <c r="B874" s="74" t="s">
        <v>4725</v>
      </c>
      <c r="C874" s="74" t="s">
        <v>2788</v>
      </c>
      <c r="D874" s="74" t="s">
        <v>3489</v>
      </c>
      <c r="E874" s="74" t="s">
        <v>5067</v>
      </c>
      <c r="F874" s="74" t="s">
        <v>5068</v>
      </c>
      <c r="G874" s="74" t="s">
        <v>5068</v>
      </c>
      <c r="H874" s="74" t="str">
        <f t="shared" si="57"/>
        <v>B15</v>
      </c>
      <c r="I874" s="74" t="str">
        <f>IF(ISERROR(VLOOKUP(H874,BD!BN$2:BO$51,2,FALSE)),"",VLOOKUP(H874,BD!BN$2:BO$51,2,FALSE))</f>
        <v>BLOQUE 15</v>
      </c>
      <c r="J874" s="74" t="str">
        <f t="shared" si="55"/>
        <v>IN</v>
      </c>
      <c r="K874" s="74" t="str">
        <f t="shared" si="58"/>
        <v>PAKA NORTE</v>
      </c>
      <c r="L874" s="74" t="str">
        <f t="shared" si="58"/>
        <v>PAD A</v>
      </c>
      <c r="M874" s="74" t="str">
        <f t="shared" si="54"/>
        <v>PAKA NORTE-A005</v>
      </c>
      <c r="N874" s="71" t="s">
        <v>3382</v>
      </c>
    </row>
    <row r="875" spans="1:14" hidden="1">
      <c r="A875" s="74" t="s">
        <v>2742</v>
      </c>
      <c r="B875" s="74" t="s">
        <v>4725</v>
      </c>
      <c r="C875" s="74" t="s">
        <v>2788</v>
      </c>
      <c r="D875" s="74" t="s">
        <v>3489</v>
      </c>
      <c r="E875" s="74" t="s">
        <v>5069</v>
      </c>
      <c r="F875" s="74" t="s">
        <v>5070</v>
      </c>
      <c r="G875" s="74" t="s">
        <v>5070</v>
      </c>
      <c r="H875" s="74" t="str">
        <f t="shared" si="57"/>
        <v>B15</v>
      </c>
      <c r="I875" s="74" t="str">
        <f>IF(ISERROR(VLOOKUP(H875,BD!BN$2:BO$51,2,FALSE)),"",VLOOKUP(H875,BD!BN$2:BO$51,2,FALSE))</f>
        <v>BLOQUE 15</v>
      </c>
      <c r="J875" s="74" t="str">
        <f t="shared" si="55"/>
        <v>IN</v>
      </c>
      <c r="K875" s="74" t="str">
        <f t="shared" si="58"/>
        <v>PAKA NORTE</v>
      </c>
      <c r="L875" s="74" t="str">
        <f t="shared" si="58"/>
        <v>PAD A</v>
      </c>
      <c r="M875" s="74" t="str">
        <f t="shared" si="54"/>
        <v>PAKA NORTE-A006</v>
      </c>
      <c r="N875" s="71" t="s">
        <v>3382</v>
      </c>
    </row>
    <row r="876" spans="1:14" hidden="1">
      <c r="A876" s="74" t="s">
        <v>2742</v>
      </c>
      <c r="B876" s="74" t="s">
        <v>4725</v>
      </c>
      <c r="C876" s="74" t="s">
        <v>2788</v>
      </c>
      <c r="D876" s="74" t="s">
        <v>3489</v>
      </c>
      <c r="E876" s="74" t="s">
        <v>5071</v>
      </c>
      <c r="F876" s="74" t="s">
        <v>5072</v>
      </c>
      <c r="G876" s="74" t="s">
        <v>5072</v>
      </c>
      <c r="H876" s="74" t="str">
        <f t="shared" si="57"/>
        <v>B15</v>
      </c>
      <c r="I876" s="74" t="str">
        <f>IF(ISERROR(VLOOKUP(H876,BD!BN$2:BO$51,2,FALSE)),"",VLOOKUP(H876,BD!BN$2:BO$51,2,FALSE))</f>
        <v>BLOQUE 15</v>
      </c>
      <c r="J876" s="74" t="str">
        <f t="shared" si="55"/>
        <v>IN</v>
      </c>
      <c r="K876" s="74" t="str">
        <f t="shared" si="58"/>
        <v>PAKA NORTE</v>
      </c>
      <c r="L876" s="74" t="str">
        <f t="shared" si="58"/>
        <v>PAD A</v>
      </c>
      <c r="M876" s="74" t="str">
        <f t="shared" si="54"/>
        <v>PAKA NORTE-A007</v>
      </c>
      <c r="N876" s="71" t="s">
        <v>3382</v>
      </c>
    </row>
    <row r="877" spans="1:14" hidden="1">
      <c r="A877" s="74" t="s">
        <v>2742</v>
      </c>
      <c r="B877" s="74" t="s">
        <v>4725</v>
      </c>
      <c r="C877" s="74" t="s">
        <v>2788</v>
      </c>
      <c r="D877" s="74" t="s">
        <v>3489</v>
      </c>
      <c r="E877" s="74" t="s">
        <v>5071</v>
      </c>
      <c r="F877" s="74" t="s">
        <v>5072</v>
      </c>
      <c r="G877" s="74" t="s">
        <v>5073</v>
      </c>
      <c r="H877" s="74" t="str">
        <f t="shared" si="57"/>
        <v>B15</v>
      </c>
      <c r="I877" s="74" t="str">
        <f>IF(ISERROR(VLOOKUP(H877,BD!BN$2:BO$51,2,FALSE)),"",VLOOKUP(H877,BD!BN$2:BO$51,2,FALSE))</f>
        <v>BLOQUE 15</v>
      </c>
      <c r="J877" s="74" t="str">
        <f t="shared" si="55"/>
        <v>IN</v>
      </c>
      <c r="K877" s="74" t="str">
        <f t="shared" si="58"/>
        <v>PAKA NORTE</v>
      </c>
      <c r="L877" s="74" t="str">
        <f t="shared" si="58"/>
        <v>PAD A</v>
      </c>
      <c r="M877" s="74" t="str">
        <f t="shared" si="54"/>
        <v>PAKA NORTE-A007R1</v>
      </c>
      <c r="N877" s="71" t="s">
        <v>3382</v>
      </c>
    </row>
    <row r="878" spans="1:14" hidden="1">
      <c r="A878" s="74" t="s">
        <v>2742</v>
      </c>
      <c r="B878" s="74" t="s">
        <v>4725</v>
      </c>
      <c r="C878" s="74" t="s">
        <v>2788</v>
      </c>
      <c r="D878" s="74" t="s">
        <v>3489</v>
      </c>
      <c r="E878" s="74" t="s">
        <v>5074</v>
      </c>
      <c r="F878" s="74" t="s">
        <v>5075</v>
      </c>
      <c r="G878" s="74" t="s">
        <v>5075</v>
      </c>
      <c r="H878" s="74" t="str">
        <f t="shared" si="57"/>
        <v>B15</v>
      </c>
      <c r="I878" s="74" t="str">
        <f>IF(ISERROR(VLOOKUP(H878,BD!BN$2:BO$51,2,FALSE)),"",VLOOKUP(H878,BD!BN$2:BO$51,2,FALSE))</f>
        <v>BLOQUE 15</v>
      </c>
      <c r="J878" s="74" t="str">
        <f t="shared" si="55"/>
        <v>IN</v>
      </c>
      <c r="K878" s="74" t="str">
        <f t="shared" si="58"/>
        <v>PAKA NORTE</v>
      </c>
      <c r="L878" s="74" t="str">
        <f t="shared" si="58"/>
        <v>PAD A</v>
      </c>
      <c r="M878" s="74" t="str">
        <f t="shared" si="54"/>
        <v>PAKA NORTE-A008</v>
      </c>
      <c r="N878" s="71" t="s">
        <v>3382</v>
      </c>
    </row>
    <row r="879" spans="1:14" hidden="1">
      <c r="A879" s="74" t="s">
        <v>2742</v>
      </c>
      <c r="B879" s="74" t="s">
        <v>4725</v>
      </c>
      <c r="C879" s="74" t="s">
        <v>2788</v>
      </c>
      <c r="D879" s="74" t="s">
        <v>3489</v>
      </c>
      <c r="E879" s="74" t="s">
        <v>5076</v>
      </c>
      <c r="F879" s="74" t="s">
        <v>5077</v>
      </c>
      <c r="G879" s="74" t="s">
        <v>5077</v>
      </c>
      <c r="H879" s="74" t="str">
        <f t="shared" si="57"/>
        <v>B15</v>
      </c>
      <c r="I879" s="74" t="str">
        <f>IF(ISERROR(VLOOKUP(H879,BD!BN$2:BO$51,2,FALSE)),"",VLOOKUP(H879,BD!BN$2:BO$51,2,FALSE))</f>
        <v>BLOQUE 15</v>
      </c>
      <c r="J879" s="74" t="str">
        <f t="shared" si="55"/>
        <v>IN</v>
      </c>
      <c r="K879" s="74" t="str">
        <f t="shared" si="58"/>
        <v>PAKA NORTE</v>
      </c>
      <c r="L879" s="74" t="str">
        <f t="shared" si="58"/>
        <v>PAD A</v>
      </c>
      <c r="M879" s="74" t="str">
        <f t="shared" si="54"/>
        <v>PAKA NORTE-A009</v>
      </c>
      <c r="N879" s="71" t="s">
        <v>3382</v>
      </c>
    </row>
    <row r="880" spans="1:14" hidden="1">
      <c r="A880" s="74" t="s">
        <v>2742</v>
      </c>
      <c r="B880" s="74" t="s">
        <v>4725</v>
      </c>
      <c r="C880" s="74" t="s">
        <v>2788</v>
      </c>
      <c r="D880" s="74" t="s">
        <v>3489</v>
      </c>
      <c r="E880" s="74" t="s">
        <v>5078</v>
      </c>
      <c r="F880" s="74" t="s">
        <v>5079</v>
      </c>
      <c r="G880" s="74" t="s">
        <v>5079</v>
      </c>
      <c r="H880" s="74" t="str">
        <f t="shared" si="57"/>
        <v>B15</v>
      </c>
      <c r="I880" s="74" t="str">
        <f>IF(ISERROR(VLOOKUP(H880,BD!BN$2:BO$51,2,FALSE)),"",VLOOKUP(H880,BD!BN$2:BO$51,2,FALSE))</f>
        <v>BLOQUE 15</v>
      </c>
      <c r="J880" s="74" t="str">
        <f t="shared" si="55"/>
        <v>IN</v>
      </c>
      <c r="K880" s="74" t="str">
        <f t="shared" si="58"/>
        <v>PAKA NORTE</v>
      </c>
      <c r="L880" s="74" t="str">
        <f t="shared" si="58"/>
        <v>PAD A</v>
      </c>
      <c r="M880" s="74" t="str">
        <f t="shared" si="54"/>
        <v>PAKA NORTE-A010</v>
      </c>
      <c r="N880" s="71" t="s">
        <v>3382</v>
      </c>
    </row>
    <row r="881" spans="1:14" hidden="1">
      <c r="A881" s="74" t="s">
        <v>2742</v>
      </c>
      <c r="B881" s="74" t="s">
        <v>4725</v>
      </c>
      <c r="C881" s="74" t="s">
        <v>2788</v>
      </c>
      <c r="D881" s="74" t="s">
        <v>3489</v>
      </c>
      <c r="E881" s="74" t="s">
        <v>5080</v>
      </c>
      <c r="F881" s="74" t="s">
        <v>5081</v>
      </c>
      <c r="G881" s="74" t="s">
        <v>5081</v>
      </c>
      <c r="H881" s="74" t="str">
        <f t="shared" si="57"/>
        <v>B15</v>
      </c>
      <c r="I881" s="74" t="str">
        <f>IF(ISERROR(VLOOKUP(H881,BD!BN$2:BO$51,2,FALSE)),"",VLOOKUP(H881,BD!BN$2:BO$51,2,FALSE))</f>
        <v>BLOQUE 15</v>
      </c>
      <c r="J881" s="74" t="str">
        <f t="shared" si="55"/>
        <v>IN</v>
      </c>
      <c r="K881" s="74" t="str">
        <f t="shared" si="58"/>
        <v>PAKA NORTE</v>
      </c>
      <c r="L881" s="74" t="str">
        <f t="shared" si="58"/>
        <v>PAD A</v>
      </c>
      <c r="M881" s="74" t="str">
        <f t="shared" si="54"/>
        <v>PAKA NORTE-A011</v>
      </c>
      <c r="N881" s="71" t="s">
        <v>3382</v>
      </c>
    </row>
    <row r="882" spans="1:14" hidden="1">
      <c r="A882" s="74" t="s">
        <v>2742</v>
      </c>
      <c r="B882" s="74" t="s">
        <v>4725</v>
      </c>
      <c r="C882" s="74" t="s">
        <v>2788</v>
      </c>
      <c r="D882" s="74" t="s">
        <v>3489</v>
      </c>
      <c r="E882" s="74" t="s">
        <v>5082</v>
      </c>
      <c r="F882" s="74" t="s">
        <v>5083</v>
      </c>
      <c r="G882" s="74" t="s">
        <v>5083</v>
      </c>
      <c r="H882" s="74" t="str">
        <f t="shared" si="57"/>
        <v>B15</v>
      </c>
      <c r="I882" s="74" t="str">
        <f>IF(ISERROR(VLOOKUP(H882,BD!BN$2:BO$51,2,FALSE)),"",VLOOKUP(H882,BD!BN$2:BO$51,2,FALSE))</f>
        <v>BLOQUE 15</v>
      </c>
      <c r="J882" s="74" t="str">
        <f t="shared" si="55"/>
        <v>IN</v>
      </c>
      <c r="K882" s="74" t="str">
        <f t="shared" si="58"/>
        <v>PAKA NORTE</v>
      </c>
      <c r="L882" s="74" t="str">
        <f t="shared" si="58"/>
        <v>PAD A</v>
      </c>
      <c r="M882" s="74" t="str">
        <f t="shared" si="54"/>
        <v>PAKA NORTE-A012</v>
      </c>
      <c r="N882" s="71" t="s">
        <v>3382</v>
      </c>
    </row>
    <row r="883" spans="1:14" hidden="1">
      <c r="A883" s="74" t="s">
        <v>2742</v>
      </c>
      <c r="B883" s="74" t="s">
        <v>4725</v>
      </c>
      <c r="C883" s="74" t="s">
        <v>2788</v>
      </c>
      <c r="D883" s="74" t="s">
        <v>3489</v>
      </c>
      <c r="E883" s="74" t="s">
        <v>5084</v>
      </c>
      <c r="F883" s="74" t="s">
        <v>5085</v>
      </c>
      <c r="G883" s="74" t="s">
        <v>5085</v>
      </c>
      <c r="H883" s="74" t="str">
        <f t="shared" si="57"/>
        <v>B15</v>
      </c>
      <c r="I883" s="74" t="str">
        <f>IF(ISERROR(VLOOKUP(H883,BD!BN$2:BO$51,2,FALSE)),"",VLOOKUP(H883,BD!BN$2:BO$51,2,FALSE))</f>
        <v>BLOQUE 15</v>
      </c>
      <c r="J883" s="74" t="str">
        <f t="shared" si="55"/>
        <v>IN</v>
      </c>
      <c r="K883" s="74" t="str">
        <f t="shared" si="58"/>
        <v>PAKA NORTE</v>
      </c>
      <c r="L883" s="74" t="str">
        <f t="shared" si="58"/>
        <v>PAD A</v>
      </c>
      <c r="M883" s="74" t="str">
        <f t="shared" si="54"/>
        <v>PAKA NORTE-A013</v>
      </c>
      <c r="N883" s="71" t="s">
        <v>3382</v>
      </c>
    </row>
    <row r="884" spans="1:14" hidden="1">
      <c r="A884" s="74" t="s">
        <v>2742</v>
      </c>
      <c r="B884" s="74" t="s">
        <v>4725</v>
      </c>
      <c r="C884" s="74" t="s">
        <v>2788</v>
      </c>
      <c r="D884" s="74" t="s">
        <v>3489</v>
      </c>
      <c r="E884" s="74" t="s">
        <v>5086</v>
      </c>
      <c r="F884" s="74" t="s">
        <v>5087</v>
      </c>
      <c r="G884" s="74" t="s">
        <v>5087</v>
      </c>
      <c r="H884" s="74" t="str">
        <f t="shared" si="57"/>
        <v>B15</v>
      </c>
      <c r="I884" s="74" t="str">
        <f>IF(ISERROR(VLOOKUP(H884,BD!BN$2:BO$51,2,FALSE)),"",VLOOKUP(H884,BD!BN$2:BO$51,2,FALSE))</f>
        <v>BLOQUE 15</v>
      </c>
      <c r="J884" s="74" t="str">
        <f t="shared" si="55"/>
        <v>IN</v>
      </c>
      <c r="K884" s="74" t="str">
        <f t="shared" si="58"/>
        <v>PAKA NORTE</v>
      </c>
      <c r="L884" s="74" t="str">
        <f t="shared" si="58"/>
        <v>PAD A</v>
      </c>
      <c r="M884" s="74" t="str">
        <f t="shared" si="54"/>
        <v>PAKA NORTE-A014</v>
      </c>
      <c r="N884" s="71" t="s">
        <v>3382</v>
      </c>
    </row>
    <row r="885" spans="1:14" hidden="1">
      <c r="A885" s="74" t="s">
        <v>2742</v>
      </c>
      <c r="B885" s="74" t="s">
        <v>4725</v>
      </c>
      <c r="C885" s="74" t="s">
        <v>2788</v>
      </c>
      <c r="D885" s="74" t="s">
        <v>3489</v>
      </c>
      <c r="E885" s="74" t="s">
        <v>5088</v>
      </c>
      <c r="F885" s="74" t="s">
        <v>5089</v>
      </c>
      <c r="G885" s="74" t="s">
        <v>5089</v>
      </c>
      <c r="H885" s="74" t="str">
        <f t="shared" si="57"/>
        <v>B15</v>
      </c>
      <c r="I885" s="74" t="str">
        <f>IF(ISERROR(VLOOKUP(H885,BD!BN$2:BO$51,2,FALSE)),"",VLOOKUP(H885,BD!BN$2:BO$51,2,FALSE))</f>
        <v>BLOQUE 15</v>
      </c>
      <c r="J885" s="74" t="str">
        <f t="shared" si="55"/>
        <v>IN</v>
      </c>
      <c r="K885" s="74" t="str">
        <f t="shared" si="58"/>
        <v>PAKA NORTE</v>
      </c>
      <c r="L885" s="74" t="str">
        <f t="shared" si="58"/>
        <v>PAD A</v>
      </c>
      <c r="M885" s="74" t="str">
        <f t="shared" si="54"/>
        <v>PAKA NORTE-A015</v>
      </c>
      <c r="N885" s="71" t="s">
        <v>3382</v>
      </c>
    </row>
    <row r="886" spans="1:14" hidden="1">
      <c r="A886" s="74" t="s">
        <v>2742</v>
      </c>
      <c r="B886" s="74" t="s">
        <v>4725</v>
      </c>
      <c r="C886" s="74" t="s">
        <v>2788</v>
      </c>
      <c r="D886" s="74" t="s">
        <v>3489</v>
      </c>
      <c r="E886" s="74" t="s">
        <v>5090</v>
      </c>
      <c r="F886" s="74" t="s">
        <v>5091</v>
      </c>
      <c r="G886" s="74" t="s">
        <v>5091</v>
      </c>
      <c r="H886" s="74" t="str">
        <f t="shared" si="57"/>
        <v>B15</v>
      </c>
      <c r="I886" s="74" t="str">
        <f>IF(ISERROR(VLOOKUP(H886,BD!BN$2:BO$51,2,FALSE)),"",VLOOKUP(H886,BD!BN$2:BO$51,2,FALSE))</f>
        <v>BLOQUE 15</v>
      </c>
      <c r="J886" s="74" t="str">
        <f t="shared" si="55"/>
        <v>IN</v>
      </c>
      <c r="K886" s="74" t="str">
        <f t="shared" si="58"/>
        <v>PAKA NORTE</v>
      </c>
      <c r="L886" s="74" t="str">
        <f t="shared" si="58"/>
        <v>PAD A</v>
      </c>
      <c r="M886" s="74" t="str">
        <f t="shared" si="54"/>
        <v>PAKA NORTE-A016H</v>
      </c>
      <c r="N886" s="71" t="s">
        <v>3382</v>
      </c>
    </row>
    <row r="887" spans="1:14" hidden="1">
      <c r="A887" s="74" t="s">
        <v>2742</v>
      </c>
      <c r="B887" s="74" t="s">
        <v>4725</v>
      </c>
      <c r="C887" s="74" t="s">
        <v>2788</v>
      </c>
      <c r="D887" s="74" t="s">
        <v>3489</v>
      </c>
      <c r="E887" s="74" t="s">
        <v>5090</v>
      </c>
      <c r="F887" s="74" t="s">
        <v>5091</v>
      </c>
      <c r="G887" s="74" t="s">
        <v>5092</v>
      </c>
      <c r="H887" s="74" t="str">
        <f t="shared" si="57"/>
        <v>B15</v>
      </c>
      <c r="I887" s="74" t="str">
        <f>IF(ISERROR(VLOOKUP(H887,BD!BN$2:BO$51,2,FALSE)),"",VLOOKUP(H887,BD!BN$2:BO$51,2,FALSE))</f>
        <v>BLOQUE 15</v>
      </c>
      <c r="J887" s="74" t="str">
        <f t="shared" si="55"/>
        <v>IN</v>
      </c>
      <c r="K887" s="74" t="str">
        <f t="shared" si="58"/>
        <v>PAKA NORTE</v>
      </c>
      <c r="L887" s="74" t="str">
        <f t="shared" si="58"/>
        <v>PAD A</v>
      </c>
      <c r="M887" s="74" t="str">
        <f t="shared" si="54"/>
        <v>PAKA NORTE-A016HS1</v>
      </c>
      <c r="N887" s="71" t="s">
        <v>3382</v>
      </c>
    </row>
    <row r="888" spans="1:14" hidden="1">
      <c r="A888" s="74" t="s">
        <v>2742</v>
      </c>
      <c r="B888" s="74" t="s">
        <v>4725</v>
      </c>
      <c r="C888" s="74" t="s">
        <v>2788</v>
      </c>
      <c r="D888" s="74" t="s">
        <v>3489</v>
      </c>
      <c r="E888" s="74" t="s">
        <v>5093</v>
      </c>
      <c r="F888" s="74" t="s">
        <v>5094</v>
      </c>
      <c r="G888" s="74" t="s">
        <v>5094</v>
      </c>
      <c r="H888" s="74" t="str">
        <f t="shared" si="57"/>
        <v>B15</v>
      </c>
      <c r="I888" s="74" t="str">
        <f>IF(ISERROR(VLOOKUP(H888,BD!BN$2:BO$51,2,FALSE)),"",VLOOKUP(H888,BD!BN$2:BO$51,2,FALSE))</f>
        <v>BLOQUE 15</v>
      </c>
      <c r="J888" s="74" t="str">
        <f t="shared" si="55"/>
        <v>IN</v>
      </c>
      <c r="K888" s="74" t="str">
        <f t="shared" si="58"/>
        <v>PAKA NORTE</v>
      </c>
      <c r="L888" s="74" t="str">
        <f t="shared" si="58"/>
        <v>PAD A</v>
      </c>
      <c r="M888" s="74" t="str">
        <f t="shared" si="54"/>
        <v>PAKA NORTE-A017</v>
      </c>
      <c r="N888" s="71" t="s">
        <v>3382</v>
      </c>
    </row>
    <row r="889" spans="1:14" hidden="1">
      <c r="A889" s="74" t="s">
        <v>2742</v>
      </c>
      <c r="B889" s="74" t="s">
        <v>4725</v>
      </c>
      <c r="C889" s="74" t="s">
        <v>2788</v>
      </c>
      <c r="D889" s="74" t="s">
        <v>3489</v>
      </c>
      <c r="E889" s="74" t="s">
        <v>5095</v>
      </c>
      <c r="F889" s="74" t="s">
        <v>5096</v>
      </c>
      <c r="G889" s="74" t="s">
        <v>5096</v>
      </c>
      <c r="H889" s="74" t="str">
        <f t="shared" si="57"/>
        <v>B15</v>
      </c>
      <c r="I889" s="74" t="str">
        <f>IF(ISERROR(VLOOKUP(H889,BD!BN$2:BO$51,2,FALSE)),"",VLOOKUP(H889,BD!BN$2:BO$51,2,FALSE))</f>
        <v>BLOQUE 15</v>
      </c>
      <c r="J889" s="74" t="str">
        <f t="shared" si="55"/>
        <v>IN</v>
      </c>
      <c r="K889" s="74" t="str">
        <f t="shared" si="58"/>
        <v>PAKA NORTE</v>
      </c>
      <c r="L889" s="74" t="str">
        <f t="shared" si="58"/>
        <v>PAD A</v>
      </c>
      <c r="M889" s="74" t="str">
        <f t="shared" si="54"/>
        <v>PAKA NORTE-A018</v>
      </c>
      <c r="N889" s="71" t="s">
        <v>3382</v>
      </c>
    </row>
    <row r="890" spans="1:14" hidden="1">
      <c r="A890" s="74" t="s">
        <v>2742</v>
      </c>
      <c r="B890" s="74" t="s">
        <v>4725</v>
      </c>
      <c r="C890" s="74" t="s">
        <v>2777</v>
      </c>
      <c r="D890" s="74" t="s">
        <v>3489</v>
      </c>
      <c r="E890" s="75" t="s">
        <v>5097</v>
      </c>
      <c r="F890" s="74" t="s">
        <v>5098</v>
      </c>
      <c r="G890" s="74" t="s">
        <v>5099</v>
      </c>
      <c r="H890" s="74" t="str">
        <f t="shared" si="57"/>
        <v>B15</v>
      </c>
      <c r="I890" s="74" t="str">
        <f>IF(ISERROR(VLOOKUP(H890,BD!BN$2:BO$51,2,FALSE)),"",VLOOKUP(H890,BD!BN$2:BO$51,2,FALSE))</f>
        <v>BLOQUE 15</v>
      </c>
      <c r="J890" s="74" t="str">
        <f t="shared" si="55"/>
        <v>IN</v>
      </c>
      <c r="K890" s="74" t="str">
        <f t="shared" si="58"/>
        <v>PAKA SUR</v>
      </c>
      <c r="L890" s="74" t="str">
        <f t="shared" si="58"/>
        <v>PAD A</v>
      </c>
      <c r="M890" s="74" t="str">
        <f t="shared" si="54"/>
        <v>PAKA SUR-A006HS1</v>
      </c>
      <c r="N890" s="71" t="s">
        <v>3382</v>
      </c>
    </row>
    <row r="891" spans="1:14" hidden="1">
      <c r="A891" s="74" t="s">
        <v>2742</v>
      </c>
      <c r="B891" s="74" t="s">
        <v>4725</v>
      </c>
      <c r="C891" s="74" t="s">
        <v>2777</v>
      </c>
      <c r="D891" s="74" t="s">
        <v>3489</v>
      </c>
      <c r="E891" s="74" t="s">
        <v>5100</v>
      </c>
      <c r="F891" s="74" t="s">
        <v>5101</v>
      </c>
      <c r="G891" s="74" t="s">
        <v>5101</v>
      </c>
      <c r="H891" s="74" t="str">
        <f t="shared" si="57"/>
        <v>B15</v>
      </c>
      <c r="I891" s="74" t="str">
        <f>IF(ISERROR(VLOOKUP(H891,BD!BN$2:BO$51,2,FALSE)),"",VLOOKUP(H891,BD!BN$2:BO$51,2,FALSE))</f>
        <v>BLOQUE 15</v>
      </c>
      <c r="J891" s="74" t="str">
        <f t="shared" si="55"/>
        <v>IN</v>
      </c>
      <c r="K891" s="74" t="str">
        <f t="shared" si="58"/>
        <v>PAKA SUR</v>
      </c>
      <c r="L891" s="74" t="str">
        <f t="shared" si="58"/>
        <v>PAD A</v>
      </c>
      <c r="M891" s="74" t="str">
        <f t="shared" si="54"/>
        <v>PAKA SUR-A003</v>
      </c>
      <c r="N891" s="71" t="s">
        <v>3382</v>
      </c>
    </row>
    <row r="892" spans="1:14" hidden="1">
      <c r="A892" s="74" t="s">
        <v>2742</v>
      </c>
      <c r="B892" s="74" t="s">
        <v>4725</v>
      </c>
      <c r="C892" s="74" t="s">
        <v>2777</v>
      </c>
      <c r="D892" s="74" t="s">
        <v>3489</v>
      </c>
      <c r="E892" s="74" t="s">
        <v>5102</v>
      </c>
      <c r="F892" s="74" t="s">
        <v>5103</v>
      </c>
      <c r="G892" s="74" t="s">
        <v>5103</v>
      </c>
      <c r="H892" s="74" t="str">
        <f t="shared" si="57"/>
        <v>B15</v>
      </c>
      <c r="I892" s="74" t="str">
        <f>IF(ISERROR(VLOOKUP(H892,BD!BN$2:BO$51,2,FALSE)),"",VLOOKUP(H892,BD!BN$2:BO$51,2,FALSE))</f>
        <v>BLOQUE 15</v>
      </c>
      <c r="J892" s="74" t="str">
        <f t="shared" si="55"/>
        <v>IN</v>
      </c>
      <c r="K892" s="74" t="str">
        <f t="shared" si="58"/>
        <v>PAKA SUR</v>
      </c>
      <c r="L892" s="74" t="str">
        <f t="shared" si="58"/>
        <v>PAD A</v>
      </c>
      <c r="M892" s="74" t="str">
        <f t="shared" si="54"/>
        <v>PAKA SUR-A015</v>
      </c>
      <c r="N892" s="71" t="s">
        <v>3382</v>
      </c>
    </row>
    <row r="893" spans="1:14" hidden="1">
      <c r="A893" s="74" t="s">
        <v>2742</v>
      </c>
      <c r="B893" s="74" t="s">
        <v>4725</v>
      </c>
      <c r="C893" s="74" t="s">
        <v>2777</v>
      </c>
      <c r="D893" s="74" t="s">
        <v>3489</v>
      </c>
      <c r="E893" s="74" t="s">
        <v>5104</v>
      </c>
      <c r="F893" s="74" t="s">
        <v>5105</v>
      </c>
      <c r="G893" s="74" t="s">
        <v>5105</v>
      </c>
      <c r="H893" s="74" t="str">
        <f t="shared" si="57"/>
        <v>B15</v>
      </c>
      <c r="I893" s="74" t="str">
        <f>IF(ISERROR(VLOOKUP(H893,BD!BN$2:BO$51,2,FALSE)),"",VLOOKUP(H893,BD!BN$2:BO$51,2,FALSE))</f>
        <v>BLOQUE 15</v>
      </c>
      <c r="J893" s="74" t="str">
        <f t="shared" si="55"/>
        <v>IN</v>
      </c>
      <c r="K893" s="74" t="str">
        <f t="shared" si="58"/>
        <v>PAKA SUR</v>
      </c>
      <c r="L893" s="74" t="str">
        <f t="shared" si="58"/>
        <v>PAD A</v>
      </c>
      <c r="M893" s="74" t="str">
        <f t="shared" si="54"/>
        <v>PAKA SUR-A007</v>
      </c>
      <c r="N893" s="71" t="s">
        <v>3382</v>
      </c>
    </row>
    <row r="894" spans="1:14" hidden="1">
      <c r="A894" s="74" t="s">
        <v>2742</v>
      </c>
      <c r="B894" s="74" t="s">
        <v>4725</v>
      </c>
      <c r="C894" s="74" t="s">
        <v>2777</v>
      </c>
      <c r="D894" s="74" t="s">
        <v>3489</v>
      </c>
      <c r="E894" s="74" t="s">
        <v>5106</v>
      </c>
      <c r="F894" s="74" t="s">
        <v>5107</v>
      </c>
      <c r="G894" s="74" t="s">
        <v>5107</v>
      </c>
      <c r="H894" s="74" t="str">
        <f t="shared" si="57"/>
        <v>B15</v>
      </c>
      <c r="I894" s="74" t="str">
        <f>IF(ISERROR(VLOOKUP(H894,BD!BN$2:BO$51,2,FALSE)),"",VLOOKUP(H894,BD!BN$2:BO$51,2,FALSE))</f>
        <v>BLOQUE 15</v>
      </c>
      <c r="J894" s="74" t="str">
        <f t="shared" si="55"/>
        <v>IN</v>
      </c>
      <c r="K894" s="74" t="str">
        <f t="shared" si="58"/>
        <v>PAKA SUR</v>
      </c>
      <c r="L894" s="74" t="str">
        <f t="shared" si="58"/>
        <v>PAD A</v>
      </c>
      <c r="M894" s="74" t="str">
        <f t="shared" si="54"/>
        <v>PAKA SUR-A001</v>
      </c>
      <c r="N894" s="71" t="s">
        <v>3382</v>
      </c>
    </row>
    <row r="895" spans="1:14" hidden="1">
      <c r="A895" s="74" t="s">
        <v>2742</v>
      </c>
      <c r="B895" s="74" t="s">
        <v>4725</v>
      </c>
      <c r="C895" s="74" t="s">
        <v>2777</v>
      </c>
      <c r="D895" s="74" t="s">
        <v>3489</v>
      </c>
      <c r="E895" s="74" t="s">
        <v>5108</v>
      </c>
      <c r="F895" s="74" t="s">
        <v>5109</v>
      </c>
      <c r="G895" s="74" t="s">
        <v>5109</v>
      </c>
      <c r="H895" s="74" t="str">
        <f t="shared" si="57"/>
        <v>B15</v>
      </c>
      <c r="I895" s="74" t="str">
        <f>IF(ISERROR(VLOOKUP(H895,BD!BN$2:BO$51,2,FALSE)),"",VLOOKUP(H895,BD!BN$2:BO$51,2,FALSE))</f>
        <v>BLOQUE 15</v>
      </c>
      <c r="J895" s="74" t="str">
        <f t="shared" si="55"/>
        <v>IN</v>
      </c>
      <c r="K895" s="74" t="str">
        <f t="shared" si="58"/>
        <v>PAKA SUR</v>
      </c>
      <c r="L895" s="74" t="str">
        <f t="shared" si="58"/>
        <v>PAD A</v>
      </c>
      <c r="M895" s="74" t="str">
        <f t="shared" si="54"/>
        <v>PAKA SUR-A008</v>
      </c>
      <c r="N895" s="71" t="s">
        <v>3382</v>
      </c>
    </row>
    <row r="896" spans="1:14" hidden="1">
      <c r="A896" s="74" t="s">
        <v>2742</v>
      </c>
      <c r="B896" s="74" t="s">
        <v>4725</v>
      </c>
      <c r="C896" s="74" t="s">
        <v>2777</v>
      </c>
      <c r="D896" s="74" t="s">
        <v>3489</v>
      </c>
      <c r="E896" s="74" t="s">
        <v>5110</v>
      </c>
      <c r="F896" s="74" t="s">
        <v>5098</v>
      </c>
      <c r="G896" s="74" t="s">
        <v>5098</v>
      </c>
      <c r="H896" s="74" t="str">
        <f t="shared" si="57"/>
        <v>B15</v>
      </c>
      <c r="I896" s="74" t="str">
        <f>IF(ISERROR(VLOOKUP(H896,BD!BN$2:BO$51,2,FALSE)),"",VLOOKUP(H896,BD!BN$2:BO$51,2,FALSE))</f>
        <v>BLOQUE 15</v>
      </c>
      <c r="J896" s="74" t="str">
        <f t="shared" si="55"/>
        <v>IN</v>
      </c>
      <c r="K896" s="74" t="str">
        <f t="shared" si="58"/>
        <v>PAKA SUR</v>
      </c>
      <c r="L896" s="74" t="str">
        <f t="shared" si="58"/>
        <v>PAD A</v>
      </c>
      <c r="M896" s="74" t="str">
        <f t="shared" si="54"/>
        <v>PAKA SUR-A006H</v>
      </c>
      <c r="N896" s="71" t="s">
        <v>3382</v>
      </c>
    </row>
    <row r="897" spans="1:14" hidden="1">
      <c r="A897" s="74" t="s">
        <v>2742</v>
      </c>
      <c r="B897" s="74" t="s">
        <v>4725</v>
      </c>
      <c r="C897" s="74" t="s">
        <v>2777</v>
      </c>
      <c r="D897" s="74" t="s">
        <v>3489</v>
      </c>
      <c r="E897" s="74" t="s">
        <v>5111</v>
      </c>
      <c r="F897" s="74" t="s">
        <v>5112</v>
      </c>
      <c r="G897" s="74" t="s">
        <v>5112</v>
      </c>
      <c r="H897" s="74" t="str">
        <f t="shared" si="57"/>
        <v>B15</v>
      </c>
      <c r="I897" s="74" t="str">
        <f>IF(ISERROR(VLOOKUP(H897,BD!BN$2:BO$51,2,FALSE)),"",VLOOKUP(H897,BD!BN$2:BO$51,2,FALSE))</f>
        <v>BLOQUE 15</v>
      </c>
      <c r="J897" s="74" t="str">
        <f t="shared" si="55"/>
        <v>IN</v>
      </c>
      <c r="K897" s="74" t="str">
        <f t="shared" si="58"/>
        <v>PAKA SUR</v>
      </c>
      <c r="L897" s="74" t="str">
        <f t="shared" si="58"/>
        <v>PAD A</v>
      </c>
      <c r="M897" s="74" t="str">
        <f t="shared" si="54"/>
        <v>PAKA SUR-A002</v>
      </c>
      <c r="N897" s="71" t="s">
        <v>3382</v>
      </c>
    </row>
    <row r="898" spans="1:14" hidden="1">
      <c r="A898" s="74" t="s">
        <v>2742</v>
      </c>
      <c r="B898" s="74" t="s">
        <v>4725</v>
      </c>
      <c r="C898" s="74" t="s">
        <v>2777</v>
      </c>
      <c r="D898" s="74" t="s">
        <v>3489</v>
      </c>
      <c r="E898" s="74" t="s">
        <v>5113</v>
      </c>
      <c r="F898" s="74" t="s">
        <v>5114</v>
      </c>
      <c r="G898" s="74" t="s">
        <v>5114</v>
      </c>
      <c r="H898" s="74" t="str">
        <f t="shared" si="57"/>
        <v>B15</v>
      </c>
      <c r="I898" s="74" t="str">
        <f>IF(ISERROR(VLOOKUP(H898,BD!BN$2:BO$51,2,FALSE)),"",VLOOKUP(H898,BD!BN$2:BO$51,2,FALSE))</f>
        <v>BLOQUE 15</v>
      </c>
      <c r="J898" s="74" t="str">
        <f t="shared" si="55"/>
        <v>IN</v>
      </c>
      <c r="K898" s="74" t="str">
        <f t="shared" si="58"/>
        <v>PAKA SUR</v>
      </c>
      <c r="L898" s="74" t="str">
        <f t="shared" si="58"/>
        <v>PAD A</v>
      </c>
      <c r="M898" s="74" t="str">
        <f t="shared" si="54"/>
        <v>PAKA SUR-A005</v>
      </c>
      <c r="N898" s="71" t="s">
        <v>3382</v>
      </c>
    </row>
    <row r="899" spans="1:14" hidden="1">
      <c r="A899" s="74" t="s">
        <v>2742</v>
      </c>
      <c r="B899" s="74" t="s">
        <v>4725</v>
      </c>
      <c r="C899" s="74" t="s">
        <v>2777</v>
      </c>
      <c r="D899" s="74" t="s">
        <v>3489</v>
      </c>
      <c r="E899" s="74" t="s">
        <v>5115</v>
      </c>
      <c r="F899" s="74" t="s">
        <v>5116</v>
      </c>
      <c r="G899" s="74" t="s">
        <v>5116</v>
      </c>
      <c r="H899" s="74" t="str">
        <f t="shared" si="57"/>
        <v>B15</v>
      </c>
      <c r="I899" s="74" t="str">
        <f>IF(ISERROR(VLOOKUP(H899,BD!BN$2:BO$51,2,FALSE)),"",VLOOKUP(H899,BD!BN$2:BO$51,2,FALSE))</f>
        <v>BLOQUE 15</v>
      </c>
      <c r="J899" s="74" t="str">
        <f t="shared" si="55"/>
        <v>IN</v>
      </c>
      <c r="K899" s="74" t="str">
        <f t="shared" si="58"/>
        <v>PAKA SUR</v>
      </c>
      <c r="L899" s="74" t="str">
        <f t="shared" si="58"/>
        <v>PAD A</v>
      </c>
      <c r="M899" s="74" t="str">
        <f t="shared" si="54"/>
        <v>PAKA SUR-A004</v>
      </c>
      <c r="N899" s="71" t="s">
        <v>3382</v>
      </c>
    </row>
    <row r="900" spans="1:14" hidden="1">
      <c r="A900" s="74" t="s">
        <v>2742</v>
      </c>
      <c r="B900" s="74" t="s">
        <v>4725</v>
      </c>
      <c r="C900" s="74" t="s">
        <v>2777</v>
      </c>
      <c r="D900" s="74" t="s">
        <v>3516</v>
      </c>
      <c r="E900" s="74" t="s">
        <v>5117</v>
      </c>
      <c r="F900" s="74" t="s">
        <v>5118</v>
      </c>
      <c r="G900" s="74" t="s">
        <v>5118</v>
      </c>
      <c r="H900" s="74" t="str">
        <f t="shared" si="57"/>
        <v>B15</v>
      </c>
      <c r="I900" s="74" t="str">
        <f>IF(ISERROR(VLOOKUP(H900,BD!BN$2:BO$51,2,FALSE)),"",VLOOKUP(H900,BD!BN$2:BO$51,2,FALSE))</f>
        <v>BLOQUE 15</v>
      </c>
      <c r="J900" s="74" t="str">
        <f t="shared" si="55"/>
        <v>IN</v>
      </c>
      <c r="K900" s="74" t="str">
        <f t="shared" si="58"/>
        <v>PAKA SUR</v>
      </c>
      <c r="L900" s="74" t="str">
        <f t="shared" si="58"/>
        <v>PAD B</v>
      </c>
      <c r="M900" s="74" t="str">
        <f t="shared" si="54"/>
        <v>PAKA SUR-B011</v>
      </c>
      <c r="N900" s="71" t="s">
        <v>3382</v>
      </c>
    </row>
    <row r="901" spans="1:14" hidden="1">
      <c r="A901" s="74" t="s">
        <v>2742</v>
      </c>
      <c r="B901" s="74" t="s">
        <v>4725</v>
      </c>
      <c r="C901" s="74" t="s">
        <v>2777</v>
      </c>
      <c r="D901" s="74" t="s">
        <v>3516</v>
      </c>
      <c r="E901" s="74" t="s">
        <v>5119</v>
      </c>
      <c r="F901" s="74" t="s">
        <v>5120</v>
      </c>
      <c r="G901" s="74" t="s">
        <v>5120</v>
      </c>
      <c r="H901" s="74" t="str">
        <f t="shared" si="57"/>
        <v>B15</v>
      </c>
      <c r="I901" s="74" t="str">
        <f>IF(ISERROR(VLOOKUP(H901,BD!BN$2:BO$51,2,FALSE)),"",VLOOKUP(H901,BD!BN$2:BO$51,2,FALSE))</f>
        <v>BLOQUE 15</v>
      </c>
      <c r="J901" s="74" t="str">
        <f t="shared" si="55"/>
        <v>IN</v>
      </c>
      <c r="K901" s="74" t="str">
        <f t="shared" si="58"/>
        <v>PAKA SUR</v>
      </c>
      <c r="L901" s="74" t="str">
        <f t="shared" si="58"/>
        <v>PAD B</v>
      </c>
      <c r="M901" s="74" t="str">
        <f t="shared" si="54"/>
        <v>PAKA SUR-B012</v>
      </c>
      <c r="N901" s="71" t="s">
        <v>3382</v>
      </c>
    </row>
    <row r="902" spans="1:14" hidden="1">
      <c r="A902" s="74" t="s">
        <v>2742</v>
      </c>
      <c r="B902" s="74" t="s">
        <v>4725</v>
      </c>
      <c r="C902" s="74" t="s">
        <v>2777</v>
      </c>
      <c r="D902" s="74" t="s">
        <v>3516</v>
      </c>
      <c r="E902" s="74" t="s">
        <v>5121</v>
      </c>
      <c r="F902" s="74" t="s">
        <v>5122</v>
      </c>
      <c r="G902" s="74" t="s">
        <v>5122</v>
      </c>
      <c r="H902" s="74" t="str">
        <f t="shared" si="57"/>
        <v>B15</v>
      </c>
      <c r="I902" s="74" t="str">
        <f>IF(ISERROR(VLOOKUP(H902,BD!BN$2:BO$51,2,FALSE)),"",VLOOKUP(H902,BD!BN$2:BO$51,2,FALSE))</f>
        <v>BLOQUE 15</v>
      </c>
      <c r="J902" s="74" t="str">
        <f t="shared" si="55"/>
        <v>IN</v>
      </c>
      <c r="K902" s="74" t="str">
        <f t="shared" si="58"/>
        <v>PAKA SUR</v>
      </c>
      <c r="L902" s="74" t="str">
        <f t="shared" si="58"/>
        <v>PAD B</v>
      </c>
      <c r="M902" s="74" t="str">
        <f t="shared" si="54"/>
        <v>PAKA SUR-B013</v>
      </c>
      <c r="N902" s="71" t="s">
        <v>3382</v>
      </c>
    </row>
    <row r="903" spans="1:14" hidden="1">
      <c r="A903" s="74" t="s">
        <v>2742</v>
      </c>
      <c r="B903" s="74" t="s">
        <v>4725</v>
      </c>
      <c r="C903" s="74" t="s">
        <v>2777</v>
      </c>
      <c r="D903" s="74" t="s">
        <v>3516</v>
      </c>
      <c r="E903" s="74" t="s">
        <v>5123</v>
      </c>
      <c r="F903" s="74" t="s">
        <v>5124</v>
      </c>
      <c r="G903" s="74" t="s">
        <v>5124</v>
      </c>
      <c r="H903" s="74" t="str">
        <f t="shared" si="57"/>
        <v>B15</v>
      </c>
      <c r="I903" s="74" t="str">
        <f>IF(ISERROR(VLOOKUP(H903,BD!BN$2:BO$51,2,FALSE)),"",VLOOKUP(H903,BD!BN$2:BO$51,2,FALSE))</f>
        <v>BLOQUE 15</v>
      </c>
      <c r="J903" s="74" t="str">
        <f t="shared" si="55"/>
        <v>IN</v>
      </c>
      <c r="K903" s="74" t="str">
        <f t="shared" si="58"/>
        <v>PAKA SUR</v>
      </c>
      <c r="L903" s="74" t="str">
        <f t="shared" si="58"/>
        <v>PAD B</v>
      </c>
      <c r="M903" s="74" t="str">
        <f t="shared" si="54"/>
        <v>PAKA SUR-B014</v>
      </c>
      <c r="N903" s="71" t="s">
        <v>3382</v>
      </c>
    </row>
    <row r="904" spans="1:14" hidden="1">
      <c r="A904" s="74" t="s">
        <v>2742</v>
      </c>
      <c r="B904" s="74" t="s">
        <v>4725</v>
      </c>
      <c r="C904" s="74" t="s">
        <v>2777</v>
      </c>
      <c r="D904" s="74" t="s">
        <v>3516</v>
      </c>
      <c r="E904" s="74" t="s">
        <v>5125</v>
      </c>
      <c r="F904" s="74" t="s">
        <v>5126</v>
      </c>
      <c r="G904" s="74" t="s">
        <v>5126</v>
      </c>
      <c r="H904" s="74" t="str">
        <f t="shared" si="57"/>
        <v>B15</v>
      </c>
      <c r="I904" s="74" t="str">
        <f>IF(ISERROR(VLOOKUP(H904,BD!BN$2:BO$51,2,FALSE)),"",VLOOKUP(H904,BD!BN$2:BO$51,2,FALSE))</f>
        <v>BLOQUE 15</v>
      </c>
      <c r="J904" s="74" t="str">
        <f t="shared" si="55"/>
        <v>IN</v>
      </c>
      <c r="K904" s="74" t="str">
        <f t="shared" si="58"/>
        <v>PAKA SUR</v>
      </c>
      <c r="L904" s="74" t="str">
        <f t="shared" si="58"/>
        <v>PAD B</v>
      </c>
      <c r="M904" s="74" t="str">
        <f t="shared" si="54"/>
        <v>PAKA SUR-B009</v>
      </c>
      <c r="N904" s="71" t="s">
        <v>3382</v>
      </c>
    </row>
    <row r="905" spans="1:14" hidden="1">
      <c r="A905" s="74" t="s">
        <v>2742</v>
      </c>
      <c r="B905" s="74" t="s">
        <v>4725</v>
      </c>
      <c r="C905" s="74" t="s">
        <v>2777</v>
      </c>
      <c r="D905" s="74" t="s">
        <v>3516</v>
      </c>
      <c r="E905" s="74" t="s">
        <v>5127</v>
      </c>
      <c r="F905" s="74" t="s">
        <v>5128</v>
      </c>
      <c r="G905" s="74" t="s">
        <v>5128</v>
      </c>
      <c r="H905" s="74" t="str">
        <f t="shared" si="57"/>
        <v>B15</v>
      </c>
      <c r="I905" s="74" t="str">
        <f>IF(ISERROR(VLOOKUP(H905,BD!BN$2:BO$51,2,FALSE)),"",VLOOKUP(H905,BD!BN$2:BO$51,2,FALSE))</f>
        <v>BLOQUE 15</v>
      </c>
      <c r="J905" s="74" t="str">
        <f t="shared" si="55"/>
        <v>IN</v>
      </c>
      <c r="K905" s="74" t="str">
        <f t="shared" si="58"/>
        <v>PAKA SUR</v>
      </c>
      <c r="L905" s="74" t="str">
        <f t="shared" si="58"/>
        <v>PAD B</v>
      </c>
      <c r="M905" s="74" t="str">
        <f t="shared" si="54"/>
        <v>PAKA SUR-B010</v>
      </c>
      <c r="N905" s="71" t="s">
        <v>3382</v>
      </c>
    </row>
    <row r="906" spans="1:14" hidden="1">
      <c r="A906" s="74" t="s">
        <v>2742</v>
      </c>
      <c r="B906" s="74" t="s">
        <v>4725</v>
      </c>
      <c r="C906" s="74" t="s">
        <v>2777</v>
      </c>
      <c r="D906" s="74" t="s">
        <v>3516</v>
      </c>
      <c r="E906" s="74" t="s">
        <v>5129</v>
      </c>
      <c r="F906" s="74" t="s">
        <v>5130</v>
      </c>
      <c r="G906" s="74" t="s">
        <v>5130</v>
      </c>
      <c r="H906" s="74" t="str">
        <f t="shared" si="57"/>
        <v>B15</v>
      </c>
      <c r="I906" s="74" t="str">
        <f>IF(ISERROR(VLOOKUP(H906,BD!BN$2:BO$51,2,FALSE)),"",VLOOKUP(H906,BD!BN$2:BO$51,2,FALSE))</f>
        <v>BLOQUE 15</v>
      </c>
      <c r="J906" s="74" t="str">
        <f t="shared" si="55"/>
        <v>IN</v>
      </c>
      <c r="K906" s="74" t="str">
        <f t="shared" si="58"/>
        <v>PAKA SUR</v>
      </c>
      <c r="L906" s="74" t="str">
        <f t="shared" si="58"/>
        <v>PAD B</v>
      </c>
      <c r="M906" s="74" t="str">
        <f t="shared" si="54"/>
        <v>PAKA SUR-B019</v>
      </c>
      <c r="N906" s="71" t="s">
        <v>3382</v>
      </c>
    </row>
    <row r="907" spans="1:14" hidden="1">
      <c r="A907" s="74" t="s">
        <v>2742</v>
      </c>
      <c r="B907" s="74" t="s">
        <v>4725</v>
      </c>
      <c r="C907" s="74" t="s">
        <v>2777</v>
      </c>
      <c r="D907" s="74" t="s">
        <v>3516</v>
      </c>
      <c r="E907" s="74" t="s">
        <v>5131</v>
      </c>
      <c r="F907" s="74" t="s">
        <v>5132</v>
      </c>
      <c r="G907" s="74" t="s">
        <v>5132</v>
      </c>
      <c r="H907" s="74" t="str">
        <f t="shared" si="57"/>
        <v>B15</v>
      </c>
      <c r="I907" s="74" t="str">
        <f>IF(ISERROR(VLOOKUP(H907,BD!BN$2:BO$51,2,FALSE)),"",VLOOKUP(H907,BD!BN$2:BO$51,2,FALSE))</f>
        <v>BLOQUE 15</v>
      </c>
      <c r="J907" s="74" t="str">
        <f t="shared" si="55"/>
        <v>IN</v>
      </c>
      <c r="K907" s="74" t="str">
        <f t="shared" si="58"/>
        <v>PAKA SUR</v>
      </c>
      <c r="L907" s="74" t="str">
        <f t="shared" si="58"/>
        <v>PAD B</v>
      </c>
      <c r="M907" s="74" t="str">
        <f t="shared" si="54"/>
        <v>PAKA SUR-B020</v>
      </c>
      <c r="N907" s="71" t="s">
        <v>3382</v>
      </c>
    </row>
    <row r="908" spans="1:14" hidden="1">
      <c r="A908" s="74" t="s">
        <v>2742</v>
      </c>
      <c r="B908" s="74" t="s">
        <v>4725</v>
      </c>
      <c r="C908" s="74" t="s">
        <v>2777</v>
      </c>
      <c r="D908" s="74" t="s">
        <v>3519</v>
      </c>
      <c r="E908" s="74" t="s">
        <v>5133</v>
      </c>
      <c r="F908" s="74" t="s">
        <v>5134</v>
      </c>
      <c r="G908" s="74" t="s">
        <v>5134</v>
      </c>
      <c r="H908" s="74" t="str">
        <f t="shared" si="57"/>
        <v>B15</v>
      </c>
      <c r="I908" s="74" t="str">
        <f>IF(ISERROR(VLOOKUP(H908,BD!BN$2:BO$51,2,FALSE)),"",VLOOKUP(H908,BD!BN$2:BO$51,2,FALSE))</f>
        <v>BLOQUE 15</v>
      </c>
      <c r="J908" s="74" t="str">
        <f t="shared" si="55"/>
        <v>IN</v>
      </c>
      <c r="K908" s="74" t="str">
        <f t="shared" si="58"/>
        <v>PAKA SUR</v>
      </c>
      <c r="L908" s="74" t="str">
        <f t="shared" si="58"/>
        <v>PAD C</v>
      </c>
      <c r="M908" s="74" t="str">
        <f t="shared" si="54"/>
        <v>PAKA SUR-C018</v>
      </c>
      <c r="N908" s="71" t="s">
        <v>3382</v>
      </c>
    </row>
    <row r="909" spans="1:14" hidden="1">
      <c r="A909" s="74" t="s">
        <v>2742</v>
      </c>
      <c r="B909" s="74" t="s">
        <v>4725</v>
      </c>
      <c r="C909" s="74" t="s">
        <v>2777</v>
      </c>
      <c r="D909" s="74" t="s">
        <v>3519</v>
      </c>
      <c r="E909" s="74" t="s">
        <v>5135</v>
      </c>
      <c r="F909" s="74" t="s">
        <v>5136</v>
      </c>
      <c r="G909" s="74" t="s">
        <v>5136</v>
      </c>
      <c r="H909" s="74" t="str">
        <f t="shared" si="57"/>
        <v>B15</v>
      </c>
      <c r="I909" s="74" t="str">
        <f>IF(ISERROR(VLOOKUP(H909,BD!BN$2:BO$51,2,FALSE)),"",VLOOKUP(H909,BD!BN$2:BO$51,2,FALSE))</f>
        <v>BLOQUE 15</v>
      </c>
      <c r="J909" s="74" t="str">
        <f t="shared" si="55"/>
        <v>IN</v>
      </c>
      <c r="K909" s="74" t="str">
        <f t="shared" si="58"/>
        <v>PAKA SUR</v>
      </c>
      <c r="L909" s="74" t="str">
        <f t="shared" si="58"/>
        <v>PAD C</v>
      </c>
      <c r="M909" s="74" t="str">
        <f t="shared" ref="M909:M972" si="59">+IF(F909=F908,E909&amp;RIGHT(G909,2),E909)</f>
        <v>PAKA SUR-C017</v>
      </c>
      <c r="N909" s="71" t="s">
        <v>3382</v>
      </c>
    </row>
    <row r="910" spans="1:14" hidden="1">
      <c r="A910" s="74" t="s">
        <v>2742</v>
      </c>
      <c r="B910" s="74" t="s">
        <v>4725</v>
      </c>
      <c r="C910" s="74" t="s">
        <v>2777</v>
      </c>
      <c r="D910" s="74" t="s">
        <v>3519</v>
      </c>
      <c r="E910" s="74" t="s">
        <v>5137</v>
      </c>
      <c r="F910" s="74" t="s">
        <v>5138</v>
      </c>
      <c r="G910" s="74" t="s">
        <v>5138</v>
      </c>
      <c r="H910" s="74" t="str">
        <f t="shared" si="57"/>
        <v>B15</v>
      </c>
      <c r="I910" s="74" t="str">
        <f>IF(ISERROR(VLOOKUP(H910,BD!BN$2:BO$51,2,FALSE)),"",VLOOKUP(H910,BD!BN$2:BO$51,2,FALSE))</f>
        <v>BLOQUE 15</v>
      </c>
      <c r="J910" s="74" t="str">
        <f t="shared" si="55"/>
        <v>IN</v>
      </c>
      <c r="K910" s="74" t="str">
        <f t="shared" si="58"/>
        <v>PAKA SUR</v>
      </c>
      <c r="L910" s="74" t="str">
        <f t="shared" si="58"/>
        <v>PAD C</v>
      </c>
      <c r="M910" s="74" t="str">
        <f t="shared" si="59"/>
        <v>PAKA SUR-C016</v>
      </c>
      <c r="N910" s="71" t="s">
        <v>3382</v>
      </c>
    </row>
    <row r="911" spans="1:14" hidden="1">
      <c r="A911" s="74" t="s">
        <v>2742</v>
      </c>
      <c r="B911" s="74" t="s">
        <v>4725</v>
      </c>
      <c r="C911" s="74" t="s">
        <v>3068</v>
      </c>
      <c r="D911" s="74" t="s">
        <v>3489</v>
      </c>
      <c r="E911" s="74" t="s">
        <v>5139</v>
      </c>
      <c r="F911" s="74" t="s">
        <v>5140</v>
      </c>
      <c r="G911" s="74" t="s">
        <v>5140</v>
      </c>
      <c r="H911" s="74" t="str">
        <f t="shared" si="57"/>
        <v>B15</v>
      </c>
      <c r="I911" s="74" t="str">
        <f>IF(ISERROR(VLOOKUP(H911,BD!BN$2:BO$51,2,FALSE)),"",VLOOKUP(H911,BD!BN$2:BO$51,2,FALSE))</f>
        <v>BLOQUE 15</v>
      </c>
      <c r="J911" s="74" t="str">
        <f t="shared" si="55"/>
        <v>IN</v>
      </c>
      <c r="K911" s="74" t="str">
        <f t="shared" si="58"/>
        <v>PALMAR OESTE</v>
      </c>
      <c r="L911" s="74" t="str">
        <f t="shared" si="58"/>
        <v>PAD A</v>
      </c>
      <c r="M911" s="74" t="str">
        <f t="shared" si="59"/>
        <v>PALMAR OESTE-A003</v>
      </c>
      <c r="N911" s="71" t="s">
        <v>3382</v>
      </c>
    </row>
    <row r="912" spans="1:14" hidden="1">
      <c r="A912" s="74" t="s">
        <v>2742</v>
      </c>
      <c r="B912" s="74" t="s">
        <v>4725</v>
      </c>
      <c r="C912" s="74" t="s">
        <v>3068</v>
      </c>
      <c r="D912" s="74" t="s">
        <v>3489</v>
      </c>
      <c r="E912" s="74" t="s">
        <v>5141</v>
      </c>
      <c r="F912" s="74" t="s">
        <v>5142</v>
      </c>
      <c r="G912" s="74" t="s">
        <v>5142</v>
      </c>
      <c r="H912" s="74" t="str">
        <f t="shared" si="57"/>
        <v>B15</v>
      </c>
      <c r="I912" s="74" t="str">
        <f>IF(ISERROR(VLOOKUP(H912,BD!BN$2:BO$51,2,FALSE)),"",VLOOKUP(H912,BD!BN$2:BO$51,2,FALSE))</f>
        <v>BLOQUE 15</v>
      </c>
      <c r="J912" s="74" t="str">
        <f t="shared" si="55"/>
        <v>IN</v>
      </c>
      <c r="K912" s="74" t="str">
        <f t="shared" si="58"/>
        <v>PALMAR OESTE</v>
      </c>
      <c r="L912" s="74" t="str">
        <f t="shared" si="58"/>
        <v>PAD A</v>
      </c>
      <c r="M912" s="74" t="str">
        <f t="shared" si="59"/>
        <v>PALMAR OESTE-A005</v>
      </c>
      <c r="N912" s="71" t="s">
        <v>3382</v>
      </c>
    </row>
    <row r="913" spans="1:14" hidden="1">
      <c r="A913" s="74" t="s">
        <v>2742</v>
      </c>
      <c r="B913" s="74" t="s">
        <v>4725</v>
      </c>
      <c r="C913" s="74" t="s">
        <v>3068</v>
      </c>
      <c r="D913" s="74" t="s">
        <v>3489</v>
      </c>
      <c r="E913" s="74" t="s">
        <v>5143</v>
      </c>
      <c r="F913" s="74" t="s">
        <v>5144</v>
      </c>
      <c r="G913" s="74" t="s">
        <v>5144</v>
      </c>
      <c r="H913" s="74" t="str">
        <f t="shared" si="57"/>
        <v>B15</v>
      </c>
      <c r="I913" s="74" t="str">
        <f>IF(ISERROR(VLOOKUP(H913,BD!BN$2:BO$51,2,FALSE)),"",VLOOKUP(H913,BD!BN$2:BO$51,2,FALSE))</f>
        <v>BLOQUE 15</v>
      </c>
      <c r="J913" s="74" t="str">
        <f t="shared" si="55"/>
        <v>IN</v>
      </c>
      <c r="K913" s="74" t="str">
        <f t="shared" si="58"/>
        <v>PALMAR OESTE</v>
      </c>
      <c r="L913" s="74" t="str">
        <f t="shared" si="58"/>
        <v>PAD A</v>
      </c>
      <c r="M913" s="74" t="str">
        <f t="shared" si="59"/>
        <v>PALMAR OESTE-A001</v>
      </c>
      <c r="N913" s="71" t="s">
        <v>3382</v>
      </c>
    </row>
    <row r="914" spans="1:14" hidden="1">
      <c r="A914" s="74" t="s">
        <v>2742</v>
      </c>
      <c r="B914" s="74" t="s">
        <v>4725</v>
      </c>
      <c r="C914" s="74" t="s">
        <v>3068</v>
      </c>
      <c r="D914" s="74" t="s">
        <v>3489</v>
      </c>
      <c r="E914" s="74" t="s">
        <v>5145</v>
      </c>
      <c r="F914" s="74" t="s">
        <v>5146</v>
      </c>
      <c r="G914" s="74" t="s">
        <v>5146</v>
      </c>
      <c r="H914" s="74" t="str">
        <f t="shared" si="57"/>
        <v>B15</v>
      </c>
      <c r="I914" s="74" t="str">
        <f>IF(ISERROR(VLOOKUP(H914,BD!BN$2:BO$51,2,FALSE)),"",VLOOKUP(H914,BD!BN$2:BO$51,2,FALSE))</f>
        <v>BLOQUE 15</v>
      </c>
      <c r="J914" s="74" t="str">
        <f t="shared" si="55"/>
        <v>IN</v>
      </c>
      <c r="K914" s="74" t="str">
        <f t="shared" si="58"/>
        <v>PALMAR OESTE</v>
      </c>
      <c r="L914" s="74" t="str">
        <f t="shared" si="58"/>
        <v>PAD A</v>
      </c>
      <c r="M914" s="74" t="str">
        <f t="shared" si="59"/>
        <v>PALMAR OESTE-A002</v>
      </c>
      <c r="N914" s="71" t="s">
        <v>3382</v>
      </c>
    </row>
    <row r="915" spans="1:14" hidden="1">
      <c r="A915" s="74" t="s">
        <v>2742</v>
      </c>
      <c r="B915" s="74" t="s">
        <v>4725</v>
      </c>
      <c r="C915" s="74" t="s">
        <v>3068</v>
      </c>
      <c r="D915" s="74" t="s">
        <v>3489</v>
      </c>
      <c r="E915" s="74" t="s">
        <v>5147</v>
      </c>
      <c r="F915" s="74" t="s">
        <v>5148</v>
      </c>
      <c r="G915" s="74" t="s">
        <v>5148</v>
      </c>
      <c r="H915" s="74" t="str">
        <f t="shared" si="57"/>
        <v>B15</v>
      </c>
      <c r="I915" s="74" t="str">
        <f>IF(ISERROR(VLOOKUP(H915,BD!BN$2:BO$51,2,FALSE)),"",VLOOKUP(H915,BD!BN$2:BO$51,2,FALSE))</f>
        <v>BLOQUE 15</v>
      </c>
      <c r="J915" s="74" t="str">
        <f t="shared" si="55"/>
        <v>IN</v>
      </c>
      <c r="K915" s="74" t="str">
        <f t="shared" si="58"/>
        <v>PALMAR OESTE</v>
      </c>
      <c r="L915" s="74" t="str">
        <f t="shared" si="58"/>
        <v>PAD A</v>
      </c>
      <c r="M915" s="74" t="str">
        <f t="shared" si="59"/>
        <v>PALMAR OESTE-A004</v>
      </c>
      <c r="N915" s="71" t="s">
        <v>3382</v>
      </c>
    </row>
    <row r="916" spans="1:14" hidden="1">
      <c r="A916" s="74" t="s">
        <v>2742</v>
      </c>
      <c r="B916" s="74" t="s">
        <v>4725</v>
      </c>
      <c r="C916" s="74" t="s">
        <v>3068</v>
      </c>
      <c r="D916" s="74" t="s">
        <v>3489</v>
      </c>
      <c r="E916" s="74" t="s">
        <v>5149</v>
      </c>
      <c r="F916" s="74" t="s">
        <v>5150</v>
      </c>
      <c r="G916" s="74" t="s">
        <v>5150</v>
      </c>
      <c r="H916" s="74" t="str">
        <f t="shared" si="57"/>
        <v>B15</v>
      </c>
      <c r="I916" s="74" t="str">
        <f>IF(ISERROR(VLOOKUP(H916,BD!BN$2:BO$51,2,FALSE)),"",VLOOKUP(H916,BD!BN$2:BO$51,2,FALSE))</f>
        <v>BLOQUE 15</v>
      </c>
      <c r="J916" s="74" t="str">
        <f t="shared" si="55"/>
        <v>IN</v>
      </c>
      <c r="K916" s="74" t="str">
        <f t="shared" si="58"/>
        <v>PALMAR OESTE</v>
      </c>
      <c r="L916" s="74" t="str">
        <f t="shared" si="58"/>
        <v>PAD A</v>
      </c>
      <c r="M916" s="74" t="str">
        <f t="shared" si="59"/>
        <v>PALMAR OESTE-A009</v>
      </c>
      <c r="N916" s="71" t="s">
        <v>3382</v>
      </c>
    </row>
    <row r="917" spans="1:14" hidden="1">
      <c r="A917" s="74" t="s">
        <v>2742</v>
      </c>
      <c r="B917" s="74" t="s">
        <v>4725</v>
      </c>
      <c r="C917" s="74" t="s">
        <v>3068</v>
      </c>
      <c r="D917" s="74" t="s">
        <v>3489</v>
      </c>
      <c r="E917" s="74" t="s">
        <v>5151</v>
      </c>
      <c r="F917" s="74" t="s">
        <v>5152</v>
      </c>
      <c r="G917" s="74" t="s">
        <v>5152</v>
      </c>
      <c r="H917" s="74" t="str">
        <f t="shared" si="57"/>
        <v>B15</v>
      </c>
      <c r="I917" s="74" t="str">
        <f>IF(ISERROR(VLOOKUP(H917,BD!BN$2:BO$51,2,FALSE)),"",VLOOKUP(H917,BD!BN$2:BO$51,2,FALSE))</f>
        <v>BLOQUE 15</v>
      </c>
      <c r="J917" s="74" t="str">
        <f t="shared" ref="J917:J980" si="60">IF(B917="","",B917)</f>
        <v>IN</v>
      </c>
      <c r="K917" s="74" t="str">
        <f t="shared" si="58"/>
        <v>PALMAR OESTE</v>
      </c>
      <c r="L917" s="74" t="str">
        <f t="shared" si="58"/>
        <v>PAD A</v>
      </c>
      <c r="M917" s="74" t="str">
        <f t="shared" si="59"/>
        <v>PALMAR OESTE-A003A</v>
      </c>
      <c r="N917" s="71" t="s">
        <v>3382</v>
      </c>
    </row>
    <row r="918" spans="1:14" hidden="1">
      <c r="A918" s="74" t="s">
        <v>2742</v>
      </c>
      <c r="B918" s="74" t="s">
        <v>4725</v>
      </c>
      <c r="C918" s="74" t="s">
        <v>3068</v>
      </c>
      <c r="D918" s="74" t="s">
        <v>3489</v>
      </c>
      <c r="E918" s="74" t="s">
        <v>5153</v>
      </c>
      <c r="F918" s="74" t="s">
        <v>5154</v>
      </c>
      <c r="G918" s="74" t="s">
        <v>5154</v>
      </c>
      <c r="H918" s="74" t="str">
        <f t="shared" si="57"/>
        <v>B15</v>
      </c>
      <c r="I918" s="74" t="str">
        <f>IF(ISERROR(VLOOKUP(H918,BD!BN$2:BO$51,2,FALSE)),"",VLOOKUP(H918,BD!BN$2:BO$51,2,FALSE))</f>
        <v>BLOQUE 15</v>
      </c>
      <c r="J918" s="74" t="str">
        <f t="shared" si="60"/>
        <v>IN</v>
      </c>
      <c r="K918" s="74" t="str">
        <f t="shared" si="58"/>
        <v>PALMAR OESTE</v>
      </c>
      <c r="L918" s="74" t="str">
        <f t="shared" si="58"/>
        <v>PAD A</v>
      </c>
      <c r="M918" s="74" t="str">
        <f t="shared" si="59"/>
        <v>PALMAR OESTE-A007</v>
      </c>
      <c r="N918" s="71" t="s">
        <v>3382</v>
      </c>
    </row>
    <row r="919" spans="1:14" hidden="1">
      <c r="A919" s="74" t="s">
        <v>2742</v>
      </c>
      <c r="B919" s="74" t="s">
        <v>4725</v>
      </c>
      <c r="C919" s="74" t="s">
        <v>3068</v>
      </c>
      <c r="D919" s="74" t="s">
        <v>3489</v>
      </c>
      <c r="E919" s="74" t="s">
        <v>5155</v>
      </c>
      <c r="F919" s="74" t="s">
        <v>5156</v>
      </c>
      <c r="G919" s="74" t="s">
        <v>5156</v>
      </c>
      <c r="H919" s="74" t="str">
        <f t="shared" si="57"/>
        <v>B15</v>
      </c>
      <c r="I919" s="74" t="str">
        <f>IF(ISERROR(VLOOKUP(H919,BD!BN$2:BO$51,2,FALSE)),"",VLOOKUP(H919,BD!BN$2:BO$51,2,FALSE))</f>
        <v>BLOQUE 15</v>
      </c>
      <c r="J919" s="74" t="str">
        <f t="shared" si="60"/>
        <v>IN</v>
      </c>
      <c r="K919" s="74" t="str">
        <f t="shared" si="58"/>
        <v>PALMAR OESTE</v>
      </c>
      <c r="L919" s="74" t="str">
        <f t="shared" si="58"/>
        <v>PAD A</v>
      </c>
      <c r="M919" s="74" t="str">
        <f t="shared" si="59"/>
        <v>PALMAR OESTE-A006</v>
      </c>
      <c r="N919" s="71" t="s">
        <v>3382</v>
      </c>
    </row>
    <row r="920" spans="1:14" hidden="1">
      <c r="A920" s="74" t="s">
        <v>2742</v>
      </c>
      <c r="B920" s="74" t="s">
        <v>4725</v>
      </c>
      <c r="C920" s="74" t="s">
        <v>3068</v>
      </c>
      <c r="D920" s="74" t="s">
        <v>3489</v>
      </c>
      <c r="E920" s="74" t="s">
        <v>5155</v>
      </c>
      <c r="F920" s="74" t="s">
        <v>5156</v>
      </c>
      <c r="G920" s="74" t="s">
        <v>5157</v>
      </c>
      <c r="H920" s="74" t="str">
        <f t="shared" ref="H920:H982" si="61">+A920</f>
        <v>B15</v>
      </c>
      <c r="I920" s="74" t="str">
        <f>IF(ISERROR(VLOOKUP(H920,BD!BN$2:BO$51,2,FALSE)),"",VLOOKUP(H920,BD!BN$2:BO$51,2,FALSE))</f>
        <v>BLOQUE 15</v>
      </c>
      <c r="J920" s="74" t="str">
        <f t="shared" si="60"/>
        <v>IN</v>
      </c>
      <c r="K920" s="74" t="str">
        <f t="shared" si="58"/>
        <v>PALMAR OESTE</v>
      </c>
      <c r="L920" s="74" t="str">
        <f t="shared" si="58"/>
        <v>PAD A</v>
      </c>
      <c r="M920" s="74" t="str">
        <f t="shared" si="59"/>
        <v>PALMAR OESTE-A006S1</v>
      </c>
      <c r="N920" s="71" t="s">
        <v>3382</v>
      </c>
    </row>
    <row r="921" spans="1:14" hidden="1">
      <c r="A921" s="74" t="s">
        <v>2742</v>
      </c>
      <c r="B921" s="74" t="s">
        <v>4725</v>
      </c>
      <c r="C921" s="74" t="s">
        <v>3068</v>
      </c>
      <c r="D921" s="74" t="s">
        <v>3489</v>
      </c>
      <c r="E921" s="74" t="s">
        <v>5158</v>
      </c>
      <c r="F921" s="74" t="s">
        <v>5159</v>
      </c>
      <c r="G921" s="74" t="s">
        <v>5159</v>
      </c>
      <c r="H921" s="74" t="str">
        <f t="shared" si="61"/>
        <v>B15</v>
      </c>
      <c r="I921" s="74" t="str">
        <f>IF(ISERROR(VLOOKUP(H921,BD!BN$2:BO$51,2,FALSE)),"",VLOOKUP(H921,BD!BN$2:BO$51,2,FALSE))</f>
        <v>BLOQUE 15</v>
      </c>
      <c r="J921" s="74" t="str">
        <f t="shared" si="60"/>
        <v>IN</v>
      </c>
      <c r="K921" s="74" t="str">
        <f t="shared" si="58"/>
        <v>PALMAR OESTE</v>
      </c>
      <c r="L921" s="74" t="str">
        <f t="shared" si="58"/>
        <v>PAD A</v>
      </c>
      <c r="M921" s="74" t="str">
        <f t="shared" si="59"/>
        <v>PALMAR OESTE-A008</v>
      </c>
      <c r="N921" s="71" t="s">
        <v>3382</v>
      </c>
    </row>
    <row r="922" spans="1:14" hidden="1">
      <c r="A922" s="74" t="s">
        <v>2742</v>
      </c>
      <c r="B922" s="74" t="s">
        <v>4725</v>
      </c>
      <c r="C922" s="74" t="s">
        <v>3077</v>
      </c>
      <c r="D922" s="74" t="s">
        <v>3489</v>
      </c>
      <c r="E922" s="74" t="s">
        <v>5160</v>
      </c>
      <c r="F922" s="74" t="s">
        <v>5161</v>
      </c>
      <c r="G922" s="74" t="s">
        <v>5161</v>
      </c>
      <c r="H922" s="74" t="str">
        <f t="shared" si="61"/>
        <v>B15</v>
      </c>
      <c r="I922" s="74" t="str">
        <f>IF(ISERROR(VLOOKUP(H922,BD!BN$2:BO$51,2,FALSE)),"",VLOOKUP(H922,BD!BN$2:BO$51,2,FALSE))</f>
        <v>BLOQUE 15</v>
      </c>
      <c r="J922" s="74" t="str">
        <f t="shared" si="60"/>
        <v>IN</v>
      </c>
      <c r="K922" s="74" t="str">
        <f t="shared" si="58"/>
        <v>PALMERAS NORTE</v>
      </c>
      <c r="L922" s="74" t="str">
        <f t="shared" si="58"/>
        <v>PAD A</v>
      </c>
      <c r="M922" s="74" t="str">
        <f t="shared" si="59"/>
        <v>PALMERAS NORTE-A013</v>
      </c>
      <c r="N922" s="71" t="s">
        <v>3382</v>
      </c>
    </row>
    <row r="923" spans="1:14" hidden="1">
      <c r="A923" s="74" t="s">
        <v>2742</v>
      </c>
      <c r="B923" s="74" t="s">
        <v>4725</v>
      </c>
      <c r="C923" s="74" t="s">
        <v>3077</v>
      </c>
      <c r="D923" s="74" t="s">
        <v>3489</v>
      </c>
      <c r="E923" s="74" t="s">
        <v>5162</v>
      </c>
      <c r="F923" s="74" t="s">
        <v>5163</v>
      </c>
      <c r="G923" s="74" t="s">
        <v>5163</v>
      </c>
      <c r="H923" s="74" t="str">
        <f t="shared" si="61"/>
        <v>B15</v>
      </c>
      <c r="I923" s="74" t="str">
        <f>IF(ISERROR(VLOOKUP(H923,BD!BN$2:BO$51,2,FALSE)),"",VLOOKUP(H923,BD!BN$2:BO$51,2,FALSE))</f>
        <v>BLOQUE 15</v>
      </c>
      <c r="J923" s="74" t="str">
        <f t="shared" si="60"/>
        <v>IN</v>
      </c>
      <c r="K923" s="74" t="str">
        <f t="shared" ref="K923:L986" si="62">+C923</f>
        <v>PALMERAS NORTE</v>
      </c>
      <c r="L923" s="74" t="str">
        <f t="shared" si="62"/>
        <v>PAD A</v>
      </c>
      <c r="M923" s="74" t="str">
        <f t="shared" si="59"/>
        <v>PALMERAS NORTE-A004</v>
      </c>
      <c r="N923" s="71" t="s">
        <v>3382</v>
      </c>
    </row>
    <row r="924" spans="1:14" hidden="1">
      <c r="A924" s="74" t="s">
        <v>2742</v>
      </c>
      <c r="B924" s="74" t="s">
        <v>4725</v>
      </c>
      <c r="C924" s="74" t="s">
        <v>3077</v>
      </c>
      <c r="D924" s="74" t="s">
        <v>3489</v>
      </c>
      <c r="E924" s="74" t="s">
        <v>5164</v>
      </c>
      <c r="F924" s="74" t="s">
        <v>5165</v>
      </c>
      <c r="G924" s="74" t="s">
        <v>5165</v>
      </c>
      <c r="H924" s="74" t="str">
        <f t="shared" si="61"/>
        <v>B15</v>
      </c>
      <c r="I924" s="74" t="str">
        <f>IF(ISERROR(VLOOKUP(H924,BD!BN$2:BO$51,2,FALSE)),"",VLOOKUP(H924,BD!BN$2:BO$51,2,FALSE))</f>
        <v>BLOQUE 15</v>
      </c>
      <c r="J924" s="74" t="str">
        <f t="shared" si="60"/>
        <v>IN</v>
      </c>
      <c r="K924" s="74" t="str">
        <f t="shared" si="62"/>
        <v>PALMERAS NORTE</v>
      </c>
      <c r="L924" s="74" t="str">
        <f t="shared" si="62"/>
        <v>PAD A</v>
      </c>
      <c r="M924" s="74" t="str">
        <f t="shared" si="59"/>
        <v>PALMERAS NORTE-A005</v>
      </c>
      <c r="N924" s="71" t="s">
        <v>3382</v>
      </c>
    </row>
    <row r="925" spans="1:14" hidden="1">
      <c r="A925" s="74" t="s">
        <v>2742</v>
      </c>
      <c r="B925" s="74" t="s">
        <v>4725</v>
      </c>
      <c r="C925" s="74" t="s">
        <v>3077</v>
      </c>
      <c r="D925" s="74" t="s">
        <v>3489</v>
      </c>
      <c r="E925" s="74" t="s">
        <v>5166</v>
      </c>
      <c r="F925" s="74" t="s">
        <v>5167</v>
      </c>
      <c r="G925" s="74" t="s">
        <v>5167</v>
      </c>
      <c r="H925" s="74" t="str">
        <f t="shared" si="61"/>
        <v>B15</v>
      </c>
      <c r="I925" s="74" t="str">
        <f>IF(ISERROR(VLOOKUP(H925,BD!BN$2:BO$51,2,FALSE)),"",VLOOKUP(H925,BD!BN$2:BO$51,2,FALSE))</f>
        <v>BLOQUE 15</v>
      </c>
      <c r="J925" s="74" t="str">
        <f t="shared" si="60"/>
        <v>IN</v>
      </c>
      <c r="K925" s="74" t="str">
        <f t="shared" si="62"/>
        <v>PALMERAS NORTE</v>
      </c>
      <c r="L925" s="74" t="str">
        <f t="shared" si="62"/>
        <v>PAD A</v>
      </c>
      <c r="M925" s="74" t="str">
        <f t="shared" si="59"/>
        <v>PALMERAS NORTE-A012</v>
      </c>
      <c r="N925" s="71" t="s">
        <v>3382</v>
      </c>
    </row>
    <row r="926" spans="1:14" hidden="1">
      <c r="A926" s="74" t="s">
        <v>2742</v>
      </c>
      <c r="B926" s="74" t="s">
        <v>4725</v>
      </c>
      <c r="C926" s="74" t="s">
        <v>3077</v>
      </c>
      <c r="D926" s="74" t="s">
        <v>3489</v>
      </c>
      <c r="E926" s="74" t="s">
        <v>5168</v>
      </c>
      <c r="F926" s="74" t="s">
        <v>5169</v>
      </c>
      <c r="G926" s="74" t="s">
        <v>5169</v>
      </c>
      <c r="H926" s="74" t="str">
        <f t="shared" si="61"/>
        <v>B15</v>
      </c>
      <c r="I926" s="74" t="str">
        <f>IF(ISERROR(VLOOKUP(H926,BD!BN$2:BO$51,2,FALSE)),"",VLOOKUP(H926,BD!BN$2:BO$51,2,FALSE))</f>
        <v>BLOQUE 15</v>
      </c>
      <c r="J926" s="74" t="str">
        <f t="shared" si="60"/>
        <v>IN</v>
      </c>
      <c r="K926" s="74" t="str">
        <f t="shared" si="62"/>
        <v>PALMERAS NORTE</v>
      </c>
      <c r="L926" s="74" t="str">
        <f t="shared" si="62"/>
        <v>PAD A</v>
      </c>
      <c r="M926" s="74" t="str">
        <f t="shared" si="59"/>
        <v>PALMERAS NORTE-A011</v>
      </c>
      <c r="N926" s="71" t="s">
        <v>3382</v>
      </c>
    </row>
    <row r="927" spans="1:14" hidden="1">
      <c r="A927" s="74" t="s">
        <v>2742</v>
      </c>
      <c r="B927" s="74" t="s">
        <v>4725</v>
      </c>
      <c r="C927" s="74" t="s">
        <v>3077</v>
      </c>
      <c r="D927" s="74" t="s">
        <v>3489</v>
      </c>
      <c r="E927" s="74" t="s">
        <v>5170</v>
      </c>
      <c r="F927" s="74" t="s">
        <v>5171</v>
      </c>
      <c r="G927" s="74" t="s">
        <v>5171</v>
      </c>
      <c r="H927" s="74" t="str">
        <f t="shared" si="61"/>
        <v>B15</v>
      </c>
      <c r="I927" s="74" t="str">
        <f>IF(ISERROR(VLOOKUP(H927,BD!BN$2:BO$51,2,FALSE)),"",VLOOKUP(H927,BD!BN$2:BO$51,2,FALSE))</f>
        <v>BLOQUE 15</v>
      </c>
      <c r="J927" s="74" t="str">
        <f t="shared" si="60"/>
        <v>IN</v>
      </c>
      <c r="K927" s="74" t="str">
        <f t="shared" si="62"/>
        <v>PALMERAS NORTE</v>
      </c>
      <c r="L927" s="74" t="str">
        <f t="shared" si="62"/>
        <v>PAD A</v>
      </c>
      <c r="M927" s="74" t="str">
        <f t="shared" si="59"/>
        <v>PALMERAS NORTE-A010</v>
      </c>
      <c r="N927" s="71" t="s">
        <v>3382</v>
      </c>
    </row>
    <row r="928" spans="1:14" hidden="1">
      <c r="A928" s="74" t="s">
        <v>2742</v>
      </c>
      <c r="B928" s="74" t="s">
        <v>4725</v>
      </c>
      <c r="C928" s="74" t="s">
        <v>3077</v>
      </c>
      <c r="D928" s="74" t="s">
        <v>3489</v>
      </c>
      <c r="E928" s="74" t="s">
        <v>5172</v>
      </c>
      <c r="F928" s="74" t="s">
        <v>5173</v>
      </c>
      <c r="G928" s="74" t="s">
        <v>5173</v>
      </c>
      <c r="H928" s="74" t="str">
        <f t="shared" si="61"/>
        <v>B15</v>
      </c>
      <c r="I928" s="74" t="str">
        <f>IF(ISERROR(VLOOKUP(H928,BD!BN$2:BO$51,2,FALSE)),"",VLOOKUP(H928,BD!BN$2:BO$51,2,FALSE))</f>
        <v>BLOQUE 15</v>
      </c>
      <c r="J928" s="74" t="str">
        <f t="shared" si="60"/>
        <v>IN</v>
      </c>
      <c r="K928" s="74" t="str">
        <f t="shared" si="62"/>
        <v>PALMERAS NORTE</v>
      </c>
      <c r="L928" s="74" t="str">
        <f t="shared" si="62"/>
        <v>PAD A</v>
      </c>
      <c r="M928" s="74" t="str">
        <f t="shared" si="59"/>
        <v>PALMERAS NORTE-A009</v>
      </c>
      <c r="N928" s="71" t="s">
        <v>3382</v>
      </c>
    </row>
    <row r="929" spans="1:14" hidden="1">
      <c r="A929" s="74" t="s">
        <v>2742</v>
      </c>
      <c r="B929" s="74" t="s">
        <v>4725</v>
      </c>
      <c r="C929" s="74" t="s">
        <v>3077</v>
      </c>
      <c r="D929" s="74" t="s">
        <v>3489</v>
      </c>
      <c r="E929" s="74" t="s">
        <v>5174</v>
      </c>
      <c r="F929" s="74" t="s">
        <v>5175</v>
      </c>
      <c r="G929" s="74" t="s">
        <v>5175</v>
      </c>
      <c r="H929" s="74" t="str">
        <f t="shared" si="61"/>
        <v>B15</v>
      </c>
      <c r="I929" s="74" t="str">
        <f>IF(ISERROR(VLOOKUP(H929,BD!BN$2:BO$51,2,FALSE)),"",VLOOKUP(H929,BD!BN$2:BO$51,2,FALSE))</f>
        <v>BLOQUE 15</v>
      </c>
      <c r="J929" s="74" t="str">
        <f t="shared" si="60"/>
        <v>IN</v>
      </c>
      <c r="K929" s="74" t="str">
        <f t="shared" si="62"/>
        <v>PALMERAS NORTE</v>
      </c>
      <c r="L929" s="74" t="str">
        <f t="shared" si="62"/>
        <v>PAD A</v>
      </c>
      <c r="M929" s="74" t="str">
        <f t="shared" si="59"/>
        <v>PALMERAS NORTE-A007</v>
      </c>
      <c r="N929" s="71" t="s">
        <v>3382</v>
      </c>
    </row>
    <row r="930" spans="1:14" hidden="1">
      <c r="A930" s="74" t="s">
        <v>2742</v>
      </c>
      <c r="B930" s="74" t="s">
        <v>4725</v>
      </c>
      <c r="C930" s="74" t="s">
        <v>3077</v>
      </c>
      <c r="D930" s="74" t="s">
        <v>3489</v>
      </c>
      <c r="E930" s="74" t="s">
        <v>5176</v>
      </c>
      <c r="F930" s="74" t="s">
        <v>5177</v>
      </c>
      <c r="G930" s="74" t="s">
        <v>5177</v>
      </c>
      <c r="H930" s="74" t="str">
        <f t="shared" si="61"/>
        <v>B15</v>
      </c>
      <c r="I930" s="74" t="str">
        <f>IF(ISERROR(VLOOKUP(H930,BD!BN$2:BO$51,2,FALSE)),"",VLOOKUP(H930,BD!BN$2:BO$51,2,FALSE))</f>
        <v>BLOQUE 15</v>
      </c>
      <c r="J930" s="74" t="str">
        <f t="shared" si="60"/>
        <v>IN</v>
      </c>
      <c r="K930" s="74" t="str">
        <f t="shared" si="62"/>
        <v>PALMERAS NORTE</v>
      </c>
      <c r="L930" s="74" t="str">
        <f t="shared" si="62"/>
        <v>PAD A</v>
      </c>
      <c r="M930" s="74" t="str">
        <f t="shared" si="59"/>
        <v>PALMERAS NORTE-A006</v>
      </c>
      <c r="N930" s="71" t="s">
        <v>3382</v>
      </c>
    </row>
    <row r="931" spans="1:14" hidden="1">
      <c r="A931" s="74" t="s">
        <v>2742</v>
      </c>
      <c r="B931" s="74" t="s">
        <v>4725</v>
      </c>
      <c r="C931" s="74" t="s">
        <v>3077</v>
      </c>
      <c r="D931" s="74" t="s">
        <v>3489</v>
      </c>
      <c r="E931" s="74" t="s">
        <v>5178</v>
      </c>
      <c r="F931" s="74" t="s">
        <v>5179</v>
      </c>
      <c r="G931" s="74" t="s">
        <v>5179</v>
      </c>
      <c r="H931" s="74" t="str">
        <f t="shared" si="61"/>
        <v>B15</v>
      </c>
      <c r="I931" s="74" t="str">
        <f>IF(ISERROR(VLOOKUP(H931,BD!BN$2:BO$51,2,FALSE)),"",VLOOKUP(H931,BD!BN$2:BO$51,2,FALSE))</f>
        <v>BLOQUE 15</v>
      </c>
      <c r="J931" s="74" t="str">
        <f t="shared" si="60"/>
        <v>IN</v>
      </c>
      <c r="K931" s="74" t="str">
        <f t="shared" si="62"/>
        <v>PALMERAS NORTE</v>
      </c>
      <c r="L931" s="74" t="str">
        <f t="shared" si="62"/>
        <v>PAD A</v>
      </c>
      <c r="M931" s="74" t="str">
        <f t="shared" si="59"/>
        <v>PALMERAS NORTE-A008H</v>
      </c>
      <c r="N931" s="71" t="s">
        <v>3382</v>
      </c>
    </row>
    <row r="932" spans="1:14" hidden="1">
      <c r="A932" s="74" t="s">
        <v>2742</v>
      </c>
      <c r="B932" s="74" t="s">
        <v>4725</v>
      </c>
      <c r="C932" s="74" t="s">
        <v>3077</v>
      </c>
      <c r="D932" s="74" t="s">
        <v>3489</v>
      </c>
      <c r="E932" s="74" t="s">
        <v>5180</v>
      </c>
      <c r="F932" s="74" t="s">
        <v>5181</v>
      </c>
      <c r="G932" s="74" t="s">
        <v>5181</v>
      </c>
      <c r="H932" s="74" t="str">
        <f t="shared" si="61"/>
        <v>B15</v>
      </c>
      <c r="I932" s="74" t="str">
        <f>IF(ISERROR(VLOOKUP(H932,BD!BN$2:BO$51,2,FALSE)),"",VLOOKUP(H932,BD!BN$2:BO$51,2,FALSE))</f>
        <v>BLOQUE 15</v>
      </c>
      <c r="J932" s="74" t="str">
        <f t="shared" si="60"/>
        <v>IN</v>
      </c>
      <c r="K932" s="74" t="str">
        <f t="shared" si="62"/>
        <v>PALMERAS NORTE</v>
      </c>
      <c r="L932" s="74" t="str">
        <f t="shared" si="62"/>
        <v>PAD A</v>
      </c>
      <c r="M932" s="74" t="str">
        <f t="shared" si="59"/>
        <v>PALMERAS NORTE-A001</v>
      </c>
      <c r="N932" s="71" t="s">
        <v>3382</v>
      </c>
    </row>
    <row r="933" spans="1:14" hidden="1">
      <c r="A933" s="74" t="s">
        <v>2742</v>
      </c>
      <c r="B933" s="74" t="s">
        <v>4725</v>
      </c>
      <c r="C933" s="74" t="s">
        <v>3077</v>
      </c>
      <c r="D933" s="74" t="s">
        <v>3489</v>
      </c>
      <c r="E933" s="74" t="s">
        <v>5182</v>
      </c>
      <c r="F933" s="74" t="s">
        <v>5183</v>
      </c>
      <c r="G933" s="74" t="s">
        <v>5183</v>
      </c>
      <c r="H933" s="74" t="str">
        <f t="shared" si="61"/>
        <v>B15</v>
      </c>
      <c r="I933" s="74" t="str">
        <f>IF(ISERROR(VLOOKUP(H933,BD!BN$2:BO$51,2,FALSE)),"",VLOOKUP(H933,BD!BN$2:BO$51,2,FALSE))</f>
        <v>BLOQUE 15</v>
      </c>
      <c r="J933" s="74" t="str">
        <f t="shared" si="60"/>
        <v>IN</v>
      </c>
      <c r="K933" s="74" t="str">
        <f t="shared" si="62"/>
        <v>PALMERAS NORTE</v>
      </c>
      <c r="L933" s="74" t="str">
        <f t="shared" si="62"/>
        <v>PAD A</v>
      </c>
      <c r="M933" s="74" t="str">
        <f t="shared" si="59"/>
        <v>PALMERAS NORTE-A002</v>
      </c>
      <c r="N933" s="71" t="s">
        <v>3382</v>
      </c>
    </row>
    <row r="934" spans="1:14" hidden="1">
      <c r="A934" s="74" t="s">
        <v>2742</v>
      </c>
      <c r="B934" s="74" t="s">
        <v>4725</v>
      </c>
      <c r="C934" s="74" t="s">
        <v>3077</v>
      </c>
      <c r="D934" s="74" t="s">
        <v>3489</v>
      </c>
      <c r="E934" s="74" t="s">
        <v>5184</v>
      </c>
      <c r="F934" s="74" t="s">
        <v>5185</v>
      </c>
      <c r="G934" s="74" t="s">
        <v>5185</v>
      </c>
      <c r="H934" s="74" t="str">
        <f t="shared" si="61"/>
        <v>B15</v>
      </c>
      <c r="I934" s="74" t="str">
        <f>IF(ISERROR(VLOOKUP(H934,BD!BN$2:BO$51,2,FALSE)),"",VLOOKUP(H934,BD!BN$2:BO$51,2,FALSE))</f>
        <v>BLOQUE 15</v>
      </c>
      <c r="J934" s="74" t="str">
        <f t="shared" si="60"/>
        <v>IN</v>
      </c>
      <c r="K934" s="74" t="str">
        <f t="shared" si="62"/>
        <v>PALMERAS NORTE</v>
      </c>
      <c r="L934" s="74" t="str">
        <f t="shared" si="62"/>
        <v>PAD A</v>
      </c>
      <c r="M934" s="74" t="str">
        <f t="shared" si="59"/>
        <v>PALMERAS NORTE-A003</v>
      </c>
      <c r="N934" s="71" t="s">
        <v>3382</v>
      </c>
    </row>
    <row r="935" spans="1:14" hidden="1">
      <c r="A935" s="74" t="s">
        <v>2742</v>
      </c>
      <c r="B935" s="74" t="s">
        <v>4725</v>
      </c>
      <c r="C935" s="74" t="s">
        <v>3077</v>
      </c>
      <c r="D935" s="74" t="s">
        <v>5186</v>
      </c>
      <c r="E935" s="74" t="s">
        <v>5187</v>
      </c>
      <c r="F935" s="74" t="s">
        <v>5188</v>
      </c>
      <c r="G935" s="74" t="s">
        <v>5188</v>
      </c>
      <c r="H935" s="74" t="str">
        <f t="shared" si="61"/>
        <v>B15</v>
      </c>
      <c r="I935" s="74" t="str">
        <f>IF(ISERROR(VLOOKUP(H935,BD!BN$2:BO$51,2,FALSE)),"",VLOOKUP(H935,BD!BN$2:BO$51,2,FALSE))</f>
        <v>BLOQUE 15</v>
      </c>
      <c r="J935" s="74" t="str">
        <f t="shared" si="60"/>
        <v>IN</v>
      </c>
      <c r="K935" s="74" t="str">
        <f t="shared" si="62"/>
        <v>PALMERAS NORTE</v>
      </c>
      <c r="L935" s="74" t="str">
        <f t="shared" si="62"/>
        <v>PALMERAS Old</v>
      </c>
      <c r="M935" s="74" t="str">
        <f t="shared" si="59"/>
        <v>PALMERAS-A001</v>
      </c>
      <c r="N935" s="71" t="s">
        <v>3382</v>
      </c>
    </row>
    <row r="936" spans="1:14" hidden="1">
      <c r="A936" s="74" t="s">
        <v>2742</v>
      </c>
      <c r="B936" s="74" t="s">
        <v>4725</v>
      </c>
      <c r="C936" s="74" t="s">
        <v>2863</v>
      </c>
      <c r="D936" s="74" t="s">
        <v>3489</v>
      </c>
      <c r="E936" s="74" t="s">
        <v>5189</v>
      </c>
      <c r="F936" s="74" t="s">
        <v>5190</v>
      </c>
      <c r="G936" s="74" t="s">
        <v>5190</v>
      </c>
      <c r="H936" s="74" t="str">
        <f t="shared" si="61"/>
        <v>B15</v>
      </c>
      <c r="I936" s="74" t="str">
        <f>IF(ISERROR(VLOOKUP(H936,BD!BN$2:BO$51,2,FALSE)),"",VLOOKUP(H936,BD!BN$2:BO$51,2,FALSE))</f>
        <v>BLOQUE 15</v>
      </c>
      <c r="J936" s="74" t="str">
        <f t="shared" si="60"/>
        <v>IN</v>
      </c>
      <c r="K936" s="74" t="str">
        <f t="shared" si="62"/>
        <v>PAÑAYACU</v>
      </c>
      <c r="L936" s="74" t="str">
        <f t="shared" si="62"/>
        <v>PAD A</v>
      </c>
      <c r="M936" s="74" t="str">
        <f t="shared" si="59"/>
        <v>PAÑAYACU-A001</v>
      </c>
      <c r="N936" s="71" t="s">
        <v>3382</v>
      </c>
    </row>
    <row r="937" spans="1:14" hidden="1">
      <c r="A937" s="74" t="s">
        <v>2742</v>
      </c>
      <c r="B937" s="74" t="s">
        <v>4725</v>
      </c>
      <c r="C937" s="74" t="s">
        <v>2863</v>
      </c>
      <c r="D937" s="74" t="s">
        <v>3489</v>
      </c>
      <c r="E937" s="74" t="s">
        <v>5191</v>
      </c>
      <c r="F937" s="74" t="s">
        <v>5192</v>
      </c>
      <c r="G937" s="74" t="s">
        <v>5192</v>
      </c>
      <c r="H937" s="74" t="str">
        <f t="shared" si="61"/>
        <v>B15</v>
      </c>
      <c r="I937" s="74" t="str">
        <f>IF(ISERROR(VLOOKUP(H937,BD!BN$2:BO$51,2,FALSE)),"",VLOOKUP(H937,BD!BN$2:BO$51,2,FALSE))</f>
        <v>BLOQUE 15</v>
      </c>
      <c r="J937" s="74" t="str">
        <f t="shared" si="60"/>
        <v>IN</v>
      </c>
      <c r="K937" s="74" t="str">
        <f t="shared" si="62"/>
        <v>PAÑAYACU</v>
      </c>
      <c r="L937" s="74" t="str">
        <f t="shared" si="62"/>
        <v>PAD A</v>
      </c>
      <c r="M937" s="74" t="str">
        <f t="shared" si="59"/>
        <v>PAÑAYACU-A002</v>
      </c>
      <c r="N937" s="71" t="s">
        <v>3382</v>
      </c>
    </row>
    <row r="938" spans="1:14" hidden="1">
      <c r="A938" s="74" t="s">
        <v>2742</v>
      </c>
      <c r="B938" s="74" t="s">
        <v>4725</v>
      </c>
      <c r="C938" s="74" t="s">
        <v>2886</v>
      </c>
      <c r="D938" s="74" t="s">
        <v>3489</v>
      </c>
      <c r="E938" s="74" t="s">
        <v>5193</v>
      </c>
      <c r="F938" s="74" t="s">
        <v>5194</v>
      </c>
      <c r="G938" s="74" t="s">
        <v>5194</v>
      </c>
      <c r="H938" s="74" t="str">
        <f t="shared" si="61"/>
        <v>B15</v>
      </c>
      <c r="I938" s="74" t="str">
        <f>IF(ISERROR(VLOOKUP(H938,BD!BN$2:BO$51,2,FALSE)),"",VLOOKUP(H938,BD!BN$2:BO$51,2,FALSE))</f>
        <v>BLOQUE 15</v>
      </c>
      <c r="J938" s="74" t="str">
        <f t="shared" si="60"/>
        <v>IN</v>
      </c>
      <c r="K938" s="74" t="str">
        <f t="shared" si="62"/>
        <v>QUINDE</v>
      </c>
      <c r="L938" s="74" t="str">
        <f t="shared" si="62"/>
        <v>PAD A</v>
      </c>
      <c r="M938" s="74" t="str">
        <f t="shared" si="59"/>
        <v>QUINDE-A001</v>
      </c>
      <c r="N938" s="71" t="s">
        <v>3382</v>
      </c>
    </row>
    <row r="939" spans="1:14" hidden="1">
      <c r="A939" s="74" t="s">
        <v>2742</v>
      </c>
      <c r="B939" s="74" t="s">
        <v>4725</v>
      </c>
      <c r="C939" s="74" t="s">
        <v>2886</v>
      </c>
      <c r="D939" s="74" t="s">
        <v>3489</v>
      </c>
      <c r="E939" s="74" t="s">
        <v>5195</v>
      </c>
      <c r="F939" s="74" t="s">
        <v>5196</v>
      </c>
      <c r="G939" s="74" t="s">
        <v>5196</v>
      </c>
      <c r="H939" s="74" t="str">
        <f>+A939</f>
        <v>B15</v>
      </c>
      <c r="I939" s="74" t="str">
        <f>IF(ISERROR(VLOOKUP(H939,BD!BN$2:BO$51,2,FALSE)),"",VLOOKUP(H939,BD!BN$2:BO$51,2,FALSE))</f>
        <v>BLOQUE 15</v>
      </c>
      <c r="J939" s="74" t="str">
        <f t="shared" si="60"/>
        <v>IN</v>
      </c>
      <c r="K939" s="74" t="str">
        <f>+C939</f>
        <v>QUINDE</v>
      </c>
      <c r="L939" s="74" t="str">
        <f>+D939</f>
        <v>PAD A</v>
      </c>
      <c r="M939" s="74" t="str">
        <f t="shared" si="59"/>
        <v>QUINDE-A004</v>
      </c>
      <c r="N939" s="71" t="s">
        <v>3382</v>
      </c>
    </row>
    <row r="940" spans="1:14" hidden="1">
      <c r="A940" s="74" t="s">
        <v>2742</v>
      </c>
      <c r="B940" s="74" t="s">
        <v>4725</v>
      </c>
      <c r="C940" s="74" t="s">
        <v>2886</v>
      </c>
      <c r="D940" s="74" t="s">
        <v>3489</v>
      </c>
      <c r="E940" s="74" t="s">
        <v>5195</v>
      </c>
      <c r="F940" s="74" t="s">
        <v>5196</v>
      </c>
      <c r="G940" s="74" t="s">
        <v>5197</v>
      </c>
      <c r="H940" s="74" t="str">
        <f t="shared" si="61"/>
        <v>B15</v>
      </c>
      <c r="I940" s="74" t="str">
        <f>IF(ISERROR(VLOOKUP(H940,BD!BN$2:BO$51,2,FALSE)),"",VLOOKUP(H940,BD!BN$2:BO$51,2,FALSE))</f>
        <v>BLOQUE 15</v>
      </c>
      <c r="J940" s="74" t="str">
        <f t="shared" si="60"/>
        <v>IN</v>
      </c>
      <c r="K940" s="74" t="str">
        <f t="shared" si="62"/>
        <v>QUINDE</v>
      </c>
      <c r="L940" s="74" t="str">
        <f t="shared" si="62"/>
        <v>PAD A</v>
      </c>
      <c r="M940" s="74" t="str">
        <f t="shared" si="59"/>
        <v>QUINDE-A004S1</v>
      </c>
      <c r="N940" s="71" t="s">
        <v>3382</v>
      </c>
    </row>
    <row r="941" spans="1:14" hidden="1">
      <c r="A941" s="74" t="s">
        <v>2742</v>
      </c>
      <c r="B941" s="74" t="s">
        <v>4725</v>
      </c>
      <c r="C941" s="74" t="s">
        <v>2886</v>
      </c>
      <c r="D941" s="74" t="s">
        <v>3489</v>
      </c>
      <c r="E941" s="74" t="s">
        <v>5198</v>
      </c>
      <c r="F941" s="74" t="s">
        <v>5199</v>
      </c>
      <c r="G941" s="74" t="s">
        <v>5199</v>
      </c>
      <c r="H941" s="74" t="str">
        <f t="shared" si="61"/>
        <v>B15</v>
      </c>
      <c r="I941" s="74" t="str">
        <f>IF(ISERROR(VLOOKUP(H941,BD!BN$2:BO$51,2,FALSE)),"",VLOOKUP(H941,BD!BN$2:BO$51,2,FALSE))</f>
        <v>BLOQUE 15</v>
      </c>
      <c r="J941" s="74" t="str">
        <f t="shared" si="60"/>
        <v>IN</v>
      </c>
      <c r="K941" s="74" t="str">
        <f t="shared" si="62"/>
        <v>QUINDE</v>
      </c>
      <c r="L941" s="74" t="str">
        <f t="shared" si="62"/>
        <v>PAD A</v>
      </c>
      <c r="M941" s="74" t="str">
        <f t="shared" si="59"/>
        <v>QUINDE-A003</v>
      </c>
      <c r="N941" s="71" t="s">
        <v>3382</v>
      </c>
    </row>
    <row r="942" spans="1:14" hidden="1">
      <c r="A942" s="74" t="s">
        <v>2742</v>
      </c>
      <c r="B942" s="74" t="s">
        <v>4725</v>
      </c>
      <c r="C942" s="74" t="s">
        <v>2886</v>
      </c>
      <c r="D942" s="74" t="s">
        <v>3489</v>
      </c>
      <c r="E942" s="75" t="s">
        <v>5200</v>
      </c>
      <c r="F942" s="74" t="s">
        <v>5196</v>
      </c>
      <c r="G942" s="74" t="s">
        <v>5201</v>
      </c>
      <c r="H942" s="74" t="str">
        <f t="shared" si="61"/>
        <v>B15</v>
      </c>
      <c r="I942" s="74" t="str">
        <f>IF(ISERROR(VLOOKUP(H942,BD!BN$2:BO$51,2,FALSE)),"",VLOOKUP(H942,BD!BN$2:BO$51,2,FALSE))</f>
        <v>BLOQUE 15</v>
      </c>
      <c r="J942" s="74" t="str">
        <f t="shared" si="60"/>
        <v>IN</v>
      </c>
      <c r="K942" s="74" t="str">
        <f t="shared" si="62"/>
        <v>QUINDE</v>
      </c>
      <c r="L942" s="74" t="str">
        <f t="shared" si="62"/>
        <v>PAD A</v>
      </c>
      <c r="M942" s="74" t="str">
        <f t="shared" si="59"/>
        <v>QUINDE-A004S2</v>
      </c>
      <c r="N942" s="71" t="s">
        <v>3382</v>
      </c>
    </row>
    <row r="943" spans="1:14" hidden="1">
      <c r="A943" s="74" t="s">
        <v>2742</v>
      </c>
      <c r="B943" s="74" t="s">
        <v>4725</v>
      </c>
      <c r="C943" s="74" t="s">
        <v>2886</v>
      </c>
      <c r="D943" s="74" t="s">
        <v>3489</v>
      </c>
      <c r="E943" s="74" t="s">
        <v>5202</v>
      </c>
      <c r="F943" s="74" t="s">
        <v>5203</v>
      </c>
      <c r="G943" s="74" t="s">
        <v>5203</v>
      </c>
      <c r="H943" s="74" t="str">
        <f t="shared" si="61"/>
        <v>B15</v>
      </c>
      <c r="I943" s="74" t="str">
        <f>IF(ISERROR(VLOOKUP(H943,BD!BN$2:BO$51,2,FALSE)),"",VLOOKUP(H943,BD!BN$2:BO$51,2,FALSE))</f>
        <v>BLOQUE 15</v>
      </c>
      <c r="J943" s="74" t="str">
        <f t="shared" si="60"/>
        <v>IN</v>
      </c>
      <c r="K943" s="74" t="str">
        <f t="shared" si="62"/>
        <v>QUINDE</v>
      </c>
      <c r="L943" s="74" t="str">
        <f t="shared" si="62"/>
        <v>PAD A</v>
      </c>
      <c r="M943" s="74" t="str">
        <f t="shared" si="59"/>
        <v>QUINDE-A002</v>
      </c>
      <c r="N943" s="71" t="s">
        <v>3382</v>
      </c>
    </row>
    <row r="944" spans="1:14" hidden="1">
      <c r="A944" s="74" t="s">
        <v>2742</v>
      </c>
      <c r="B944" s="74" t="s">
        <v>4725</v>
      </c>
      <c r="C944" s="74" t="s">
        <v>5204</v>
      </c>
      <c r="D944" s="74" t="s">
        <v>3489</v>
      </c>
      <c r="E944" s="74" t="s">
        <v>5205</v>
      </c>
      <c r="F944" s="74" t="s">
        <v>5206</v>
      </c>
      <c r="G944" s="74" t="s">
        <v>5206</v>
      </c>
      <c r="H944" s="74" t="str">
        <f t="shared" si="61"/>
        <v>B15</v>
      </c>
      <c r="I944" s="74" t="str">
        <f>IF(ISERROR(VLOOKUP(H944,BD!BN$2:BO$51,2,FALSE)),"",VLOOKUP(H944,BD!BN$2:BO$51,2,FALSE))</f>
        <v>BLOQUE 15</v>
      </c>
      <c r="J944" s="74" t="str">
        <f t="shared" si="60"/>
        <v>IN</v>
      </c>
      <c r="K944" s="74" t="str">
        <f t="shared" si="62"/>
        <v>SANISLA NORTE</v>
      </c>
      <c r="L944" s="74" t="str">
        <f t="shared" si="62"/>
        <v>PAD A</v>
      </c>
      <c r="M944" s="74" t="str">
        <f t="shared" si="59"/>
        <v>SANISLA NORTE-A001</v>
      </c>
      <c r="N944" s="71" t="s">
        <v>3382</v>
      </c>
    </row>
    <row r="945" spans="1:14" hidden="1">
      <c r="A945" s="74" t="s">
        <v>2742</v>
      </c>
      <c r="B945" s="74" t="s">
        <v>4725</v>
      </c>
      <c r="C945" s="74" t="s">
        <v>5207</v>
      </c>
      <c r="D945" s="74" t="s">
        <v>3489</v>
      </c>
      <c r="E945" s="74" t="s">
        <v>5208</v>
      </c>
      <c r="F945" s="74" t="s">
        <v>5209</v>
      </c>
      <c r="G945" s="74" t="s">
        <v>5209</v>
      </c>
      <c r="H945" s="74" t="str">
        <f t="shared" si="61"/>
        <v>B15</v>
      </c>
      <c r="I945" s="74" t="str">
        <f>IF(ISERROR(VLOOKUP(H945,BD!BN$2:BO$51,2,FALSE)),"",VLOOKUP(H945,BD!BN$2:BO$51,2,FALSE))</f>
        <v>BLOQUE 15</v>
      </c>
      <c r="J945" s="74" t="str">
        <f t="shared" si="60"/>
        <v>IN</v>
      </c>
      <c r="K945" s="74" t="str">
        <f t="shared" si="62"/>
        <v>SHIRA</v>
      </c>
      <c r="L945" s="74" t="str">
        <f t="shared" si="62"/>
        <v>PAD A</v>
      </c>
      <c r="M945" s="74" t="str">
        <f t="shared" si="59"/>
        <v>SHIRA-A001</v>
      </c>
      <c r="N945" s="71" t="s">
        <v>3382</v>
      </c>
    </row>
    <row r="946" spans="1:14" hidden="1">
      <c r="A946" s="74" t="s">
        <v>2742</v>
      </c>
      <c r="B946" s="74" t="s">
        <v>4725</v>
      </c>
      <c r="C946" s="74" t="s">
        <v>5207</v>
      </c>
      <c r="D946" s="74" t="s">
        <v>3489</v>
      </c>
      <c r="E946" s="74" t="s">
        <v>5208</v>
      </c>
      <c r="F946" s="74" t="s">
        <v>5209</v>
      </c>
      <c r="G946" s="74" t="s">
        <v>5210</v>
      </c>
      <c r="H946" s="74" t="str">
        <f t="shared" si="61"/>
        <v>B15</v>
      </c>
      <c r="I946" s="74" t="str">
        <f>IF(ISERROR(VLOOKUP(H946,BD!BN$2:BO$51,2,FALSE)),"",VLOOKUP(H946,BD!BN$2:BO$51,2,FALSE))</f>
        <v>BLOQUE 15</v>
      </c>
      <c r="J946" s="74" t="str">
        <f t="shared" si="60"/>
        <v>IN</v>
      </c>
      <c r="K946" s="74" t="str">
        <f t="shared" si="62"/>
        <v>SHIRA</v>
      </c>
      <c r="L946" s="74" t="str">
        <f t="shared" si="62"/>
        <v>PAD A</v>
      </c>
      <c r="M946" s="74" t="str">
        <f t="shared" si="59"/>
        <v>SHIRA-A001S1</v>
      </c>
      <c r="N946" s="71" t="s">
        <v>3382</v>
      </c>
    </row>
    <row r="947" spans="1:14" hidden="1">
      <c r="A947" s="74" t="s">
        <v>2742</v>
      </c>
      <c r="B947" s="74" t="s">
        <v>4725</v>
      </c>
      <c r="C947" s="74" t="s">
        <v>2845</v>
      </c>
      <c r="D947" s="74" t="s">
        <v>3489</v>
      </c>
      <c r="E947" s="74" t="s">
        <v>5211</v>
      </c>
      <c r="F947" s="74" t="s">
        <v>5212</v>
      </c>
      <c r="G947" s="74" t="s">
        <v>5212</v>
      </c>
      <c r="H947" s="74" t="str">
        <f t="shared" si="61"/>
        <v>B15</v>
      </c>
      <c r="I947" s="74" t="str">
        <f>IF(ISERROR(VLOOKUP(H947,BD!BN$2:BO$51,2,FALSE)),"",VLOOKUP(H947,BD!BN$2:BO$51,2,FALSE))</f>
        <v>BLOQUE 15</v>
      </c>
      <c r="J947" s="74" t="str">
        <f t="shared" si="60"/>
        <v>IN</v>
      </c>
      <c r="K947" s="74" t="str">
        <f t="shared" si="62"/>
        <v>TUICH</v>
      </c>
      <c r="L947" s="74" t="str">
        <f t="shared" si="62"/>
        <v>PAD A</v>
      </c>
      <c r="M947" s="74" t="str">
        <f t="shared" si="59"/>
        <v>TUICH-A003</v>
      </c>
      <c r="N947" s="71" t="s">
        <v>3382</v>
      </c>
    </row>
    <row r="948" spans="1:14" hidden="1">
      <c r="A948" s="74" t="s">
        <v>2742</v>
      </c>
      <c r="B948" s="74" t="s">
        <v>4725</v>
      </c>
      <c r="C948" s="74" t="s">
        <v>2845</v>
      </c>
      <c r="D948" s="74" t="s">
        <v>3489</v>
      </c>
      <c r="E948" s="74" t="s">
        <v>5213</v>
      </c>
      <c r="F948" s="74" t="s">
        <v>5214</v>
      </c>
      <c r="G948" s="74" t="s">
        <v>5214</v>
      </c>
      <c r="H948" s="74" t="str">
        <f t="shared" si="61"/>
        <v>B15</v>
      </c>
      <c r="I948" s="74" t="str">
        <f>IF(ISERROR(VLOOKUP(H948,BD!BN$2:BO$51,2,FALSE)),"",VLOOKUP(H948,BD!BN$2:BO$51,2,FALSE))</f>
        <v>BLOQUE 15</v>
      </c>
      <c r="J948" s="74" t="str">
        <f t="shared" si="60"/>
        <v>IN</v>
      </c>
      <c r="K948" s="74" t="str">
        <f t="shared" si="62"/>
        <v>TUICH</v>
      </c>
      <c r="L948" s="74" t="str">
        <f t="shared" si="62"/>
        <v>PAD A</v>
      </c>
      <c r="M948" s="74" t="str">
        <f t="shared" si="59"/>
        <v>TUICH-A004</v>
      </c>
      <c r="N948" s="71" t="s">
        <v>3382</v>
      </c>
    </row>
    <row r="949" spans="1:14" hidden="1">
      <c r="A949" s="74" t="s">
        <v>2742</v>
      </c>
      <c r="B949" s="74" t="s">
        <v>4725</v>
      </c>
      <c r="C949" s="74" t="s">
        <v>2845</v>
      </c>
      <c r="D949" s="74" t="s">
        <v>3489</v>
      </c>
      <c r="E949" s="74" t="s">
        <v>5215</v>
      </c>
      <c r="F949" s="74" t="s">
        <v>5216</v>
      </c>
      <c r="G949" s="74" t="s">
        <v>5216</v>
      </c>
      <c r="H949" s="74" t="str">
        <f t="shared" si="61"/>
        <v>B15</v>
      </c>
      <c r="I949" s="74" t="str">
        <f>IF(ISERROR(VLOOKUP(H949,BD!BN$2:BO$51,2,FALSE)),"",VLOOKUP(H949,BD!BN$2:BO$51,2,FALSE))</f>
        <v>BLOQUE 15</v>
      </c>
      <c r="J949" s="74" t="str">
        <f t="shared" si="60"/>
        <v>IN</v>
      </c>
      <c r="K949" s="74" t="str">
        <f t="shared" si="62"/>
        <v>TUICH</v>
      </c>
      <c r="L949" s="74" t="str">
        <f t="shared" si="62"/>
        <v>PAD A</v>
      </c>
      <c r="M949" s="74" t="str">
        <f t="shared" si="59"/>
        <v>TUICH-A002</v>
      </c>
      <c r="N949" s="71" t="s">
        <v>3382</v>
      </c>
    </row>
    <row r="950" spans="1:14" hidden="1">
      <c r="A950" s="74" t="s">
        <v>2742</v>
      </c>
      <c r="B950" s="74" t="s">
        <v>4725</v>
      </c>
      <c r="C950" s="74" t="s">
        <v>2845</v>
      </c>
      <c r="D950" s="74" t="s">
        <v>3489</v>
      </c>
      <c r="E950" s="74" t="s">
        <v>5217</v>
      </c>
      <c r="F950" s="74" t="s">
        <v>5218</v>
      </c>
      <c r="G950" s="74" t="s">
        <v>5218</v>
      </c>
      <c r="H950" s="74" t="str">
        <f t="shared" si="61"/>
        <v>B15</v>
      </c>
      <c r="I950" s="74" t="str">
        <f>IF(ISERROR(VLOOKUP(H950,BD!BN$2:BO$51,2,FALSE)),"",VLOOKUP(H950,BD!BN$2:BO$51,2,FALSE))</f>
        <v>BLOQUE 15</v>
      </c>
      <c r="J950" s="74" t="str">
        <f t="shared" si="60"/>
        <v>IN</v>
      </c>
      <c r="K950" s="74" t="str">
        <f t="shared" si="62"/>
        <v>TUICH</v>
      </c>
      <c r="L950" s="74" t="str">
        <f t="shared" si="62"/>
        <v>PAD A</v>
      </c>
      <c r="M950" s="74" t="str">
        <f t="shared" si="59"/>
        <v>TUICH-A001</v>
      </c>
      <c r="N950" s="71" t="s">
        <v>3382</v>
      </c>
    </row>
    <row r="951" spans="1:14" hidden="1">
      <c r="A951" s="74" t="s">
        <v>2742</v>
      </c>
      <c r="B951" s="74" t="s">
        <v>4725</v>
      </c>
      <c r="C951" s="74" t="s">
        <v>2836</v>
      </c>
      <c r="D951" s="74" t="s">
        <v>3489</v>
      </c>
      <c r="E951" s="74" t="s">
        <v>5219</v>
      </c>
      <c r="F951" s="74" t="s">
        <v>5220</v>
      </c>
      <c r="G951" s="74" t="s">
        <v>5220</v>
      </c>
      <c r="H951" s="74" t="str">
        <f t="shared" si="61"/>
        <v>B15</v>
      </c>
      <c r="I951" s="74" t="str">
        <f>IF(ISERROR(VLOOKUP(H951,BD!BN$2:BO$51,2,FALSE)),"",VLOOKUP(H951,BD!BN$2:BO$51,2,FALSE))</f>
        <v>BLOQUE 15</v>
      </c>
      <c r="J951" s="74" t="str">
        <f t="shared" si="60"/>
        <v>IN</v>
      </c>
      <c r="K951" s="74" t="str">
        <f t="shared" si="62"/>
        <v>TUNTIAK</v>
      </c>
      <c r="L951" s="74" t="str">
        <f t="shared" si="62"/>
        <v>PAD A</v>
      </c>
      <c r="M951" s="74" t="str">
        <f t="shared" si="59"/>
        <v>TUNTIAK-A001</v>
      </c>
      <c r="N951" s="71" t="s">
        <v>3382</v>
      </c>
    </row>
    <row r="952" spans="1:14" hidden="1">
      <c r="A952" s="74" t="s">
        <v>2742</v>
      </c>
      <c r="B952" s="74" t="s">
        <v>4725</v>
      </c>
      <c r="C952" s="74" t="s">
        <v>3197</v>
      </c>
      <c r="D952" s="74" t="s">
        <v>3489</v>
      </c>
      <c r="E952" s="74" t="s">
        <v>5221</v>
      </c>
      <c r="F952" s="74" t="s">
        <v>5222</v>
      </c>
      <c r="G952" s="74" t="s">
        <v>5222</v>
      </c>
      <c r="H952" s="74" t="str">
        <f t="shared" si="61"/>
        <v>B15</v>
      </c>
      <c r="I952" s="74" t="str">
        <f>IF(ISERROR(VLOOKUP(H952,BD!BN$2:BO$51,2,FALSE)),"",VLOOKUP(H952,BD!BN$2:BO$51,2,FALSE))</f>
        <v>BLOQUE 15</v>
      </c>
      <c r="J952" s="74" t="str">
        <f t="shared" si="60"/>
        <v>IN</v>
      </c>
      <c r="K952" s="74" t="str">
        <f t="shared" si="62"/>
        <v>YANAQUINCHA ESTE</v>
      </c>
      <c r="L952" s="74" t="str">
        <f t="shared" si="62"/>
        <v>PAD A</v>
      </c>
      <c r="M952" s="74" t="str">
        <f t="shared" si="59"/>
        <v>YANAQUINCHA ESTE-A030</v>
      </c>
      <c r="N952" s="71" t="s">
        <v>3382</v>
      </c>
    </row>
    <row r="953" spans="1:14" hidden="1">
      <c r="A953" s="74" t="s">
        <v>2742</v>
      </c>
      <c r="B953" s="74" t="s">
        <v>4725</v>
      </c>
      <c r="C953" s="74" t="s">
        <v>3197</v>
      </c>
      <c r="D953" s="74" t="s">
        <v>3489</v>
      </c>
      <c r="E953" s="74" t="s">
        <v>5223</v>
      </c>
      <c r="F953" s="74" t="s">
        <v>5224</v>
      </c>
      <c r="G953" s="74" t="s">
        <v>5224</v>
      </c>
      <c r="H953" s="74" t="str">
        <f t="shared" si="61"/>
        <v>B15</v>
      </c>
      <c r="I953" s="74" t="str">
        <f>IF(ISERROR(VLOOKUP(H953,BD!BN$2:BO$51,2,FALSE)),"",VLOOKUP(H953,BD!BN$2:BO$51,2,FALSE))</f>
        <v>BLOQUE 15</v>
      </c>
      <c r="J953" s="74" t="str">
        <f t="shared" si="60"/>
        <v>IN</v>
      </c>
      <c r="K953" s="74" t="str">
        <f t="shared" si="62"/>
        <v>YANAQUINCHA ESTE</v>
      </c>
      <c r="L953" s="74" t="str">
        <f t="shared" si="62"/>
        <v>PAD A</v>
      </c>
      <c r="M953" s="74" t="str">
        <f t="shared" si="59"/>
        <v>YANAQUINCHA ESTE-A032</v>
      </c>
      <c r="N953" s="71" t="s">
        <v>3382</v>
      </c>
    </row>
    <row r="954" spans="1:14" hidden="1">
      <c r="A954" s="74" t="s">
        <v>2742</v>
      </c>
      <c r="B954" s="74" t="s">
        <v>4725</v>
      </c>
      <c r="C954" s="74" t="s">
        <v>3197</v>
      </c>
      <c r="D954" s="74" t="s">
        <v>3489</v>
      </c>
      <c r="E954" s="74" t="s">
        <v>5225</v>
      </c>
      <c r="F954" s="74" t="s">
        <v>5226</v>
      </c>
      <c r="G954" s="74" t="s">
        <v>5226</v>
      </c>
      <c r="H954" s="74" t="str">
        <f t="shared" si="61"/>
        <v>B15</v>
      </c>
      <c r="I954" s="74" t="str">
        <f>IF(ISERROR(VLOOKUP(H954,BD!BN$2:BO$51,2,FALSE)),"",VLOOKUP(H954,BD!BN$2:BO$51,2,FALSE))</f>
        <v>BLOQUE 15</v>
      </c>
      <c r="J954" s="74" t="str">
        <f t="shared" si="60"/>
        <v>IN</v>
      </c>
      <c r="K954" s="74" t="str">
        <f t="shared" si="62"/>
        <v>YANAQUINCHA ESTE</v>
      </c>
      <c r="L954" s="74" t="str">
        <f t="shared" si="62"/>
        <v>PAD A</v>
      </c>
      <c r="M954" s="74" t="str">
        <f t="shared" si="59"/>
        <v>YANAQUINCHA ESTE-A005</v>
      </c>
      <c r="N954" s="71" t="s">
        <v>3382</v>
      </c>
    </row>
    <row r="955" spans="1:14" hidden="1">
      <c r="A955" s="74" t="s">
        <v>2742</v>
      </c>
      <c r="B955" s="74" t="s">
        <v>4725</v>
      </c>
      <c r="C955" s="74" t="s">
        <v>3197</v>
      </c>
      <c r="D955" s="74" t="s">
        <v>3489</v>
      </c>
      <c r="E955" s="74" t="s">
        <v>5227</v>
      </c>
      <c r="F955" s="74" t="s">
        <v>5228</v>
      </c>
      <c r="G955" s="74" t="s">
        <v>5228</v>
      </c>
      <c r="H955" s="74" t="str">
        <f t="shared" si="61"/>
        <v>B15</v>
      </c>
      <c r="I955" s="74" t="str">
        <f>IF(ISERROR(VLOOKUP(H955,BD!BN$2:BO$51,2,FALSE)),"",VLOOKUP(H955,BD!BN$2:BO$51,2,FALSE))</f>
        <v>BLOQUE 15</v>
      </c>
      <c r="J955" s="74" t="str">
        <f t="shared" si="60"/>
        <v>IN</v>
      </c>
      <c r="K955" s="74" t="str">
        <f t="shared" si="62"/>
        <v>YANAQUINCHA ESTE</v>
      </c>
      <c r="L955" s="74" t="str">
        <f t="shared" si="62"/>
        <v>PAD A</v>
      </c>
      <c r="M955" s="74" t="str">
        <f t="shared" si="59"/>
        <v>YANAQUINCHA ESTE-A007</v>
      </c>
      <c r="N955" s="71" t="s">
        <v>3382</v>
      </c>
    </row>
    <row r="956" spans="1:14" hidden="1">
      <c r="A956" s="74" t="s">
        <v>2742</v>
      </c>
      <c r="B956" s="74" t="s">
        <v>4725</v>
      </c>
      <c r="C956" s="74" t="s">
        <v>3197</v>
      </c>
      <c r="D956" s="74" t="s">
        <v>3489</v>
      </c>
      <c r="E956" s="74" t="s">
        <v>5229</v>
      </c>
      <c r="F956" s="74" t="s">
        <v>5230</v>
      </c>
      <c r="G956" s="74" t="s">
        <v>5230</v>
      </c>
      <c r="H956" s="74" t="str">
        <f t="shared" si="61"/>
        <v>B15</v>
      </c>
      <c r="I956" s="74" t="str">
        <f>IF(ISERROR(VLOOKUP(H956,BD!BN$2:BO$51,2,FALSE)),"",VLOOKUP(H956,BD!BN$2:BO$51,2,FALSE))</f>
        <v>BLOQUE 15</v>
      </c>
      <c r="J956" s="74" t="str">
        <f t="shared" si="60"/>
        <v>IN</v>
      </c>
      <c r="K956" s="74" t="str">
        <f t="shared" si="62"/>
        <v>YANAQUINCHA ESTE</v>
      </c>
      <c r="L956" s="74" t="str">
        <f t="shared" si="62"/>
        <v>PAD A</v>
      </c>
      <c r="M956" s="74" t="str">
        <f t="shared" si="59"/>
        <v>YANAQUINCHA ESTE-A027</v>
      </c>
      <c r="N956" s="71" t="s">
        <v>3382</v>
      </c>
    </row>
    <row r="957" spans="1:14" hidden="1">
      <c r="A957" s="74" t="s">
        <v>2742</v>
      </c>
      <c r="B957" s="74" t="s">
        <v>4725</v>
      </c>
      <c r="C957" s="74" t="s">
        <v>3197</v>
      </c>
      <c r="D957" s="74" t="s">
        <v>3489</v>
      </c>
      <c r="E957" s="74" t="s">
        <v>5231</v>
      </c>
      <c r="F957" s="74" t="s">
        <v>5232</v>
      </c>
      <c r="G957" s="74" t="s">
        <v>5232</v>
      </c>
      <c r="H957" s="74" t="str">
        <f t="shared" si="61"/>
        <v>B15</v>
      </c>
      <c r="I957" s="74" t="str">
        <f>IF(ISERROR(VLOOKUP(H957,BD!BN$2:BO$51,2,FALSE)),"",VLOOKUP(H957,BD!BN$2:BO$51,2,FALSE))</f>
        <v>BLOQUE 15</v>
      </c>
      <c r="J957" s="74" t="str">
        <f t="shared" si="60"/>
        <v>IN</v>
      </c>
      <c r="K957" s="74" t="str">
        <f t="shared" si="62"/>
        <v>YANAQUINCHA ESTE</v>
      </c>
      <c r="L957" s="74" t="str">
        <f t="shared" si="62"/>
        <v>PAD A</v>
      </c>
      <c r="M957" s="74" t="str">
        <f t="shared" si="59"/>
        <v>YANAQUINCHA ESTE-A003</v>
      </c>
      <c r="N957" s="71" t="s">
        <v>3382</v>
      </c>
    </row>
    <row r="958" spans="1:14" hidden="1">
      <c r="A958" s="74" t="s">
        <v>2742</v>
      </c>
      <c r="B958" s="74" t="s">
        <v>4725</v>
      </c>
      <c r="C958" s="74" t="s">
        <v>3197</v>
      </c>
      <c r="D958" s="74" t="s">
        <v>3489</v>
      </c>
      <c r="E958" s="74" t="s">
        <v>5233</v>
      </c>
      <c r="F958" s="74" t="s">
        <v>5234</v>
      </c>
      <c r="G958" s="74" t="s">
        <v>5234</v>
      </c>
      <c r="H958" s="74" t="str">
        <f t="shared" si="61"/>
        <v>B15</v>
      </c>
      <c r="I958" s="74" t="str">
        <f>IF(ISERROR(VLOOKUP(H958,BD!BN$2:BO$51,2,FALSE)),"",VLOOKUP(H958,BD!BN$2:BO$51,2,FALSE))</f>
        <v>BLOQUE 15</v>
      </c>
      <c r="J958" s="74" t="str">
        <f t="shared" si="60"/>
        <v>IN</v>
      </c>
      <c r="K958" s="74" t="str">
        <f t="shared" si="62"/>
        <v>YANAQUINCHA ESTE</v>
      </c>
      <c r="L958" s="74" t="str">
        <f t="shared" si="62"/>
        <v>PAD A</v>
      </c>
      <c r="M958" s="74" t="str">
        <f t="shared" si="59"/>
        <v>YANAQUINCHA ESTE-A008</v>
      </c>
      <c r="N958" s="71" t="s">
        <v>3382</v>
      </c>
    </row>
    <row r="959" spans="1:14" hidden="1">
      <c r="A959" s="74" t="s">
        <v>2742</v>
      </c>
      <c r="B959" s="74" t="s">
        <v>4725</v>
      </c>
      <c r="C959" s="74" t="s">
        <v>3197</v>
      </c>
      <c r="D959" s="74" t="s">
        <v>3489</v>
      </c>
      <c r="E959" s="74" t="s">
        <v>5235</v>
      </c>
      <c r="F959" s="74" t="s">
        <v>5236</v>
      </c>
      <c r="G959" s="74" t="s">
        <v>5236</v>
      </c>
      <c r="H959" s="74" t="str">
        <f t="shared" si="61"/>
        <v>B15</v>
      </c>
      <c r="I959" s="74" t="str">
        <f>IF(ISERROR(VLOOKUP(H959,BD!BN$2:BO$51,2,FALSE)),"",VLOOKUP(H959,BD!BN$2:BO$51,2,FALSE))</f>
        <v>BLOQUE 15</v>
      </c>
      <c r="J959" s="74" t="str">
        <f t="shared" si="60"/>
        <v>IN</v>
      </c>
      <c r="K959" s="74" t="str">
        <f t="shared" si="62"/>
        <v>YANAQUINCHA ESTE</v>
      </c>
      <c r="L959" s="74" t="str">
        <f t="shared" si="62"/>
        <v>PAD A</v>
      </c>
      <c r="M959" s="74" t="str">
        <f t="shared" si="59"/>
        <v>YANAQUINCHA ESTE-A029</v>
      </c>
      <c r="N959" s="71" t="s">
        <v>3382</v>
      </c>
    </row>
    <row r="960" spans="1:14" hidden="1">
      <c r="A960" s="74" t="s">
        <v>2742</v>
      </c>
      <c r="B960" s="74" t="s">
        <v>4725</v>
      </c>
      <c r="C960" s="74" t="s">
        <v>3197</v>
      </c>
      <c r="D960" s="74" t="s">
        <v>3489</v>
      </c>
      <c r="E960" s="74" t="s">
        <v>5237</v>
      </c>
      <c r="F960" s="74" t="s">
        <v>5238</v>
      </c>
      <c r="G960" s="74" t="s">
        <v>5238</v>
      </c>
      <c r="H960" s="74" t="str">
        <f t="shared" si="61"/>
        <v>B15</v>
      </c>
      <c r="I960" s="74" t="str">
        <f>IF(ISERROR(VLOOKUP(H960,BD!BN$2:BO$51,2,FALSE)),"",VLOOKUP(H960,BD!BN$2:BO$51,2,FALSE))</f>
        <v>BLOQUE 15</v>
      </c>
      <c r="J960" s="74" t="str">
        <f t="shared" si="60"/>
        <v>IN</v>
      </c>
      <c r="K960" s="74" t="str">
        <f t="shared" si="62"/>
        <v>YANAQUINCHA ESTE</v>
      </c>
      <c r="L960" s="74" t="str">
        <f t="shared" si="62"/>
        <v>PAD A</v>
      </c>
      <c r="M960" s="74" t="str">
        <f t="shared" si="59"/>
        <v>YANAQUINCHA ESTE-A028</v>
      </c>
      <c r="N960" s="71" t="s">
        <v>3382</v>
      </c>
    </row>
    <row r="961" spans="1:14" hidden="1">
      <c r="A961" s="74" t="s">
        <v>2742</v>
      </c>
      <c r="B961" s="74" t="s">
        <v>4725</v>
      </c>
      <c r="C961" s="74" t="s">
        <v>3197</v>
      </c>
      <c r="D961" s="74" t="s">
        <v>3489</v>
      </c>
      <c r="E961" s="74" t="s">
        <v>5239</v>
      </c>
      <c r="F961" s="74" t="s">
        <v>5240</v>
      </c>
      <c r="G961" s="74" t="s">
        <v>5240</v>
      </c>
      <c r="H961" s="74" t="str">
        <f t="shared" si="61"/>
        <v>B15</v>
      </c>
      <c r="I961" s="74" t="str">
        <f>IF(ISERROR(VLOOKUP(H961,BD!BN$2:BO$51,2,FALSE)),"",VLOOKUP(H961,BD!BN$2:BO$51,2,FALSE))</f>
        <v>BLOQUE 15</v>
      </c>
      <c r="J961" s="74" t="str">
        <f t="shared" si="60"/>
        <v>IN</v>
      </c>
      <c r="K961" s="74" t="str">
        <f t="shared" si="62"/>
        <v>YANAQUINCHA ESTE</v>
      </c>
      <c r="L961" s="74" t="str">
        <f t="shared" si="62"/>
        <v>PAD A</v>
      </c>
      <c r="M961" s="74" t="str">
        <f t="shared" si="59"/>
        <v>YANAQUINCHA ESTE-A024</v>
      </c>
      <c r="N961" s="71" t="s">
        <v>3382</v>
      </c>
    </row>
    <row r="962" spans="1:14" hidden="1">
      <c r="A962" s="74" t="s">
        <v>2742</v>
      </c>
      <c r="B962" s="74" t="s">
        <v>4725</v>
      </c>
      <c r="C962" s="74" t="s">
        <v>3197</v>
      </c>
      <c r="D962" s="74" t="s">
        <v>3489</v>
      </c>
      <c r="E962" s="74" t="s">
        <v>5241</v>
      </c>
      <c r="F962" s="74" t="s">
        <v>5242</v>
      </c>
      <c r="G962" s="74" t="s">
        <v>5242</v>
      </c>
      <c r="H962" s="74" t="str">
        <f t="shared" si="61"/>
        <v>B15</v>
      </c>
      <c r="I962" s="74" t="str">
        <f>IF(ISERROR(VLOOKUP(H962,BD!BN$2:BO$51,2,FALSE)),"",VLOOKUP(H962,BD!BN$2:BO$51,2,FALSE))</f>
        <v>BLOQUE 15</v>
      </c>
      <c r="J962" s="74" t="str">
        <f t="shared" si="60"/>
        <v>IN</v>
      </c>
      <c r="K962" s="74" t="str">
        <f t="shared" si="62"/>
        <v>YANAQUINCHA ESTE</v>
      </c>
      <c r="L962" s="74" t="str">
        <f t="shared" si="62"/>
        <v>PAD A</v>
      </c>
      <c r="M962" s="74" t="str">
        <f t="shared" si="59"/>
        <v>YANAQUINCHA ESTE-A026</v>
      </c>
      <c r="N962" s="71" t="s">
        <v>3382</v>
      </c>
    </row>
    <row r="963" spans="1:14" hidden="1">
      <c r="A963" s="74" t="s">
        <v>2742</v>
      </c>
      <c r="B963" s="74" t="s">
        <v>4725</v>
      </c>
      <c r="C963" s="74" t="s">
        <v>3197</v>
      </c>
      <c r="D963" s="74" t="s">
        <v>3489</v>
      </c>
      <c r="E963" s="74" t="s">
        <v>5243</v>
      </c>
      <c r="F963" s="74" t="s">
        <v>5244</v>
      </c>
      <c r="G963" s="74" t="s">
        <v>5244</v>
      </c>
      <c r="H963" s="74" t="str">
        <f t="shared" si="61"/>
        <v>B15</v>
      </c>
      <c r="I963" s="74" t="str">
        <f>IF(ISERROR(VLOOKUP(H963,BD!BN$2:BO$51,2,FALSE)),"",VLOOKUP(H963,BD!BN$2:BO$51,2,FALSE))</f>
        <v>BLOQUE 15</v>
      </c>
      <c r="J963" s="74" t="str">
        <f t="shared" si="60"/>
        <v>IN</v>
      </c>
      <c r="K963" s="74" t="str">
        <f t="shared" si="62"/>
        <v>YANAQUINCHA ESTE</v>
      </c>
      <c r="L963" s="74" t="str">
        <f t="shared" si="62"/>
        <v>PAD A</v>
      </c>
      <c r="M963" s="74" t="str">
        <f t="shared" si="59"/>
        <v>YANAQUINCHA ESTE-A025</v>
      </c>
      <c r="N963" s="71" t="s">
        <v>3382</v>
      </c>
    </row>
    <row r="964" spans="1:14" hidden="1">
      <c r="A964" s="74" t="s">
        <v>2742</v>
      </c>
      <c r="B964" s="74" t="s">
        <v>4725</v>
      </c>
      <c r="C964" s="74" t="s">
        <v>3197</v>
      </c>
      <c r="D964" s="74" t="s">
        <v>3489</v>
      </c>
      <c r="E964" s="74" t="s">
        <v>5245</v>
      </c>
      <c r="F964" s="74" t="s">
        <v>5246</v>
      </c>
      <c r="G964" s="74" t="s">
        <v>5246</v>
      </c>
      <c r="H964" s="74" t="str">
        <f t="shared" si="61"/>
        <v>B15</v>
      </c>
      <c r="I964" s="74" t="str">
        <f>IF(ISERROR(VLOOKUP(H964,BD!BN$2:BO$51,2,FALSE)),"",VLOOKUP(H964,BD!BN$2:BO$51,2,FALSE))</f>
        <v>BLOQUE 15</v>
      </c>
      <c r="J964" s="74" t="str">
        <f t="shared" si="60"/>
        <v>IN</v>
      </c>
      <c r="K964" s="74" t="str">
        <f t="shared" si="62"/>
        <v>YANAQUINCHA ESTE</v>
      </c>
      <c r="L964" s="74" t="str">
        <f t="shared" si="62"/>
        <v>PAD A</v>
      </c>
      <c r="M964" s="74" t="str">
        <f t="shared" si="59"/>
        <v>YANAQUINCHA ESTE-A006</v>
      </c>
      <c r="N964" s="71" t="s">
        <v>3382</v>
      </c>
    </row>
    <row r="965" spans="1:14" hidden="1">
      <c r="A965" s="74" t="s">
        <v>2742</v>
      </c>
      <c r="B965" s="74" t="s">
        <v>4725</v>
      </c>
      <c r="C965" s="74" t="s">
        <v>3197</v>
      </c>
      <c r="D965" s="74" t="s">
        <v>3489</v>
      </c>
      <c r="E965" s="74" t="s">
        <v>5245</v>
      </c>
      <c r="F965" s="74" t="s">
        <v>5246</v>
      </c>
      <c r="G965" s="74" t="s">
        <v>5247</v>
      </c>
      <c r="H965" s="74" t="str">
        <f t="shared" si="61"/>
        <v>B15</v>
      </c>
      <c r="I965" s="74" t="str">
        <f>IF(ISERROR(VLOOKUP(H965,BD!BN$2:BO$51,2,FALSE)),"",VLOOKUP(H965,BD!BN$2:BO$51,2,FALSE))</f>
        <v>BLOQUE 15</v>
      </c>
      <c r="J965" s="74" t="str">
        <f t="shared" si="60"/>
        <v>IN</v>
      </c>
      <c r="K965" s="74" t="str">
        <f t="shared" si="62"/>
        <v>YANAQUINCHA ESTE</v>
      </c>
      <c r="L965" s="74" t="str">
        <f t="shared" si="62"/>
        <v>PAD A</v>
      </c>
      <c r="M965" s="74" t="str">
        <f t="shared" si="59"/>
        <v>YANAQUINCHA ESTE-A006S1</v>
      </c>
      <c r="N965" s="71" t="s">
        <v>3382</v>
      </c>
    </row>
    <row r="966" spans="1:14" hidden="1">
      <c r="A966" s="74" t="s">
        <v>2742</v>
      </c>
      <c r="B966" s="74" t="s">
        <v>4725</v>
      </c>
      <c r="C966" s="74" t="s">
        <v>3197</v>
      </c>
      <c r="D966" s="74" t="s">
        <v>3489</v>
      </c>
      <c r="E966" s="74" t="s">
        <v>5248</v>
      </c>
      <c r="F966" s="74" t="s">
        <v>5249</v>
      </c>
      <c r="G966" s="74" t="s">
        <v>5249</v>
      </c>
      <c r="H966" s="74" t="str">
        <f t="shared" si="61"/>
        <v>B15</v>
      </c>
      <c r="I966" s="74" t="str">
        <f>IF(ISERROR(VLOOKUP(H966,BD!BN$2:BO$51,2,FALSE)),"",VLOOKUP(H966,BD!BN$2:BO$51,2,FALSE))</f>
        <v>BLOQUE 15</v>
      </c>
      <c r="J966" s="74" t="str">
        <f t="shared" si="60"/>
        <v>IN</v>
      </c>
      <c r="K966" s="74" t="str">
        <f t="shared" si="62"/>
        <v>YANAQUINCHA ESTE</v>
      </c>
      <c r="L966" s="74" t="str">
        <f t="shared" si="62"/>
        <v>PAD A</v>
      </c>
      <c r="M966" s="74" t="str">
        <f t="shared" si="59"/>
        <v>YANAQUINCHA ESTE-A017</v>
      </c>
      <c r="N966" s="71" t="s">
        <v>3382</v>
      </c>
    </row>
    <row r="967" spans="1:14" hidden="1">
      <c r="A967" s="74" t="s">
        <v>2742</v>
      </c>
      <c r="B967" s="74" t="s">
        <v>4725</v>
      </c>
      <c r="C967" s="74" t="s">
        <v>3197</v>
      </c>
      <c r="D967" s="74" t="s">
        <v>3489</v>
      </c>
      <c r="E967" s="74" t="s">
        <v>5250</v>
      </c>
      <c r="F967" s="74" t="s">
        <v>5251</v>
      </c>
      <c r="G967" s="74" t="s">
        <v>5251</v>
      </c>
      <c r="H967" s="74" t="str">
        <f t="shared" si="61"/>
        <v>B15</v>
      </c>
      <c r="I967" s="74" t="str">
        <f>IF(ISERROR(VLOOKUP(H967,BD!BN$2:BO$51,2,FALSE)),"",VLOOKUP(H967,BD!BN$2:BO$51,2,FALSE))</f>
        <v>BLOQUE 15</v>
      </c>
      <c r="J967" s="74" t="str">
        <f t="shared" si="60"/>
        <v>IN</v>
      </c>
      <c r="K967" s="74" t="str">
        <f t="shared" si="62"/>
        <v>YANAQUINCHA ESTE</v>
      </c>
      <c r="L967" s="74" t="str">
        <f t="shared" si="62"/>
        <v>PAD A</v>
      </c>
      <c r="M967" s="74" t="str">
        <f t="shared" si="59"/>
        <v>YANAQUINCHA ESTE-A001</v>
      </c>
      <c r="N967" s="71" t="s">
        <v>3382</v>
      </c>
    </row>
    <row r="968" spans="1:14" hidden="1">
      <c r="A968" s="74" t="s">
        <v>2742</v>
      </c>
      <c r="B968" s="74" t="s">
        <v>4725</v>
      </c>
      <c r="C968" s="74" t="s">
        <v>3197</v>
      </c>
      <c r="D968" s="74" t="s">
        <v>3489</v>
      </c>
      <c r="E968" s="74" t="s">
        <v>5252</v>
      </c>
      <c r="F968" s="74" t="s">
        <v>5253</v>
      </c>
      <c r="G968" s="74" t="s">
        <v>5253</v>
      </c>
      <c r="H968" s="74" t="str">
        <f t="shared" si="61"/>
        <v>B15</v>
      </c>
      <c r="I968" s="74" t="str">
        <f>IF(ISERROR(VLOOKUP(H968,BD!BN$2:BO$51,2,FALSE)),"",VLOOKUP(H968,BD!BN$2:BO$51,2,FALSE))</f>
        <v>BLOQUE 15</v>
      </c>
      <c r="J968" s="74" t="str">
        <f t="shared" si="60"/>
        <v>IN</v>
      </c>
      <c r="K968" s="74" t="str">
        <f t="shared" si="62"/>
        <v>YANAQUINCHA ESTE</v>
      </c>
      <c r="L968" s="74" t="str">
        <f t="shared" si="62"/>
        <v>PAD A</v>
      </c>
      <c r="M968" s="74" t="str">
        <f t="shared" si="59"/>
        <v>YANAQUINCHA ESTE-A002</v>
      </c>
      <c r="N968" s="71" t="s">
        <v>3382</v>
      </c>
    </row>
    <row r="969" spans="1:14" hidden="1">
      <c r="A969" s="74" t="s">
        <v>2742</v>
      </c>
      <c r="B969" s="74" t="s">
        <v>4725</v>
      </c>
      <c r="C969" s="74" t="s">
        <v>3197</v>
      </c>
      <c r="D969" s="74" t="s">
        <v>3489</v>
      </c>
      <c r="E969" s="74" t="s">
        <v>5254</v>
      </c>
      <c r="F969" s="74" t="s">
        <v>5255</v>
      </c>
      <c r="G969" s="74" t="s">
        <v>5255</v>
      </c>
      <c r="H969" s="74" t="str">
        <f t="shared" si="61"/>
        <v>B15</v>
      </c>
      <c r="I969" s="74" t="str">
        <f>IF(ISERROR(VLOOKUP(H969,BD!BN$2:BO$51,2,FALSE)),"",VLOOKUP(H969,BD!BN$2:BO$51,2,FALSE))</f>
        <v>BLOQUE 15</v>
      </c>
      <c r="J969" s="74" t="str">
        <f t="shared" si="60"/>
        <v>IN</v>
      </c>
      <c r="K969" s="74" t="str">
        <f t="shared" si="62"/>
        <v>YANAQUINCHA ESTE</v>
      </c>
      <c r="L969" s="74" t="str">
        <f t="shared" si="62"/>
        <v>PAD A</v>
      </c>
      <c r="M969" s="74" t="str">
        <f t="shared" si="59"/>
        <v>YANAQUINCHA ESTE-A004</v>
      </c>
      <c r="N969" s="71" t="s">
        <v>3382</v>
      </c>
    </row>
    <row r="970" spans="1:14" hidden="1">
      <c r="A970" s="74" t="s">
        <v>2742</v>
      </c>
      <c r="B970" s="74" t="s">
        <v>4725</v>
      </c>
      <c r="C970" s="74" t="s">
        <v>3197</v>
      </c>
      <c r="D970" s="74" t="s">
        <v>3489</v>
      </c>
      <c r="E970" s="74" t="s">
        <v>5256</v>
      </c>
      <c r="F970" s="74" t="s">
        <v>5257</v>
      </c>
      <c r="G970" s="74" t="s">
        <v>5257</v>
      </c>
      <c r="H970" s="74" t="str">
        <f t="shared" si="61"/>
        <v>B15</v>
      </c>
      <c r="I970" s="74" t="str">
        <f>IF(ISERROR(VLOOKUP(H970,BD!BN$2:BO$51,2,FALSE)),"",VLOOKUP(H970,BD!BN$2:BO$51,2,FALSE))</f>
        <v>BLOQUE 15</v>
      </c>
      <c r="J970" s="74" t="str">
        <f t="shared" si="60"/>
        <v>IN</v>
      </c>
      <c r="K970" s="74" t="str">
        <f t="shared" si="62"/>
        <v>YANAQUINCHA ESTE</v>
      </c>
      <c r="L970" s="74" t="str">
        <f t="shared" si="62"/>
        <v>PAD A</v>
      </c>
      <c r="M970" s="74" t="str">
        <f t="shared" si="59"/>
        <v>YANAQUINCHA ESTE-A010</v>
      </c>
      <c r="N970" s="71" t="s">
        <v>3382</v>
      </c>
    </row>
    <row r="971" spans="1:14" hidden="1">
      <c r="A971" s="74" t="s">
        <v>2742</v>
      </c>
      <c r="B971" s="74" t="s">
        <v>4725</v>
      </c>
      <c r="C971" s="74" t="s">
        <v>3197</v>
      </c>
      <c r="D971" s="74" t="s">
        <v>3489</v>
      </c>
      <c r="E971" s="74" t="s">
        <v>5258</v>
      </c>
      <c r="F971" s="74" t="s">
        <v>5259</v>
      </c>
      <c r="G971" s="74" t="s">
        <v>5259</v>
      </c>
      <c r="H971" s="74" t="str">
        <f t="shared" si="61"/>
        <v>B15</v>
      </c>
      <c r="I971" s="74" t="str">
        <f>IF(ISERROR(VLOOKUP(H971,BD!BN$2:BO$51,2,FALSE)),"",VLOOKUP(H971,BD!BN$2:BO$51,2,FALSE))</f>
        <v>BLOQUE 15</v>
      </c>
      <c r="J971" s="74" t="str">
        <f t="shared" si="60"/>
        <v>IN</v>
      </c>
      <c r="K971" s="74" t="str">
        <f t="shared" si="62"/>
        <v>YANAQUINCHA ESTE</v>
      </c>
      <c r="L971" s="74" t="str">
        <f t="shared" si="62"/>
        <v>PAD A</v>
      </c>
      <c r="M971" s="74" t="str">
        <f t="shared" si="59"/>
        <v>YANAQUINCHA ESTE-A020</v>
      </c>
      <c r="N971" s="71" t="s">
        <v>3382</v>
      </c>
    </row>
    <row r="972" spans="1:14" hidden="1">
      <c r="A972" s="74" t="s">
        <v>2742</v>
      </c>
      <c r="B972" s="74" t="s">
        <v>4725</v>
      </c>
      <c r="C972" s="74" t="s">
        <v>3197</v>
      </c>
      <c r="D972" s="74" t="s">
        <v>3489</v>
      </c>
      <c r="E972" s="74" t="s">
        <v>5260</v>
      </c>
      <c r="F972" s="74" t="s">
        <v>5261</v>
      </c>
      <c r="G972" s="74" t="s">
        <v>5261</v>
      </c>
      <c r="H972" s="74" t="str">
        <f t="shared" si="61"/>
        <v>B15</v>
      </c>
      <c r="I972" s="74" t="str">
        <f>IF(ISERROR(VLOOKUP(H972,BD!BN$2:BO$51,2,FALSE)),"",VLOOKUP(H972,BD!BN$2:BO$51,2,FALSE))</f>
        <v>BLOQUE 15</v>
      </c>
      <c r="J972" s="74" t="str">
        <f t="shared" si="60"/>
        <v>IN</v>
      </c>
      <c r="K972" s="74" t="str">
        <f t="shared" si="62"/>
        <v>YANAQUINCHA ESTE</v>
      </c>
      <c r="L972" s="74" t="str">
        <f t="shared" si="62"/>
        <v>PAD A</v>
      </c>
      <c r="M972" s="74" t="str">
        <f t="shared" si="59"/>
        <v>YANAQUINCHA ESTE-A019</v>
      </c>
      <c r="N972" s="71" t="s">
        <v>3382</v>
      </c>
    </row>
    <row r="973" spans="1:14" hidden="1">
      <c r="A973" s="74" t="s">
        <v>2742</v>
      </c>
      <c r="B973" s="74" t="s">
        <v>4725</v>
      </c>
      <c r="C973" s="74" t="s">
        <v>3197</v>
      </c>
      <c r="D973" s="74" t="s">
        <v>3489</v>
      </c>
      <c r="E973" s="74" t="s">
        <v>5262</v>
      </c>
      <c r="F973" s="74" t="s">
        <v>5263</v>
      </c>
      <c r="G973" s="74" t="s">
        <v>5263</v>
      </c>
      <c r="H973" s="74" t="str">
        <f t="shared" si="61"/>
        <v>B15</v>
      </c>
      <c r="I973" s="74" t="str">
        <f>IF(ISERROR(VLOOKUP(H973,BD!BN$2:BO$51,2,FALSE)),"",VLOOKUP(H973,BD!BN$2:BO$51,2,FALSE))</f>
        <v>BLOQUE 15</v>
      </c>
      <c r="J973" s="74" t="str">
        <f t="shared" si="60"/>
        <v>IN</v>
      </c>
      <c r="K973" s="74" t="str">
        <f t="shared" si="62"/>
        <v>YANAQUINCHA ESTE</v>
      </c>
      <c r="L973" s="74" t="str">
        <f t="shared" si="62"/>
        <v>PAD A</v>
      </c>
      <c r="M973" s="74" t="str">
        <f t="shared" ref="M973:M1036" si="63">+IF(F973=F972,E973&amp;RIGHT(G973,2),E973)</f>
        <v>YANAQUINCHA ESTE-A016</v>
      </c>
      <c r="N973" s="71" t="s">
        <v>3382</v>
      </c>
    </row>
    <row r="974" spans="1:14" hidden="1">
      <c r="A974" s="74" t="s">
        <v>2742</v>
      </c>
      <c r="B974" s="74" t="s">
        <v>4725</v>
      </c>
      <c r="C974" s="74" t="s">
        <v>3197</v>
      </c>
      <c r="D974" s="74" t="s">
        <v>3489</v>
      </c>
      <c r="E974" s="74" t="s">
        <v>5264</v>
      </c>
      <c r="F974" s="74" t="s">
        <v>5265</v>
      </c>
      <c r="G974" s="74" t="s">
        <v>5265</v>
      </c>
      <c r="H974" s="74" t="str">
        <f t="shared" si="61"/>
        <v>B15</v>
      </c>
      <c r="I974" s="74" t="str">
        <f>IF(ISERROR(VLOOKUP(H974,BD!BN$2:BO$51,2,FALSE)),"",VLOOKUP(H974,BD!BN$2:BO$51,2,FALSE))</f>
        <v>BLOQUE 15</v>
      </c>
      <c r="J974" s="74" t="str">
        <f t="shared" si="60"/>
        <v>IN</v>
      </c>
      <c r="K974" s="74" t="str">
        <f t="shared" si="62"/>
        <v>YANAQUINCHA ESTE</v>
      </c>
      <c r="L974" s="74" t="str">
        <f t="shared" si="62"/>
        <v>PAD A</v>
      </c>
      <c r="M974" s="74" t="str">
        <f t="shared" si="63"/>
        <v>YANAQUINCHA ESTE-A018</v>
      </c>
      <c r="N974" s="71" t="s">
        <v>3382</v>
      </c>
    </row>
    <row r="975" spans="1:14" hidden="1">
      <c r="A975" s="74" t="s">
        <v>2742</v>
      </c>
      <c r="B975" s="74" t="s">
        <v>4725</v>
      </c>
      <c r="C975" s="74" t="s">
        <v>3197</v>
      </c>
      <c r="D975" s="74" t="s">
        <v>3516</v>
      </c>
      <c r="E975" s="74" t="s">
        <v>5266</v>
      </c>
      <c r="F975" s="74" t="s">
        <v>5267</v>
      </c>
      <c r="G975" s="74" t="s">
        <v>5267</v>
      </c>
      <c r="H975" s="74" t="str">
        <f t="shared" si="61"/>
        <v>B15</v>
      </c>
      <c r="I975" s="74" t="str">
        <f>IF(ISERROR(VLOOKUP(H975,BD!BN$2:BO$51,2,FALSE)),"",VLOOKUP(H975,BD!BN$2:BO$51,2,FALSE))</f>
        <v>BLOQUE 15</v>
      </c>
      <c r="J975" s="74" t="str">
        <f t="shared" si="60"/>
        <v>IN</v>
      </c>
      <c r="K975" s="74" t="str">
        <f t="shared" si="62"/>
        <v>YANAQUINCHA ESTE</v>
      </c>
      <c r="L975" s="74" t="str">
        <f t="shared" si="62"/>
        <v>PAD B</v>
      </c>
      <c r="M975" s="74" t="str">
        <f t="shared" si="63"/>
        <v>YANAQUINCHA ESTE-B021</v>
      </c>
      <c r="N975" s="71" t="s">
        <v>3382</v>
      </c>
    </row>
    <row r="976" spans="1:14" hidden="1">
      <c r="A976" s="74" t="s">
        <v>2742</v>
      </c>
      <c r="B976" s="74" t="s">
        <v>4725</v>
      </c>
      <c r="C976" s="74" t="s">
        <v>3197</v>
      </c>
      <c r="D976" s="74" t="s">
        <v>3516</v>
      </c>
      <c r="E976" s="74" t="s">
        <v>5268</v>
      </c>
      <c r="F976" s="74" t="s">
        <v>5269</v>
      </c>
      <c r="G976" s="74" t="s">
        <v>5269</v>
      </c>
      <c r="H976" s="74" t="str">
        <f t="shared" si="61"/>
        <v>B15</v>
      </c>
      <c r="I976" s="74" t="str">
        <f>IF(ISERROR(VLOOKUP(H976,BD!BN$2:BO$51,2,FALSE)),"",VLOOKUP(H976,BD!BN$2:BO$51,2,FALSE))</f>
        <v>BLOQUE 15</v>
      </c>
      <c r="J976" s="74" t="str">
        <f t="shared" si="60"/>
        <v>IN</v>
      </c>
      <c r="K976" s="74" t="str">
        <f t="shared" si="62"/>
        <v>YANAQUINCHA ESTE</v>
      </c>
      <c r="L976" s="74" t="str">
        <f t="shared" si="62"/>
        <v>PAD B</v>
      </c>
      <c r="M976" s="74" t="str">
        <f t="shared" si="63"/>
        <v>YANAQUINCHA ESTE-B023</v>
      </c>
      <c r="N976" s="71" t="s">
        <v>3382</v>
      </c>
    </row>
    <row r="977" spans="1:14" hidden="1">
      <c r="A977" s="74" t="s">
        <v>2742</v>
      </c>
      <c r="B977" s="74" t="s">
        <v>4725</v>
      </c>
      <c r="C977" s="74" t="s">
        <v>3197</v>
      </c>
      <c r="D977" s="74" t="s">
        <v>3516</v>
      </c>
      <c r="E977" s="74" t="s">
        <v>5270</v>
      </c>
      <c r="F977" s="74" t="s">
        <v>5271</v>
      </c>
      <c r="G977" s="74" t="s">
        <v>5271</v>
      </c>
      <c r="H977" s="74" t="str">
        <f t="shared" si="61"/>
        <v>B15</v>
      </c>
      <c r="I977" s="74" t="str">
        <f>IF(ISERROR(VLOOKUP(H977,BD!BN$2:BO$51,2,FALSE)),"",VLOOKUP(H977,BD!BN$2:BO$51,2,FALSE))</f>
        <v>BLOQUE 15</v>
      </c>
      <c r="J977" s="74" t="str">
        <f t="shared" si="60"/>
        <v>IN</v>
      </c>
      <c r="K977" s="74" t="str">
        <f t="shared" si="62"/>
        <v>YANAQUINCHA ESTE</v>
      </c>
      <c r="L977" s="74" t="str">
        <f t="shared" si="62"/>
        <v>PAD B</v>
      </c>
      <c r="M977" s="74" t="str">
        <f t="shared" si="63"/>
        <v>YANAQUINCHA ESTE-B015</v>
      </c>
      <c r="N977" s="71" t="s">
        <v>3382</v>
      </c>
    </row>
    <row r="978" spans="1:14" hidden="1">
      <c r="A978" s="74" t="s">
        <v>2742</v>
      </c>
      <c r="B978" s="74" t="s">
        <v>4725</v>
      </c>
      <c r="C978" s="74" t="s">
        <v>3197</v>
      </c>
      <c r="D978" s="74" t="s">
        <v>3516</v>
      </c>
      <c r="E978" s="74" t="s">
        <v>5272</v>
      </c>
      <c r="F978" s="74" t="s">
        <v>5273</v>
      </c>
      <c r="G978" s="74" t="s">
        <v>5273</v>
      </c>
      <c r="H978" s="74" t="str">
        <f t="shared" si="61"/>
        <v>B15</v>
      </c>
      <c r="I978" s="74" t="str">
        <f>IF(ISERROR(VLOOKUP(H978,BD!BN$2:BO$51,2,FALSE)),"",VLOOKUP(H978,BD!BN$2:BO$51,2,FALSE))</f>
        <v>BLOQUE 15</v>
      </c>
      <c r="J978" s="74" t="str">
        <f t="shared" si="60"/>
        <v>IN</v>
      </c>
      <c r="K978" s="74" t="str">
        <f t="shared" si="62"/>
        <v>YANAQUINCHA ESTE</v>
      </c>
      <c r="L978" s="74" t="str">
        <f t="shared" si="62"/>
        <v>PAD B</v>
      </c>
      <c r="M978" s="74" t="str">
        <f t="shared" si="63"/>
        <v>YANAQUINCHA ESTE-B012</v>
      </c>
      <c r="N978" s="71" t="s">
        <v>3382</v>
      </c>
    </row>
    <row r="979" spans="1:14" hidden="1">
      <c r="A979" s="74" t="s">
        <v>2742</v>
      </c>
      <c r="B979" s="74" t="s">
        <v>4725</v>
      </c>
      <c r="C979" s="74" t="s">
        <v>3197</v>
      </c>
      <c r="D979" s="74" t="s">
        <v>3516</v>
      </c>
      <c r="E979" s="74" t="s">
        <v>5274</v>
      </c>
      <c r="F979" s="74" t="s">
        <v>5275</v>
      </c>
      <c r="G979" s="74" t="s">
        <v>5275</v>
      </c>
      <c r="H979" s="74" t="str">
        <f t="shared" si="61"/>
        <v>B15</v>
      </c>
      <c r="I979" s="74" t="str">
        <f>IF(ISERROR(VLOOKUP(H979,BD!BN$2:BO$51,2,FALSE)),"",VLOOKUP(H979,BD!BN$2:BO$51,2,FALSE))</f>
        <v>BLOQUE 15</v>
      </c>
      <c r="J979" s="74" t="str">
        <f t="shared" si="60"/>
        <v>IN</v>
      </c>
      <c r="K979" s="74" t="str">
        <f t="shared" si="62"/>
        <v>YANAQUINCHA ESTE</v>
      </c>
      <c r="L979" s="74" t="str">
        <f t="shared" si="62"/>
        <v>PAD B</v>
      </c>
      <c r="M979" s="74" t="str">
        <f t="shared" si="63"/>
        <v>YANAQUINCHA ESTE-B014</v>
      </c>
      <c r="N979" s="71" t="s">
        <v>3382</v>
      </c>
    </row>
    <row r="980" spans="1:14" hidden="1">
      <c r="A980" s="74" t="s">
        <v>2742</v>
      </c>
      <c r="B980" s="74" t="s">
        <v>4725</v>
      </c>
      <c r="C980" s="74" t="s">
        <v>3197</v>
      </c>
      <c r="D980" s="74" t="s">
        <v>3516</v>
      </c>
      <c r="E980" s="74" t="s">
        <v>5276</v>
      </c>
      <c r="F980" s="74" t="s">
        <v>5277</v>
      </c>
      <c r="G980" s="74" t="s">
        <v>5277</v>
      </c>
      <c r="H980" s="74" t="str">
        <f t="shared" si="61"/>
        <v>B15</v>
      </c>
      <c r="I980" s="74" t="str">
        <f>IF(ISERROR(VLOOKUP(H980,BD!BN$2:BO$51,2,FALSE)),"",VLOOKUP(H980,BD!BN$2:BO$51,2,FALSE))</f>
        <v>BLOQUE 15</v>
      </c>
      <c r="J980" s="74" t="str">
        <f t="shared" si="60"/>
        <v>IN</v>
      </c>
      <c r="K980" s="74" t="str">
        <f t="shared" si="62"/>
        <v>YANAQUINCHA ESTE</v>
      </c>
      <c r="L980" s="74" t="str">
        <f t="shared" si="62"/>
        <v>PAD B</v>
      </c>
      <c r="M980" s="74" t="str">
        <f t="shared" si="63"/>
        <v>YANAQUINCHA ESTE-B011</v>
      </c>
      <c r="N980" s="71" t="s">
        <v>3382</v>
      </c>
    </row>
    <row r="981" spans="1:14" hidden="1">
      <c r="A981" s="74" t="s">
        <v>2742</v>
      </c>
      <c r="B981" s="74" t="s">
        <v>4725</v>
      </c>
      <c r="C981" s="74" t="s">
        <v>3197</v>
      </c>
      <c r="D981" s="74" t="s">
        <v>3516</v>
      </c>
      <c r="E981" s="74" t="s">
        <v>5278</v>
      </c>
      <c r="F981" s="74" t="s">
        <v>5279</v>
      </c>
      <c r="G981" s="74" t="s">
        <v>5279</v>
      </c>
      <c r="H981" s="74" t="str">
        <f t="shared" si="61"/>
        <v>B15</v>
      </c>
      <c r="I981" s="74" t="str">
        <f>IF(ISERROR(VLOOKUP(H981,BD!BN$2:BO$51,2,FALSE)),"",VLOOKUP(H981,BD!BN$2:BO$51,2,FALSE))</f>
        <v>BLOQUE 15</v>
      </c>
      <c r="J981" s="74" t="str">
        <f t="shared" ref="J981:J1044" si="64">IF(B981="","",B981)</f>
        <v>IN</v>
      </c>
      <c r="K981" s="74" t="str">
        <f t="shared" si="62"/>
        <v>YANAQUINCHA ESTE</v>
      </c>
      <c r="L981" s="74" t="str">
        <f t="shared" si="62"/>
        <v>PAD B</v>
      </c>
      <c r="M981" s="74" t="str">
        <f t="shared" si="63"/>
        <v>YANAQUINCHA ESTE-B013</v>
      </c>
      <c r="N981" s="71" t="s">
        <v>3382</v>
      </c>
    </row>
    <row r="982" spans="1:14" hidden="1">
      <c r="A982" s="74" t="s">
        <v>2742</v>
      </c>
      <c r="B982" s="74" t="s">
        <v>4725</v>
      </c>
      <c r="C982" s="74" t="s">
        <v>3197</v>
      </c>
      <c r="D982" s="74" t="s">
        <v>3516</v>
      </c>
      <c r="E982" s="74" t="s">
        <v>5280</v>
      </c>
      <c r="F982" s="74" t="s">
        <v>5281</v>
      </c>
      <c r="G982" s="74" t="s">
        <v>5281</v>
      </c>
      <c r="H982" s="74" t="str">
        <f t="shared" si="61"/>
        <v>B15</v>
      </c>
      <c r="I982" s="74" t="str">
        <f>IF(ISERROR(VLOOKUP(H982,BD!BN$2:BO$51,2,FALSE)),"",VLOOKUP(H982,BD!BN$2:BO$51,2,FALSE))</f>
        <v>BLOQUE 15</v>
      </c>
      <c r="J982" s="74" t="str">
        <f t="shared" si="64"/>
        <v>IN</v>
      </c>
      <c r="K982" s="74" t="str">
        <f t="shared" si="62"/>
        <v>YANAQUINCHA ESTE</v>
      </c>
      <c r="L982" s="74" t="str">
        <f t="shared" si="62"/>
        <v>PAD B</v>
      </c>
      <c r="M982" s="74" t="str">
        <f t="shared" si="63"/>
        <v>YANAQUINCHA ESTE-B022</v>
      </c>
      <c r="N982" s="71" t="s">
        <v>3382</v>
      </c>
    </row>
    <row r="983" spans="1:14" hidden="1">
      <c r="A983" s="74" t="s">
        <v>2742</v>
      </c>
      <c r="B983" s="74" t="s">
        <v>4725</v>
      </c>
      <c r="C983" s="74" t="s">
        <v>3197</v>
      </c>
      <c r="D983" s="74" t="s">
        <v>3519</v>
      </c>
      <c r="E983" s="74" t="s">
        <v>5282</v>
      </c>
      <c r="F983" s="74" t="s">
        <v>5283</v>
      </c>
      <c r="G983" s="74" t="s">
        <v>5283</v>
      </c>
      <c r="H983" s="74" t="str">
        <f>+A983</f>
        <v>B15</v>
      </c>
      <c r="I983" s="74" t="str">
        <f>IF(ISERROR(VLOOKUP(H983,BD!BN$2:BO$51,2,FALSE)),"",VLOOKUP(H983,BD!BN$2:BO$51,2,FALSE))</f>
        <v>BLOQUE 15</v>
      </c>
      <c r="J983" s="74" t="str">
        <f t="shared" si="64"/>
        <v>IN</v>
      </c>
      <c r="K983" s="74" t="str">
        <f>+C983</f>
        <v>YANAQUINCHA ESTE</v>
      </c>
      <c r="L983" s="74" t="str">
        <f>+D983</f>
        <v>PAD C</v>
      </c>
      <c r="M983" s="74" t="str">
        <f t="shared" si="63"/>
        <v>YANAQUINCHA ESTE-C009</v>
      </c>
      <c r="N983" s="71" t="s">
        <v>3382</v>
      </c>
    </row>
    <row r="984" spans="1:14" hidden="1">
      <c r="A984" s="74" t="s">
        <v>2742</v>
      </c>
      <c r="B984" s="74" t="s">
        <v>4725</v>
      </c>
      <c r="C984" s="74" t="s">
        <v>3197</v>
      </c>
      <c r="D984" s="74" t="s">
        <v>3519</v>
      </c>
      <c r="E984" s="74" t="s">
        <v>5282</v>
      </c>
      <c r="F984" s="74" t="s">
        <v>5283</v>
      </c>
      <c r="G984" s="74" t="s">
        <v>5284</v>
      </c>
      <c r="H984" s="74" t="str">
        <f t="shared" ref="H984:H1047" si="65">+A984</f>
        <v>B15</v>
      </c>
      <c r="I984" s="74" t="str">
        <f>IF(ISERROR(VLOOKUP(H984,BD!BN$2:BO$51,2,FALSE)),"",VLOOKUP(H984,BD!BN$2:BO$51,2,FALSE))</f>
        <v>BLOQUE 15</v>
      </c>
      <c r="J984" s="74" t="str">
        <f t="shared" si="64"/>
        <v>IN</v>
      </c>
      <c r="K984" s="74" t="str">
        <f t="shared" si="62"/>
        <v>YANAQUINCHA ESTE</v>
      </c>
      <c r="L984" s="74" t="str">
        <f t="shared" si="62"/>
        <v>PAD C</v>
      </c>
      <c r="M984" s="74" t="str">
        <f t="shared" si="63"/>
        <v>YANAQUINCHA ESTE-C009S1</v>
      </c>
      <c r="N984" s="71" t="s">
        <v>3382</v>
      </c>
    </row>
    <row r="985" spans="1:14" hidden="1">
      <c r="A985" s="74" t="s">
        <v>2742</v>
      </c>
      <c r="B985" s="74" t="s">
        <v>4725</v>
      </c>
      <c r="C985" s="74" t="s">
        <v>3194</v>
      </c>
      <c r="D985" s="74" t="s">
        <v>3489</v>
      </c>
      <c r="E985" s="74" t="s">
        <v>5285</v>
      </c>
      <c r="F985" s="74" t="s">
        <v>5286</v>
      </c>
      <c r="G985" s="74" t="s">
        <v>5286</v>
      </c>
      <c r="H985" s="74" t="str">
        <f t="shared" si="65"/>
        <v>B15</v>
      </c>
      <c r="I985" s="74" t="str">
        <f>IF(ISERROR(VLOOKUP(H985,BD!BN$2:BO$51,2,FALSE)),"",VLOOKUP(H985,BD!BN$2:BO$51,2,FALSE))</f>
        <v>BLOQUE 15</v>
      </c>
      <c r="J985" s="74" t="str">
        <f t="shared" si="64"/>
        <v>IN</v>
      </c>
      <c r="K985" s="74" t="str">
        <f t="shared" si="62"/>
        <v>YANAQUINCHA NORTE</v>
      </c>
      <c r="L985" s="74" t="str">
        <f t="shared" si="62"/>
        <v>PAD A</v>
      </c>
      <c r="M985" s="74" t="str">
        <f t="shared" si="63"/>
        <v>YANAQUINCHA-A006</v>
      </c>
      <c r="N985" s="71" t="s">
        <v>3382</v>
      </c>
    </row>
    <row r="986" spans="1:14" hidden="1">
      <c r="A986" s="74" t="s">
        <v>2742</v>
      </c>
      <c r="B986" s="74" t="s">
        <v>4725</v>
      </c>
      <c r="C986" s="74" t="s">
        <v>3194</v>
      </c>
      <c r="D986" s="74" t="s">
        <v>3489</v>
      </c>
      <c r="E986" s="74" t="s">
        <v>5287</v>
      </c>
      <c r="F986" s="74" t="s">
        <v>5288</v>
      </c>
      <c r="G986" s="74" t="s">
        <v>5288</v>
      </c>
      <c r="H986" s="74" t="str">
        <f t="shared" si="65"/>
        <v>B15</v>
      </c>
      <c r="I986" s="74" t="str">
        <f>IF(ISERROR(VLOOKUP(H986,BD!BN$2:BO$51,2,FALSE)),"",VLOOKUP(H986,BD!BN$2:BO$51,2,FALSE))</f>
        <v>BLOQUE 15</v>
      </c>
      <c r="J986" s="74" t="str">
        <f t="shared" si="64"/>
        <v>IN</v>
      </c>
      <c r="K986" s="74" t="str">
        <f t="shared" si="62"/>
        <v>YANAQUINCHA NORTE</v>
      </c>
      <c r="L986" s="74" t="str">
        <f t="shared" si="62"/>
        <v>PAD A</v>
      </c>
      <c r="M986" s="74" t="str">
        <f t="shared" si="63"/>
        <v>YANAQUINCHA NORTE-A002</v>
      </c>
      <c r="N986" s="71" t="s">
        <v>3382</v>
      </c>
    </row>
    <row r="987" spans="1:14" hidden="1">
      <c r="A987" s="74" t="s">
        <v>2742</v>
      </c>
      <c r="B987" s="74" t="s">
        <v>4725</v>
      </c>
      <c r="C987" s="74" t="s">
        <v>3194</v>
      </c>
      <c r="D987" s="74" t="s">
        <v>3489</v>
      </c>
      <c r="E987" s="74" t="s">
        <v>5289</v>
      </c>
      <c r="F987" s="74" t="s">
        <v>5290</v>
      </c>
      <c r="G987" s="74" t="s">
        <v>5290</v>
      </c>
      <c r="H987" s="74" t="str">
        <f t="shared" si="65"/>
        <v>B15</v>
      </c>
      <c r="I987" s="74" t="str">
        <f>IF(ISERROR(VLOOKUP(H987,BD!BN$2:BO$51,2,FALSE)),"",VLOOKUP(H987,BD!BN$2:BO$51,2,FALSE))</f>
        <v>BLOQUE 15</v>
      </c>
      <c r="J987" s="74" t="str">
        <f t="shared" si="64"/>
        <v>IN</v>
      </c>
      <c r="K987" s="74" t="str">
        <f t="shared" ref="K987:L1050" si="66">+C987</f>
        <v>YANAQUINCHA NORTE</v>
      </c>
      <c r="L987" s="74" t="str">
        <f t="shared" si="66"/>
        <v>PAD A</v>
      </c>
      <c r="M987" s="74" t="str">
        <f t="shared" si="63"/>
        <v>YANAQUINCHA NORTE-A001</v>
      </c>
      <c r="N987" s="71" t="s">
        <v>3382</v>
      </c>
    </row>
    <row r="988" spans="1:14" hidden="1">
      <c r="A988" s="74" t="s">
        <v>2742</v>
      </c>
      <c r="B988" s="74" t="s">
        <v>4725</v>
      </c>
      <c r="C988" s="74" t="s">
        <v>3194</v>
      </c>
      <c r="D988" s="74" t="s">
        <v>3489</v>
      </c>
      <c r="E988" s="74" t="s">
        <v>5291</v>
      </c>
      <c r="F988" s="74" t="s">
        <v>5292</v>
      </c>
      <c r="G988" s="74" t="s">
        <v>5292</v>
      </c>
      <c r="H988" s="74" t="str">
        <f t="shared" si="65"/>
        <v>B15</v>
      </c>
      <c r="I988" s="74" t="str">
        <f>IF(ISERROR(VLOOKUP(H988,BD!BN$2:BO$51,2,FALSE)),"",VLOOKUP(H988,BD!BN$2:BO$51,2,FALSE))</f>
        <v>BLOQUE 15</v>
      </c>
      <c r="J988" s="74" t="str">
        <f t="shared" si="64"/>
        <v>IN</v>
      </c>
      <c r="K988" s="74" t="str">
        <f t="shared" si="66"/>
        <v>YANAQUINCHA NORTE</v>
      </c>
      <c r="L988" s="74" t="str">
        <f t="shared" si="66"/>
        <v>PAD A</v>
      </c>
      <c r="M988" s="74" t="str">
        <f t="shared" si="63"/>
        <v>YANAQUINCHA NORTE-A005</v>
      </c>
      <c r="N988" s="71" t="s">
        <v>3382</v>
      </c>
    </row>
    <row r="989" spans="1:14" hidden="1">
      <c r="A989" s="74" t="s">
        <v>2742</v>
      </c>
      <c r="B989" s="74" t="s">
        <v>4725</v>
      </c>
      <c r="C989" s="74" t="s">
        <v>3194</v>
      </c>
      <c r="D989" s="74" t="s">
        <v>3489</v>
      </c>
      <c r="E989" s="74" t="s">
        <v>5293</v>
      </c>
      <c r="F989" s="74" t="s">
        <v>5294</v>
      </c>
      <c r="G989" s="74" t="s">
        <v>5294</v>
      </c>
      <c r="H989" s="74" t="str">
        <f t="shared" si="65"/>
        <v>B15</v>
      </c>
      <c r="I989" s="74" t="str">
        <f>IF(ISERROR(VLOOKUP(H989,BD!BN$2:BO$51,2,FALSE)),"",VLOOKUP(H989,BD!BN$2:BO$51,2,FALSE))</f>
        <v>BLOQUE 15</v>
      </c>
      <c r="J989" s="74" t="str">
        <f t="shared" si="64"/>
        <v>IN</v>
      </c>
      <c r="K989" s="74" t="str">
        <f t="shared" si="66"/>
        <v>YANAQUINCHA NORTE</v>
      </c>
      <c r="L989" s="74" t="str">
        <f t="shared" si="66"/>
        <v>PAD A</v>
      </c>
      <c r="M989" s="74" t="str">
        <f t="shared" si="63"/>
        <v>YANAQUINCHA NORTE-A007</v>
      </c>
      <c r="N989" s="71" t="s">
        <v>3382</v>
      </c>
    </row>
    <row r="990" spans="1:14" hidden="1">
      <c r="A990" s="74" t="s">
        <v>2742</v>
      </c>
      <c r="B990" s="74" t="s">
        <v>4725</v>
      </c>
      <c r="C990" s="74" t="s">
        <v>3194</v>
      </c>
      <c r="D990" s="74" t="s">
        <v>3489</v>
      </c>
      <c r="E990" s="74" t="s">
        <v>5295</v>
      </c>
      <c r="F990" s="74" t="s">
        <v>5296</v>
      </c>
      <c r="G990" s="74" t="s">
        <v>5296</v>
      </c>
      <c r="H990" s="74" t="str">
        <f t="shared" si="65"/>
        <v>B15</v>
      </c>
      <c r="I990" s="74" t="str">
        <f>IF(ISERROR(VLOOKUP(H990,BD!BN$2:BO$51,2,FALSE)),"",VLOOKUP(H990,BD!BN$2:BO$51,2,FALSE))</f>
        <v>BLOQUE 15</v>
      </c>
      <c r="J990" s="74" t="str">
        <f t="shared" si="64"/>
        <v>IN</v>
      </c>
      <c r="K990" s="74" t="str">
        <f t="shared" si="66"/>
        <v>YANAQUINCHA NORTE</v>
      </c>
      <c r="L990" s="74" t="str">
        <f t="shared" si="66"/>
        <v>PAD A</v>
      </c>
      <c r="M990" s="74" t="str">
        <f t="shared" si="63"/>
        <v>YANAQUINCHA-A008</v>
      </c>
      <c r="N990" s="71" t="s">
        <v>3382</v>
      </c>
    </row>
    <row r="991" spans="1:14" hidden="1">
      <c r="A991" s="74" t="s">
        <v>2742</v>
      </c>
      <c r="B991" s="74" t="s">
        <v>4725</v>
      </c>
      <c r="C991" s="74" t="s">
        <v>3194</v>
      </c>
      <c r="D991" s="74" t="s">
        <v>3489</v>
      </c>
      <c r="E991" s="74" t="s">
        <v>5297</v>
      </c>
      <c r="F991" s="74" t="s">
        <v>5298</v>
      </c>
      <c r="G991" s="74" t="s">
        <v>5298</v>
      </c>
      <c r="H991" s="74" t="str">
        <f t="shared" si="65"/>
        <v>B15</v>
      </c>
      <c r="I991" s="74" t="str">
        <f>IF(ISERROR(VLOOKUP(H991,BD!BN$2:BO$51,2,FALSE)),"",VLOOKUP(H991,BD!BN$2:BO$51,2,FALSE))</f>
        <v>BLOQUE 15</v>
      </c>
      <c r="J991" s="74" t="str">
        <f t="shared" si="64"/>
        <v>IN</v>
      </c>
      <c r="K991" s="74" t="str">
        <f t="shared" si="66"/>
        <v>YANAQUINCHA NORTE</v>
      </c>
      <c r="L991" s="74" t="str">
        <f t="shared" si="66"/>
        <v>PAD A</v>
      </c>
      <c r="M991" s="74" t="str">
        <f t="shared" si="63"/>
        <v>YANAQUINCHA NORTE-A003</v>
      </c>
      <c r="N991" s="71" t="s">
        <v>3382</v>
      </c>
    </row>
    <row r="992" spans="1:14" hidden="1">
      <c r="A992" s="74" t="s">
        <v>2742</v>
      </c>
      <c r="B992" s="74" t="s">
        <v>4725</v>
      </c>
      <c r="C992" s="74" t="s">
        <v>3194</v>
      </c>
      <c r="D992" s="74" t="s">
        <v>3489</v>
      </c>
      <c r="E992" s="74" t="s">
        <v>5299</v>
      </c>
      <c r="F992" s="74" t="s">
        <v>5300</v>
      </c>
      <c r="G992" s="74" t="s">
        <v>5300</v>
      </c>
      <c r="H992" s="74" t="str">
        <f t="shared" si="65"/>
        <v>B15</v>
      </c>
      <c r="I992" s="74" t="str">
        <f>IF(ISERROR(VLOOKUP(H992,BD!BN$2:BO$51,2,FALSE)),"",VLOOKUP(H992,BD!BN$2:BO$51,2,FALSE))</f>
        <v>BLOQUE 15</v>
      </c>
      <c r="J992" s="74" t="str">
        <f t="shared" si="64"/>
        <v>IN</v>
      </c>
      <c r="K992" s="74" t="str">
        <f t="shared" si="66"/>
        <v>YANAQUINCHA NORTE</v>
      </c>
      <c r="L992" s="74" t="str">
        <f t="shared" si="66"/>
        <v>PAD A</v>
      </c>
      <c r="M992" s="74" t="str">
        <f t="shared" si="63"/>
        <v>YANAQUINCHA NORTE-A004</v>
      </c>
      <c r="N992" s="71" t="s">
        <v>3382</v>
      </c>
    </row>
    <row r="993" spans="1:14" hidden="1">
      <c r="A993" s="74" t="s">
        <v>2742</v>
      </c>
      <c r="B993" s="74" t="s">
        <v>4725</v>
      </c>
      <c r="C993" s="74" t="s">
        <v>3194</v>
      </c>
      <c r="D993" s="74" t="s">
        <v>3489</v>
      </c>
      <c r="E993" s="74" t="s">
        <v>5301</v>
      </c>
      <c r="F993" s="74" t="s">
        <v>5302</v>
      </c>
      <c r="G993" s="74" t="s">
        <v>5302</v>
      </c>
      <c r="H993" s="74" t="str">
        <f t="shared" si="65"/>
        <v>B15</v>
      </c>
      <c r="I993" s="74" t="str">
        <f>IF(ISERROR(VLOOKUP(H993,BD!BN$2:BO$51,2,FALSE)),"",VLOOKUP(H993,BD!BN$2:BO$51,2,FALSE))</f>
        <v>BLOQUE 15</v>
      </c>
      <c r="J993" s="74" t="str">
        <f t="shared" si="64"/>
        <v>IN</v>
      </c>
      <c r="K993" s="74" t="str">
        <f t="shared" si="66"/>
        <v>YANAQUINCHA NORTE</v>
      </c>
      <c r="L993" s="74" t="str">
        <f t="shared" si="66"/>
        <v>PAD A</v>
      </c>
      <c r="M993" s="74" t="str">
        <f t="shared" si="63"/>
        <v>YANAQUINCHA NORTE-A010</v>
      </c>
      <c r="N993" s="71" t="s">
        <v>3382</v>
      </c>
    </row>
    <row r="994" spans="1:14" hidden="1">
      <c r="A994" s="74" t="s">
        <v>2742</v>
      </c>
      <c r="B994" s="74" t="s">
        <v>4725</v>
      </c>
      <c r="C994" s="74" t="s">
        <v>3194</v>
      </c>
      <c r="D994" s="74" t="s">
        <v>3489</v>
      </c>
      <c r="E994" s="74" t="s">
        <v>5303</v>
      </c>
      <c r="F994" s="74" t="s">
        <v>5304</v>
      </c>
      <c r="G994" s="74" t="s">
        <v>5304</v>
      </c>
      <c r="H994" s="74" t="str">
        <f t="shared" si="65"/>
        <v>B15</v>
      </c>
      <c r="I994" s="74" t="str">
        <f>IF(ISERROR(VLOOKUP(H994,BD!BN$2:BO$51,2,FALSE)),"",VLOOKUP(H994,BD!BN$2:BO$51,2,FALSE))</f>
        <v>BLOQUE 15</v>
      </c>
      <c r="J994" s="74" t="str">
        <f t="shared" si="64"/>
        <v>IN</v>
      </c>
      <c r="K994" s="74" t="str">
        <f t="shared" si="66"/>
        <v>YANAQUINCHA NORTE</v>
      </c>
      <c r="L994" s="74" t="str">
        <f t="shared" si="66"/>
        <v>PAD A</v>
      </c>
      <c r="M994" s="74" t="str">
        <f t="shared" si="63"/>
        <v>YANAQUINCHA NORTE-A009</v>
      </c>
      <c r="N994" s="71" t="s">
        <v>3382</v>
      </c>
    </row>
    <row r="995" spans="1:14" hidden="1">
      <c r="A995" s="74" t="s">
        <v>2742</v>
      </c>
      <c r="B995" s="74" t="s">
        <v>4725</v>
      </c>
      <c r="C995" s="74" t="s">
        <v>3200</v>
      </c>
      <c r="D995" s="74" t="s">
        <v>3489</v>
      </c>
      <c r="E995" s="74" t="s">
        <v>5305</v>
      </c>
      <c r="F995" s="74" t="s">
        <v>5306</v>
      </c>
      <c r="G995" s="74" t="s">
        <v>5306</v>
      </c>
      <c r="H995" s="74" t="str">
        <f t="shared" si="65"/>
        <v>B15</v>
      </c>
      <c r="I995" s="74" t="str">
        <f>IF(ISERROR(VLOOKUP(H995,BD!BN$2:BO$51,2,FALSE)),"",VLOOKUP(H995,BD!BN$2:BO$51,2,FALSE))</f>
        <v>BLOQUE 15</v>
      </c>
      <c r="J995" s="74" t="str">
        <f t="shared" si="64"/>
        <v>IN</v>
      </c>
      <c r="K995" s="74" t="str">
        <f t="shared" si="66"/>
        <v>YANAQUINCHA OESTE</v>
      </c>
      <c r="L995" s="74" t="str">
        <f t="shared" si="66"/>
        <v>PAD A</v>
      </c>
      <c r="M995" s="74" t="str">
        <f t="shared" si="63"/>
        <v>YANAQUINCHA OESTE-A001</v>
      </c>
      <c r="N995" s="71" t="s">
        <v>3382</v>
      </c>
    </row>
    <row r="996" spans="1:14" hidden="1">
      <c r="A996" s="74" t="s">
        <v>2742</v>
      </c>
      <c r="B996" s="74" t="s">
        <v>4725</v>
      </c>
      <c r="C996" s="74" t="s">
        <v>3200</v>
      </c>
      <c r="D996" s="74" t="s">
        <v>3489</v>
      </c>
      <c r="E996" s="74" t="s">
        <v>5307</v>
      </c>
      <c r="F996" s="74" t="s">
        <v>5308</v>
      </c>
      <c r="G996" s="74" t="s">
        <v>5308</v>
      </c>
      <c r="H996" s="74" t="str">
        <f t="shared" si="65"/>
        <v>B15</v>
      </c>
      <c r="I996" s="74" t="str">
        <f>IF(ISERROR(VLOOKUP(H996,BD!BN$2:BO$51,2,FALSE)),"",VLOOKUP(H996,BD!BN$2:BO$51,2,FALSE))</f>
        <v>BLOQUE 15</v>
      </c>
      <c r="J996" s="74" t="str">
        <f t="shared" si="64"/>
        <v>IN</v>
      </c>
      <c r="K996" s="74" t="str">
        <f t="shared" si="66"/>
        <v>YANAQUINCHA OESTE</v>
      </c>
      <c r="L996" s="74" t="str">
        <f t="shared" si="66"/>
        <v>PAD A</v>
      </c>
      <c r="M996" s="74" t="str">
        <f t="shared" si="63"/>
        <v>YANAQUINCHA OESTE-A015</v>
      </c>
      <c r="N996" s="71" t="s">
        <v>3382</v>
      </c>
    </row>
    <row r="997" spans="1:14" hidden="1">
      <c r="A997" s="74" t="s">
        <v>2742</v>
      </c>
      <c r="B997" s="74" t="s">
        <v>4725</v>
      </c>
      <c r="C997" s="74" t="s">
        <v>3200</v>
      </c>
      <c r="D997" s="74" t="s">
        <v>3489</v>
      </c>
      <c r="E997" s="74" t="s">
        <v>5309</v>
      </c>
      <c r="F997" s="74" t="s">
        <v>5310</v>
      </c>
      <c r="G997" s="74" t="s">
        <v>5310</v>
      </c>
      <c r="H997" s="74" t="str">
        <f t="shared" si="65"/>
        <v>B15</v>
      </c>
      <c r="I997" s="74" t="str">
        <f>IF(ISERROR(VLOOKUP(H997,BD!BN$2:BO$51,2,FALSE)),"",VLOOKUP(H997,BD!BN$2:BO$51,2,FALSE))</f>
        <v>BLOQUE 15</v>
      </c>
      <c r="J997" s="74" t="str">
        <f t="shared" si="64"/>
        <v>IN</v>
      </c>
      <c r="K997" s="74" t="str">
        <f t="shared" si="66"/>
        <v>YANAQUINCHA OESTE</v>
      </c>
      <c r="L997" s="74" t="str">
        <f t="shared" si="66"/>
        <v>PAD A</v>
      </c>
      <c r="M997" s="74" t="str">
        <f t="shared" si="63"/>
        <v>YANAQUINCHA OESTE-A002</v>
      </c>
      <c r="N997" s="71" t="s">
        <v>3382</v>
      </c>
    </row>
    <row r="998" spans="1:14" hidden="1">
      <c r="A998" s="74" t="s">
        <v>2742</v>
      </c>
      <c r="B998" s="74" t="s">
        <v>4725</v>
      </c>
      <c r="C998" s="74" t="s">
        <v>3200</v>
      </c>
      <c r="D998" s="74" t="s">
        <v>3489</v>
      </c>
      <c r="E998" s="74" t="s">
        <v>5311</v>
      </c>
      <c r="F998" s="74" t="s">
        <v>5312</v>
      </c>
      <c r="G998" s="74" t="s">
        <v>5312</v>
      </c>
      <c r="H998" s="74" t="str">
        <f t="shared" si="65"/>
        <v>B15</v>
      </c>
      <c r="I998" s="74" t="str">
        <f>IF(ISERROR(VLOOKUP(H998,BD!BN$2:BO$51,2,FALSE)),"",VLOOKUP(H998,BD!BN$2:BO$51,2,FALSE))</f>
        <v>BLOQUE 15</v>
      </c>
      <c r="J998" s="74" t="str">
        <f t="shared" si="64"/>
        <v>IN</v>
      </c>
      <c r="K998" s="74" t="str">
        <f t="shared" si="66"/>
        <v>YANAQUINCHA OESTE</v>
      </c>
      <c r="L998" s="74" t="str">
        <f t="shared" si="66"/>
        <v>PAD A</v>
      </c>
      <c r="M998" s="74" t="str">
        <f t="shared" si="63"/>
        <v>YANAQUINCHA OESTE-A024</v>
      </c>
      <c r="N998" s="71" t="s">
        <v>3382</v>
      </c>
    </row>
    <row r="999" spans="1:14" hidden="1">
      <c r="A999" s="74" t="s">
        <v>2742</v>
      </c>
      <c r="B999" s="74" t="s">
        <v>4725</v>
      </c>
      <c r="C999" s="74" t="s">
        <v>3200</v>
      </c>
      <c r="D999" s="74" t="s">
        <v>3489</v>
      </c>
      <c r="E999" s="74" t="s">
        <v>5313</v>
      </c>
      <c r="F999" s="74" t="s">
        <v>5314</v>
      </c>
      <c r="G999" s="74" t="s">
        <v>5314</v>
      </c>
      <c r="H999" s="74" t="str">
        <f t="shared" si="65"/>
        <v>B15</v>
      </c>
      <c r="I999" s="74" t="str">
        <f>IF(ISERROR(VLOOKUP(H999,BD!BN$2:BO$51,2,FALSE)),"",VLOOKUP(H999,BD!BN$2:BO$51,2,FALSE))</f>
        <v>BLOQUE 15</v>
      </c>
      <c r="J999" s="74" t="str">
        <f t="shared" si="64"/>
        <v>IN</v>
      </c>
      <c r="K999" s="74" t="str">
        <f t="shared" si="66"/>
        <v>YANAQUINCHA OESTE</v>
      </c>
      <c r="L999" s="74" t="str">
        <f t="shared" si="66"/>
        <v>PAD A</v>
      </c>
      <c r="M999" s="74" t="str">
        <f t="shared" si="63"/>
        <v>YANAQUINCHA OESTE-A004</v>
      </c>
      <c r="N999" s="71" t="s">
        <v>3382</v>
      </c>
    </row>
    <row r="1000" spans="1:14" hidden="1">
      <c r="A1000" s="74" t="s">
        <v>2742</v>
      </c>
      <c r="B1000" s="74" t="s">
        <v>4725</v>
      </c>
      <c r="C1000" s="74" t="s">
        <v>3200</v>
      </c>
      <c r="D1000" s="74" t="s">
        <v>3489</v>
      </c>
      <c r="E1000" s="74" t="s">
        <v>5315</v>
      </c>
      <c r="F1000" s="74" t="s">
        <v>5316</v>
      </c>
      <c r="G1000" s="74" t="s">
        <v>5316</v>
      </c>
      <c r="H1000" s="74" t="str">
        <f t="shared" si="65"/>
        <v>B15</v>
      </c>
      <c r="I1000" s="74" t="str">
        <f>IF(ISERROR(VLOOKUP(H1000,BD!BN$2:BO$51,2,FALSE)),"",VLOOKUP(H1000,BD!BN$2:BO$51,2,FALSE))</f>
        <v>BLOQUE 15</v>
      </c>
      <c r="J1000" s="74" t="str">
        <f t="shared" si="64"/>
        <v>IN</v>
      </c>
      <c r="K1000" s="74" t="str">
        <f t="shared" si="66"/>
        <v>YANAQUINCHA OESTE</v>
      </c>
      <c r="L1000" s="74" t="str">
        <f t="shared" si="66"/>
        <v>PAD A</v>
      </c>
      <c r="M1000" s="74" t="str">
        <f t="shared" si="63"/>
        <v>YANAQUINCHA OESTE-A009</v>
      </c>
      <c r="N1000" s="71" t="s">
        <v>3382</v>
      </c>
    </row>
    <row r="1001" spans="1:14" hidden="1">
      <c r="A1001" s="74" t="s">
        <v>2742</v>
      </c>
      <c r="B1001" s="74" t="s">
        <v>4725</v>
      </c>
      <c r="C1001" s="74" t="s">
        <v>3200</v>
      </c>
      <c r="D1001" s="74" t="s">
        <v>3489</v>
      </c>
      <c r="E1001" s="74" t="s">
        <v>5317</v>
      </c>
      <c r="F1001" s="74" t="s">
        <v>5318</v>
      </c>
      <c r="G1001" s="74" t="s">
        <v>5318</v>
      </c>
      <c r="H1001" s="74" t="str">
        <f t="shared" si="65"/>
        <v>B15</v>
      </c>
      <c r="I1001" s="74" t="str">
        <f>IF(ISERROR(VLOOKUP(H1001,BD!BN$2:BO$51,2,FALSE)),"",VLOOKUP(H1001,BD!BN$2:BO$51,2,FALSE))</f>
        <v>BLOQUE 15</v>
      </c>
      <c r="J1001" s="74" t="str">
        <f t="shared" si="64"/>
        <v>IN</v>
      </c>
      <c r="K1001" s="74" t="str">
        <f t="shared" si="66"/>
        <v>YANAQUINCHA OESTE</v>
      </c>
      <c r="L1001" s="74" t="str">
        <f t="shared" si="66"/>
        <v>PAD A</v>
      </c>
      <c r="M1001" s="74" t="str">
        <f t="shared" si="63"/>
        <v>YANAQUINCHA OESTE-A003</v>
      </c>
      <c r="N1001" s="71" t="s">
        <v>3382</v>
      </c>
    </row>
    <row r="1002" spans="1:14" hidden="1">
      <c r="A1002" s="74" t="s">
        <v>2742</v>
      </c>
      <c r="B1002" s="74" t="s">
        <v>4725</v>
      </c>
      <c r="C1002" s="74" t="s">
        <v>3200</v>
      </c>
      <c r="D1002" s="74" t="s">
        <v>3489</v>
      </c>
      <c r="E1002" s="74" t="s">
        <v>5319</v>
      </c>
      <c r="F1002" s="74" t="s">
        <v>5320</v>
      </c>
      <c r="G1002" s="74" t="s">
        <v>5320</v>
      </c>
      <c r="H1002" s="74" t="str">
        <f t="shared" si="65"/>
        <v>B15</v>
      </c>
      <c r="I1002" s="74" t="str">
        <f>IF(ISERROR(VLOOKUP(H1002,BD!BN$2:BO$51,2,FALSE)),"",VLOOKUP(H1002,BD!BN$2:BO$51,2,FALSE))</f>
        <v>BLOQUE 15</v>
      </c>
      <c r="J1002" s="74" t="str">
        <f t="shared" si="64"/>
        <v>IN</v>
      </c>
      <c r="K1002" s="74" t="str">
        <f t="shared" si="66"/>
        <v>YANAQUINCHA OESTE</v>
      </c>
      <c r="L1002" s="74" t="str">
        <f t="shared" si="66"/>
        <v>PAD A</v>
      </c>
      <c r="M1002" s="74" t="str">
        <f t="shared" si="63"/>
        <v>YANAQUINCHA OESTE-A013</v>
      </c>
      <c r="N1002" s="71" t="s">
        <v>3382</v>
      </c>
    </row>
    <row r="1003" spans="1:14" hidden="1">
      <c r="A1003" s="74" t="s">
        <v>2742</v>
      </c>
      <c r="B1003" s="74" t="s">
        <v>4725</v>
      </c>
      <c r="C1003" s="74" t="s">
        <v>3200</v>
      </c>
      <c r="D1003" s="74" t="s">
        <v>3489</v>
      </c>
      <c r="E1003" s="74" t="s">
        <v>5319</v>
      </c>
      <c r="F1003" s="74" t="s">
        <v>5320</v>
      </c>
      <c r="G1003" s="74" t="s">
        <v>5321</v>
      </c>
      <c r="H1003" s="74" t="str">
        <f t="shared" si="65"/>
        <v>B15</v>
      </c>
      <c r="I1003" s="74" t="str">
        <f>IF(ISERROR(VLOOKUP(H1003,BD!BN$2:BO$51,2,FALSE)),"",VLOOKUP(H1003,BD!BN$2:BO$51,2,FALSE))</f>
        <v>BLOQUE 15</v>
      </c>
      <c r="J1003" s="74" t="str">
        <f t="shared" si="64"/>
        <v>IN</v>
      </c>
      <c r="K1003" s="74" t="str">
        <f t="shared" si="66"/>
        <v>YANAQUINCHA OESTE</v>
      </c>
      <c r="L1003" s="74" t="str">
        <f t="shared" si="66"/>
        <v>PAD A</v>
      </c>
      <c r="M1003" s="74" t="str">
        <f t="shared" si="63"/>
        <v>YANAQUINCHA OESTE-A013R1</v>
      </c>
      <c r="N1003" s="71" t="s">
        <v>3382</v>
      </c>
    </row>
    <row r="1004" spans="1:14" hidden="1">
      <c r="A1004" s="74" t="s">
        <v>2742</v>
      </c>
      <c r="B1004" s="74" t="s">
        <v>4725</v>
      </c>
      <c r="C1004" s="74" t="s">
        <v>3200</v>
      </c>
      <c r="D1004" s="74" t="s">
        <v>3489</v>
      </c>
      <c r="E1004" s="74" t="s">
        <v>5322</v>
      </c>
      <c r="F1004" s="74" t="s">
        <v>5323</v>
      </c>
      <c r="G1004" s="74" t="s">
        <v>5323</v>
      </c>
      <c r="H1004" s="74" t="str">
        <f t="shared" si="65"/>
        <v>B15</v>
      </c>
      <c r="I1004" s="74" t="str">
        <f>IF(ISERROR(VLOOKUP(H1004,BD!BN$2:BO$51,2,FALSE)),"",VLOOKUP(H1004,BD!BN$2:BO$51,2,FALSE))</f>
        <v>BLOQUE 15</v>
      </c>
      <c r="J1004" s="74" t="str">
        <f t="shared" si="64"/>
        <v>IN</v>
      </c>
      <c r="K1004" s="74" t="str">
        <f t="shared" si="66"/>
        <v>YANAQUINCHA OESTE</v>
      </c>
      <c r="L1004" s="74" t="str">
        <f t="shared" si="66"/>
        <v>PAD A</v>
      </c>
      <c r="M1004" s="74" t="str">
        <f t="shared" si="63"/>
        <v>YANAQUINCHA OESTE-A025</v>
      </c>
      <c r="N1004" s="71" t="s">
        <v>3382</v>
      </c>
    </row>
    <row r="1005" spans="1:14" hidden="1">
      <c r="A1005" s="74" t="s">
        <v>2742</v>
      </c>
      <c r="B1005" s="74" t="s">
        <v>4725</v>
      </c>
      <c r="C1005" s="74" t="s">
        <v>3200</v>
      </c>
      <c r="D1005" s="74" t="s">
        <v>3489</v>
      </c>
      <c r="E1005" s="74" t="s">
        <v>5324</v>
      </c>
      <c r="F1005" s="74" t="s">
        <v>5325</v>
      </c>
      <c r="G1005" s="74" t="s">
        <v>5325</v>
      </c>
      <c r="H1005" s="74" t="str">
        <f t="shared" si="65"/>
        <v>B15</v>
      </c>
      <c r="I1005" s="74" t="str">
        <f>IF(ISERROR(VLOOKUP(H1005,BD!BN$2:BO$51,2,FALSE)),"",VLOOKUP(H1005,BD!BN$2:BO$51,2,FALSE))</f>
        <v>BLOQUE 15</v>
      </c>
      <c r="J1005" s="74" t="str">
        <f t="shared" si="64"/>
        <v>IN</v>
      </c>
      <c r="K1005" s="74" t="str">
        <f t="shared" si="66"/>
        <v>YANAQUINCHA OESTE</v>
      </c>
      <c r="L1005" s="74" t="str">
        <f t="shared" si="66"/>
        <v>PAD A</v>
      </c>
      <c r="M1005" s="74" t="str">
        <f t="shared" si="63"/>
        <v>YANAQUINCHA OESTE-A006</v>
      </c>
      <c r="N1005" s="71" t="s">
        <v>3382</v>
      </c>
    </row>
    <row r="1006" spans="1:14" hidden="1">
      <c r="A1006" s="74" t="s">
        <v>2742</v>
      </c>
      <c r="B1006" s="74" t="s">
        <v>4725</v>
      </c>
      <c r="C1006" s="74" t="s">
        <v>3200</v>
      </c>
      <c r="D1006" s="74" t="s">
        <v>3489</v>
      </c>
      <c r="E1006" s="74" t="s">
        <v>5326</v>
      </c>
      <c r="F1006" s="74" t="s">
        <v>5327</v>
      </c>
      <c r="G1006" s="74" t="s">
        <v>5327</v>
      </c>
      <c r="H1006" s="74" t="str">
        <f t="shared" si="65"/>
        <v>B15</v>
      </c>
      <c r="I1006" s="74" t="str">
        <f>IF(ISERROR(VLOOKUP(H1006,BD!BN$2:BO$51,2,FALSE)),"",VLOOKUP(H1006,BD!BN$2:BO$51,2,FALSE))</f>
        <v>BLOQUE 15</v>
      </c>
      <c r="J1006" s="74" t="str">
        <f t="shared" si="64"/>
        <v>IN</v>
      </c>
      <c r="K1006" s="74" t="str">
        <f t="shared" si="66"/>
        <v>YANAQUINCHA OESTE</v>
      </c>
      <c r="L1006" s="74" t="str">
        <f t="shared" si="66"/>
        <v>PAD A</v>
      </c>
      <c r="M1006" s="74" t="str">
        <f t="shared" si="63"/>
        <v>YANAQUINCHA OESTE-A014</v>
      </c>
      <c r="N1006" s="71" t="s">
        <v>3382</v>
      </c>
    </row>
    <row r="1007" spans="1:14" hidden="1">
      <c r="A1007" s="74" t="s">
        <v>2742</v>
      </c>
      <c r="B1007" s="74" t="s">
        <v>4725</v>
      </c>
      <c r="C1007" s="74" t="s">
        <v>3200</v>
      </c>
      <c r="D1007" s="74" t="s">
        <v>3489</v>
      </c>
      <c r="E1007" s="74" t="s">
        <v>5328</v>
      </c>
      <c r="F1007" s="74" t="s">
        <v>5329</v>
      </c>
      <c r="G1007" s="74" t="s">
        <v>5329</v>
      </c>
      <c r="H1007" s="74" t="str">
        <f t="shared" si="65"/>
        <v>B15</v>
      </c>
      <c r="I1007" s="74" t="str">
        <f>IF(ISERROR(VLOOKUP(H1007,BD!BN$2:BO$51,2,FALSE)),"",VLOOKUP(H1007,BD!BN$2:BO$51,2,FALSE))</f>
        <v>BLOQUE 15</v>
      </c>
      <c r="J1007" s="74" t="str">
        <f t="shared" si="64"/>
        <v>IN</v>
      </c>
      <c r="K1007" s="74" t="str">
        <f t="shared" si="66"/>
        <v>YANAQUINCHA OESTE</v>
      </c>
      <c r="L1007" s="74" t="str">
        <f t="shared" si="66"/>
        <v>PAD A</v>
      </c>
      <c r="M1007" s="74" t="str">
        <f t="shared" si="63"/>
        <v>YANAQUINCHA OESTE-A007</v>
      </c>
      <c r="N1007" s="71" t="s">
        <v>3382</v>
      </c>
    </row>
    <row r="1008" spans="1:14" hidden="1">
      <c r="A1008" s="74" t="s">
        <v>2742</v>
      </c>
      <c r="B1008" s="74" t="s">
        <v>4725</v>
      </c>
      <c r="C1008" s="74" t="s">
        <v>3200</v>
      </c>
      <c r="D1008" s="74" t="s">
        <v>3489</v>
      </c>
      <c r="E1008" s="74" t="s">
        <v>5330</v>
      </c>
      <c r="F1008" s="74" t="s">
        <v>5331</v>
      </c>
      <c r="G1008" s="74" t="s">
        <v>5331</v>
      </c>
      <c r="H1008" s="74" t="str">
        <f t="shared" si="65"/>
        <v>B15</v>
      </c>
      <c r="I1008" s="74" t="str">
        <f>IF(ISERROR(VLOOKUP(H1008,BD!BN$2:BO$51,2,FALSE)),"",VLOOKUP(H1008,BD!BN$2:BO$51,2,FALSE))</f>
        <v>BLOQUE 15</v>
      </c>
      <c r="J1008" s="74" t="str">
        <f t="shared" si="64"/>
        <v>IN</v>
      </c>
      <c r="K1008" s="74" t="str">
        <f t="shared" si="66"/>
        <v>YANAQUINCHA OESTE</v>
      </c>
      <c r="L1008" s="74" t="str">
        <f t="shared" si="66"/>
        <v>PAD A</v>
      </c>
      <c r="M1008" s="74" t="str">
        <f t="shared" si="63"/>
        <v>YANAQUINCHA OESTE-A005</v>
      </c>
      <c r="N1008" s="71" t="s">
        <v>3382</v>
      </c>
    </row>
    <row r="1009" spans="1:14" hidden="1">
      <c r="A1009" s="74" t="s">
        <v>2742</v>
      </c>
      <c r="B1009" s="74" t="s">
        <v>4725</v>
      </c>
      <c r="C1009" s="74" t="s">
        <v>3200</v>
      </c>
      <c r="D1009" s="74" t="s">
        <v>3489</v>
      </c>
      <c r="E1009" s="74" t="s">
        <v>5332</v>
      </c>
      <c r="F1009" s="74" t="s">
        <v>5333</v>
      </c>
      <c r="G1009" s="74" t="s">
        <v>5333</v>
      </c>
      <c r="H1009" s="74" t="str">
        <f t="shared" si="65"/>
        <v>B15</v>
      </c>
      <c r="I1009" s="74" t="str">
        <f>IF(ISERROR(VLOOKUP(H1009,BD!BN$2:BO$51,2,FALSE)),"",VLOOKUP(H1009,BD!BN$2:BO$51,2,FALSE))</f>
        <v>BLOQUE 15</v>
      </c>
      <c r="J1009" s="74" t="str">
        <f t="shared" si="64"/>
        <v>IN</v>
      </c>
      <c r="K1009" s="74" t="str">
        <f t="shared" si="66"/>
        <v>YANAQUINCHA OESTE</v>
      </c>
      <c r="L1009" s="74" t="str">
        <f t="shared" si="66"/>
        <v>PAD A</v>
      </c>
      <c r="M1009" s="74" t="str">
        <f t="shared" si="63"/>
        <v>YANAQUINCHA OESTE-A008</v>
      </c>
      <c r="N1009" s="71" t="s">
        <v>3382</v>
      </c>
    </row>
    <row r="1010" spans="1:14" hidden="1">
      <c r="A1010" s="74" t="s">
        <v>2742</v>
      </c>
      <c r="B1010" s="74" t="s">
        <v>4725</v>
      </c>
      <c r="C1010" s="74" t="s">
        <v>3200</v>
      </c>
      <c r="D1010" s="74" t="s">
        <v>3516</v>
      </c>
      <c r="E1010" s="74" t="s">
        <v>5334</v>
      </c>
      <c r="F1010" s="74" t="s">
        <v>5335</v>
      </c>
      <c r="G1010" s="74" t="s">
        <v>5335</v>
      </c>
      <c r="H1010" s="74" t="str">
        <f t="shared" si="65"/>
        <v>B15</v>
      </c>
      <c r="I1010" s="74" t="str">
        <f>IF(ISERROR(VLOOKUP(H1010,BD!BN$2:BO$51,2,FALSE)),"",VLOOKUP(H1010,BD!BN$2:BO$51,2,FALSE))</f>
        <v>BLOQUE 15</v>
      </c>
      <c r="J1010" s="74" t="str">
        <f t="shared" si="64"/>
        <v>IN</v>
      </c>
      <c r="K1010" s="74" t="str">
        <f t="shared" si="66"/>
        <v>YANAQUINCHA OESTE</v>
      </c>
      <c r="L1010" s="74" t="str">
        <f t="shared" si="66"/>
        <v>PAD B</v>
      </c>
      <c r="M1010" s="74" t="str">
        <f t="shared" si="63"/>
        <v>YANAQUINCHA OESTE-B019</v>
      </c>
      <c r="N1010" s="71" t="s">
        <v>3382</v>
      </c>
    </row>
    <row r="1011" spans="1:14" hidden="1">
      <c r="A1011" s="74" t="s">
        <v>2742</v>
      </c>
      <c r="B1011" s="74" t="s">
        <v>4725</v>
      </c>
      <c r="C1011" s="74" t="s">
        <v>3200</v>
      </c>
      <c r="D1011" s="74" t="s">
        <v>3516</v>
      </c>
      <c r="E1011" s="74" t="s">
        <v>5336</v>
      </c>
      <c r="F1011" s="74" t="s">
        <v>5337</v>
      </c>
      <c r="G1011" s="74" t="s">
        <v>5337</v>
      </c>
      <c r="H1011" s="74" t="str">
        <f t="shared" si="65"/>
        <v>B15</v>
      </c>
      <c r="I1011" s="74" t="str">
        <f>IF(ISERROR(VLOOKUP(H1011,BD!BN$2:BO$51,2,FALSE)),"",VLOOKUP(H1011,BD!BN$2:BO$51,2,FALSE))</f>
        <v>BLOQUE 15</v>
      </c>
      <c r="J1011" s="74" t="str">
        <f t="shared" si="64"/>
        <v>IN</v>
      </c>
      <c r="K1011" s="74" t="str">
        <f t="shared" si="66"/>
        <v>YANAQUINCHA OESTE</v>
      </c>
      <c r="L1011" s="74" t="str">
        <f t="shared" si="66"/>
        <v>PAD B</v>
      </c>
      <c r="M1011" s="74" t="str">
        <f t="shared" si="63"/>
        <v>YANAQUINCHA OESTE-B018</v>
      </c>
      <c r="N1011" s="71" t="s">
        <v>3382</v>
      </c>
    </row>
    <row r="1012" spans="1:14" hidden="1">
      <c r="A1012" s="74" t="s">
        <v>2742</v>
      </c>
      <c r="B1012" s="74" t="s">
        <v>4725</v>
      </c>
      <c r="C1012" s="74" t="s">
        <v>3200</v>
      </c>
      <c r="D1012" s="74" t="s">
        <v>3516</v>
      </c>
      <c r="E1012" s="74" t="s">
        <v>5338</v>
      </c>
      <c r="F1012" s="74" t="s">
        <v>5339</v>
      </c>
      <c r="G1012" s="74" t="s">
        <v>5339</v>
      </c>
      <c r="H1012" s="74" t="str">
        <f t="shared" si="65"/>
        <v>B15</v>
      </c>
      <c r="I1012" s="74" t="str">
        <f>IF(ISERROR(VLOOKUP(H1012,BD!BN$2:BO$51,2,FALSE)),"",VLOOKUP(H1012,BD!BN$2:BO$51,2,FALSE))</f>
        <v>BLOQUE 15</v>
      </c>
      <c r="J1012" s="74" t="str">
        <f t="shared" si="64"/>
        <v>IN</v>
      </c>
      <c r="K1012" s="74" t="str">
        <f t="shared" si="66"/>
        <v>YANAQUINCHA OESTE</v>
      </c>
      <c r="L1012" s="74" t="str">
        <f t="shared" si="66"/>
        <v>PAD B</v>
      </c>
      <c r="M1012" s="74" t="str">
        <f t="shared" si="63"/>
        <v>YANAQUINCHA OESTE-B011</v>
      </c>
      <c r="N1012" s="71" t="s">
        <v>3382</v>
      </c>
    </row>
    <row r="1013" spans="1:14" hidden="1">
      <c r="A1013" s="74" t="s">
        <v>2742</v>
      </c>
      <c r="B1013" s="74" t="s">
        <v>4725</v>
      </c>
      <c r="C1013" s="74" t="s">
        <v>3200</v>
      </c>
      <c r="D1013" s="74" t="s">
        <v>3516</v>
      </c>
      <c r="E1013" s="74" t="s">
        <v>5340</v>
      </c>
      <c r="F1013" s="74" t="s">
        <v>5341</v>
      </c>
      <c r="G1013" s="74" t="s">
        <v>5341</v>
      </c>
      <c r="H1013" s="74" t="str">
        <f t="shared" si="65"/>
        <v>B15</v>
      </c>
      <c r="I1013" s="74" t="str">
        <f>IF(ISERROR(VLOOKUP(H1013,BD!BN$2:BO$51,2,FALSE)),"",VLOOKUP(H1013,BD!BN$2:BO$51,2,FALSE))</f>
        <v>BLOQUE 15</v>
      </c>
      <c r="J1013" s="74" t="str">
        <f t="shared" si="64"/>
        <v>IN</v>
      </c>
      <c r="K1013" s="74" t="str">
        <f t="shared" si="66"/>
        <v>YANAQUINCHA OESTE</v>
      </c>
      <c r="L1013" s="74" t="str">
        <f t="shared" si="66"/>
        <v>PAD B</v>
      </c>
      <c r="M1013" s="74" t="str">
        <f t="shared" si="63"/>
        <v>YANAQUINCHA OESTE-B012</v>
      </c>
      <c r="N1013" s="71" t="s">
        <v>3382</v>
      </c>
    </row>
    <row r="1014" spans="1:14" hidden="1">
      <c r="A1014" s="74" t="s">
        <v>2742</v>
      </c>
      <c r="B1014" s="74" t="s">
        <v>4725</v>
      </c>
      <c r="C1014" s="74" t="s">
        <v>3200</v>
      </c>
      <c r="D1014" s="74" t="s">
        <v>3516</v>
      </c>
      <c r="E1014" s="74" t="s">
        <v>5342</v>
      </c>
      <c r="F1014" s="74" t="s">
        <v>5343</v>
      </c>
      <c r="G1014" s="74" t="s">
        <v>5343</v>
      </c>
      <c r="H1014" s="74" t="str">
        <f t="shared" si="65"/>
        <v>B15</v>
      </c>
      <c r="I1014" s="74" t="str">
        <f>IF(ISERROR(VLOOKUP(H1014,BD!BN$2:BO$51,2,FALSE)),"",VLOOKUP(H1014,BD!BN$2:BO$51,2,FALSE))</f>
        <v>BLOQUE 15</v>
      </c>
      <c r="J1014" s="74" t="str">
        <f t="shared" si="64"/>
        <v>IN</v>
      </c>
      <c r="K1014" s="74" t="str">
        <f t="shared" si="66"/>
        <v>YANAQUINCHA OESTE</v>
      </c>
      <c r="L1014" s="74" t="str">
        <f t="shared" si="66"/>
        <v>PAD B</v>
      </c>
      <c r="M1014" s="74" t="str">
        <f t="shared" si="63"/>
        <v>PACAY-A001</v>
      </c>
      <c r="N1014" s="71" t="s">
        <v>3382</v>
      </c>
    </row>
    <row r="1015" spans="1:14" hidden="1">
      <c r="A1015" s="74" t="s">
        <v>2742</v>
      </c>
      <c r="B1015" s="74" t="s">
        <v>4725</v>
      </c>
      <c r="C1015" s="74" t="s">
        <v>3200</v>
      </c>
      <c r="D1015" s="74" t="s">
        <v>3516</v>
      </c>
      <c r="E1015" s="74" t="s">
        <v>5344</v>
      </c>
      <c r="F1015" s="74" t="s">
        <v>5345</v>
      </c>
      <c r="G1015" s="74" t="s">
        <v>5345</v>
      </c>
      <c r="H1015" s="74" t="str">
        <f t="shared" si="65"/>
        <v>B15</v>
      </c>
      <c r="I1015" s="74" t="str">
        <f>IF(ISERROR(VLOOKUP(H1015,BD!BN$2:BO$51,2,FALSE)),"",VLOOKUP(H1015,BD!BN$2:BO$51,2,FALSE))</f>
        <v>BLOQUE 15</v>
      </c>
      <c r="J1015" s="74" t="str">
        <f t="shared" si="64"/>
        <v>IN</v>
      </c>
      <c r="K1015" s="74" t="str">
        <f t="shared" si="66"/>
        <v>YANAQUINCHA OESTE</v>
      </c>
      <c r="L1015" s="74" t="str">
        <f t="shared" si="66"/>
        <v>PAD B</v>
      </c>
      <c r="M1015" s="74" t="str">
        <f t="shared" si="63"/>
        <v>YANAQUINCHA OESTE-B016</v>
      </c>
      <c r="N1015" s="71" t="s">
        <v>3382</v>
      </c>
    </row>
    <row r="1016" spans="1:14" hidden="1">
      <c r="A1016" s="74" t="s">
        <v>2742</v>
      </c>
      <c r="B1016" s="74" t="s">
        <v>4725</v>
      </c>
      <c r="C1016" s="74" t="s">
        <v>3200</v>
      </c>
      <c r="D1016" s="74" t="s">
        <v>3516</v>
      </c>
      <c r="E1016" s="74" t="s">
        <v>5346</v>
      </c>
      <c r="F1016" s="74" t="s">
        <v>5347</v>
      </c>
      <c r="G1016" s="74" t="s">
        <v>5347</v>
      </c>
      <c r="H1016" s="74" t="str">
        <f t="shared" si="65"/>
        <v>B15</v>
      </c>
      <c r="I1016" s="74" t="str">
        <f>IF(ISERROR(VLOOKUP(H1016,BD!BN$2:BO$51,2,FALSE)),"",VLOOKUP(H1016,BD!BN$2:BO$51,2,FALSE))</f>
        <v>BLOQUE 15</v>
      </c>
      <c r="J1016" s="74" t="str">
        <f t="shared" si="64"/>
        <v>IN</v>
      </c>
      <c r="K1016" s="74" t="str">
        <f t="shared" si="66"/>
        <v>YANAQUINCHA OESTE</v>
      </c>
      <c r="L1016" s="74" t="str">
        <f t="shared" si="66"/>
        <v>PAD B</v>
      </c>
      <c r="M1016" s="74" t="str">
        <f t="shared" si="63"/>
        <v>YANAQUINCHA OESTE-B010</v>
      </c>
      <c r="N1016" s="71" t="s">
        <v>3382</v>
      </c>
    </row>
    <row r="1017" spans="1:14" hidden="1">
      <c r="A1017" s="74" t="s">
        <v>2742</v>
      </c>
      <c r="B1017" s="74" t="s">
        <v>4725</v>
      </c>
      <c r="C1017" s="74" t="s">
        <v>3200</v>
      </c>
      <c r="D1017" s="74" t="s">
        <v>3516</v>
      </c>
      <c r="E1017" s="74" t="s">
        <v>5348</v>
      </c>
      <c r="F1017" s="74" t="s">
        <v>5349</v>
      </c>
      <c r="G1017" s="74" t="s">
        <v>5349</v>
      </c>
      <c r="H1017" s="74" t="str">
        <f t="shared" si="65"/>
        <v>B15</v>
      </c>
      <c r="I1017" s="74" t="str">
        <f>IF(ISERROR(VLOOKUP(H1017,BD!BN$2:BO$51,2,FALSE)),"",VLOOKUP(H1017,BD!BN$2:BO$51,2,FALSE))</f>
        <v>BLOQUE 15</v>
      </c>
      <c r="J1017" s="74" t="str">
        <f t="shared" si="64"/>
        <v>IN</v>
      </c>
      <c r="K1017" s="74" t="str">
        <f t="shared" si="66"/>
        <v>YANAQUINCHA OESTE</v>
      </c>
      <c r="L1017" s="74" t="str">
        <f t="shared" si="66"/>
        <v>PAD B</v>
      </c>
      <c r="M1017" s="74" t="str">
        <f t="shared" si="63"/>
        <v>YANAQUINCHA OESTE-B017</v>
      </c>
      <c r="N1017" s="71" t="s">
        <v>3382</v>
      </c>
    </row>
    <row r="1018" spans="1:14" hidden="1">
      <c r="A1018" s="74" t="s">
        <v>2742</v>
      </c>
      <c r="B1018" s="74" t="s">
        <v>4725</v>
      </c>
      <c r="C1018" s="74" t="s">
        <v>3200</v>
      </c>
      <c r="D1018" s="74" t="s">
        <v>3516</v>
      </c>
      <c r="E1018" s="74" t="s">
        <v>5350</v>
      </c>
      <c r="F1018" s="74" t="s">
        <v>5351</v>
      </c>
      <c r="G1018" s="74" t="s">
        <v>5351</v>
      </c>
      <c r="H1018" s="74" t="str">
        <f t="shared" si="65"/>
        <v>B15</v>
      </c>
      <c r="I1018" s="74" t="str">
        <f>IF(ISERROR(VLOOKUP(H1018,BD!BN$2:BO$51,2,FALSE)),"",VLOOKUP(H1018,BD!BN$2:BO$51,2,FALSE))</f>
        <v>BLOQUE 15</v>
      </c>
      <c r="J1018" s="74" t="str">
        <f t="shared" si="64"/>
        <v>IN</v>
      </c>
      <c r="K1018" s="74" t="str">
        <f t="shared" si="66"/>
        <v>YANAQUINCHA OESTE</v>
      </c>
      <c r="L1018" s="74" t="str">
        <f t="shared" si="66"/>
        <v>PAD B</v>
      </c>
      <c r="M1018" s="74" t="str">
        <f t="shared" si="63"/>
        <v>YANAQUINCHA OESTE-B023</v>
      </c>
      <c r="N1018" s="71" t="s">
        <v>3382</v>
      </c>
    </row>
    <row r="1019" spans="1:14" hidden="1">
      <c r="A1019" s="74" t="s">
        <v>2742</v>
      </c>
      <c r="B1019" s="74" t="s">
        <v>4725</v>
      </c>
      <c r="C1019" s="74" t="s">
        <v>3200</v>
      </c>
      <c r="D1019" s="74" t="s">
        <v>3516</v>
      </c>
      <c r="E1019" s="74" t="s">
        <v>5352</v>
      </c>
      <c r="F1019" s="74" t="s">
        <v>5353</v>
      </c>
      <c r="G1019" s="74" t="s">
        <v>5353</v>
      </c>
      <c r="H1019" s="74" t="str">
        <f t="shared" si="65"/>
        <v>B15</v>
      </c>
      <c r="I1019" s="74" t="str">
        <f>IF(ISERROR(VLOOKUP(H1019,BD!BN$2:BO$51,2,FALSE)),"",VLOOKUP(H1019,BD!BN$2:BO$51,2,FALSE))</f>
        <v>BLOQUE 15</v>
      </c>
      <c r="J1019" s="74" t="str">
        <f t="shared" si="64"/>
        <v>IN</v>
      </c>
      <c r="K1019" s="74" t="str">
        <f t="shared" si="66"/>
        <v>YANAQUINCHA OESTE</v>
      </c>
      <c r="L1019" s="74" t="str">
        <f t="shared" si="66"/>
        <v>PAD B</v>
      </c>
      <c r="M1019" s="74" t="str">
        <f t="shared" si="63"/>
        <v>YANAQUINCHA OESTE-B022</v>
      </c>
      <c r="N1019" s="71" t="s">
        <v>3382</v>
      </c>
    </row>
    <row r="1020" spans="1:14" hidden="1">
      <c r="A1020" s="74" t="s">
        <v>2742</v>
      </c>
      <c r="B1020" s="74" t="s">
        <v>4725</v>
      </c>
      <c r="C1020" s="74" t="s">
        <v>3200</v>
      </c>
      <c r="D1020" s="74" t="s">
        <v>3516</v>
      </c>
      <c r="E1020" s="74" t="s">
        <v>5354</v>
      </c>
      <c r="F1020" s="74" t="s">
        <v>5355</v>
      </c>
      <c r="G1020" s="74" t="s">
        <v>5355</v>
      </c>
      <c r="H1020" s="74" t="str">
        <f t="shared" si="65"/>
        <v>B15</v>
      </c>
      <c r="I1020" s="74" t="str">
        <f>IF(ISERROR(VLOOKUP(H1020,BD!BN$2:BO$51,2,FALSE)),"",VLOOKUP(H1020,BD!BN$2:BO$51,2,FALSE))</f>
        <v>BLOQUE 15</v>
      </c>
      <c r="J1020" s="74" t="str">
        <f t="shared" si="64"/>
        <v>IN</v>
      </c>
      <c r="K1020" s="74" t="str">
        <f t="shared" si="66"/>
        <v>YANAQUINCHA OESTE</v>
      </c>
      <c r="L1020" s="74" t="str">
        <f t="shared" si="66"/>
        <v>PAD B</v>
      </c>
      <c r="M1020" s="74" t="str">
        <f t="shared" si="63"/>
        <v>YANAQUINCHA OESTE-B020</v>
      </c>
      <c r="N1020" s="71" t="s">
        <v>3382</v>
      </c>
    </row>
    <row r="1021" spans="1:14" hidden="1">
      <c r="A1021" s="74" t="s">
        <v>2742</v>
      </c>
      <c r="B1021" s="74" t="s">
        <v>4725</v>
      </c>
      <c r="C1021" s="74" t="s">
        <v>3200</v>
      </c>
      <c r="D1021" s="74" t="s">
        <v>3516</v>
      </c>
      <c r="E1021" s="74" t="s">
        <v>5356</v>
      </c>
      <c r="F1021" s="74" t="s">
        <v>5357</v>
      </c>
      <c r="G1021" s="74" t="s">
        <v>5357</v>
      </c>
      <c r="H1021" s="74" t="str">
        <f t="shared" si="65"/>
        <v>B15</v>
      </c>
      <c r="I1021" s="74" t="str">
        <f>IF(ISERROR(VLOOKUP(H1021,BD!BN$2:BO$51,2,FALSE)),"",VLOOKUP(H1021,BD!BN$2:BO$51,2,FALSE))</f>
        <v>BLOQUE 15</v>
      </c>
      <c r="J1021" s="74" t="str">
        <f t="shared" si="64"/>
        <v>IN</v>
      </c>
      <c r="K1021" s="74" t="str">
        <f t="shared" si="66"/>
        <v>YANAQUINCHA OESTE</v>
      </c>
      <c r="L1021" s="74" t="str">
        <f t="shared" si="66"/>
        <v>PAD B</v>
      </c>
      <c r="M1021" s="74" t="str">
        <f t="shared" si="63"/>
        <v>YANAQUINCHA OESTE-B021</v>
      </c>
      <c r="N1021" s="71" t="s">
        <v>3382</v>
      </c>
    </row>
    <row r="1022" spans="1:14" hidden="1">
      <c r="A1022" s="74" t="s">
        <v>2742</v>
      </c>
      <c r="B1022" s="74" t="s">
        <v>4725</v>
      </c>
      <c r="C1022" s="74" t="s">
        <v>3203</v>
      </c>
      <c r="D1022" s="74" t="s">
        <v>3489</v>
      </c>
      <c r="E1022" s="74" t="s">
        <v>5358</v>
      </c>
      <c r="F1022" s="74" t="s">
        <v>5359</v>
      </c>
      <c r="G1022" s="74" t="s">
        <v>5359</v>
      </c>
      <c r="H1022" s="74" t="str">
        <f t="shared" si="65"/>
        <v>B15</v>
      </c>
      <c r="I1022" s="74" t="str">
        <f>IF(ISERROR(VLOOKUP(H1022,BD!BN$2:BO$51,2,FALSE)),"",VLOOKUP(H1022,BD!BN$2:BO$51,2,FALSE))</f>
        <v>BLOQUE 15</v>
      </c>
      <c r="J1022" s="74" t="str">
        <f t="shared" si="64"/>
        <v>IN</v>
      </c>
      <c r="K1022" s="74" t="str">
        <f t="shared" si="66"/>
        <v>YANAQUINCHA SUR</v>
      </c>
      <c r="L1022" s="74" t="str">
        <f t="shared" si="66"/>
        <v>PAD A</v>
      </c>
      <c r="M1022" s="74" t="str">
        <f t="shared" si="63"/>
        <v>YANAQUINCHA SUR-A001</v>
      </c>
      <c r="N1022" s="71" t="s">
        <v>3382</v>
      </c>
    </row>
    <row r="1023" spans="1:14" hidden="1">
      <c r="A1023" s="74" t="s">
        <v>2751</v>
      </c>
      <c r="B1023" s="74"/>
      <c r="C1023" s="74" t="s">
        <v>5360</v>
      </c>
      <c r="D1023" s="74" t="s">
        <v>3374</v>
      </c>
      <c r="E1023" s="74" t="s">
        <v>5361</v>
      </c>
      <c r="F1023" s="74" t="s">
        <v>5361</v>
      </c>
      <c r="G1023" s="74" t="s">
        <v>5361</v>
      </c>
      <c r="H1023" s="74" t="str">
        <f t="shared" si="65"/>
        <v>B16</v>
      </c>
      <c r="I1023" s="74" t="str">
        <f>IF(ISERROR(VLOOKUP(H1023,BD!BN$2:BO$51,2,FALSE)),"",VLOOKUP(H1023,BD!BN$2:BO$51,2,FALSE))</f>
        <v>BLOQUE 16</v>
      </c>
      <c r="J1023" s="74" t="str">
        <f t="shared" si="64"/>
        <v/>
      </c>
      <c r="K1023" s="74" t="str">
        <f t="shared" si="66"/>
        <v>AMO</v>
      </c>
      <c r="L1023" s="74" t="str">
        <f t="shared" si="66"/>
        <v>PAD</v>
      </c>
      <c r="M1023" s="74" t="str">
        <f t="shared" si="63"/>
        <v>AMO-001</v>
      </c>
      <c r="N1023" s="71" t="s">
        <v>3382</v>
      </c>
    </row>
    <row r="1024" spans="1:14" hidden="1">
      <c r="A1024" s="74" t="s">
        <v>2751</v>
      </c>
      <c r="B1024" s="74"/>
      <c r="C1024" s="74" t="s">
        <v>5362</v>
      </c>
      <c r="D1024" s="74" t="s">
        <v>3374</v>
      </c>
      <c r="E1024" s="74" t="s">
        <v>5363</v>
      </c>
      <c r="F1024" s="74" t="s">
        <v>5364</v>
      </c>
      <c r="G1024" s="74" t="s">
        <v>5364</v>
      </c>
      <c r="H1024" s="74" t="str">
        <f t="shared" si="65"/>
        <v>B16</v>
      </c>
      <c r="I1024" s="74" t="str">
        <f>IF(ISERROR(VLOOKUP(H1024,BD!BN$2:BO$51,2,FALSE)),"",VLOOKUP(H1024,BD!BN$2:BO$51,2,FALSE))</f>
        <v>BLOQUE 16</v>
      </c>
      <c r="J1024" s="74" t="str">
        <f t="shared" si="64"/>
        <v/>
      </c>
      <c r="K1024" s="74" t="str">
        <f t="shared" si="66"/>
        <v>BOGI</v>
      </c>
      <c r="L1024" s="74" t="str">
        <f t="shared" si="66"/>
        <v>PAD</v>
      </c>
      <c r="M1024" s="74" t="str">
        <f t="shared" si="63"/>
        <v>BOGI-001</v>
      </c>
      <c r="N1024" s="71" t="s">
        <v>3382</v>
      </c>
    </row>
    <row r="1025" spans="1:14" hidden="1">
      <c r="A1025" s="74" t="s">
        <v>2751</v>
      </c>
      <c r="B1025" s="74"/>
      <c r="C1025" s="74" t="s">
        <v>5365</v>
      </c>
      <c r="D1025" s="74" t="s">
        <v>3374</v>
      </c>
      <c r="E1025" s="74" t="s">
        <v>5366</v>
      </c>
      <c r="F1025" s="74" t="s">
        <v>5367</v>
      </c>
      <c r="G1025" s="74" t="s">
        <v>5367</v>
      </c>
      <c r="H1025" s="74" t="str">
        <f t="shared" si="65"/>
        <v>B16</v>
      </c>
      <c r="I1025" s="74" t="str">
        <f>IF(ISERROR(VLOOKUP(H1025,BD!BN$2:BO$51,2,FALSE)),"",VLOOKUP(H1025,BD!BN$2:BO$51,2,FALSE))</f>
        <v>BLOQUE 16</v>
      </c>
      <c r="J1025" s="74" t="str">
        <f t="shared" si="64"/>
        <v/>
      </c>
      <c r="K1025" s="74" t="str">
        <f t="shared" si="66"/>
        <v>CAPIRON</v>
      </c>
      <c r="L1025" s="74" t="str">
        <f t="shared" si="66"/>
        <v>PAD</v>
      </c>
      <c r="M1025" s="74" t="str">
        <f t="shared" si="63"/>
        <v>CAPIRON-001</v>
      </c>
      <c r="N1025" s="71" t="s">
        <v>3382</v>
      </c>
    </row>
    <row r="1026" spans="1:14" hidden="1">
      <c r="A1026" s="74" t="s">
        <v>2751</v>
      </c>
      <c r="B1026" s="74"/>
      <c r="C1026" s="74" t="s">
        <v>5368</v>
      </c>
      <c r="D1026" s="74" t="s">
        <v>3374</v>
      </c>
      <c r="E1026" s="74" t="s">
        <v>5369</v>
      </c>
      <c r="F1026" s="74" t="s">
        <v>5370</v>
      </c>
      <c r="G1026" s="74" t="s">
        <v>5370</v>
      </c>
      <c r="H1026" s="74" t="str">
        <f t="shared" si="65"/>
        <v>B16</v>
      </c>
      <c r="I1026" s="74" t="str">
        <f>IF(ISERROR(VLOOKUP(H1026,BD!BN$2:BO$51,2,FALSE)),"",VLOOKUP(H1026,BD!BN$2:BO$51,2,FALSE))</f>
        <v>BLOQUE 16</v>
      </c>
      <c r="J1026" s="74" t="str">
        <f t="shared" si="64"/>
        <v/>
      </c>
      <c r="K1026" s="74" t="str">
        <f t="shared" si="66"/>
        <v>CAPIRON NORTE</v>
      </c>
      <c r="L1026" s="74" t="str">
        <f t="shared" si="66"/>
        <v>PAD</v>
      </c>
      <c r="M1026" s="74" t="str">
        <f t="shared" si="63"/>
        <v>CAPIRON NORTE-001</v>
      </c>
      <c r="N1026" s="71" t="s">
        <v>3382</v>
      </c>
    </row>
    <row r="1027" spans="1:14" hidden="1">
      <c r="A1027" s="74" t="s">
        <v>2751</v>
      </c>
      <c r="B1027" s="74"/>
      <c r="C1027" s="74" t="s">
        <v>5371</v>
      </c>
      <c r="D1027" s="74" t="s">
        <v>3374</v>
      </c>
      <c r="E1027" s="74" t="s">
        <v>5372</v>
      </c>
      <c r="F1027" s="74" t="s">
        <v>5373</v>
      </c>
      <c r="G1027" s="74" t="s">
        <v>5373</v>
      </c>
      <c r="H1027" s="74" t="str">
        <f t="shared" si="65"/>
        <v>B16</v>
      </c>
      <c r="I1027" s="74" t="str">
        <f>IF(ISERROR(VLOOKUP(H1027,BD!BN$2:BO$51,2,FALSE)),"",VLOOKUP(H1027,BD!BN$2:BO$51,2,FALSE))</f>
        <v>BLOQUE 16</v>
      </c>
      <c r="J1027" s="74" t="str">
        <f t="shared" si="64"/>
        <v/>
      </c>
      <c r="K1027" s="74" t="str">
        <f t="shared" si="66"/>
        <v>DAIME</v>
      </c>
      <c r="L1027" s="74" t="str">
        <f t="shared" si="66"/>
        <v>PAD</v>
      </c>
      <c r="M1027" s="74" t="str">
        <f t="shared" si="63"/>
        <v>DAIME-001</v>
      </c>
      <c r="N1027" s="71" t="s">
        <v>3382</v>
      </c>
    </row>
    <row r="1028" spans="1:14" hidden="1">
      <c r="A1028" s="74" t="s">
        <v>2751</v>
      </c>
      <c r="B1028" s="74"/>
      <c r="C1028" s="74" t="s">
        <v>5374</v>
      </c>
      <c r="D1028" s="74" t="s">
        <v>3374</v>
      </c>
      <c r="E1028" s="74" t="s">
        <v>5375</v>
      </c>
      <c r="F1028" s="74" t="s">
        <v>5376</v>
      </c>
      <c r="G1028" s="74" t="s">
        <v>5376</v>
      </c>
      <c r="H1028" s="74" t="str">
        <f t="shared" si="65"/>
        <v>B16</v>
      </c>
      <c r="I1028" s="74" t="str">
        <f>IF(ISERROR(VLOOKUP(H1028,BD!BN$2:BO$51,2,FALSE)),"",VLOOKUP(H1028,BD!BN$2:BO$51,2,FALSE))</f>
        <v>BLOQUE 16</v>
      </c>
      <c r="J1028" s="74" t="str">
        <f t="shared" si="64"/>
        <v/>
      </c>
      <c r="K1028" s="74" t="str">
        <f t="shared" si="66"/>
        <v>DICARON</v>
      </c>
      <c r="L1028" s="74" t="str">
        <f t="shared" si="66"/>
        <v>PAD</v>
      </c>
      <c r="M1028" s="74" t="str">
        <f t="shared" si="63"/>
        <v>DICARON-001</v>
      </c>
      <c r="N1028" s="71" t="s">
        <v>3382</v>
      </c>
    </row>
    <row r="1029" spans="1:14" hidden="1">
      <c r="A1029" s="74" t="s">
        <v>2751</v>
      </c>
      <c r="B1029" s="74"/>
      <c r="C1029" s="74" t="s">
        <v>5377</v>
      </c>
      <c r="D1029" s="74" t="s">
        <v>3374</v>
      </c>
      <c r="E1029" s="74" t="s">
        <v>5378</v>
      </c>
      <c r="F1029" s="74" t="s">
        <v>5379</v>
      </c>
      <c r="G1029" s="74" t="s">
        <v>5379</v>
      </c>
      <c r="H1029" s="74" t="str">
        <f t="shared" si="65"/>
        <v>B16</v>
      </c>
      <c r="I1029" s="74" t="str">
        <f>IF(ISERROR(VLOOKUP(H1029,BD!BN$2:BO$51,2,FALSE)),"",VLOOKUP(H1029,BD!BN$2:BO$51,2,FALSE))</f>
        <v>BLOQUE 16</v>
      </c>
      <c r="J1029" s="74" t="str">
        <f t="shared" si="64"/>
        <v/>
      </c>
      <c r="K1029" s="74" t="str">
        <f t="shared" si="66"/>
        <v>GINTA</v>
      </c>
      <c r="L1029" s="74" t="str">
        <f t="shared" si="66"/>
        <v>PAD</v>
      </c>
      <c r="M1029" s="74" t="str">
        <f t="shared" si="63"/>
        <v>GINTA-001</v>
      </c>
      <c r="N1029" s="71" t="s">
        <v>3382</v>
      </c>
    </row>
    <row r="1030" spans="1:14" hidden="1">
      <c r="A1030" s="74" t="s">
        <v>2751</v>
      </c>
      <c r="B1030" s="74"/>
      <c r="C1030" s="74" t="s">
        <v>5380</v>
      </c>
      <c r="D1030" s="74" t="s">
        <v>3374</v>
      </c>
      <c r="E1030" s="74" t="s">
        <v>5381</v>
      </c>
      <c r="F1030" s="74" t="s">
        <v>5382</v>
      </c>
      <c r="G1030" s="74" t="s">
        <v>5382</v>
      </c>
      <c r="H1030" s="74" t="str">
        <f t="shared" si="65"/>
        <v>B16</v>
      </c>
      <c r="I1030" s="74" t="str">
        <f>IF(ISERROR(VLOOKUP(H1030,BD!BN$2:BO$51,2,FALSE)),"",VLOOKUP(H1030,BD!BN$2:BO$51,2,FALSE))</f>
        <v>BLOQUE 16</v>
      </c>
      <c r="J1030" s="74" t="str">
        <f t="shared" si="64"/>
        <v/>
      </c>
      <c r="K1030" s="74" t="str">
        <f t="shared" si="66"/>
        <v>ZAPARO</v>
      </c>
      <c r="L1030" s="74" t="str">
        <f t="shared" si="66"/>
        <v>PAD</v>
      </c>
      <c r="M1030" s="74" t="str">
        <f t="shared" si="63"/>
        <v>ZAPARO-001</v>
      </c>
      <c r="N1030" s="71" t="s">
        <v>3382</v>
      </c>
    </row>
    <row r="1031" spans="1:14" hidden="1">
      <c r="A1031" s="74" t="s">
        <v>2760</v>
      </c>
      <c r="B1031" s="74"/>
      <c r="C1031" s="74" t="s">
        <v>5383</v>
      </c>
      <c r="D1031" s="74" t="s">
        <v>3374</v>
      </c>
      <c r="E1031" s="74" t="s">
        <v>5384</v>
      </c>
      <c r="F1031" s="74" t="s">
        <v>5385</v>
      </c>
      <c r="G1031" s="74" t="s">
        <v>5385</v>
      </c>
      <c r="H1031" s="74" t="str">
        <f t="shared" si="65"/>
        <v>B17</v>
      </c>
      <c r="I1031" s="74" t="str">
        <f>IF(ISERROR(VLOOKUP(H1031,BD!BN$2:BO$51,2,FALSE)),"",VLOOKUP(H1031,BD!BN$2:BO$51,2,FALSE))</f>
        <v>BLOQUE 17</v>
      </c>
      <c r="J1031" s="74" t="str">
        <f t="shared" si="64"/>
        <v/>
      </c>
      <c r="K1031" s="74" t="str">
        <f t="shared" si="66"/>
        <v>AGUILA</v>
      </c>
      <c r="L1031" s="74" t="str">
        <f t="shared" si="66"/>
        <v>PAD</v>
      </c>
      <c r="M1031" s="74" t="str">
        <f t="shared" si="63"/>
        <v>AGUILA-001</v>
      </c>
      <c r="N1031" s="71" t="s">
        <v>3382</v>
      </c>
    </row>
    <row r="1032" spans="1:14" hidden="1">
      <c r="A1032" s="74" t="s">
        <v>2760</v>
      </c>
      <c r="B1032" s="74"/>
      <c r="C1032" s="74" t="s">
        <v>5386</v>
      </c>
      <c r="D1032" s="74" t="s">
        <v>3374</v>
      </c>
      <c r="E1032" s="74" t="s">
        <v>5387</v>
      </c>
      <c r="F1032" s="74" t="s">
        <v>5388</v>
      </c>
      <c r="G1032" s="74" t="s">
        <v>5388</v>
      </c>
      <c r="H1032" s="74" t="str">
        <f t="shared" si="65"/>
        <v>B17</v>
      </c>
      <c r="I1032" s="74" t="str">
        <f>IF(ISERROR(VLOOKUP(H1032,BD!BN$2:BO$51,2,FALSE)),"",VLOOKUP(H1032,BD!BN$2:BO$51,2,FALSE))</f>
        <v>BLOQUE 17</v>
      </c>
      <c r="J1032" s="74" t="str">
        <f t="shared" si="64"/>
        <v/>
      </c>
      <c r="K1032" s="74" t="str">
        <f t="shared" si="66"/>
        <v>BALATA</v>
      </c>
      <c r="L1032" s="74" t="str">
        <f t="shared" si="66"/>
        <v>PAD</v>
      </c>
      <c r="M1032" s="74" t="str">
        <f t="shared" si="63"/>
        <v>BALATA-001</v>
      </c>
      <c r="N1032" s="71" t="s">
        <v>3382</v>
      </c>
    </row>
    <row r="1033" spans="1:14" hidden="1">
      <c r="A1033" s="74" t="s">
        <v>2760</v>
      </c>
      <c r="B1033" s="74"/>
      <c r="C1033" s="74" t="s">
        <v>5389</v>
      </c>
      <c r="D1033" s="74" t="s">
        <v>3374</v>
      </c>
      <c r="E1033" s="74" t="s">
        <v>5390</v>
      </c>
      <c r="F1033" s="74" t="s">
        <v>5391</v>
      </c>
      <c r="G1033" s="74" t="s">
        <v>5391</v>
      </c>
      <c r="H1033" s="74" t="str">
        <f t="shared" si="65"/>
        <v>B17</v>
      </c>
      <c r="I1033" s="74" t="str">
        <f>IF(ISERROR(VLOOKUP(H1033,BD!BN$2:BO$51,2,FALSE)),"",VLOOKUP(H1033,BD!BN$2:BO$51,2,FALSE))</f>
        <v>BLOQUE 17</v>
      </c>
      <c r="J1033" s="74" t="str">
        <f t="shared" si="64"/>
        <v/>
      </c>
      <c r="K1033" s="74" t="str">
        <f t="shared" si="66"/>
        <v>CURARAY</v>
      </c>
      <c r="L1033" s="74" t="str">
        <f t="shared" si="66"/>
        <v>PAD</v>
      </c>
      <c r="M1033" s="74" t="str">
        <f t="shared" si="63"/>
        <v>CURARAY-001</v>
      </c>
      <c r="N1033" s="71" t="s">
        <v>3382</v>
      </c>
    </row>
    <row r="1034" spans="1:14" hidden="1">
      <c r="A1034" s="74" t="s">
        <v>2760</v>
      </c>
      <c r="B1034" s="74"/>
      <c r="C1034" s="74" t="s">
        <v>5392</v>
      </c>
      <c r="D1034" s="74" t="s">
        <v>3374</v>
      </c>
      <c r="E1034" s="74" t="s">
        <v>5393</v>
      </c>
      <c r="F1034" s="74" t="s">
        <v>5394</v>
      </c>
      <c r="G1034" s="74" t="s">
        <v>5394</v>
      </c>
      <c r="H1034" s="74" t="str">
        <f t="shared" si="65"/>
        <v>B17</v>
      </c>
      <c r="I1034" s="74" t="str">
        <f>IF(ISERROR(VLOOKUP(H1034,BD!BN$2:BO$51,2,FALSE)),"",VLOOKUP(H1034,BD!BN$2:BO$51,2,FALSE))</f>
        <v>BLOQUE 17</v>
      </c>
      <c r="J1034" s="74" t="str">
        <f t="shared" si="64"/>
        <v/>
      </c>
      <c r="K1034" s="74" t="str">
        <f t="shared" si="66"/>
        <v>ENTRE RIOS</v>
      </c>
      <c r="L1034" s="74" t="str">
        <f t="shared" si="66"/>
        <v>PAD</v>
      </c>
      <c r="M1034" s="74" t="str">
        <f t="shared" si="63"/>
        <v>ENTRE RIOS-001</v>
      </c>
      <c r="N1034" s="71" t="s">
        <v>3382</v>
      </c>
    </row>
    <row r="1035" spans="1:14" hidden="1">
      <c r="A1035" s="74" t="s">
        <v>2760</v>
      </c>
      <c r="B1035" s="74"/>
      <c r="C1035" s="74" t="s">
        <v>5395</v>
      </c>
      <c r="D1035" s="74" t="s">
        <v>3374</v>
      </c>
      <c r="E1035" s="74" t="s">
        <v>5396</v>
      </c>
      <c r="F1035" s="74" t="s">
        <v>5397</v>
      </c>
      <c r="G1035" s="74" t="s">
        <v>5397</v>
      </c>
      <c r="H1035" s="74" t="str">
        <f t="shared" si="65"/>
        <v>B17</v>
      </c>
      <c r="I1035" s="74" t="str">
        <f>IF(ISERROR(VLOOKUP(H1035,BD!BN$2:BO$51,2,FALSE)),"",VLOOKUP(H1035,BD!BN$2:BO$51,2,FALSE))</f>
        <v>BLOQUE 17</v>
      </c>
      <c r="J1035" s="74" t="str">
        <f t="shared" si="64"/>
        <v/>
      </c>
      <c r="K1035" s="74" t="str">
        <f t="shared" si="66"/>
        <v>GABARON</v>
      </c>
      <c r="L1035" s="74" t="str">
        <f t="shared" si="66"/>
        <v>PAD</v>
      </c>
      <c r="M1035" s="74" t="str">
        <f t="shared" si="63"/>
        <v>GABARON-001</v>
      </c>
      <c r="N1035" s="71" t="s">
        <v>3382</v>
      </c>
    </row>
    <row r="1036" spans="1:14" hidden="1">
      <c r="A1036" s="74" t="s">
        <v>2760</v>
      </c>
      <c r="B1036" s="74"/>
      <c r="C1036" s="74" t="s">
        <v>5398</v>
      </c>
      <c r="D1036" s="74" t="s">
        <v>3374</v>
      </c>
      <c r="E1036" s="74" t="s">
        <v>5399</v>
      </c>
      <c r="F1036" s="74" t="s">
        <v>5400</v>
      </c>
      <c r="G1036" s="74" t="s">
        <v>5400</v>
      </c>
      <c r="H1036" s="74" t="str">
        <f t="shared" si="65"/>
        <v>B17</v>
      </c>
      <c r="I1036" s="74" t="str">
        <f>IF(ISERROR(VLOOKUP(H1036,BD!BN$2:BO$51,2,FALSE)),"",VLOOKUP(H1036,BD!BN$2:BO$51,2,FALSE))</f>
        <v>BLOQUE 17</v>
      </c>
      <c r="J1036" s="74" t="str">
        <f t="shared" si="64"/>
        <v/>
      </c>
      <c r="K1036" s="74" t="str">
        <f t="shared" si="66"/>
        <v>GOLONDRINA</v>
      </c>
      <c r="L1036" s="74" t="str">
        <f t="shared" si="66"/>
        <v>PAD</v>
      </c>
      <c r="M1036" s="74" t="str">
        <f t="shared" si="63"/>
        <v>GOLONDRINA-001</v>
      </c>
      <c r="N1036" s="71" t="s">
        <v>3382</v>
      </c>
    </row>
    <row r="1037" spans="1:14" hidden="1">
      <c r="A1037" s="74" t="s">
        <v>2760</v>
      </c>
      <c r="B1037" s="74"/>
      <c r="C1037" s="74" t="s">
        <v>5401</v>
      </c>
      <c r="D1037" s="74" t="s">
        <v>3374</v>
      </c>
      <c r="E1037" s="74" t="s">
        <v>5402</v>
      </c>
      <c r="F1037" s="74" t="s">
        <v>5403</v>
      </c>
      <c r="G1037" s="74" t="s">
        <v>5403</v>
      </c>
      <c r="H1037" s="74" t="str">
        <f t="shared" si="65"/>
        <v>B17</v>
      </c>
      <c r="I1037" s="74" t="str">
        <f>IF(ISERROR(VLOOKUP(H1037,BD!BN$2:BO$51,2,FALSE)),"",VLOOKUP(H1037,BD!BN$2:BO$51,2,FALSE))</f>
        <v>BLOQUE 17</v>
      </c>
      <c r="J1037" s="74" t="str">
        <f t="shared" si="64"/>
        <v/>
      </c>
      <c r="K1037" s="74" t="str">
        <f t="shared" si="66"/>
        <v>HORMIGUERO</v>
      </c>
      <c r="L1037" s="74" t="str">
        <f t="shared" si="66"/>
        <v>PAD</v>
      </c>
      <c r="M1037" s="74" t="str">
        <f t="shared" ref="M1037:M1100" si="67">+IF(F1037=F1036,E1037&amp;RIGHT(G1037,2),E1037)</f>
        <v>HORMIGUERO-001</v>
      </c>
      <c r="N1037" s="71" t="s">
        <v>3382</v>
      </c>
    </row>
    <row r="1038" spans="1:14" hidden="1">
      <c r="A1038" s="74" t="s">
        <v>2760</v>
      </c>
      <c r="B1038" s="74"/>
      <c r="C1038" s="74" t="s">
        <v>5401</v>
      </c>
      <c r="D1038" s="74" t="s">
        <v>3374</v>
      </c>
      <c r="E1038" s="74" t="s">
        <v>5404</v>
      </c>
      <c r="F1038" s="74" t="s">
        <v>5405</v>
      </c>
      <c r="G1038" s="74" t="s">
        <v>5405</v>
      </c>
      <c r="H1038" s="74" t="str">
        <f t="shared" si="65"/>
        <v>B17</v>
      </c>
      <c r="I1038" s="74" t="str">
        <f>IF(ISERROR(VLOOKUP(H1038,BD!BN$2:BO$51,2,FALSE)),"",VLOOKUP(H1038,BD!BN$2:BO$51,2,FALSE))</f>
        <v>BLOQUE 17</v>
      </c>
      <c r="J1038" s="74" t="str">
        <f t="shared" si="64"/>
        <v/>
      </c>
      <c r="K1038" s="74" t="str">
        <f t="shared" si="66"/>
        <v>HORMIGUERO</v>
      </c>
      <c r="L1038" s="74" t="str">
        <f t="shared" si="66"/>
        <v>PAD</v>
      </c>
      <c r="M1038" s="74" t="str">
        <f t="shared" si="67"/>
        <v>HORMIGUERO-002</v>
      </c>
      <c r="N1038" s="71" t="s">
        <v>3382</v>
      </c>
    </row>
    <row r="1039" spans="1:14" hidden="1">
      <c r="A1039" s="74" t="s">
        <v>2760</v>
      </c>
      <c r="B1039" s="74"/>
      <c r="C1039" s="74" t="s">
        <v>5406</v>
      </c>
      <c r="D1039" s="74" t="s">
        <v>3374</v>
      </c>
      <c r="E1039" s="74" t="s">
        <v>5407</v>
      </c>
      <c r="F1039" s="74" t="s">
        <v>5408</v>
      </c>
      <c r="G1039" s="74" t="s">
        <v>5408</v>
      </c>
      <c r="H1039" s="74" t="str">
        <f t="shared" si="65"/>
        <v>B17</v>
      </c>
      <c r="I1039" s="74" t="str">
        <f>IF(ISERROR(VLOOKUP(H1039,BD!BN$2:BO$51,2,FALSE)),"",VLOOKUP(H1039,BD!BN$2:BO$51,2,FALSE))</f>
        <v>BLOQUE 17</v>
      </c>
      <c r="J1039" s="74" t="str">
        <f t="shared" si="64"/>
        <v/>
      </c>
      <c r="K1039" s="74" t="str">
        <f t="shared" si="66"/>
        <v>TIWAE</v>
      </c>
      <c r="L1039" s="74" t="str">
        <f t="shared" si="66"/>
        <v>PAD</v>
      </c>
      <c r="M1039" s="74" t="str">
        <f t="shared" si="67"/>
        <v>TIWAE-001</v>
      </c>
      <c r="N1039" s="71" t="s">
        <v>3382</v>
      </c>
    </row>
    <row r="1040" spans="1:14" hidden="1">
      <c r="A1040" s="74" t="s">
        <v>2768</v>
      </c>
      <c r="B1040" s="74" t="s">
        <v>5409</v>
      </c>
      <c r="C1040" s="74" t="s">
        <v>5410</v>
      </c>
      <c r="D1040" s="74" t="s">
        <v>3489</v>
      </c>
      <c r="E1040" s="74" t="s">
        <v>5411</v>
      </c>
      <c r="F1040" s="74" t="s">
        <v>5412</v>
      </c>
      <c r="G1040" s="74" t="s">
        <v>5412</v>
      </c>
      <c r="H1040" s="74" t="str">
        <f t="shared" si="65"/>
        <v>B18</v>
      </c>
      <c r="I1040" s="74" t="str">
        <f>IF(ISERROR(VLOOKUP(H1040,BD!BN$2:BO$51,2,FALSE)),"",VLOOKUP(H1040,BD!BN$2:BO$51,2,FALSE))</f>
        <v>BLOQUE 18</v>
      </c>
      <c r="J1040" s="74" t="str">
        <f t="shared" si="64"/>
        <v>PA</v>
      </c>
      <c r="K1040" s="74" t="str">
        <f t="shared" si="66"/>
        <v>BALSAYACU</v>
      </c>
      <c r="L1040" s="74" t="str">
        <f t="shared" si="66"/>
        <v>PAD A</v>
      </c>
      <c r="M1040" s="74" t="str">
        <f t="shared" si="67"/>
        <v>BALSAYACU-A001A</v>
      </c>
      <c r="N1040" s="71" t="s">
        <v>3382</v>
      </c>
    </row>
    <row r="1041" spans="1:14" hidden="1">
      <c r="A1041" s="74" t="s">
        <v>2768</v>
      </c>
      <c r="B1041" s="74" t="s">
        <v>5409</v>
      </c>
      <c r="C1041" s="74" t="s">
        <v>5410</v>
      </c>
      <c r="D1041" s="74" t="s">
        <v>3489</v>
      </c>
      <c r="E1041" s="74" t="s">
        <v>5413</v>
      </c>
      <c r="F1041" s="74" t="s">
        <v>5414</v>
      </c>
      <c r="G1041" s="74" t="s">
        <v>5414</v>
      </c>
      <c r="H1041" s="74" t="str">
        <f t="shared" si="65"/>
        <v>B18</v>
      </c>
      <c r="I1041" s="74" t="str">
        <f>IF(ISERROR(VLOOKUP(H1041,BD!BN$2:BO$51,2,FALSE)),"",VLOOKUP(H1041,BD!BN$2:BO$51,2,FALSE))</f>
        <v>BLOQUE 18</v>
      </c>
      <c r="J1041" s="74" t="str">
        <f t="shared" si="64"/>
        <v>PA</v>
      </c>
      <c r="K1041" s="74" t="str">
        <f t="shared" si="66"/>
        <v>BALSAYACU</v>
      </c>
      <c r="L1041" s="74" t="str">
        <f t="shared" si="66"/>
        <v>PAD A</v>
      </c>
      <c r="M1041" s="74" t="str">
        <f t="shared" si="67"/>
        <v>BALSAYACU-A001</v>
      </c>
      <c r="N1041" s="71" t="s">
        <v>3382</v>
      </c>
    </row>
    <row r="1042" spans="1:14" hidden="1">
      <c r="A1042" s="74" t="s">
        <v>2768</v>
      </c>
      <c r="B1042" s="74" t="s">
        <v>5409</v>
      </c>
      <c r="C1042" s="74" t="s">
        <v>5415</v>
      </c>
      <c r="D1042" s="74" t="s">
        <v>3489</v>
      </c>
      <c r="E1042" s="74" t="s">
        <v>5416</v>
      </c>
      <c r="F1042" s="74" t="s">
        <v>5417</v>
      </c>
      <c r="G1042" s="74" t="s">
        <v>5417</v>
      </c>
      <c r="H1042" s="74" t="str">
        <f t="shared" si="65"/>
        <v>B18</v>
      </c>
      <c r="I1042" s="74" t="str">
        <f>IF(ISERROR(VLOOKUP(H1042,BD!BN$2:BO$51,2,FALSE)),"",VLOOKUP(H1042,BD!BN$2:BO$51,2,FALSE))</f>
        <v>BLOQUE 18</v>
      </c>
      <c r="J1042" s="74" t="str">
        <f t="shared" si="64"/>
        <v>PA</v>
      </c>
      <c r="K1042" s="74" t="str">
        <f t="shared" si="66"/>
        <v>CHONTAYACU</v>
      </c>
      <c r="L1042" s="74" t="str">
        <f t="shared" si="66"/>
        <v>PAD A</v>
      </c>
      <c r="M1042" s="74" t="str">
        <f t="shared" si="67"/>
        <v>CHONTAYACU-A001</v>
      </c>
      <c r="N1042" s="71" t="s">
        <v>3382</v>
      </c>
    </row>
    <row r="1043" spans="1:14" hidden="1">
      <c r="A1043" s="74" t="s">
        <v>2768</v>
      </c>
      <c r="B1043" s="74" t="s">
        <v>5409</v>
      </c>
      <c r="C1043" s="74" t="s">
        <v>2916</v>
      </c>
      <c r="D1043" s="74" t="s">
        <v>3489</v>
      </c>
      <c r="E1043" s="74" t="s">
        <v>5418</v>
      </c>
      <c r="F1043" s="74" t="s">
        <v>5419</v>
      </c>
      <c r="G1043" s="74" t="s">
        <v>5419</v>
      </c>
      <c r="H1043" s="74" t="str">
        <f t="shared" si="65"/>
        <v>B18</v>
      </c>
      <c r="I1043" s="74" t="str">
        <f>IF(ISERROR(VLOOKUP(H1043,BD!BN$2:BO$51,2,FALSE)),"",VLOOKUP(H1043,BD!BN$2:BO$51,2,FALSE))</f>
        <v>BLOQUE 18</v>
      </c>
      <c r="J1043" s="74" t="str">
        <f t="shared" si="64"/>
        <v>PA</v>
      </c>
      <c r="K1043" s="74" t="str">
        <f t="shared" si="66"/>
        <v>PALO AZUL</v>
      </c>
      <c r="L1043" s="74" t="str">
        <f t="shared" si="66"/>
        <v>PAD A</v>
      </c>
      <c r="M1043" s="74" t="str">
        <f t="shared" si="67"/>
        <v>PALO AZUL-A035</v>
      </c>
      <c r="N1043" s="71" t="s">
        <v>3382</v>
      </c>
    </row>
    <row r="1044" spans="1:14" hidden="1">
      <c r="A1044" s="74" t="s">
        <v>2768</v>
      </c>
      <c r="B1044" s="74" t="s">
        <v>5409</v>
      </c>
      <c r="C1044" s="74" t="s">
        <v>2916</v>
      </c>
      <c r="D1044" s="74" t="s">
        <v>3489</v>
      </c>
      <c r="E1044" s="74" t="s">
        <v>5420</v>
      </c>
      <c r="F1044" s="74" t="s">
        <v>5421</v>
      </c>
      <c r="G1044" s="74" t="s">
        <v>5421</v>
      </c>
      <c r="H1044" s="74" t="str">
        <f t="shared" si="65"/>
        <v>B18</v>
      </c>
      <c r="I1044" s="74" t="str">
        <f>IF(ISERROR(VLOOKUP(H1044,BD!BN$2:BO$51,2,FALSE)),"",VLOOKUP(H1044,BD!BN$2:BO$51,2,FALSE))</f>
        <v>BLOQUE 18</v>
      </c>
      <c r="J1044" s="74" t="str">
        <f t="shared" si="64"/>
        <v>PA</v>
      </c>
      <c r="K1044" s="74" t="str">
        <f t="shared" si="66"/>
        <v>PALO AZUL</v>
      </c>
      <c r="L1044" s="74" t="str">
        <f t="shared" si="66"/>
        <v>PAD A</v>
      </c>
      <c r="M1044" s="74" t="str">
        <f t="shared" si="67"/>
        <v>PALO AZUL-A018</v>
      </c>
      <c r="N1044" s="71" t="s">
        <v>3382</v>
      </c>
    </row>
    <row r="1045" spans="1:14" hidden="1">
      <c r="A1045" s="74" t="s">
        <v>2768</v>
      </c>
      <c r="B1045" s="74" t="s">
        <v>5409</v>
      </c>
      <c r="C1045" s="74" t="s">
        <v>2916</v>
      </c>
      <c r="D1045" s="74" t="s">
        <v>3489</v>
      </c>
      <c r="E1045" s="74" t="s">
        <v>5422</v>
      </c>
      <c r="F1045" s="74" t="s">
        <v>5423</v>
      </c>
      <c r="G1045" s="74" t="s">
        <v>5423</v>
      </c>
      <c r="H1045" s="74" t="str">
        <f t="shared" si="65"/>
        <v>B18</v>
      </c>
      <c r="I1045" s="74" t="str">
        <f>IF(ISERROR(VLOOKUP(H1045,BD!BN$2:BO$51,2,FALSE)),"",VLOOKUP(H1045,BD!BN$2:BO$51,2,FALSE))</f>
        <v>BLOQUE 18</v>
      </c>
      <c r="J1045" s="74" t="str">
        <f t="shared" ref="J1045:J1108" si="68">IF(B1045="","",B1045)</f>
        <v>PA</v>
      </c>
      <c r="K1045" s="74" t="str">
        <f t="shared" si="66"/>
        <v>PALO AZUL</v>
      </c>
      <c r="L1045" s="74" t="str">
        <f t="shared" si="66"/>
        <v>PAD A</v>
      </c>
      <c r="M1045" s="74" t="str">
        <f t="shared" si="67"/>
        <v>PALO AZUL-A001</v>
      </c>
      <c r="N1045" s="71" t="s">
        <v>3382</v>
      </c>
    </row>
    <row r="1046" spans="1:14" hidden="1">
      <c r="A1046" s="74" t="s">
        <v>2768</v>
      </c>
      <c r="B1046" s="74" t="s">
        <v>5409</v>
      </c>
      <c r="C1046" s="74" t="s">
        <v>2916</v>
      </c>
      <c r="D1046" s="74" t="s">
        <v>3489</v>
      </c>
      <c r="E1046" s="74" t="s">
        <v>5424</v>
      </c>
      <c r="F1046" s="74" t="s">
        <v>5425</v>
      </c>
      <c r="G1046" s="74" t="s">
        <v>5425</v>
      </c>
      <c r="H1046" s="74" t="str">
        <f t="shared" si="65"/>
        <v>B18</v>
      </c>
      <c r="I1046" s="74" t="str">
        <f>IF(ISERROR(VLOOKUP(H1046,BD!BN$2:BO$51,2,FALSE)),"",VLOOKUP(H1046,BD!BN$2:BO$51,2,FALSE))</f>
        <v>BLOQUE 18</v>
      </c>
      <c r="J1046" s="74" t="str">
        <f t="shared" si="68"/>
        <v>PA</v>
      </c>
      <c r="K1046" s="74" t="str">
        <f t="shared" si="66"/>
        <v>PALO AZUL</v>
      </c>
      <c r="L1046" s="74" t="str">
        <f t="shared" si="66"/>
        <v>PAD A</v>
      </c>
      <c r="M1046" s="74" t="str">
        <f t="shared" si="67"/>
        <v>PALO AZUL-A016</v>
      </c>
      <c r="N1046" s="71" t="s">
        <v>3382</v>
      </c>
    </row>
    <row r="1047" spans="1:14" hidden="1">
      <c r="A1047" s="74" t="s">
        <v>2768</v>
      </c>
      <c r="B1047" s="74" t="s">
        <v>5409</v>
      </c>
      <c r="C1047" s="74" t="s">
        <v>2916</v>
      </c>
      <c r="D1047" s="74" t="s">
        <v>3489</v>
      </c>
      <c r="E1047" s="74" t="s">
        <v>5426</v>
      </c>
      <c r="F1047" s="74" t="s">
        <v>5427</v>
      </c>
      <c r="G1047" s="74" t="s">
        <v>5427</v>
      </c>
      <c r="H1047" s="74" t="str">
        <f t="shared" si="65"/>
        <v>B18</v>
      </c>
      <c r="I1047" s="74" t="str">
        <f>IF(ISERROR(VLOOKUP(H1047,BD!BN$2:BO$51,2,FALSE)),"",VLOOKUP(H1047,BD!BN$2:BO$51,2,FALSE))</f>
        <v>BLOQUE 18</v>
      </c>
      <c r="J1047" s="74" t="str">
        <f t="shared" si="68"/>
        <v>PA</v>
      </c>
      <c r="K1047" s="74" t="str">
        <f t="shared" si="66"/>
        <v>PALO AZUL</v>
      </c>
      <c r="L1047" s="74" t="str">
        <f t="shared" si="66"/>
        <v>PAD A</v>
      </c>
      <c r="M1047" s="74" t="str">
        <f t="shared" si="67"/>
        <v>PALO AZUL-A030</v>
      </c>
      <c r="N1047" s="71" t="s">
        <v>3382</v>
      </c>
    </row>
    <row r="1048" spans="1:14" hidden="1">
      <c r="A1048" s="74" t="s">
        <v>2768</v>
      </c>
      <c r="B1048" s="74" t="s">
        <v>5409</v>
      </c>
      <c r="C1048" s="74" t="s">
        <v>2916</v>
      </c>
      <c r="D1048" s="74" t="s">
        <v>3489</v>
      </c>
      <c r="E1048" s="74" t="s">
        <v>5428</v>
      </c>
      <c r="F1048" s="74" t="s">
        <v>5429</v>
      </c>
      <c r="G1048" s="74" t="s">
        <v>5429</v>
      </c>
      <c r="H1048" s="74" t="str">
        <f t="shared" ref="H1048:H1110" si="69">+A1048</f>
        <v>B18</v>
      </c>
      <c r="I1048" s="74" t="str">
        <f>IF(ISERROR(VLOOKUP(H1048,BD!BN$2:BO$51,2,FALSE)),"",VLOOKUP(H1048,BD!BN$2:BO$51,2,FALSE))</f>
        <v>BLOQUE 18</v>
      </c>
      <c r="J1048" s="74" t="str">
        <f t="shared" si="68"/>
        <v>PA</v>
      </c>
      <c r="K1048" s="74" t="str">
        <f t="shared" si="66"/>
        <v>PALO AZUL</v>
      </c>
      <c r="L1048" s="74" t="str">
        <f t="shared" si="66"/>
        <v>PAD A</v>
      </c>
      <c r="M1048" s="74" t="str">
        <f t="shared" si="67"/>
        <v>PALO AZUL-A027</v>
      </c>
      <c r="N1048" s="71" t="s">
        <v>3382</v>
      </c>
    </row>
    <row r="1049" spans="1:14" hidden="1">
      <c r="A1049" s="74" t="s">
        <v>2768</v>
      </c>
      <c r="B1049" s="74" t="s">
        <v>5409</v>
      </c>
      <c r="C1049" s="74" t="s">
        <v>2916</v>
      </c>
      <c r="D1049" s="74" t="s">
        <v>3489</v>
      </c>
      <c r="E1049" s="74" t="s">
        <v>5430</v>
      </c>
      <c r="F1049" s="74" t="s">
        <v>5431</v>
      </c>
      <c r="G1049" s="74" t="s">
        <v>5431</v>
      </c>
      <c r="H1049" s="74" t="str">
        <f t="shared" si="69"/>
        <v>B18</v>
      </c>
      <c r="I1049" s="74" t="str">
        <f>IF(ISERROR(VLOOKUP(H1049,BD!BN$2:BO$51,2,FALSE)),"",VLOOKUP(H1049,BD!BN$2:BO$51,2,FALSE))</f>
        <v>BLOQUE 18</v>
      </c>
      <c r="J1049" s="74" t="str">
        <f t="shared" si="68"/>
        <v>PA</v>
      </c>
      <c r="K1049" s="74" t="str">
        <f t="shared" si="66"/>
        <v>PALO AZUL</v>
      </c>
      <c r="L1049" s="74" t="str">
        <f t="shared" si="66"/>
        <v>PAD A</v>
      </c>
      <c r="M1049" s="74" t="str">
        <f t="shared" si="67"/>
        <v>PALO AZUL-A003I</v>
      </c>
      <c r="N1049" s="71" t="s">
        <v>3382</v>
      </c>
    </row>
    <row r="1050" spans="1:14" hidden="1">
      <c r="A1050" s="74" t="s">
        <v>2768</v>
      </c>
      <c r="B1050" s="74" t="s">
        <v>5409</v>
      </c>
      <c r="C1050" s="74" t="s">
        <v>2916</v>
      </c>
      <c r="D1050" s="74" t="s">
        <v>3516</v>
      </c>
      <c r="E1050" s="74" t="s">
        <v>5432</v>
      </c>
      <c r="F1050" s="74" t="s">
        <v>5433</v>
      </c>
      <c r="G1050" s="74" t="s">
        <v>5433</v>
      </c>
      <c r="H1050" s="74" t="str">
        <f t="shared" si="69"/>
        <v>B18</v>
      </c>
      <c r="I1050" s="74" t="str">
        <f>IF(ISERROR(VLOOKUP(H1050,BD!BN$2:BO$51,2,FALSE)),"",VLOOKUP(H1050,BD!BN$2:BO$51,2,FALSE))</f>
        <v>BLOQUE 18</v>
      </c>
      <c r="J1050" s="74" t="str">
        <f t="shared" si="68"/>
        <v>PA</v>
      </c>
      <c r="K1050" s="74" t="str">
        <f t="shared" si="66"/>
        <v>PALO AZUL</v>
      </c>
      <c r="L1050" s="74" t="str">
        <f t="shared" si="66"/>
        <v>PAD B</v>
      </c>
      <c r="M1050" s="74" t="str">
        <f t="shared" si="67"/>
        <v>PALO AZUL-B021</v>
      </c>
      <c r="N1050" s="71" t="s">
        <v>3382</v>
      </c>
    </row>
    <row r="1051" spans="1:14" hidden="1">
      <c r="A1051" s="74" t="s">
        <v>2768</v>
      </c>
      <c r="B1051" s="74" t="s">
        <v>5409</v>
      </c>
      <c r="C1051" s="74" t="s">
        <v>2916</v>
      </c>
      <c r="D1051" s="74" t="s">
        <v>3516</v>
      </c>
      <c r="E1051" s="74" t="s">
        <v>5434</v>
      </c>
      <c r="F1051" s="74" t="s">
        <v>5435</v>
      </c>
      <c r="G1051" s="74" t="s">
        <v>5435</v>
      </c>
      <c r="H1051" s="74" t="str">
        <f t="shared" si="69"/>
        <v>B18</v>
      </c>
      <c r="I1051" s="74" t="str">
        <f>IF(ISERROR(VLOOKUP(H1051,BD!BN$2:BO$51,2,FALSE)),"",VLOOKUP(H1051,BD!BN$2:BO$51,2,FALSE))</f>
        <v>BLOQUE 18</v>
      </c>
      <c r="J1051" s="74" t="str">
        <f t="shared" si="68"/>
        <v>PA</v>
      </c>
      <c r="K1051" s="74" t="str">
        <f t="shared" ref="K1051:L1113" si="70">+C1051</f>
        <v>PALO AZUL</v>
      </c>
      <c r="L1051" s="74" t="str">
        <f t="shared" si="70"/>
        <v>PAD B</v>
      </c>
      <c r="M1051" s="74" t="str">
        <f t="shared" si="67"/>
        <v>PALO AZUL-B002</v>
      </c>
      <c r="N1051" s="71" t="s">
        <v>3382</v>
      </c>
    </row>
    <row r="1052" spans="1:14" hidden="1">
      <c r="A1052" s="74" t="s">
        <v>2768</v>
      </c>
      <c r="B1052" s="74" t="s">
        <v>5409</v>
      </c>
      <c r="C1052" s="74" t="s">
        <v>2916</v>
      </c>
      <c r="D1052" s="74" t="s">
        <v>3516</v>
      </c>
      <c r="E1052" s="74" t="s">
        <v>5436</v>
      </c>
      <c r="F1052" s="74" t="s">
        <v>5437</v>
      </c>
      <c r="G1052" s="74" t="s">
        <v>5437</v>
      </c>
      <c r="H1052" s="74" t="str">
        <f>+A1052</f>
        <v>B18</v>
      </c>
      <c r="I1052" s="74" t="str">
        <f>IF(ISERROR(VLOOKUP(H1052,BD!BN$2:BO$51,2,FALSE)),"",VLOOKUP(H1052,BD!BN$2:BO$51,2,FALSE))</f>
        <v>BLOQUE 18</v>
      </c>
      <c r="J1052" s="74" t="str">
        <f t="shared" si="68"/>
        <v>PA</v>
      </c>
      <c r="K1052" s="74" t="str">
        <f>+C1052</f>
        <v>PALO AZUL</v>
      </c>
      <c r="L1052" s="74" t="str">
        <f>+D1052</f>
        <v>PAD B</v>
      </c>
      <c r="M1052" s="74" t="str">
        <f t="shared" si="67"/>
        <v>PALO AZUL-B026</v>
      </c>
      <c r="N1052" s="71" t="s">
        <v>3382</v>
      </c>
    </row>
    <row r="1053" spans="1:14" hidden="1">
      <c r="A1053" s="74" t="s">
        <v>2768</v>
      </c>
      <c r="B1053" s="74" t="s">
        <v>5409</v>
      </c>
      <c r="C1053" s="74" t="s">
        <v>2916</v>
      </c>
      <c r="D1053" s="74" t="s">
        <v>3516</v>
      </c>
      <c r="E1053" s="74" t="s">
        <v>5436</v>
      </c>
      <c r="F1053" s="74" t="s">
        <v>5437</v>
      </c>
      <c r="G1053" s="74" t="s">
        <v>5438</v>
      </c>
      <c r="H1053" s="74" t="str">
        <f t="shared" si="69"/>
        <v>B18</v>
      </c>
      <c r="I1053" s="74" t="str">
        <f>IF(ISERROR(VLOOKUP(H1053,BD!BN$2:BO$51,2,FALSE)),"",VLOOKUP(H1053,BD!BN$2:BO$51,2,FALSE))</f>
        <v>BLOQUE 18</v>
      </c>
      <c r="J1053" s="74" t="str">
        <f t="shared" si="68"/>
        <v>PA</v>
      </c>
      <c r="K1053" s="74" t="str">
        <f t="shared" si="70"/>
        <v>PALO AZUL</v>
      </c>
      <c r="L1053" s="74" t="str">
        <f t="shared" si="70"/>
        <v>PAD B</v>
      </c>
      <c r="M1053" s="74" t="str">
        <f t="shared" si="67"/>
        <v>PALO AZUL-B026R1</v>
      </c>
      <c r="N1053" s="71" t="s">
        <v>3382</v>
      </c>
    </row>
    <row r="1054" spans="1:14" hidden="1">
      <c r="A1054" s="74" t="s">
        <v>2768</v>
      </c>
      <c r="B1054" s="74" t="s">
        <v>5409</v>
      </c>
      <c r="C1054" s="74" t="s">
        <v>2916</v>
      </c>
      <c r="D1054" s="74" t="s">
        <v>3516</v>
      </c>
      <c r="E1054" s="74" t="s">
        <v>5439</v>
      </c>
      <c r="F1054" s="74" t="s">
        <v>5440</v>
      </c>
      <c r="G1054" s="74" t="s">
        <v>5440</v>
      </c>
      <c r="H1054" s="74" t="str">
        <f t="shared" si="69"/>
        <v>B18</v>
      </c>
      <c r="I1054" s="74" t="str">
        <f>IF(ISERROR(VLOOKUP(H1054,BD!BN$2:BO$51,2,FALSE)),"",VLOOKUP(H1054,BD!BN$2:BO$51,2,FALSE))</f>
        <v>BLOQUE 18</v>
      </c>
      <c r="J1054" s="74" t="str">
        <f t="shared" si="68"/>
        <v>PA</v>
      </c>
      <c r="K1054" s="74" t="str">
        <f t="shared" si="70"/>
        <v>PALO AZUL</v>
      </c>
      <c r="L1054" s="74" t="str">
        <f t="shared" si="70"/>
        <v>PAD B</v>
      </c>
      <c r="M1054" s="74" t="str">
        <f t="shared" si="67"/>
        <v>PALO AZUL-B009</v>
      </c>
      <c r="N1054" s="71" t="s">
        <v>3382</v>
      </c>
    </row>
    <row r="1055" spans="1:14" hidden="1">
      <c r="A1055" s="74" t="s">
        <v>2768</v>
      </c>
      <c r="B1055" s="74" t="s">
        <v>5409</v>
      </c>
      <c r="C1055" s="74" t="s">
        <v>2916</v>
      </c>
      <c r="D1055" s="74" t="s">
        <v>3516</v>
      </c>
      <c r="E1055" s="74" t="s">
        <v>5441</v>
      </c>
      <c r="F1055" s="74" t="s">
        <v>5442</v>
      </c>
      <c r="G1055" s="74" t="s">
        <v>5442</v>
      </c>
      <c r="H1055" s="74" t="str">
        <f>+A1055</f>
        <v>B18</v>
      </c>
      <c r="I1055" s="74" t="str">
        <f>IF(ISERROR(VLOOKUP(H1055,BD!BN$2:BO$51,2,FALSE)),"",VLOOKUP(H1055,BD!BN$2:BO$51,2,FALSE))</f>
        <v>BLOQUE 18</v>
      </c>
      <c r="J1055" s="74" t="str">
        <f t="shared" si="68"/>
        <v>PA</v>
      </c>
      <c r="K1055" s="74" t="str">
        <f>+C1055</f>
        <v>PALO AZUL</v>
      </c>
      <c r="L1055" s="74" t="str">
        <f>+D1055</f>
        <v>PAD B</v>
      </c>
      <c r="M1055" s="74" t="str">
        <f t="shared" si="67"/>
        <v>PALO AZUL-B010</v>
      </c>
      <c r="N1055" s="71" t="s">
        <v>3382</v>
      </c>
    </row>
    <row r="1056" spans="1:14" hidden="1">
      <c r="A1056" s="74" t="s">
        <v>2768</v>
      </c>
      <c r="B1056" s="74" t="s">
        <v>5409</v>
      </c>
      <c r="C1056" s="74" t="s">
        <v>2916</v>
      </c>
      <c r="D1056" s="74" t="s">
        <v>3516</v>
      </c>
      <c r="E1056" s="74" t="s">
        <v>5441</v>
      </c>
      <c r="F1056" s="74" t="s">
        <v>5442</v>
      </c>
      <c r="G1056" s="74" t="s">
        <v>5443</v>
      </c>
      <c r="H1056" s="74" t="str">
        <f t="shared" si="69"/>
        <v>B18</v>
      </c>
      <c r="I1056" s="74" t="str">
        <f>IF(ISERROR(VLOOKUP(H1056,BD!BN$2:BO$51,2,FALSE)),"",VLOOKUP(H1056,BD!BN$2:BO$51,2,FALSE))</f>
        <v>BLOQUE 18</v>
      </c>
      <c r="J1056" s="74" t="str">
        <f t="shared" si="68"/>
        <v>PA</v>
      </c>
      <c r="K1056" s="74" t="str">
        <f t="shared" si="70"/>
        <v>PALO AZUL</v>
      </c>
      <c r="L1056" s="74" t="str">
        <f t="shared" si="70"/>
        <v>PAD B</v>
      </c>
      <c r="M1056" s="74" t="str">
        <f t="shared" si="67"/>
        <v>PALO AZUL-B010S1</v>
      </c>
      <c r="N1056" s="71" t="s">
        <v>3382</v>
      </c>
    </row>
    <row r="1057" spans="1:14" hidden="1">
      <c r="A1057" s="74" t="s">
        <v>2768</v>
      </c>
      <c r="B1057" s="74" t="s">
        <v>5409</v>
      </c>
      <c r="C1057" s="74" t="s">
        <v>2916</v>
      </c>
      <c r="D1057" s="74" t="s">
        <v>3516</v>
      </c>
      <c r="E1057" s="74" t="s">
        <v>5444</v>
      </c>
      <c r="F1057" s="74" t="s">
        <v>5445</v>
      </c>
      <c r="G1057" s="74" t="s">
        <v>5445</v>
      </c>
      <c r="H1057" s="74" t="str">
        <f t="shared" si="69"/>
        <v>B18</v>
      </c>
      <c r="I1057" s="74" t="str">
        <f>IF(ISERROR(VLOOKUP(H1057,BD!BN$2:BO$51,2,FALSE)),"",VLOOKUP(H1057,BD!BN$2:BO$51,2,FALSE))</f>
        <v>BLOQUE 18</v>
      </c>
      <c r="J1057" s="74" t="str">
        <f t="shared" si="68"/>
        <v>PA</v>
      </c>
      <c r="K1057" s="74" t="str">
        <f t="shared" si="70"/>
        <v>PALO AZUL</v>
      </c>
      <c r="L1057" s="74" t="str">
        <f t="shared" si="70"/>
        <v>PAD B</v>
      </c>
      <c r="M1057" s="74" t="str">
        <f t="shared" si="67"/>
        <v>PALO AZUL-B007</v>
      </c>
      <c r="N1057" s="71" t="s">
        <v>3382</v>
      </c>
    </row>
    <row r="1058" spans="1:14" hidden="1">
      <c r="A1058" s="74" t="s">
        <v>2768</v>
      </c>
      <c r="B1058" s="74" t="s">
        <v>5409</v>
      </c>
      <c r="C1058" s="74" t="s">
        <v>2916</v>
      </c>
      <c r="D1058" s="74" t="s">
        <v>3516</v>
      </c>
      <c r="E1058" s="74" t="s">
        <v>5446</v>
      </c>
      <c r="F1058" s="74" t="s">
        <v>5447</v>
      </c>
      <c r="G1058" s="74" t="s">
        <v>5447</v>
      </c>
      <c r="H1058" s="74" t="str">
        <f t="shared" si="69"/>
        <v>B18</v>
      </c>
      <c r="I1058" s="74" t="str">
        <f>IF(ISERROR(VLOOKUP(H1058,BD!BN$2:BO$51,2,FALSE)),"",VLOOKUP(H1058,BD!BN$2:BO$51,2,FALSE))</f>
        <v>BLOQUE 18</v>
      </c>
      <c r="J1058" s="74" t="str">
        <f t="shared" si="68"/>
        <v>PA</v>
      </c>
      <c r="K1058" s="74" t="str">
        <f t="shared" si="70"/>
        <v>PALO AZUL</v>
      </c>
      <c r="L1058" s="74" t="str">
        <f t="shared" si="70"/>
        <v>PAD B</v>
      </c>
      <c r="M1058" s="74" t="str">
        <f t="shared" si="67"/>
        <v>PALO AZUL-B005</v>
      </c>
      <c r="N1058" s="71" t="s">
        <v>3382</v>
      </c>
    </row>
    <row r="1059" spans="1:14" hidden="1">
      <c r="A1059" s="74" t="s">
        <v>2768</v>
      </c>
      <c r="B1059" s="74" t="s">
        <v>5409</v>
      </c>
      <c r="C1059" s="74" t="s">
        <v>2916</v>
      </c>
      <c r="D1059" s="74" t="s">
        <v>3516</v>
      </c>
      <c r="E1059" s="74" t="s">
        <v>5448</v>
      </c>
      <c r="F1059" s="74" t="s">
        <v>5449</v>
      </c>
      <c r="G1059" s="74" t="s">
        <v>5449</v>
      </c>
      <c r="H1059" s="74" t="str">
        <f t="shared" si="69"/>
        <v>B18</v>
      </c>
      <c r="I1059" s="74" t="str">
        <f>IF(ISERROR(VLOOKUP(H1059,BD!BN$2:BO$51,2,FALSE)),"",VLOOKUP(H1059,BD!BN$2:BO$51,2,FALSE))</f>
        <v>BLOQUE 18</v>
      </c>
      <c r="J1059" s="74" t="str">
        <f t="shared" si="68"/>
        <v>PA</v>
      </c>
      <c r="K1059" s="74" t="str">
        <f t="shared" si="70"/>
        <v>PALO AZUL</v>
      </c>
      <c r="L1059" s="74" t="str">
        <f t="shared" si="70"/>
        <v>PAD B</v>
      </c>
      <c r="M1059" s="74" t="str">
        <f t="shared" si="67"/>
        <v>PALO AZUL-B043</v>
      </c>
      <c r="N1059" s="71" t="s">
        <v>3382</v>
      </c>
    </row>
    <row r="1060" spans="1:14" hidden="1">
      <c r="A1060" s="74" t="s">
        <v>2768</v>
      </c>
      <c r="B1060" s="74" t="s">
        <v>5409</v>
      </c>
      <c r="C1060" s="74" t="s">
        <v>2916</v>
      </c>
      <c r="D1060" s="74" t="s">
        <v>3516</v>
      </c>
      <c r="E1060" s="75" t="s">
        <v>5450</v>
      </c>
      <c r="F1060" s="74" t="s">
        <v>5433</v>
      </c>
      <c r="G1060" s="74" t="s">
        <v>5451</v>
      </c>
      <c r="H1060" s="74" t="str">
        <f t="shared" si="69"/>
        <v>B18</v>
      </c>
      <c r="I1060" s="74" t="str">
        <f>IF(ISERROR(VLOOKUP(H1060,BD!BN$2:BO$51,2,FALSE)),"",VLOOKUP(H1060,BD!BN$2:BO$51,2,FALSE))</f>
        <v>BLOQUE 18</v>
      </c>
      <c r="J1060" s="74" t="str">
        <f t="shared" si="68"/>
        <v>PA</v>
      </c>
      <c r="K1060" s="74" t="str">
        <f t="shared" si="70"/>
        <v>PALO AZUL</v>
      </c>
      <c r="L1060" s="74" t="str">
        <f t="shared" si="70"/>
        <v>PAD B</v>
      </c>
      <c r="M1060" s="74" t="str">
        <f t="shared" si="67"/>
        <v>PALO AZUL-B021R1</v>
      </c>
      <c r="N1060" s="71" t="s">
        <v>3382</v>
      </c>
    </row>
    <row r="1061" spans="1:14" hidden="1">
      <c r="A1061" s="74" t="s">
        <v>2768</v>
      </c>
      <c r="B1061" s="74" t="s">
        <v>5409</v>
      </c>
      <c r="C1061" s="74" t="s">
        <v>2916</v>
      </c>
      <c r="D1061" s="74" t="s">
        <v>3516</v>
      </c>
      <c r="E1061" s="74" t="s">
        <v>5452</v>
      </c>
      <c r="F1061" s="74" t="s">
        <v>5453</v>
      </c>
      <c r="G1061" s="74" t="s">
        <v>5453</v>
      </c>
      <c r="H1061" s="74" t="str">
        <f t="shared" si="69"/>
        <v>B18</v>
      </c>
      <c r="I1061" s="74" t="str">
        <f>IF(ISERROR(VLOOKUP(H1061,BD!BN$2:BO$51,2,FALSE)),"",VLOOKUP(H1061,BD!BN$2:BO$51,2,FALSE))</f>
        <v>BLOQUE 18</v>
      </c>
      <c r="J1061" s="74" t="str">
        <f t="shared" si="68"/>
        <v>PA</v>
      </c>
      <c r="K1061" s="74" t="str">
        <f t="shared" si="70"/>
        <v>PALO AZUL</v>
      </c>
      <c r="L1061" s="74" t="str">
        <f t="shared" si="70"/>
        <v>PAD B</v>
      </c>
      <c r="M1061" s="74" t="str">
        <f t="shared" si="67"/>
        <v>PALO AZUL-B006</v>
      </c>
      <c r="N1061" s="71" t="s">
        <v>3382</v>
      </c>
    </row>
    <row r="1062" spans="1:14" hidden="1">
      <c r="A1062" s="74" t="s">
        <v>2768</v>
      </c>
      <c r="B1062" s="74" t="s">
        <v>5409</v>
      </c>
      <c r="C1062" s="74" t="s">
        <v>2916</v>
      </c>
      <c r="D1062" s="74" t="s">
        <v>3516</v>
      </c>
      <c r="E1062" s="74" t="s">
        <v>5452</v>
      </c>
      <c r="F1062" s="74" t="s">
        <v>5453</v>
      </c>
      <c r="G1062" s="74" t="s">
        <v>5454</v>
      </c>
      <c r="H1062" s="74" t="str">
        <f t="shared" si="69"/>
        <v>B18</v>
      </c>
      <c r="I1062" s="74" t="str">
        <f>IF(ISERROR(VLOOKUP(H1062,BD!BN$2:BO$51,2,FALSE)),"",VLOOKUP(H1062,BD!BN$2:BO$51,2,FALSE))</f>
        <v>BLOQUE 18</v>
      </c>
      <c r="J1062" s="74" t="str">
        <f t="shared" si="68"/>
        <v>PA</v>
      </c>
      <c r="K1062" s="74" t="str">
        <f t="shared" si="70"/>
        <v>PALO AZUL</v>
      </c>
      <c r="L1062" s="74" t="str">
        <f t="shared" si="70"/>
        <v>PAD B</v>
      </c>
      <c r="M1062" s="74" t="str">
        <f t="shared" si="67"/>
        <v>PALO AZUL-B006S1</v>
      </c>
      <c r="N1062" s="71" t="s">
        <v>3382</v>
      </c>
    </row>
    <row r="1063" spans="1:14" hidden="1">
      <c r="A1063" s="74" t="s">
        <v>2768</v>
      </c>
      <c r="B1063" s="74" t="s">
        <v>5409</v>
      </c>
      <c r="C1063" s="74" t="s">
        <v>2916</v>
      </c>
      <c r="D1063" s="74" t="s">
        <v>3516</v>
      </c>
      <c r="E1063" s="74" t="s">
        <v>5455</v>
      </c>
      <c r="F1063" s="74" t="s">
        <v>5456</v>
      </c>
      <c r="G1063" s="74" t="s">
        <v>5456</v>
      </c>
      <c r="H1063" s="74" t="str">
        <f t="shared" si="69"/>
        <v>B18</v>
      </c>
      <c r="I1063" s="74" t="str">
        <f>IF(ISERROR(VLOOKUP(H1063,BD!BN$2:BO$51,2,FALSE)),"",VLOOKUP(H1063,BD!BN$2:BO$51,2,FALSE))</f>
        <v>BLOQUE 18</v>
      </c>
      <c r="J1063" s="74" t="str">
        <f t="shared" si="68"/>
        <v>PA</v>
      </c>
      <c r="K1063" s="74" t="str">
        <f t="shared" si="70"/>
        <v>PALO AZUL</v>
      </c>
      <c r="L1063" s="74" t="str">
        <f t="shared" si="70"/>
        <v>PAD B</v>
      </c>
      <c r="M1063" s="74" t="str">
        <f t="shared" si="67"/>
        <v>PALO AZUL-B025</v>
      </c>
      <c r="N1063" s="71" t="s">
        <v>3382</v>
      </c>
    </row>
    <row r="1064" spans="1:14" hidden="1">
      <c r="A1064" s="74" t="s">
        <v>2768</v>
      </c>
      <c r="B1064" s="74" t="s">
        <v>5409</v>
      </c>
      <c r="C1064" s="74" t="s">
        <v>2916</v>
      </c>
      <c r="D1064" s="74" t="s">
        <v>3516</v>
      </c>
      <c r="E1064" s="74" t="s">
        <v>5457</v>
      </c>
      <c r="F1064" s="74" t="s">
        <v>5458</v>
      </c>
      <c r="G1064" s="74" t="s">
        <v>5458</v>
      </c>
      <c r="H1064" s="74" t="str">
        <f t="shared" si="69"/>
        <v>B18</v>
      </c>
      <c r="I1064" s="74" t="str">
        <f>IF(ISERROR(VLOOKUP(H1064,BD!BN$2:BO$51,2,FALSE)),"",VLOOKUP(H1064,BD!BN$2:BO$51,2,FALSE))</f>
        <v>BLOQUE 18</v>
      </c>
      <c r="J1064" s="74" t="str">
        <f t="shared" si="68"/>
        <v>PA</v>
      </c>
      <c r="K1064" s="74" t="str">
        <f t="shared" si="70"/>
        <v>PALO AZUL</v>
      </c>
      <c r="L1064" s="74" t="str">
        <f t="shared" si="70"/>
        <v>PAD B</v>
      </c>
      <c r="M1064" s="74" t="str">
        <f t="shared" si="67"/>
        <v>PALO AZUL-B008</v>
      </c>
      <c r="N1064" s="71" t="s">
        <v>3382</v>
      </c>
    </row>
    <row r="1065" spans="1:14" hidden="1">
      <c r="A1065" s="74" t="s">
        <v>2768</v>
      </c>
      <c r="B1065" s="74" t="s">
        <v>5409</v>
      </c>
      <c r="C1065" s="74" t="s">
        <v>2916</v>
      </c>
      <c r="D1065" s="74" t="s">
        <v>3516</v>
      </c>
      <c r="E1065" s="74" t="s">
        <v>5459</v>
      </c>
      <c r="F1065" s="74" t="s">
        <v>5460</v>
      </c>
      <c r="G1065" s="74" t="s">
        <v>5460</v>
      </c>
      <c r="H1065" s="74" t="str">
        <f t="shared" si="69"/>
        <v>B18</v>
      </c>
      <c r="I1065" s="74" t="str">
        <f>IF(ISERROR(VLOOKUP(H1065,BD!BN$2:BO$51,2,FALSE)),"",VLOOKUP(H1065,BD!BN$2:BO$51,2,FALSE))</f>
        <v>BLOQUE 18</v>
      </c>
      <c r="J1065" s="74" t="str">
        <f t="shared" si="68"/>
        <v>PA</v>
      </c>
      <c r="K1065" s="74" t="str">
        <f t="shared" si="70"/>
        <v>PALO AZUL</v>
      </c>
      <c r="L1065" s="74" t="str">
        <f t="shared" si="70"/>
        <v>PAD B</v>
      </c>
      <c r="M1065" s="74" t="str">
        <f t="shared" si="67"/>
        <v>PALO AZUL-B003</v>
      </c>
      <c r="N1065" s="71" t="s">
        <v>3382</v>
      </c>
    </row>
    <row r="1066" spans="1:14" hidden="1">
      <c r="A1066" s="74" t="s">
        <v>2768</v>
      </c>
      <c r="B1066" s="74" t="s">
        <v>5409</v>
      </c>
      <c r="C1066" s="74" t="s">
        <v>2916</v>
      </c>
      <c r="D1066" s="74" t="s">
        <v>3516</v>
      </c>
      <c r="E1066" s="74" t="s">
        <v>5461</v>
      </c>
      <c r="F1066" s="74" t="s">
        <v>5462</v>
      </c>
      <c r="G1066" s="74" t="s">
        <v>5462</v>
      </c>
      <c r="H1066" s="74" t="str">
        <f>+A1066</f>
        <v>B18</v>
      </c>
      <c r="I1066" s="74" t="str">
        <f>IF(ISERROR(VLOOKUP(H1066,BD!BN$2:BO$51,2,FALSE)),"",VLOOKUP(H1066,BD!BN$2:BO$51,2,FALSE))</f>
        <v>BLOQUE 18</v>
      </c>
      <c r="J1066" s="74" t="str">
        <f t="shared" si="68"/>
        <v>PA</v>
      </c>
      <c r="K1066" s="74" t="str">
        <f>+C1066</f>
        <v>PALO AZUL</v>
      </c>
      <c r="L1066" s="74" t="str">
        <f>+D1066</f>
        <v>PAD B</v>
      </c>
      <c r="M1066" s="74" t="str">
        <f t="shared" si="67"/>
        <v>PALO AZUL-B036H</v>
      </c>
      <c r="N1066" s="71" t="s">
        <v>3382</v>
      </c>
    </row>
    <row r="1067" spans="1:14" hidden="1">
      <c r="A1067" s="74" t="s">
        <v>2768</v>
      </c>
      <c r="B1067" s="74" t="s">
        <v>5409</v>
      </c>
      <c r="C1067" s="74" t="s">
        <v>2916</v>
      </c>
      <c r="D1067" s="74" t="s">
        <v>3516</v>
      </c>
      <c r="E1067" s="74" t="s">
        <v>5461</v>
      </c>
      <c r="F1067" s="74" t="s">
        <v>5462</v>
      </c>
      <c r="G1067" s="74" t="s">
        <v>5463</v>
      </c>
      <c r="H1067" s="74" t="str">
        <f t="shared" si="69"/>
        <v>B18</v>
      </c>
      <c r="I1067" s="74" t="str">
        <f>IF(ISERROR(VLOOKUP(H1067,BD!BN$2:BO$51,2,FALSE)),"",VLOOKUP(H1067,BD!BN$2:BO$51,2,FALSE))</f>
        <v>BLOQUE 18</v>
      </c>
      <c r="J1067" s="74" t="str">
        <f t="shared" si="68"/>
        <v>PA</v>
      </c>
      <c r="K1067" s="74" t="str">
        <f t="shared" si="70"/>
        <v>PALO AZUL</v>
      </c>
      <c r="L1067" s="74" t="str">
        <f t="shared" si="70"/>
        <v>PAD B</v>
      </c>
      <c r="M1067" s="74" t="str">
        <f t="shared" si="67"/>
        <v>PALO AZUL-B036HS1</v>
      </c>
      <c r="N1067" s="71" t="s">
        <v>3382</v>
      </c>
    </row>
    <row r="1068" spans="1:14" hidden="1">
      <c r="A1068" s="74" t="s">
        <v>2768</v>
      </c>
      <c r="B1068" s="74" t="s">
        <v>5409</v>
      </c>
      <c r="C1068" s="74" t="s">
        <v>2916</v>
      </c>
      <c r="D1068" s="74" t="s">
        <v>3519</v>
      </c>
      <c r="E1068" s="74" t="s">
        <v>5464</v>
      </c>
      <c r="F1068" s="74" t="s">
        <v>5465</v>
      </c>
      <c r="G1068" s="74" t="s">
        <v>5465</v>
      </c>
      <c r="H1068" s="74" t="str">
        <f t="shared" si="69"/>
        <v>B18</v>
      </c>
      <c r="I1068" s="74" t="str">
        <f>IF(ISERROR(VLOOKUP(H1068,BD!BN$2:BO$51,2,FALSE)),"",VLOOKUP(H1068,BD!BN$2:BO$51,2,FALSE))</f>
        <v>BLOQUE 18</v>
      </c>
      <c r="J1068" s="74" t="str">
        <f t="shared" si="68"/>
        <v>PA</v>
      </c>
      <c r="K1068" s="74" t="str">
        <f t="shared" si="70"/>
        <v>PALO AZUL</v>
      </c>
      <c r="L1068" s="74" t="str">
        <f t="shared" si="70"/>
        <v>PAD C</v>
      </c>
      <c r="M1068" s="74" t="str">
        <f t="shared" si="67"/>
        <v>PALO AZUL-C038</v>
      </c>
      <c r="N1068" s="71" t="s">
        <v>3382</v>
      </c>
    </row>
    <row r="1069" spans="1:14" hidden="1">
      <c r="A1069" s="74" t="s">
        <v>2768</v>
      </c>
      <c r="B1069" s="74" t="s">
        <v>5409</v>
      </c>
      <c r="C1069" s="74" t="s">
        <v>2916</v>
      </c>
      <c r="D1069" s="74" t="s">
        <v>3519</v>
      </c>
      <c r="E1069" s="74" t="s">
        <v>5466</v>
      </c>
      <c r="F1069" s="74" t="s">
        <v>5467</v>
      </c>
      <c r="G1069" s="74" t="s">
        <v>5467</v>
      </c>
      <c r="H1069" s="74" t="str">
        <f t="shared" si="69"/>
        <v>B18</v>
      </c>
      <c r="I1069" s="74" t="str">
        <f>IF(ISERROR(VLOOKUP(H1069,BD!BN$2:BO$51,2,FALSE)),"",VLOOKUP(H1069,BD!BN$2:BO$51,2,FALSE))</f>
        <v>BLOQUE 18</v>
      </c>
      <c r="J1069" s="74" t="str">
        <f t="shared" si="68"/>
        <v>PA</v>
      </c>
      <c r="K1069" s="74" t="str">
        <f t="shared" si="70"/>
        <v>PALO AZUL</v>
      </c>
      <c r="L1069" s="74" t="str">
        <f t="shared" si="70"/>
        <v>PAD C</v>
      </c>
      <c r="M1069" s="74" t="str">
        <f t="shared" si="67"/>
        <v>PALO AZUL-C040</v>
      </c>
      <c r="N1069" s="71" t="s">
        <v>3382</v>
      </c>
    </row>
    <row r="1070" spans="1:14" hidden="1">
      <c r="A1070" s="74" t="s">
        <v>2768</v>
      </c>
      <c r="B1070" s="74" t="s">
        <v>5409</v>
      </c>
      <c r="C1070" s="74" t="s">
        <v>2916</v>
      </c>
      <c r="D1070" s="74" t="s">
        <v>3519</v>
      </c>
      <c r="E1070" s="74" t="s">
        <v>5468</v>
      </c>
      <c r="F1070" s="74" t="s">
        <v>5469</v>
      </c>
      <c r="G1070" s="74" t="s">
        <v>5469</v>
      </c>
      <c r="H1070" s="74" t="str">
        <f>+A1070</f>
        <v>B18</v>
      </c>
      <c r="I1070" s="74" t="str">
        <f>IF(ISERROR(VLOOKUP(H1070,BD!BN$2:BO$51,2,FALSE)),"",VLOOKUP(H1070,BD!BN$2:BO$51,2,FALSE))</f>
        <v>BLOQUE 18</v>
      </c>
      <c r="J1070" s="74" t="str">
        <f t="shared" si="68"/>
        <v>PA</v>
      </c>
      <c r="K1070" s="74" t="str">
        <f>+C1070</f>
        <v>PALO AZUL</v>
      </c>
      <c r="L1070" s="74" t="str">
        <f>+D1070</f>
        <v>PAD C</v>
      </c>
      <c r="M1070" s="74" t="str">
        <f t="shared" si="67"/>
        <v>PALO AZUL-C037</v>
      </c>
      <c r="N1070" s="71" t="s">
        <v>3382</v>
      </c>
    </row>
    <row r="1071" spans="1:14" hidden="1">
      <c r="A1071" s="74" t="s">
        <v>2768</v>
      </c>
      <c r="B1071" s="74" t="s">
        <v>5409</v>
      </c>
      <c r="C1071" s="74" t="s">
        <v>2916</v>
      </c>
      <c r="D1071" s="74" t="s">
        <v>3519</v>
      </c>
      <c r="E1071" s="74" t="s">
        <v>5468</v>
      </c>
      <c r="F1071" s="74" t="s">
        <v>5469</v>
      </c>
      <c r="G1071" s="74" t="s">
        <v>5470</v>
      </c>
      <c r="H1071" s="74" t="str">
        <f t="shared" si="69"/>
        <v>B18</v>
      </c>
      <c r="I1071" s="74" t="str">
        <f>IF(ISERROR(VLOOKUP(H1071,BD!BN$2:BO$51,2,FALSE)),"",VLOOKUP(H1071,BD!BN$2:BO$51,2,FALSE))</f>
        <v>BLOQUE 18</v>
      </c>
      <c r="J1071" s="74" t="str">
        <f t="shared" si="68"/>
        <v>PA</v>
      </c>
      <c r="K1071" s="74" t="str">
        <f t="shared" si="70"/>
        <v>PALO AZUL</v>
      </c>
      <c r="L1071" s="74" t="str">
        <f t="shared" si="70"/>
        <v>PAD C</v>
      </c>
      <c r="M1071" s="74" t="str">
        <f t="shared" si="67"/>
        <v>PALO AZUL-C037R1</v>
      </c>
      <c r="N1071" s="71" t="s">
        <v>3382</v>
      </c>
    </row>
    <row r="1072" spans="1:14" hidden="1">
      <c r="A1072" s="74" t="s">
        <v>2768</v>
      </c>
      <c r="B1072" s="74" t="s">
        <v>5409</v>
      </c>
      <c r="C1072" s="74" t="s">
        <v>2916</v>
      </c>
      <c r="D1072" s="74" t="s">
        <v>3519</v>
      </c>
      <c r="E1072" s="74" t="s">
        <v>5471</v>
      </c>
      <c r="F1072" s="74" t="s">
        <v>5472</v>
      </c>
      <c r="G1072" s="74" t="s">
        <v>5472</v>
      </c>
      <c r="H1072" s="74" t="str">
        <f>+A1072</f>
        <v>B18</v>
      </c>
      <c r="I1072" s="74" t="str">
        <f>IF(ISERROR(VLOOKUP(H1072,BD!BN$2:BO$51,2,FALSE)),"",VLOOKUP(H1072,BD!BN$2:BO$51,2,FALSE))</f>
        <v>BLOQUE 18</v>
      </c>
      <c r="J1072" s="74" t="str">
        <f t="shared" si="68"/>
        <v>PA</v>
      </c>
      <c r="K1072" s="74" t="str">
        <f>+C1072</f>
        <v>PALO AZUL</v>
      </c>
      <c r="L1072" s="74" t="str">
        <f>+D1072</f>
        <v>PAD C</v>
      </c>
      <c r="M1072" s="74" t="str">
        <f t="shared" si="67"/>
        <v>PALO AZUL-C013</v>
      </c>
      <c r="N1072" s="71" t="s">
        <v>3382</v>
      </c>
    </row>
    <row r="1073" spans="1:14" hidden="1">
      <c r="A1073" s="74" t="s">
        <v>2768</v>
      </c>
      <c r="B1073" s="74" t="s">
        <v>5409</v>
      </c>
      <c r="C1073" s="74" t="s">
        <v>2916</v>
      </c>
      <c r="D1073" s="74" t="s">
        <v>3519</v>
      </c>
      <c r="E1073" s="74" t="s">
        <v>5471</v>
      </c>
      <c r="F1073" s="74" t="s">
        <v>5472</v>
      </c>
      <c r="G1073" s="74" t="s">
        <v>5473</v>
      </c>
      <c r="H1073" s="74" t="str">
        <f t="shared" si="69"/>
        <v>B18</v>
      </c>
      <c r="I1073" s="74" t="str">
        <f>IF(ISERROR(VLOOKUP(H1073,BD!BN$2:BO$51,2,FALSE)),"",VLOOKUP(H1073,BD!BN$2:BO$51,2,FALSE))</f>
        <v>BLOQUE 18</v>
      </c>
      <c r="J1073" s="74" t="str">
        <f t="shared" si="68"/>
        <v>PA</v>
      </c>
      <c r="K1073" s="74" t="str">
        <f t="shared" si="70"/>
        <v>PALO AZUL</v>
      </c>
      <c r="L1073" s="74" t="str">
        <f t="shared" si="70"/>
        <v>PAD C</v>
      </c>
      <c r="M1073" s="74" t="str">
        <f t="shared" si="67"/>
        <v>PALO AZUL-C013S1</v>
      </c>
      <c r="N1073" s="71" t="s">
        <v>3382</v>
      </c>
    </row>
    <row r="1074" spans="1:14" hidden="1">
      <c r="A1074" s="74" t="s">
        <v>2768</v>
      </c>
      <c r="B1074" s="74" t="s">
        <v>5409</v>
      </c>
      <c r="C1074" s="74" t="s">
        <v>2916</v>
      </c>
      <c r="D1074" s="74" t="s">
        <v>3519</v>
      </c>
      <c r="E1074" s="74" t="s">
        <v>5474</v>
      </c>
      <c r="F1074" s="74" t="s">
        <v>5475</v>
      </c>
      <c r="G1074" s="74" t="s">
        <v>5475</v>
      </c>
      <c r="H1074" s="74" t="str">
        <f t="shared" si="69"/>
        <v>B18</v>
      </c>
      <c r="I1074" s="74" t="str">
        <f>IF(ISERROR(VLOOKUP(H1074,BD!BN$2:BO$51,2,FALSE)),"",VLOOKUP(H1074,BD!BN$2:BO$51,2,FALSE))</f>
        <v>BLOQUE 18</v>
      </c>
      <c r="J1074" s="74" t="str">
        <f t="shared" si="68"/>
        <v>PA</v>
      </c>
      <c r="K1074" s="74" t="str">
        <f t="shared" si="70"/>
        <v>PALO AZUL</v>
      </c>
      <c r="L1074" s="74" t="str">
        <f t="shared" si="70"/>
        <v>PAD C</v>
      </c>
      <c r="M1074" s="74" t="str">
        <f t="shared" si="67"/>
        <v>PALO AZUL-C046</v>
      </c>
      <c r="N1074" s="71" t="s">
        <v>3382</v>
      </c>
    </row>
    <row r="1075" spans="1:14" hidden="1">
      <c r="A1075" s="74" t="s">
        <v>2768</v>
      </c>
      <c r="B1075" s="74" t="s">
        <v>5409</v>
      </c>
      <c r="C1075" s="74" t="s">
        <v>2916</v>
      </c>
      <c r="D1075" s="74" t="s">
        <v>3519</v>
      </c>
      <c r="E1075" s="74" t="s">
        <v>5476</v>
      </c>
      <c r="F1075" s="74" t="s">
        <v>5477</v>
      </c>
      <c r="G1075" s="74" t="s">
        <v>5477</v>
      </c>
      <c r="H1075" s="74" t="str">
        <f t="shared" si="69"/>
        <v>B18</v>
      </c>
      <c r="I1075" s="74" t="str">
        <f>IF(ISERROR(VLOOKUP(H1075,BD!BN$2:BO$51,2,FALSE)),"",VLOOKUP(H1075,BD!BN$2:BO$51,2,FALSE))</f>
        <v>BLOQUE 18</v>
      </c>
      <c r="J1075" s="74" t="str">
        <f t="shared" si="68"/>
        <v>PA</v>
      </c>
      <c r="K1075" s="74" t="str">
        <f t="shared" si="70"/>
        <v>PALO AZUL</v>
      </c>
      <c r="L1075" s="74" t="str">
        <f t="shared" si="70"/>
        <v>PAD C</v>
      </c>
      <c r="M1075" s="74" t="str">
        <f t="shared" si="67"/>
        <v>PALO AZUL-C047</v>
      </c>
      <c r="N1075" s="71" t="s">
        <v>3382</v>
      </c>
    </row>
    <row r="1076" spans="1:14" hidden="1">
      <c r="A1076" s="74" t="s">
        <v>2768</v>
      </c>
      <c r="B1076" s="74" t="s">
        <v>5409</v>
      </c>
      <c r="C1076" s="74" t="s">
        <v>2916</v>
      </c>
      <c r="D1076" s="74" t="s">
        <v>3519</v>
      </c>
      <c r="E1076" s="74" t="s">
        <v>5476</v>
      </c>
      <c r="F1076" s="74" t="s">
        <v>5477</v>
      </c>
      <c r="G1076" s="74" t="s">
        <v>5478</v>
      </c>
      <c r="H1076" s="74" t="str">
        <f>+A1076</f>
        <v>B18</v>
      </c>
      <c r="I1076" s="74" t="str">
        <f>IF(ISERROR(VLOOKUP(H1076,BD!BN$2:BO$51,2,FALSE)),"",VLOOKUP(H1076,BD!BN$2:BO$51,2,FALSE))</f>
        <v>BLOQUE 18</v>
      </c>
      <c r="J1076" s="74" t="str">
        <f t="shared" si="68"/>
        <v>PA</v>
      </c>
      <c r="K1076" s="74" t="str">
        <f>+C1076</f>
        <v>PALO AZUL</v>
      </c>
      <c r="L1076" s="74" t="str">
        <f>+D1076</f>
        <v>PAD C</v>
      </c>
      <c r="M1076" s="74" t="str">
        <f t="shared" si="67"/>
        <v>PALO AZUL-C047S1</v>
      </c>
      <c r="N1076" s="71" t="s">
        <v>3382</v>
      </c>
    </row>
    <row r="1077" spans="1:14" hidden="1">
      <c r="A1077" s="74" t="s">
        <v>2768</v>
      </c>
      <c r="B1077" s="74" t="s">
        <v>5409</v>
      </c>
      <c r="C1077" s="74" t="s">
        <v>2916</v>
      </c>
      <c r="D1077" s="74" t="s">
        <v>3519</v>
      </c>
      <c r="E1077" s="74" t="s">
        <v>5479</v>
      </c>
      <c r="F1077" s="74" t="s">
        <v>5480</v>
      </c>
      <c r="G1077" s="74" t="s">
        <v>5480</v>
      </c>
      <c r="H1077" s="74" t="str">
        <f t="shared" si="69"/>
        <v>B18</v>
      </c>
      <c r="I1077" s="74" t="str">
        <f>IF(ISERROR(VLOOKUP(H1077,BD!BN$2:BO$51,2,FALSE)),"",VLOOKUP(H1077,BD!BN$2:BO$51,2,FALSE))</f>
        <v>BLOQUE 18</v>
      </c>
      <c r="J1077" s="74" t="str">
        <f t="shared" si="68"/>
        <v>PA</v>
      </c>
      <c r="K1077" s="74" t="str">
        <f t="shared" si="70"/>
        <v>PALO AZUL</v>
      </c>
      <c r="L1077" s="74" t="str">
        <f t="shared" si="70"/>
        <v>PAD C</v>
      </c>
      <c r="M1077" s="74" t="str">
        <f t="shared" si="67"/>
        <v>PALO AZUL-C048</v>
      </c>
      <c r="N1077" s="71" t="s">
        <v>3382</v>
      </c>
    </row>
    <row r="1078" spans="1:14" hidden="1">
      <c r="A1078" s="74" t="s">
        <v>2768</v>
      </c>
      <c r="B1078" s="74" t="s">
        <v>5409</v>
      </c>
      <c r="C1078" s="74" t="s">
        <v>2916</v>
      </c>
      <c r="D1078" s="74" t="s">
        <v>3519</v>
      </c>
      <c r="E1078" s="74" t="s">
        <v>5479</v>
      </c>
      <c r="F1078" s="74" t="s">
        <v>5480</v>
      </c>
      <c r="G1078" s="74" t="s">
        <v>5481</v>
      </c>
      <c r="H1078" s="74" t="str">
        <f t="shared" si="69"/>
        <v>B18</v>
      </c>
      <c r="I1078" s="74" t="str">
        <f>IF(ISERROR(VLOOKUP(H1078,BD!BN$2:BO$51,2,FALSE)),"",VLOOKUP(H1078,BD!BN$2:BO$51,2,FALSE))</f>
        <v>BLOQUE 18</v>
      </c>
      <c r="J1078" s="74" t="str">
        <f t="shared" si="68"/>
        <v>PA</v>
      </c>
      <c r="K1078" s="74" t="str">
        <f t="shared" si="70"/>
        <v>PALO AZUL</v>
      </c>
      <c r="L1078" s="74" t="str">
        <f t="shared" si="70"/>
        <v>PAD C</v>
      </c>
      <c r="M1078" s="74" t="str">
        <f t="shared" si="67"/>
        <v>PALO AZUL-C048S1</v>
      </c>
      <c r="N1078" s="71" t="s">
        <v>3382</v>
      </c>
    </row>
    <row r="1079" spans="1:14" hidden="1">
      <c r="A1079" s="74" t="s">
        <v>2768</v>
      </c>
      <c r="B1079" s="74" t="s">
        <v>5409</v>
      </c>
      <c r="C1079" s="74" t="s">
        <v>2916</v>
      </c>
      <c r="D1079" s="74" t="s">
        <v>3519</v>
      </c>
      <c r="E1079" s="74" t="s">
        <v>5482</v>
      </c>
      <c r="F1079" s="74" t="s">
        <v>5483</v>
      </c>
      <c r="G1079" s="74" t="s">
        <v>5483</v>
      </c>
      <c r="H1079" s="74" t="str">
        <f>+A1079</f>
        <v>B18</v>
      </c>
      <c r="I1079" s="74" t="str">
        <f>IF(ISERROR(VLOOKUP(H1079,BD!BN$2:BO$51,2,FALSE)),"",VLOOKUP(H1079,BD!BN$2:BO$51,2,FALSE))</f>
        <v>BLOQUE 18</v>
      </c>
      <c r="J1079" s="74" t="str">
        <f t="shared" si="68"/>
        <v>PA</v>
      </c>
      <c r="K1079" s="74" t="str">
        <f>+C1079</f>
        <v>PALO AZUL</v>
      </c>
      <c r="L1079" s="74" t="str">
        <f>+D1079</f>
        <v>PAD C</v>
      </c>
      <c r="M1079" s="74" t="str">
        <f t="shared" si="67"/>
        <v>PALO AZUL-C045</v>
      </c>
      <c r="N1079" s="71" t="s">
        <v>3382</v>
      </c>
    </row>
    <row r="1080" spans="1:14" hidden="1">
      <c r="A1080" s="74" t="s">
        <v>2768</v>
      </c>
      <c r="B1080" s="74" t="s">
        <v>5409</v>
      </c>
      <c r="C1080" s="74" t="s">
        <v>2916</v>
      </c>
      <c r="D1080" s="74" t="s">
        <v>3519</v>
      </c>
      <c r="E1080" s="74" t="s">
        <v>5482</v>
      </c>
      <c r="F1080" s="74" t="s">
        <v>5483</v>
      </c>
      <c r="G1080" s="74" t="s">
        <v>5484</v>
      </c>
      <c r="H1080" s="74" t="str">
        <f t="shared" si="69"/>
        <v>B18</v>
      </c>
      <c r="I1080" s="74" t="str">
        <f>IF(ISERROR(VLOOKUP(H1080,BD!BN$2:BO$51,2,FALSE)),"",VLOOKUP(H1080,BD!BN$2:BO$51,2,FALSE))</f>
        <v>BLOQUE 18</v>
      </c>
      <c r="J1080" s="74" t="str">
        <f t="shared" si="68"/>
        <v>PA</v>
      </c>
      <c r="K1080" s="74" t="str">
        <f t="shared" si="70"/>
        <v>PALO AZUL</v>
      </c>
      <c r="L1080" s="74" t="str">
        <f t="shared" si="70"/>
        <v>PAD C</v>
      </c>
      <c r="M1080" s="74" t="str">
        <f t="shared" si="67"/>
        <v>PALO AZUL-C045S1</v>
      </c>
      <c r="N1080" s="71" t="s">
        <v>3382</v>
      </c>
    </row>
    <row r="1081" spans="1:14" hidden="1">
      <c r="A1081" s="74" t="s">
        <v>2768</v>
      </c>
      <c r="B1081" s="74" t="s">
        <v>5409</v>
      </c>
      <c r="C1081" s="74" t="s">
        <v>2916</v>
      </c>
      <c r="D1081" s="74" t="s">
        <v>3519</v>
      </c>
      <c r="E1081" s="74" t="s">
        <v>5485</v>
      </c>
      <c r="F1081" s="74" t="s">
        <v>5486</v>
      </c>
      <c r="G1081" s="74" t="s">
        <v>5486</v>
      </c>
      <c r="H1081" s="74" t="str">
        <f t="shared" si="69"/>
        <v>B18</v>
      </c>
      <c r="I1081" s="74" t="str">
        <f>IF(ISERROR(VLOOKUP(H1081,BD!BN$2:BO$51,2,FALSE)),"",VLOOKUP(H1081,BD!BN$2:BO$51,2,FALSE))</f>
        <v>BLOQUE 18</v>
      </c>
      <c r="J1081" s="74" t="str">
        <f t="shared" si="68"/>
        <v>PA</v>
      </c>
      <c r="K1081" s="74" t="str">
        <f t="shared" si="70"/>
        <v>PALO AZUL</v>
      </c>
      <c r="L1081" s="74" t="str">
        <f t="shared" si="70"/>
        <v>PAD C</v>
      </c>
      <c r="M1081" s="74" t="str">
        <f t="shared" si="67"/>
        <v>PALO AZUL-C004</v>
      </c>
      <c r="N1081" s="71" t="s">
        <v>3382</v>
      </c>
    </row>
    <row r="1082" spans="1:14" hidden="1">
      <c r="A1082" s="74" t="s">
        <v>2768</v>
      </c>
      <c r="B1082" s="74" t="s">
        <v>5409</v>
      </c>
      <c r="C1082" s="74" t="s">
        <v>2916</v>
      </c>
      <c r="D1082" s="74" t="s">
        <v>3519</v>
      </c>
      <c r="E1082" s="74" t="s">
        <v>5487</v>
      </c>
      <c r="F1082" s="74" t="s">
        <v>5488</v>
      </c>
      <c r="G1082" s="74" t="s">
        <v>5488</v>
      </c>
      <c r="H1082" s="74" t="str">
        <f t="shared" si="69"/>
        <v>B18</v>
      </c>
      <c r="I1082" s="74" t="str">
        <f>IF(ISERROR(VLOOKUP(H1082,BD!BN$2:BO$51,2,FALSE)),"",VLOOKUP(H1082,BD!BN$2:BO$51,2,FALSE))</f>
        <v>BLOQUE 18</v>
      </c>
      <c r="J1082" s="74" t="str">
        <f t="shared" si="68"/>
        <v>PA</v>
      </c>
      <c r="K1082" s="74" t="str">
        <f t="shared" si="70"/>
        <v>PALO AZUL</v>
      </c>
      <c r="L1082" s="74" t="str">
        <f t="shared" si="70"/>
        <v>PAD C</v>
      </c>
      <c r="M1082" s="74" t="str">
        <f t="shared" si="67"/>
        <v>PALO AZUL-C022</v>
      </c>
      <c r="N1082" s="71" t="s">
        <v>3382</v>
      </c>
    </row>
    <row r="1083" spans="1:14" hidden="1">
      <c r="A1083" s="74" t="s">
        <v>2768</v>
      </c>
      <c r="B1083" s="74" t="s">
        <v>5409</v>
      </c>
      <c r="C1083" s="74" t="s">
        <v>2916</v>
      </c>
      <c r="D1083" s="74" t="s">
        <v>3519</v>
      </c>
      <c r="E1083" s="74" t="s">
        <v>5489</v>
      </c>
      <c r="F1083" s="74" t="s">
        <v>5490</v>
      </c>
      <c r="G1083" s="74" t="s">
        <v>5490</v>
      </c>
      <c r="H1083" s="74" t="str">
        <f t="shared" si="69"/>
        <v>B18</v>
      </c>
      <c r="I1083" s="74" t="str">
        <f>IF(ISERROR(VLOOKUP(H1083,BD!BN$2:BO$51,2,FALSE)),"",VLOOKUP(H1083,BD!BN$2:BO$51,2,FALSE))</f>
        <v>BLOQUE 18</v>
      </c>
      <c r="J1083" s="74" t="str">
        <f t="shared" si="68"/>
        <v>PA</v>
      </c>
      <c r="K1083" s="74" t="str">
        <f t="shared" si="70"/>
        <v>PALO AZUL</v>
      </c>
      <c r="L1083" s="74" t="str">
        <f t="shared" si="70"/>
        <v>PAD C</v>
      </c>
      <c r="M1083" s="74" t="str">
        <f t="shared" si="67"/>
        <v>PALO AZUL-C014</v>
      </c>
      <c r="N1083" s="71" t="s">
        <v>3382</v>
      </c>
    </row>
    <row r="1084" spans="1:14" hidden="1">
      <c r="A1084" s="74" t="s">
        <v>2768</v>
      </c>
      <c r="B1084" s="74" t="s">
        <v>5409</v>
      </c>
      <c r="C1084" s="74" t="s">
        <v>2916</v>
      </c>
      <c r="D1084" s="74" t="s">
        <v>3519</v>
      </c>
      <c r="E1084" s="74" t="s">
        <v>5491</v>
      </c>
      <c r="F1084" s="74" t="s">
        <v>5492</v>
      </c>
      <c r="G1084" s="74" t="s">
        <v>5492</v>
      </c>
      <c r="H1084" s="74" t="str">
        <f t="shared" si="69"/>
        <v>B18</v>
      </c>
      <c r="I1084" s="74" t="str">
        <f>IF(ISERROR(VLOOKUP(H1084,BD!BN$2:BO$51,2,FALSE)),"",VLOOKUP(H1084,BD!BN$2:BO$51,2,FALSE))</f>
        <v>BLOQUE 18</v>
      </c>
      <c r="J1084" s="74" t="str">
        <f t="shared" si="68"/>
        <v>PA</v>
      </c>
      <c r="K1084" s="74" t="str">
        <f t="shared" si="70"/>
        <v>PALO AZUL</v>
      </c>
      <c r="L1084" s="74" t="str">
        <f t="shared" si="70"/>
        <v>PAD C</v>
      </c>
      <c r="M1084" s="74" t="str">
        <f t="shared" si="67"/>
        <v>PALO AZUL-C020</v>
      </c>
      <c r="N1084" s="71" t="s">
        <v>3382</v>
      </c>
    </row>
    <row r="1085" spans="1:14" hidden="1">
      <c r="A1085" s="74" t="s">
        <v>2768</v>
      </c>
      <c r="B1085" s="74" t="s">
        <v>5409</v>
      </c>
      <c r="C1085" s="74" t="s">
        <v>2916</v>
      </c>
      <c r="D1085" s="74" t="s">
        <v>3519</v>
      </c>
      <c r="E1085" s="74" t="s">
        <v>5493</v>
      </c>
      <c r="F1085" s="74" t="s">
        <v>5494</v>
      </c>
      <c r="G1085" s="74" t="s">
        <v>5494</v>
      </c>
      <c r="H1085" s="74" t="str">
        <f t="shared" si="69"/>
        <v>B18</v>
      </c>
      <c r="I1085" s="74" t="str">
        <f>IF(ISERROR(VLOOKUP(H1085,BD!BN$2:BO$51,2,FALSE)),"",VLOOKUP(H1085,BD!BN$2:BO$51,2,FALSE))</f>
        <v>BLOQUE 18</v>
      </c>
      <c r="J1085" s="74" t="str">
        <f t="shared" si="68"/>
        <v>PA</v>
      </c>
      <c r="K1085" s="74" t="str">
        <f t="shared" si="70"/>
        <v>PALO AZUL</v>
      </c>
      <c r="L1085" s="74" t="str">
        <f t="shared" si="70"/>
        <v>PAD C</v>
      </c>
      <c r="M1085" s="74" t="str">
        <f t="shared" si="67"/>
        <v>PALO AZUL-C017</v>
      </c>
      <c r="N1085" s="71" t="s">
        <v>3382</v>
      </c>
    </row>
    <row r="1086" spans="1:14" hidden="1">
      <c r="A1086" s="74" t="s">
        <v>2768</v>
      </c>
      <c r="B1086" s="74" t="s">
        <v>5409</v>
      </c>
      <c r="C1086" s="74" t="s">
        <v>2916</v>
      </c>
      <c r="D1086" s="74" t="s">
        <v>3519</v>
      </c>
      <c r="E1086" s="74" t="s">
        <v>5495</v>
      </c>
      <c r="F1086" s="74" t="s">
        <v>5496</v>
      </c>
      <c r="G1086" s="74" t="s">
        <v>5496</v>
      </c>
      <c r="H1086" s="74" t="str">
        <f t="shared" si="69"/>
        <v>B18</v>
      </c>
      <c r="I1086" s="74" t="str">
        <f>IF(ISERROR(VLOOKUP(H1086,BD!BN$2:BO$51,2,FALSE)),"",VLOOKUP(H1086,BD!BN$2:BO$51,2,FALSE))</f>
        <v>BLOQUE 18</v>
      </c>
      <c r="J1086" s="74" t="str">
        <f t="shared" si="68"/>
        <v>PA</v>
      </c>
      <c r="K1086" s="74" t="str">
        <f t="shared" si="70"/>
        <v>PALO AZUL</v>
      </c>
      <c r="L1086" s="74" t="str">
        <f t="shared" si="70"/>
        <v>PAD C</v>
      </c>
      <c r="M1086" s="74" t="str">
        <f t="shared" si="67"/>
        <v>PALO AZUL-C039</v>
      </c>
      <c r="N1086" s="71" t="s">
        <v>3382</v>
      </c>
    </row>
    <row r="1087" spans="1:14" hidden="1">
      <c r="A1087" s="74" t="s">
        <v>2768</v>
      </c>
      <c r="B1087" s="74" t="s">
        <v>5409</v>
      </c>
      <c r="C1087" s="74" t="s">
        <v>2916</v>
      </c>
      <c r="D1087" s="74" t="s">
        <v>3519</v>
      </c>
      <c r="E1087" s="74" t="s">
        <v>5497</v>
      </c>
      <c r="F1087" s="74" t="s">
        <v>5498</v>
      </c>
      <c r="G1087" s="74" t="s">
        <v>5498</v>
      </c>
      <c r="H1087" s="74" t="str">
        <f t="shared" si="69"/>
        <v>B18</v>
      </c>
      <c r="I1087" s="74" t="str">
        <f>IF(ISERROR(VLOOKUP(H1087,BD!BN$2:BO$51,2,FALSE)),"",VLOOKUP(H1087,BD!BN$2:BO$51,2,FALSE))</f>
        <v>BLOQUE 18</v>
      </c>
      <c r="J1087" s="74" t="str">
        <f t="shared" si="68"/>
        <v>PA</v>
      </c>
      <c r="K1087" s="74" t="str">
        <f t="shared" si="70"/>
        <v>PALO AZUL</v>
      </c>
      <c r="L1087" s="74" t="str">
        <f t="shared" si="70"/>
        <v>PAD C</v>
      </c>
      <c r="M1087" s="74" t="str">
        <f t="shared" si="67"/>
        <v>PALO AZUL-C011</v>
      </c>
      <c r="N1087" s="71" t="s">
        <v>3382</v>
      </c>
    </row>
    <row r="1088" spans="1:14" hidden="1">
      <c r="A1088" s="74" t="s">
        <v>2768</v>
      </c>
      <c r="B1088" s="74" t="s">
        <v>5409</v>
      </c>
      <c r="C1088" s="74" t="s">
        <v>2916</v>
      </c>
      <c r="D1088" s="74" t="s">
        <v>3523</v>
      </c>
      <c r="E1088" s="74" t="s">
        <v>5499</v>
      </c>
      <c r="F1088" s="74" t="s">
        <v>5500</v>
      </c>
      <c r="G1088" s="74" t="s">
        <v>5500</v>
      </c>
      <c r="H1088" s="74" t="str">
        <f t="shared" si="69"/>
        <v>B18</v>
      </c>
      <c r="I1088" s="74" t="str">
        <f>IF(ISERROR(VLOOKUP(H1088,BD!BN$2:BO$51,2,FALSE)),"",VLOOKUP(H1088,BD!BN$2:BO$51,2,FALSE))</f>
        <v>BLOQUE 18</v>
      </c>
      <c r="J1088" s="74" t="str">
        <f t="shared" si="68"/>
        <v>PA</v>
      </c>
      <c r="K1088" s="74" t="str">
        <f t="shared" si="70"/>
        <v>PALO AZUL</v>
      </c>
      <c r="L1088" s="74" t="str">
        <f t="shared" si="70"/>
        <v>PAD D</v>
      </c>
      <c r="M1088" s="74" t="str">
        <f t="shared" si="67"/>
        <v>PALO AZUL-D024</v>
      </c>
      <c r="N1088" s="71" t="s">
        <v>3382</v>
      </c>
    </row>
    <row r="1089" spans="1:14" hidden="1">
      <c r="A1089" s="74" t="s">
        <v>2768</v>
      </c>
      <c r="B1089" s="74" t="s">
        <v>5409</v>
      </c>
      <c r="C1089" s="74" t="s">
        <v>2916</v>
      </c>
      <c r="D1089" s="74" t="s">
        <v>3523</v>
      </c>
      <c r="E1089" s="74" t="s">
        <v>5501</v>
      </c>
      <c r="F1089" s="74" t="s">
        <v>5502</v>
      </c>
      <c r="G1089" s="74" t="s">
        <v>5502</v>
      </c>
      <c r="H1089" s="74" t="str">
        <f t="shared" si="69"/>
        <v>B18</v>
      </c>
      <c r="I1089" s="74" t="str">
        <f>IF(ISERROR(VLOOKUP(H1089,BD!BN$2:BO$51,2,FALSE)),"",VLOOKUP(H1089,BD!BN$2:BO$51,2,FALSE))</f>
        <v>BLOQUE 18</v>
      </c>
      <c r="J1089" s="74" t="str">
        <f t="shared" si="68"/>
        <v>PA</v>
      </c>
      <c r="K1089" s="74" t="str">
        <f t="shared" si="70"/>
        <v>PALO AZUL</v>
      </c>
      <c r="L1089" s="74" t="str">
        <f t="shared" si="70"/>
        <v>PAD D</v>
      </c>
      <c r="M1089" s="74" t="str">
        <f t="shared" si="67"/>
        <v>PALO AZUL-D019</v>
      </c>
      <c r="N1089" s="71" t="s">
        <v>3382</v>
      </c>
    </row>
    <row r="1090" spans="1:14" hidden="1">
      <c r="A1090" s="74" t="s">
        <v>2768</v>
      </c>
      <c r="B1090" s="74" t="s">
        <v>5409</v>
      </c>
      <c r="C1090" s="74" t="s">
        <v>2916</v>
      </c>
      <c r="D1090" s="74" t="s">
        <v>3523</v>
      </c>
      <c r="E1090" s="74" t="s">
        <v>5503</v>
      </c>
      <c r="F1090" s="74" t="s">
        <v>5504</v>
      </c>
      <c r="G1090" s="74" t="s">
        <v>5504</v>
      </c>
      <c r="H1090" s="74" t="str">
        <f t="shared" si="69"/>
        <v>B18</v>
      </c>
      <c r="I1090" s="74" t="str">
        <f>IF(ISERROR(VLOOKUP(H1090,BD!BN$2:BO$51,2,FALSE)),"",VLOOKUP(H1090,BD!BN$2:BO$51,2,FALSE))</f>
        <v>BLOQUE 18</v>
      </c>
      <c r="J1090" s="74" t="str">
        <f t="shared" si="68"/>
        <v>PA</v>
      </c>
      <c r="K1090" s="74" t="str">
        <f t="shared" si="70"/>
        <v>PALO AZUL</v>
      </c>
      <c r="L1090" s="74" t="str">
        <f t="shared" si="70"/>
        <v>PAD D</v>
      </c>
      <c r="M1090" s="74" t="str">
        <f t="shared" si="67"/>
        <v>PALO AZUL-D015</v>
      </c>
      <c r="N1090" s="71" t="s">
        <v>3382</v>
      </c>
    </row>
    <row r="1091" spans="1:14" hidden="1">
      <c r="A1091" s="74" t="s">
        <v>2768</v>
      </c>
      <c r="B1091" s="74" t="s">
        <v>5409</v>
      </c>
      <c r="C1091" s="74" t="s">
        <v>2916</v>
      </c>
      <c r="D1091" s="74" t="s">
        <v>3523</v>
      </c>
      <c r="E1091" s="74" t="s">
        <v>5505</v>
      </c>
      <c r="F1091" s="74" t="s">
        <v>5506</v>
      </c>
      <c r="G1091" s="74" t="s">
        <v>5506</v>
      </c>
      <c r="H1091" s="74" t="str">
        <f t="shared" si="69"/>
        <v>B18</v>
      </c>
      <c r="I1091" s="74" t="str">
        <f>IF(ISERROR(VLOOKUP(H1091,BD!BN$2:BO$51,2,FALSE)),"",VLOOKUP(H1091,BD!BN$2:BO$51,2,FALSE))</f>
        <v>BLOQUE 18</v>
      </c>
      <c r="J1091" s="74" t="str">
        <f t="shared" si="68"/>
        <v>PA</v>
      </c>
      <c r="K1091" s="74" t="str">
        <f t="shared" si="70"/>
        <v>PALO AZUL</v>
      </c>
      <c r="L1091" s="74" t="str">
        <f t="shared" si="70"/>
        <v>PAD D</v>
      </c>
      <c r="M1091" s="74" t="str">
        <f t="shared" si="67"/>
        <v>PALO AZUL-D031</v>
      </c>
      <c r="N1091" s="71" t="s">
        <v>3382</v>
      </c>
    </row>
    <row r="1092" spans="1:14" hidden="1">
      <c r="A1092" s="74" t="s">
        <v>2768</v>
      </c>
      <c r="B1092" s="74" t="s">
        <v>5409</v>
      </c>
      <c r="C1092" s="74" t="s">
        <v>2916</v>
      </c>
      <c r="D1092" s="74" t="s">
        <v>3523</v>
      </c>
      <c r="E1092" s="74" t="s">
        <v>5507</v>
      </c>
      <c r="F1092" s="74" t="s">
        <v>5508</v>
      </c>
      <c r="G1092" s="74" t="s">
        <v>5508</v>
      </c>
      <c r="H1092" s="74" t="str">
        <f t="shared" si="69"/>
        <v>B18</v>
      </c>
      <c r="I1092" s="74" t="str">
        <f>IF(ISERROR(VLOOKUP(H1092,BD!BN$2:BO$51,2,FALSE)),"",VLOOKUP(H1092,BD!BN$2:BO$51,2,FALSE))</f>
        <v>BLOQUE 18</v>
      </c>
      <c r="J1092" s="74" t="str">
        <f t="shared" si="68"/>
        <v>PA</v>
      </c>
      <c r="K1092" s="74" t="str">
        <f t="shared" si="70"/>
        <v>PALO AZUL</v>
      </c>
      <c r="L1092" s="74" t="str">
        <f t="shared" si="70"/>
        <v>PAD D</v>
      </c>
      <c r="M1092" s="74" t="str">
        <f t="shared" si="67"/>
        <v>PALO AZUL-D032</v>
      </c>
      <c r="N1092" s="71" t="s">
        <v>3382</v>
      </c>
    </row>
    <row r="1093" spans="1:14" hidden="1">
      <c r="A1093" s="74" t="s">
        <v>2768</v>
      </c>
      <c r="B1093" s="74" t="s">
        <v>5409</v>
      </c>
      <c r="C1093" s="74" t="s">
        <v>2916</v>
      </c>
      <c r="D1093" s="74" t="s">
        <v>3523</v>
      </c>
      <c r="E1093" s="74" t="s">
        <v>5509</v>
      </c>
      <c r="F1093" s="74" t="s">
        <v>5510</v>
      </c>
      <c r="G1093" s="74" t="s">
        <v>5510</v>
      </c>
      <c r="H1093" s="74" t="str">
        <f t="shared" si="69"/>
        <v>B18</v>
      </c>
      <c r="I1093" s="74" t="str">
        <f>IF(ISERROR(VLOOKUP(H1093,BD!BN$2:BO$51,2,FALSE)),"",VLOOKUP(H1093,BD!BN$2:BO$51,2,FALSE))</f>
        <v>BLOQUE 18</v>
      </c>
      <c r="J1093" s="74" t="str">
        <f t="shared" si="68"/>
        <v>PA</v>
      </c>
      <c r="K1093" s="74" t="str">
        <f t="shared" si="70"/>
        <v>PALO AZUL</v>
      </c>
      <c r="L1093" s="74" t="str">
        <f t="shared" si="70"/>
        <v>PAD D</v>
      </c>
      <c r="M1093" s="74" t="str">
        <f t="shared" si="67"/>
        <v>PALO AZUL-D023</v>
      </c>
      <c r="N1093" s="71" t="s">
        <v>3382</v>
      </c>
    </row>
    <row r="1094" spans="1:14" hidden="1">
      <c r="A1094" s="74" t="s">
        <v>2768</v>
      </c>
      <c r="B1094" s="74" t="s">
        <v>5409</v>
      </c>
      <c r="C1094" s="74" t="s">
        <v>2916</v>
      </c>
      <c r="D1094" s="74" t="s">
        <v>3523</v>
      </c>
      <c r="E1094" s="74" t="s">
        <v>5511</v>
      </c>
      <c r="F1094" s="74" t="s">
        <v>5512</v>
      </c>
      <c r="G1094" s="74" t="s">
        <v>5512</v>
      </c>
      <c r="H1094" s="74" t="str">
        <f t="shared" si="69"/>
        <v>B18</v>
      </c>
      <c r="I1094" s="74" t="str">
        <f>IF(ISERROR(VLOOKUP(H1094,BD!BN$2:BO$51,2,FALSE)),"",VLOOKUP(H1094,BD!BN$2:BO$51,2,FALSE))</f>
        <v>BLOQUE 18</v>
      </c>
      <c r="J1094" s="74" t="str">
        <f t="shared" si="68"/>
        <v>PA</v>
      </c>
      <c r="K1094" s="74" t="str">
        <f t="shared" si="70"/>
        <v>PALO AZUL</v>
      </c>
      <c r="L1094" s="74" t="str">
        <f t="shared" si="70"/>
        <v>PAD D</v>
      </c>
      <c r="M1094" s="74" t="str">
        <f t="shared" si="67"/>
        <v>PALO AZUL-D012</v>
      </c>
      <c r="N1094" s="71" t="s">
        <v>3382</v>
      </c>
    </row>
    <row r="1095" spans="1:14" hidden="1">
      <c r="A1095" s="74" t="s">
        <v>2768</v>
      </c>
      <c r="B1095" s="74" t="s">
        <v>5409</v>
      </c>
      <c r="C1095" s="74" t="s">
        <v>2916</v>
      </c>
      <c r="D1095" s="74" t="s">
        <v>3523</v>
      </c>
      <c r="E1095" s="74" t="s">
        <v>5513</v>
      </c>
      <c r="F1095" s="74" t="s">
        <v>5514</v>
      </c>
      <c r="G1095" s="74" t="s">
        <v>5514</v>
      </c>
      <c r="H1095" s="74" t="str">
        <f t="shared" si="69"/>
        <v>B18</v>
      </c>
      <c r="I1095" s="74" t="str">
        <f>IF(ISERROR(VLOOKUP(H1095,BD!BN$2:BO$51,2,FALSE)),"",VLOOKUP(H1095,BD!BN$2:BO$51,2,FALSE))</f>
        <v>BLOQUE 18</v>
      </c>
      <c r="J1095" s="74" t="str">
        <f t="shared" si="68"/>
        <v>PA</v>
      </c>
      <c r="K1095" s="74" t="str">
        <f t="shared" si="70"/>
        <v>PALO AZUL</v>
      </c>
      <c r="L1095" s="74" t="str">
        <f t="shared" si="70"/>
        <v>PAD D</v>
      </c>
      <c r="M1095" s="74" t="str">
        <f t="shared" si="67"/>
        <v>PALO AZUL-D044</v>
      </c>
      <c r="N1095" s="71" t="s">
        <v>3382</v>
      </c>
    </row>
    <row r="1096" spans="1:14" hidden="1">
      <c r="A1096" s="74" t="s">
        <v>2768</v>
      </c>
      <c r="B1096" s="74" t="s">
        <v>5409</v>
      </c>
      <c r="C1096" s="74" t="s">
        <v>2916</v>
      </c>
      <c r="D1096" s="74" t="s">
        <v>3523</v>
      </c>
      <c r="E1096" s="74" t="s">
        <v>5515</v>
      </c>
      <c r="F1096" s="74" t="s">
        <v>5516</v>
      </c>
      <c r="G1096" s="74" t="s">
        <v>5516</v>
      </c>
      <c r="H1096" s="74" t="str">
        <f t="shared" si="69"/>
        <v>B18</v>
      </c>
      <c r="I1096" s="74" t="str">
        <f>IF(ISERROR(VLOOKUP(H1096,BD!BN$2:BO$51,2,FALSE)),"",VLOOKUP(H1096,BD!BN$2:BO$51,2,FALSE))</f>
        <v>BLOQUE 18</v>
      </c>
      <c r="J1096" s="74" t="str">
        <f t="shared" si="68"/>
        <v>PA</v>
      </c>
      <c r="K1096" s="74" t="str">
        <f t="shared" si="70"/>
        <v>PALO AZUL</v>
      </c>
      <c r="L1096" s="74" t="str">
        <f t="shared" si="70"/>
        <v>PAD D</v>
      </c>
      <c r="M1096" s="74" t="str">
        <f t="shared" si="67"/>
        <v>PALO AZUL-D033H</v>
      </c>
      <c r="N1096" s="71" t="s">
        <v>3382</v>
      </c>
    </row>
    <row r="1097" spans="1:14" hidden="1">
      <c r="A1097" s="74" t="s">
        <v>2768</v>
      </c>
      <c r="B1097" s="74" t="s">
        <v>5409</v>
      </c>
      <c r="C1097" s="74" t="s">
        <v>2916</v>
      </c>
      <c r="D1097" s="74" t="s">
        <v>3523</v>
      </c>
      <c r="E1097" s="74" t="s">
        <v>5517</v>
      </c>
      <c r="F1097" s="74" t="s">
        <v>5518</v>
      </c>
      <c r="G1097" s="74" t="s">
        <v>5518</v>
      </c>
      <c r="H1097" s="74" t="str">
        <f t="shared" si="69"/>
        <v>B18</v>
      </c>
      <c r="I1097" s="74" t="str">
        <f>IF(ISERROR(VLOOKUP(H1097,BD!BN$2:BO$51,2,FALSE)),"",VLOOKUP(H1097,BD!BN$2:BO$51,2,FALSE))</f>
        <v>BLOQUE 18</v>
      </c>
      <c r="J1097" s="74" t="str">
        <f t="shared" si="68"/>
        <v>PA</v>
      </c>
      <c r="K1097" s="74" t="str">
        <f t="shared" si="70"/>
        <v>PALO AZUL</v>
      </c>
      <c r="L1097" s="74" t="str">
        <f t="shared" si="70"/>
        <v>PAD D</v>
      </c>
      <c r="M1097" s="74" t="str">
        <f t="shared" si="67"/>
        <v>PALO AZUL-D042A</v>
      </c>
      <c r="N1097" s="71" t="s">
        <v>3382</v>
      </c>
    </row>
    <row r="1098" spans="1:14" hidden="1">
      <c r="A1098" s="74" t="s">
        <v>2768</v>
      </c>
      <c r="B1098" s="74" t="s">
        <v>5409</v>
      </c>
      <c r="C1098" s="74" t="s">
        <v>2916</v>
      </c>
      <c r="D1098" s="74" t="s">
        <v>3523</v>
      </c>
      <c r="E1098" s="74" t="s">
        <v>5519</v>
      </c>
      <c r="F1098" s="74" t="s">
        <v>5520</v>
      </c>
      <c r="G1098" s="74" t="s">
        <v>5520</v>
      </c>
      <c r="H1098" s="74" t="str">
        <f t="shared" si="69"/>
        <v>B18</v>
      </c>
      <c r="I1098" s="74" t="str">
        <f>IF(ISERROR(VLOOKUP(H1098,BD!BN$2:BO$51,2,FALSE)),"",VLOOKUP(H1098,BD!BN$2:BO$51,2,FALSE))</f>
        <v>BLOQUE 18</v>
      </c>
      <c r="J1098" s="74" t="str">
        <f t="shared" si="68"/>
        <v>PA</v>
      </c>
      <c r="K1098" s="74" t="str">
        <f t="shared" si="70"/>
        <v>PALO AZUL</v>
      </c>
      <c r="L1098" s="74" t="str">
        <f t="shared" si="70"/>
        <v>PAD D</v>
      </c>
      <c r="M1098" s="74" t="str">
        <f t="shared" si="67"/>
        <v>PALO AZUL-D042</v>
      </c>
      <c r="N1098" s="71" t="s">
        <v>3382</v>
      </c>
    </row>
    <row r="1099" spans="1:14" hidden="1">
      <c r="A1099" s="74" t="s">
        <v>2768</v>
      </c>
      <c r="B1099" s="74" t="s">
        <v>5409</v>
      </c>
      <c r="C1099" s="74" t="s">
        <v>2916</v>
      </c>
      <c r="D1099" s="74" t="s">
        <v>3523</v>
      </c>
      <c r="E1099" s="74" t="s">
        <v>5519</v>
      </c>
      <c r="F1099" s="74" t="s">
        <v>5520</v>
      </c>
      <c r="G1099" s="74" t="s">
        <v>5521</v>
      </c>
      <c r="H1099" s="74" t="str">
        <f t="shared" si="69"/>
        <v>B18</v>
      </c>
      <c r="I1099" s="74" t="str">
        <f>IF(ISERROR(VLOOKUP(H1099,BD!BN$2:BO$51,2,FALSE)),"",VLOOKUP(H1099,BD!BN$2:BO$51,2,FALSE))</f>
        <v>BLOQUE 18</v>
      </c>
      <c r="J1099" s="74" t="str">
        <f t="shared" si="68"/>
        <v>PA</v>
      </c>
      <c r="K1099" s="74" t="str">
        <f t="shared" si="70"/>
        <v>PALO AZUL</v>
      </c>
      <c r="L1099" s="74" t="str">
        <f t="shared" si="70"/>
        <v>PAD D</v>
      </c>
      <c r="M1099" s="74" t="str">
        <f t="shared" si="67"/>
        <v>PALO AZUL-D042S1</v>
      </c>
      <c r="N1099" s="71" t="s">
        <v>3382</v>
      </c>
    </row>
    <row r="1100" spans="1:14" hidden="1">
      <c r="A1100" s="74" t="s">
        <v>2768</v>
      </c>
      <c r="B1100" s="74" t="s">
        <v>5409</v>
      </c>
      <c r="C1100" s="74" t="s">
        <v>2916</v>
      </c>
      <c r="D1100" s="74" t="s">
        <v>3523</v>
      </c>
      <c r="E1100" s="74" t="s">
        <v>5522</v>
      </c>
      <c r="F1100" s="74" t="s">
        <v>5523</v>
      </c>
      <c r="G1100" s="74" t="s">
        <v>5523</v>
      </c>
      <c r="H1100" s="74" t="str">
        <f t="shared" si="69"/>
        <v>B18</v>
      </c>
      <c r="I1100" s="74" t="str">
        <f>IF(ISERROR(VLOOKUP(H1100,BD!BN$2:BO$51,2,FALSE)),"",VLOOKUP(H1100,BD!BN$2:BO$51,2,FALSE))</f>
        <v>BLOQUE 18</v>
      </c>
      <c r="J1100" s="74" t="str">
        <f t="shared" si="68"/>
        <v>PA</v>
      </c>
      <c r="K1100" s="74" t="str">
        <f t="shared" si="70"/>
        <v>PALO AZUL</v>
      </c>
      <c r="L1100" s="74" t="str">
        <f t="shared" si="70"/>
        <v>PAD D</v>
      </c>
      <c r="M1100" s="74" t="str">
        <f t="shared" si="67"/>
        <v>PALO AZUL-D034H</v>
      </c>
      <c r="N1100" s="71" t="s">
        <v>3382</v>
      </c>
    </row>
    <row r="1101" spans="1:14" hidden="1">
      <c r="A1101" s="74" t="s">
        <v>2768</v>
      </c>
      <c r="B1101" s="74" t="s">
        <v>5409</v>
      </c>
      <c r="C1101" s="74" t="s">
        <v>2916</v>
      </c>
      <c r="D1101" s="74" t="s">
        <v>3523</v>
      </c>
      <c r="E1101" s="74" t="s">
        <v>5524</v>
      </c>
      <c r="F1101" s="74" t="s">
        <v>5525</v>
      </c>
      <c r="G1101" s="74" t="s">
        <v>5525</v>
      </c>
      <c r="H1101" s="74" t="str">
        <f t="shared" si="69"/>
        <v>B18</v>
      </c>
      <c r="I1101" s="74" t="str">
        <f>IF(ISERROR(VLOOKUP(H1101,BD!BN$2:BO$51,2,FALSE)),"",VLOOKUP(H1101,BD!BN$2:BO$51,2,FALSE))</f>
        <v>BLOQUE 18</v>
      </c>
      <c r="J1101" s="74" t="str">
        <f t="shared" si="68"/>
        <v>PA</v>
      </c>
      <c r="K1101" s="74" t="str">
        <f t="shared" si="70"/>
        <v>PALO AZUL</v>
      </c>
      <c r="L1101" s="74" t="str">
        <f t="shared" si="70"/>
        <v>PAD D</v>
      </c>
      <c r="M1101" s="74" t="str">
        <f t="shared" ref="M1101:M1166" si="71">+IF(F1101=F1100,E1101&amp;RIGHT(G1101,2),E1101)</f>
        <v>PALO AZUL-D028H</v>
      </c>
      <c r="N1101" s="71" t="s">
        <v>3382</v>
      </c>
    </row>
    <row r="1102" spans="1:14" hidden="1">
      <c r="A1102" s="74" t="s">
        <v>2768</v>
      </c>
      <c r="B1102" s="74" t="s">
        <v>5409</v>
      </c>
      <c r="C1102" s="74" t="s">
        <v>2916</v>
      </c>
      <c r="D1102" s="74" t="s">
        <v>4120</v>
      </c>
      <c r="E1102" s="74" t="s">
        <v>5526</v>
      </c>
      <c r="F1102" s="74" t="s">
        <v>5527</v>
      </c>
      <c r="G1102" s="74" t="s">
        <v>5527</v>
      </c>
      <c r="H1102" s="74" t="str">
        <f t="shared" si="69"/>
        <v>B18</v>
      </c>
      <c r="I1102" s="74" t="str">
        <f>IF(ISERROR(VLOOKUP(H1102,BD!BN$2:BO$51,2,FALSE)),"",VLOOKUP(H1102,BD!BN$2:BO$51,2,FALSE))</f>
        <v>BLOQUE 18</v>
      </c>
      <c r="J1102" s="74" t="str">
        <f t="shared" si="68"/>
        <v>PA</v>
      </c>
      <c r="K1102" s="74" t="str">
        <f t="shared" si="70"/>
        <v>PALO AZUL</v>
      </c>
      <c r="L1102" s="74" t="str">
        <f t="shared" si="70"/>
        <v>PAD N</v>
      </c>
      <c r="M1102" s="74" t="str">
        <f t="shared" si="71"/>
        <v>PALO AZUL-N051H</v>
      </c>
      <c r="N1102" s="71" t="s">
        <v>3382</v>
      </c>
    </row>
    <row r="1103" spans="1:14" hidden="1">
      <c r="A1103" s="74" t="s">
        <v>2768</v>
      </c>
      <c r="B1103" s="74" t="s">
        <v>5409</v>
      </c>
      <c r="C1103" s="74" t="s">
        <v>2916</v>
      </c>
      <c r="D1103" s="74" t="s">
        <v>4120</v>
      </c>
      <c r="E1103" s="74" t="s">
        <v>5528</v>
      </c>
      <c r="F1103" s="74" t="s">
        <v>5529</v>
      </c>
      <c r="G1103" s="74" t="s">
        <v>5529</v>
      </c>
      <c r="H1103" s="74" t="str">
        <f t="shared" si="69"/>
        <v>B18</v>
      </c>
      <c r="I1103" s="74" t="str">
        <f>IF(ISERROR(VLOOKUP(H1103,BD!BN$2:BO$51,2,FALSE)),"",VLOOKUP(H1103,BD!BN$2:BO$51,2,FALSE))</f>
        <v>BLOQUE 18</v>
      </c>
      <c r="J1103" s="74" t="str">
        <f t="shared" si="68"/>
        <v>PA</v>
      </c>
      <c r="K1103" s="74" t="str">
        <f t="shared" si="70"/>
        <v>PALO AZUL</v>
      </c>
      <c r="L1103" s="74" t="str">
        <f t="shared" si="70"/>
        <v>PAD N</v>
      </c>
      <c r="M1103" s="74" t="str">
        <f t="shared" si="71"/>
        <v>PALO AZUL-N058</v>
      </c>
      <c r="N1103" s="71" t="s">
        <v>3382</v>
      </c>
    </row>
    <row r="1104" spans="1:14" hidden="1">
      <c r="A1104" s="74" t="s">
        <v>2768</v>
      </c>
      <c r="B1104" s="74" t="s">
        <v>5409</v>
      </c>
      <c r="C1104" s="74" t="s">
        <v>2916</v>
      </c>
      <c r="D1104" s="74" t="s">
        <v>4120</v>
      </c>
      <c r="E1104" s="74" t="s">
        <v>5530</v>
      </c>
      <c r="F1104" s="74" t="s">
        <v>5531</v>
      </c>
      <c r="G1104" s="74" t="s">
        <v>5531</v>
      </c>
      <c r="H1104" s="74" t="str">
        <f t="shared" si="69"/>
        <v>B18</v>
      </c>
      <c r="I1104" s="74" t="str">
        <f>IF(ISERROR(VLOOKUP(H1104,BD!BN$2:BO$51,2,FALSE)),"",VLOOKUP(H1104,BD!BN$2:BO$51,2,FALSE))</f>
        <v>BLOQUE 18</v>
      </c>
      <c r="J1104" s="74" t="str">
        <f t="shared" si="68"/>
        <v>PA</v>
      </c>
      <c r="K1104" s="74" t="str">
        <f t="shared" si="70"/>
        <v>PALO AZUL</v>
      </c>
      <c r="L1104" s="74" t="str">
        <f t="shared" si="70"/>
        <v>PAD N</v>
      </c>
      <c r="M1104" s="74" t="str">
        <f t="shared" si="71"/>
        <v>PALO AZUL-N056</v>
      </c>
      <c r="N1104" s="71" t="s">
        <v>3382</v>
      </c>
    </row>
    <row r="1105" spans="1:14" hidden="1">
      <c r="A1105" s="74" t="s">
        <v>2768</v>
      </c>
      <c r="B1105" s="74" t="s">
        <v>5409</v>
      </c>
      <c r="C1105" s="74" t="s">
        <v>2916</v>
      </c>
      <c r="D1105" s="74" t="s">
        <v>4120</v>
      </c>
      <c r="E1105" s="74" t="s">
        <v>5532</v>
      </c>
      <c r="F1105" s="74" t="s">
        <v>5533</v>
      </c>
      <c r="G1105" s="74" t="s">
        <v>5533</v>
      </c>
      <c r="H1105" s="74" t="str">
        <f t="shared" si="69"/>
        <v>B18</v>
      </c>
      <c r="I1105" s="74" t="str">
        <f>IF(ISERROR(VLOOKUP(H1105,BD!BN$2:BO$51,2,FALSE)),"",VLOOKUP(H1105,BD!BN$2:BO$51,2,FALSE))</f>
        <v>BLOQUE 18</v>
      </c>
      <c r="J1105" s="74" t="str">
        <f t="shared" si="68"/>
        <v>PA</v>
      </c>
      <c r="K1105" s="74" t="str">
        <f t="shared" si="70"/>
        <v>PALO AZUL</v>
      </c>
      <c r="L1105" s="74" t="str">
        <f t="shared" si="70"/>
        <v>PAD N</v>
      </c>
      <c r="M1105" s="74" t="str">
        <f t="shared" si="71"/>
        <v>PALO AZUL-N055</v>
      </c>
      <c r="N1105" s="71" t="s">
        <v>3382</v>
      </c>
    </row>
    <row r="1106" spans="1:14" hidden="1">
      <c r="A1106" s="74" t="s">
        <v>2768</v>
      </c>
      <c r="B1106" s="74" t="s">
        <v>5409</v>
      </c>
      <c r="C1106" s="74" t="s">
        <v>2916</v>
      </c>
      <c r="D1106" s="74" t="s">
        <v>4120</v>
      </c>
      <c r="E1106" s="74" t="s">
        <v>5534</v>
      </c>
      <c r="F1106" s="74" t="s">
        <v>5535</v>
      </c>
      <c r="G1106" s="74" t="s">
        <v>5535</v>
      </c>
      <c r="H1106" s="74" t="str">
        <f t="shared" si="69"/>
        <v>B18</v>
      </c>
      <c r="I1106" s="74" t="str">
        <f>IF(ISERROR(VLOOKUP(H1106,BD!BN$2:BO$51,2,FALSE)),"",VLOOKUP(H1106,BD!BN$2:BO$51,2,FALSE))</f>
        <v>BLOQUE 18</v>
      </c>
      <c r="J1106" s="74" t="str">
        <f t="shared" si="68"/>
        <v>PA</v>
      </c>
      <c r="K1106" s="74" t="str">
        <f t="shared" si="70"/>
        <v>PALO AZUL</v>
      </c>
      <c r="L1106" s="74" t="str">
        <f t="shared" si="70"/>
        <v>PAD N</v>
      </c>
      <c r="M1106" s="74" t="str">
        <f t="shared" si="71"/>
        <v>PALO AZUL-N050H</v>
      </c>
      <c r="N1106" s="71" t="s">
        <v>3382</v>
      </c>
    </row>
    <row r="1107" spans="1:14" hidden="1">
      <c r="A1107" s="74" t="s">
        <v>2768</v>
      </c>
      <c r="B1107" s="74" t="s">
        <v>5409</v>
      </c>
      <c r="C1107" s="74" t="s">
        <v>2916</v>
      </c>
      <c r="D1107" s="74" t="s">
        <v>4120</v>
      </c>
      <c r="E1107" s="74" t="s">
        <v>5534</v>
      </c>
      <c r="F1107" s="74" t="s">
        <v>5535</v>
      </c>
      <c r="G1107" s="74" t="s">
        <v>5536</v>
      </c>
      <c r="H1107" s="74" t="str">
        <f t="shared" si="69"/>
        <v>B18</v>
      </c>
      <c r="I1107" s="74" t="str">
        <f>IF(ISERROR(VLOOKUP(H1107,BD!BN$2:BO$51,2,FALSE)),"",VLOOKUP(H1107,BD!BN$2:BO$51,2,FALSE))</f>
        <v>BLOQUE 18</v>
      </c>
      <c r="J1107" s="74" t="str">
        <f t="shared" si="68"/>
        <v>PA</v>
      </c>
      <c r="K1107" s="74" t="str">
        <f t="shared" si="70"/>
        <v>PALO AZUL</v>
      </c>
      <c r="L1107" s="74" t="str">
        <f t="shared" si="70"/>
        <v>PAD N</v>
      </c>
      <c r="M1107" s="74" t="str">
        <f t="shared" si="71"/>
        <v>PALO AZUL-N050HR1</v>
      </c>
      <c r="N1107" s="71" t="s">
        <v>3382</v>
      </c>
    </row>
    <row r="1108" spans="1:14" hidden="1">
      <c r="A1108" s="74" t="s">
        <v>2768</v>
      </c>
      <c r="B1108" s="74" t="s">
        <v>5409</v>
      </c>
      <c r="C1108" s="74" t="s">
        <v>2916</v>
      </c>
      <c r="D1108" s="74" t="s">
        <v>4120</v>
      </c>
      <c r="E1108" s="75" t="s">
        <v>5537</v>
      </c>
      <c r="F1108" s="74" t="s">
        <v>5535</v>
      </c>
      <c r="G1108" s="74" t="s">
        <v>5538</v>
      </c>
      <c r="H1108" s="74" t="str">
        <f t="shared" si="69"/>
        <v>B18</v>
      </c>
      <c r="I1108" s="74" t="str">
        <f>IF(ISERROR(VLOOKUP(H1108,BD!BN$2:BO$51,2,FALSE)),"",VLOOKUP(H1108,BD!BN$2:BO$51,2,FALSE))</f>
        <v>BLOQUE 18</v>
      </c>
      <c r="J1108" s="74" t="str">
        <f t="shared" si="68"/>
        <v>PA</v>
      </c>
      <c r="K1108" s="74" t="str">
        <f t="shared" si="70"/>
        <v>PALO AZUL</v>
      </c>
      <c r="L1108" s="74" t="str">
        <f t="shared" si="70"/>
        <v>PAD N</v>
      </c>
      <c r="M1108" s="74" t="str">
        <f t="shared" si="71"/>
        <v>PALO AZUL-N050HR1S1</v>
      </c>
      <c r="N1108" s="71" t="s">
        <v>3382</v>
      </c>
    </row>
    <row r="1109" spans="1:14" hidden="1">
      <c r="A1109" s="74" t="s">
        <v>2768</v>
      </c>
      <c r="B1109" s="74" t="s">
        <v>5409</v>
      </c>
      <c r="C1109" s="74" t="s">
        <v>2916</v>
      </c>
      <c r="D1109" s="74" t="s">
        <v>4120</v>
      </c>
      <c r="E1109" s="74" t="s">
        <v>5539</v>
      </c>
      <c r="F1109" s="74" t="s">
        <v>5540</v>
      </c>
      <c r="G1109" s="74" t="s">
        <v>5540</v>
      </c>
      <c r="H1109" s="74" t="str">
        <f t="shared" si="69"/>
        <v>B18</v>
      </c>
      <c r="I1109" s="74" t="str">
        <f>IF(ISERROR(VLOOKUP(H1109,BD!BN$2:BO$51,2,FALSE)),"",VLOOKUP(H1109,BD!BN$2:BO$51,2,FALSE))</f>
        <v>BLOQUE 18</v>
      </c>
      <c r="J1109" s="74" t="str">
        <f t="shared" ref="J1109:J1173" si="72">IF(B1109="","",B1109)</f>
        <v>PA</v>
      </c>
      <c r="K1109" s="74" t="str">
        <f t="shared" si="70"/>
        <v>PALO AZUL</v>
      </c>
      <c r="L1109" s="74" t="str">
        <f t="shared" si="70"/>
        <v>PAD N</v>
      </c>
      <c r="M1109" s="74" t="str">
        <f t="shared" si="71"/>
        <v>PALO AZUL-N029</v>
      </c>
      <c r="N1109" s="71" t="s">
        <v>3382</v>
      </c>
    </row>
    <row r="1110" spans="1:14" hidden="1">
      <c r="A1110" s="74" t="s">
        <v>2768</v>
      </c>
      <c r="B1110" s="74" t="s">
        <v>5409</v>
      </c>
      <c r="C1110" s="74" t="s">
        <v>2916</v>
      </c>
      <c r="D1110" s="74" t="s">
        <v>4120</v>
      </c>
      <c r="E1110" s="74" t="s">
        <v>5541</v>
      </c>
      <c r="F1110" s="74" t="s">
        <v>5542</v>
      </c>
      <c r="G1110" s="74" t="s">
        <v>5542</v>
      </c>
      <c r="H1110" s="74" t="str">
        <f t="shared" si="69"/>
        <v>B18</v>
      </c>
      <c r="I1110" s="74" t="str">
        <f>IF(ISERROR(VLOOKUP(H1110,BD!BN$2:BO$51,2,FALSE)),"",VLOOKUP(H1110,BD!BN$2:BO$51,2,FALSE))</f>
        <v>BLOQUE 18</v>
      </c>
      <c r="J1110" s="74" t="str">
        <f t="shared" si="72"/>
        <v>PA</v>
      </c>
      <c r="K1110" s="74" t="str">
        <f t="shared" si="70"/>
        <v>PALO AZUL</v>
      </c>
      <c r="L1110" s="74" t="str">
        <f t="shared" si="70"/>
        <v>PAD N</v>
      </c>
      <c r="M1110" s="74" t="str">
        <f t="shared" si="71"/>
        <v>PALO AZUL-N049H</v>
      </c>
      <c r="N1110" s="71" t="s">
        <v>3382</v>
      </c>
    </row>
    <row r="1111" spans="1:14" hidden="1">
      <c r="A1111" s="74" t="s">
        <v>2768</v>
      </c>
      <c r="B1111" s="74" t="s">
        <v>5409</v>
      </c>
      <c r="C1111" s="74" t="s">
        <v>2916</v>
      </c>
      <c r="D1111" s="74" t="s">
        <v>4120</v>
      </c>
      <c r="E1111" s="74" t="s">
        <v>5541</v>
      </c>
      <c r="F1111" s="74" t="s">
        <v>5542</v>
      </c>
      <c r="G1111" s="74" t="s">
        <v>5543</v>
      </c>
      <c r="H1111" s="74" t="str">
        <f>+A1111</f>
        <v>B18</v>
      </c>
      <c r="I1111" s="74" t="str">
        <f>IF(ISERROR(VLOOKUP(H1111,BD!BN$2:BO$51,2,FALSE)),"",VLOOKUP(H1111,BD!BN$2:BO$51,2,FALSE))</f>
        <v>BLOQUE 18</v>
      </c>
      <c r="J1111" s="74" t="str">
        <f>IF(B1111="","",B1111)</f>
        <v>PA</v>
      </c>
      <c r="K1111" s="74" t="str">
        <f>+C1111</f>
        <v>PALO AZUL</v>
      </c>
      <c r="L1111" s="74" t="str">
        <f>+D1111</f>
        <v>PAD N</v>
      </c>
      <c r="M1111" s="74" t="str">
        <f t="shared" si="71"/>
        <v>PALO AZUL-N049HS1</v>
      </c>
      <c r="N1111" s="71" t="s">
        <v>3382</v>
      </c>
    </row>
    <row r="1112" spans="1:14" hidden="1">
      <c r="A1112" s="74" t="s">
        <v>2768</v>
      </c>
      <c r="B1112" s="74" t="s">
        <v>5409</v>
      </c>
      <c r="C1112" s="74" t="s">
        <v>2916</v>
      </c>
      <c r="D1112" s="74" t="s">
        <v>4120</v>
      </c>
      <c r="E1112" s="74" t="s">
        <v>5544</v>
      </c>
      <c r="F1112" s="74" t="s">
        <v>5545</v>
      </c>
      <c r="G1112" s="74" t="s">
        <v>5545</v>
      </c>
      <c r="H1112" s="74" t="str">
        <f>+A1112</f>
        <v>B18</v>
      </c>
      <c r="I1112" s="74" t="str">
        <f>IF(ISERROR(VLOOKUP(H1112,BD!BN$2:BO$51,2,FALSE)),"",VLOOKUP(H1112,BD!BN$2:BO$51,2,FALSE))</f>
        <v>BLOQUE 18</v>
      </c>
      <c r="J1112" s="74" t="str">
        <f t="shared" si="72"/>
        <v>PA</v>
      </c>
      <c r="K1112" s="74" t="str">
        <f t="shared" si="70"/>
        <v>PALO AZUL</v>
      </c>
      <c r="L1112" s="74" t="str">
        <f t="shared" si="70"/>
        <v>PAD N</v>
      </c>
      <c r="M1112" s="74" t="str">
        <f t="shared" si="71"/>
        <v>PALO AZUL-N054</v>
      </c>
      <c r="N1112" s="71" t="s">
        <v>3382</v>
      </c>
    </row>
    <row r="1113" spans="1:14" hidden="1">
      <c r="A1113" s="74" t="s">
        <v>2768</v>
      </c>
      <c r="B1113" s="74" t="s">
        <v>5409</v>
      </c>
      <c r="C1113" s="74" t="s">
        <v>2916</v>
      </c>
      <c r="D1113" s="74" t="s">
        <v>4120</v>
      </c>
      <c r="E1113" s="74" t="s">
        <v>5546</v>
      </c>
      <c r="F1113" s="74" t="s">
        <v>5547</v>
      </c>
      <c r="G1113" s="74" t="s">
        <v>5547</v>
      </c>
      <c r="H1113" s="74" t="str">
        <f>+A1113</f>
        <v>B18</v>
      </c>
      <c r="I1113" s="74" t="str">
        <f>IF(ISERROR(VLOOKUP(H1113,BD!BN$2:BO$51,2,FALSE)),"",VLOOKUP(H1113,BD!BN$2:BO$51,2,FALSE))</f>
        <v>BLOQUE 18</v>
      </c>
      <c r="J1113" s="74" t="str">
        <f t="shared" si="72"/>
        <v>PA</v>
      </c>
      <c r="K1113" s="74" t="str">
        <f t="shared" si="70"/>
        <v>PALO AZUL</v>
      </c>
      <c r="L1113" s="74" t="str">
        <f t="shared" si="70"/>
        <v>PAD N</v>
      </c>
      <c r="M1113" s="74" t="str">
        <f t="shared" si="71"/>
        <v>PALO AZUL-N057</v>
      </c>
      <c r="N1113" s="71" t="s">
        <v>3382</v>
      </c>
    </row>
    <row r="1114" spans="1:14" hidden="1">
      <c r="A1114" s="74" t="s">
        <v>2768</v>
      </c>
      <c r="B1114" s="74" t="s">
        <v>5409</v>
      </c>
      <c r="C1114" s="74" t="s">
        <v>2916</v>
      </c>
      <c r="D1114" s="74" t="s">
        <v>4120</v>
      </c>
      <c r="E1114" s="74" t="s">
        <v>5548</v>
      </c>
      <c r="F1114" s="74" t="s">
        <v>5549</v>
      </c>
      <c r="G1114" s="74" t="s">
        <v>5549</v>
      </c>
      <c r="H1114" s="74" t="str">
        <f>+A1114</f>
        <v>B18</v>
      </c>
      <c r="I1114" s="74" t="str">
        <f>IF(ISERROR(VLOOKUP(H1114,BD!BN$2:BO$51,2,FALSE)),"",VLOOKUP(H1114,BD!BN$2:BO$51,2,FALSE))</f>
        <v>BLOQUE 18</v>
      </c>
      <c r="J1114" s="74" t="str">
        <f t="shared" si="72"/>
        <v>PA</v>
      </c>
      <c r="K1114" s="74" t="str">
        <f>+C1114</f>
        <v>PALO AZUL</v>
      </c>
      <c r="L1114" s="74" t="str">
        <f>+D1114</f>
        <v>PAD N</v>
      </c>
      <c r="M1114" s="74" t="str">
        <f t="shared" si="71"/>
        <v>PALO AZUL-N053H</v>
      </c>
      <c r="N1114" s="71" t="s">
        <v>3382</v>
      </c>
    </row>
    <row r="1115" spans="1:14" hidden="1">
      <c r="A1115" s="74" t="s">
        <v>2768</v>
      </c>
      <c r="B1115" s="74" t="s">
        <v>5409</v>
      </c>
      <c r="C1115" s="74" t="s">
        <v>2916</v>
      </c>
      <c r="D1115" s="74" t="s">
        <v>4120</v>
      </c>
      <c r="E1115" s="74" t="s">
        <v>5548</v>
      </c>
      <c r="F1115" s="74" t="s">
        <v>5549</v>
      </c>
      <c r="G1115" s="74" t="s">
        <v>5550</v>
      </c>
      <c r="H1115" s="74" t="str">
        <f t="shared" ref="H1115:H1181" si="73">+A1115</f>
        <v>B18</v>
      </c>
      <c r="I1115" s="74" t="str">
        <f>IF(ISERROR(VLOOKUP(H1115,BD!BN$2:BO$51,2,FALSE)),"",VLOOKUP(H1115,BD!BN$2:BO$51,2,FALSE))</f>
        <v>BLOQUE 18</v>
      </c>
      <c r="J1115" s="74" t="str">
        <f t="shared" si="72"/>
        <v>PA</v>
      </c>
      <c r="K1115" s="74" t="str">
        <f t="shared" ref="K1115:L1181" si="74">+C1115</f>
        <v>PALO AZUL</v>
      </c>
      <c r="L1115" s="74" t="str">
        <f t="shared" si="74"/>
        <v>PAD N</v>
      </c>
      <c r="M1115" s="74" t="str">
        <f t="shared" si="71"/>
        <v>PALO AZUL-N053HS1</v>
      </c>
      <c r="N1115" s="71" t="s">
        <v>3382</v>
      </c>
    </row>
    <row r="1116" spans="1:14" hidden="1">
      <c r="A1116" s="74" t="s">
        <v>2768</v>
      </c>
      <c r="B1116" s="74" t="s">
        <v>5409</v>
      </c>
      <c r="C1116" s="74" t="s">
        <v>2916</v>
      </c>
      <c r="D1116" s="74" t="s">
        <v>4120</v>
      </c>
      <c r="E1116" s="74" t="s">
        <v>5551</v>
      </c>
      <c r="F1116" s="74" t="s">
        <v>5549</v>
      </c>
      <c r="G1116" s="74" t="s">
        <v>5552</v>
      </c>
      <c r="H1116" s="74" t="str">
        <f t="shared" si="73"/>
        <v>B18</v>
      </c>
      <c r="I1116" s="74" t="str">
        <f>IF(ISERROR(VLOOKUP(H1116,BD!BN$2:BO$51,2,FALSE)),"",VLOOKUP(H1116,BD!BN$2:BO$51,2,FALSE))</f>
        <v>BLOQUE 18</v>
      </c>
      <c r="J1116" s="74" t="str">
        <f t="shared" si="72"/>
        <v>PA</v>
      </c>
      <c r="K1116" s="74" t="str">
        <f t="shared" si="74"/>
        <v>PALO AZUL</v>
      </c>
      <c r="L1116" s="74" t="str">
        <f t="shared" si="74"/>
        <v>PAD N</v>
      </c>
      <c r="M1116" s="74" t="str">
        <f t="shared" si="71"/>
        <v>PALO AZUL-N053R1</v>
      </c>
      <c r="N1116" s="71" t="s">
        <v>3382</v>
      </c>
    </row>
    <row r="1117" spans="1:14" hidden="1">
      <c r="A1117" s="74" t="s">
        <v>2768</v>
      </c>
      <c r="B1117" s="74" t="s">
        <v>5409</v>
      </c>
      <c r="C1117" s="74" t="s">
        <v>2916</v>
      </c>
      <c r="D1117" s="74" t="s">
        <v>4120</v>
      </c>
      <c r="E1117" s="74" t="s">
        <v>5553</v>
      </c>
      <c r="F1117" s="74" t="s">
        <v>5554</v>
      </c>
      <c r="G1117" s="74" t="s">
        <v>5554</v>
      </c>
      <c r="H1117" s="74" t="str">
        <f t="shared" si="73"/>
        <v>B18</v>
      </c>
      <c r="I1117" s="74" t="str">
        <f>IF(ISERROR(VLOOKUP(H1117,BD!BN$2:BO$51,2,FALSE)),"",VLOOKUP(H1117,BD!BN$2:BO$51,2,FALSE))</f>
        <v>BLOQUE 18</v>
      </c>
      <c r="J1117" s="74" t="str">
        <f t="shared" si="72"/>
        <v>PA</v>
      </c>
      <c r="K1117" s="74" t="str">
        <f t="shared" si="74"/>
        <v>PALO AZUL</v>
      </c>
      <c r="L1117" s="74" t="str">
        <f t="shared" si="74"/>
        <v>PAD N</v>
      </c>
      <c r="M1117" s="74" t="str">
        <f t="shared" si="71"/>
        <v>PALO AZUL-N059</v>
      </c>
      <c r="N1117" s="71" t="s">
        <v>3382</v>
      </c>
    </row>
    <row r="1118" spans="1:14" hidden="1">
      <c r="A1118" s="74" t="s">
        <v>2768</v>
      </c>
      <c r="B1118" s="74" t="s">
        <v>5409</v>
      </c>
      <c r="C1118" s="74" t="s">
        <v>2916</v>
      </c>
      <c r="D1118" s="74" t="s">
        <v>4120</v>
      </c>
      <c r="E1118" s="74" t="s">
        <v>5555</v>
      </c>
      <c r="F1118" s="74" t="s">
        <v>5556</v>
      </c>
      <c r="G1118" s="74" t="s">
        <v>5556</v>
      </c>
      <c r="H1118" s="74" t="str">
        <f>+A1118</f>
        <v>B18</v>
      </c>
      <c r="I1118" s="74" t="str">
        <f>IF(ISERROR(VLOOKUP(H1118,BD!BN$2:BO$51,2,FALSE)),"",VLOOKUP(H1118,BD!BN$2:BO$51,2,FALSE))</f>
        <v>BLOQUE 18</v>
      </c>
      <c r="J1118" s="74" t="str">
        <f t="shared" si="72"/>
        <v>PA</v>
      </c>
      <c r="K1118" s="74" t="str">
        <f>+C1118</f>
        <v>PALO AZUL</v>
      </c>
      <c r="L1118" s="74" t="str">
        <f>+D1118</f>
        <v>PAD N</v>
      </c>
      <c r="M1118" s="74" t="str">
        <f t="shared" si="71"/>
        <v>PALO AZUL-N052</v>
      </c>
      <c r="N1118" s="71" t="s">
        <v>3382</v>
      </c>
    </row>
    <row r="1119" spans="1:14" hidden="1">
      <c r="A1119" s="74" t="s">
        <v>2768</v>
      </c>
      <c r="B1119" s="74" t="s">
        <v>5409</v>
      </c>
      <c r="C1119" s="74" t="s">
        <v>2916</v>
      </c>
      <c r="D1119" s="74" t="s">
        <v>4120</v>
      </c>
      <c r="E1119" s="74" t="s">
        <v>5555</v>
      </c>
      <c r="F1119" s="74" t="s">
        <v>5556</v>
      </c>
      <c r="G1119" s="74" t="s">
        <v>5557</v>
      </c>
      <c r="H1119" s="74" t="str">
        <f t="shared" si="73"/>
        <v>B18</v>
      </c>
      <c r="I1119" s="74" t="str">
        <f>IF(ISERROR(VLOOKUP(H1119,BD!BN$2:BO$51,2,FALSE)),"",VLOOKUP(H1119,BD!BN$2:BO$51,2,FALSE))</f>
        <v>BLOQUE 18</v>
      </c>
      <c r="J1119" s="74" t="str">
        <f t="shared" si="72"/>
        <v>PA</v>
      </c>
      <c r="K1119" s="74" t="str">
        <f t="shared" si="74"/>
        <v>PALO AZUL</v>
      </c>
      <c r="L1119" s="74" t="str">
        <f t="shared" si="74"/>
        <v>PAD N</v>
      </c>
      <c r="M1119" s="74" t="str">
        <f t="shared" si="71"/>
        <v>PALO AZUL-N052R1</v>
      </c>
      <c r="N1119" s="71" t="s">
        <v>3382</v>
      </c>
    </row>
    <row r="1120" spans="1:14" hidden="1">
      <c r="A1120" s="74" t="s">
        <v>2768</v>
      </c>
      <c r="B1120" s="74" t="s">
        <v>5409</v>
      </c>
      <c r="C1120" s="74" t="s">
        <v>2924</v>
      </c>
      <c r="D1120" s="74" t="s">
        <v>3489</v>
      </c>
      <c r="E1120" s="74" t="s">
        <v>5558</v>
      </c>
      <c r="F1120" s="74" t="s">
        <v>5559</v>
      </c>
      <c r="G1120" s="74" t="s">
        <v>5559</v>
      </c>
      <c r="H1120" s="74" t="str">
        <f t="shared" si="73"/>
        <v>B18</v>
      </c>
      <c r="I1120" s="74" t="str">
        <f>IF(ISERROR(VLOOKUP(H1120,BD!BN$2:BO$51,2,FALSE)),"",VLOOKUP(H1120,BD!BN$2:BO$51,2,FALSE))</f>
        <v>BLOQUE 18</v>
      </c>
      <c r="J1120" s="74" t="str">
        <f t="shared" si="72"/>
        <v>PA</v>
      </c>
      <c r="K1120" s="74" t="str">
        <f t="shared" si="74"/>
        <v>PATA</v>
      </c>
      <c r="L1120" s="74" t="str">
        <f t="shared" si="74"/>
        <v>PAD A</v>
      </c>
      <c r="M1120" s="74" t="str">
        <f t="shared" si="71"/>
        <v>PATA-A007</v>
      </c>
      <c r="N1120" s="71" t="s">
        <v>3382</v>
      </c>
    </row>
    <row r="1121" spans="1:14" hidden="1">
      <c r="A1121" s="74" t="s">
        <v>2768</v>
      </c>
      <c r="B1121" s="74" t="s">
        <v>5409</v>
      </c>
      <c r="C1121" s="74" t="s">
        <v>2924</v>
      </c>
      <c r="D1121" s="74" t="s">
        <v>3489</v>
      </c>
      <c r="E1121" s="74" t="s">
        <v>5560</v>
      </c>
      <c r="F1121" s="74" t="s">
        <v>5561</v>
      </c>
      <c r="G1121" s="74" t="s">
        <v>5561</v>
      </c>
      <c r="H1121" s="74" t="str">
        <f t="shared" si="73"/>
        <v>B18</v>
      </c>
      <c r="I1121" s="74" t="str">
        <f>IF(ISERROR(VLOOKUP(H1121,BD!BN$2:BO$51,2,FALSE)),"",VLOOKUP(H1121,BD!BN$2:BO$51,2,FALSE))</f>
        <v>BLOQUE 18</v>
      </c>
      <c r="J1121" s="74" t="str">
        <f t="shared" si="72"/>
        <v>PA</v>
      </c>
      <c r="K1121" s="74" t="str">
        <f t="shared" si="74"/>
        <v>PATA</v>
      </c>
      <c r="L1121" s="74" t="str">
        <f t="shared" si="74"/>
        <v>PAD A</v>
      </c>
      <c r="M1121" s="74" t="str">
        <f t="shared" si="71"/>
        <v>PATA-A006</v>
      </c>
      <c r="N1121" s="71" t="s">
        <v>3382</v>
      </c>
    </row>
    <row r="1122" spans="1:14" hidden="1">
      <c r="A1122" s="74" t="s">
        <v>2768</v>
      </c>
      <c r="B1122" s="74" t="s">
        <v>5409</v>
      </c>
      <c r="C1122" s="74" t="s">
        <v>2924</v>
      </c>
      <c r="D1122" s="74" t="s">
        <v>3489</v>
      </c>
      <c r="E1122" s="74" t="s">
        <v>5562</v>
      </c>
      <c r="F1122" s="74" t="s">
        <v>5563</v>
      </c>
      <c r="G1122" s="74" t="s">
        <v>5563</v>
      </c>
      <c r="H1122" s="74" t="str">
        <f t="shared" si="73"/>
        <v>B18</v>
      </c>
      <c r="I1122" s="74" t="str">
        <f>IF(ISERROR(VLOOKUP(H1122,BD!BN$2:BO$51,2,FALSE)),"",VLOOKUP(H1122,BD!BN$2:BO$51,2,FALSE))</f>
        <v>BLOQUE 18</v>
      </c>
      <c r="J1122" s="74" t="str">
        <f t="shared" si="72"/>
        <v>PA</v>
      </c>
      <c r="K1122" s="74" t="str">
        <f t="shared" si="74"/>
        <v>PATA</v>
      </c>
      <c r="L1122" s="74" t="str">
        <f t="shared" si="74"/>
        <v>PAD A</v>
      </c>
      <c r="M1122" s="74" t="str">
        <f t="shared" si="71"/>
        <v>PATA-A004</v>
      </c>
      <c r="N1122" s="71" t="s">
        <v>3382</v>
      </c>
    </row>
    <row r="1123" spans="1:14" hidden="1">
      <c r="A1123" s="74" t="s">
        <v>2768</v>
      </c>
      <c r="B1123" s="74" t="s">
        <v>5409</v>
      </c>
      <c r="C1123" s="74" t="s">
        <v>2924</v>
      </c>
      <c r="D1123" s="74" t="s">
        <v>3489</v>
      </c>
      <c r="E1123" s="74" t="s">
        <v>5564</v>
      </c>
      <c r="F1123" s="74" t="s">
        <v>5565</v>
      </c>
      <c r="G1123" s="74" t="s">
        <v>5565</v>
      </c>
      <c r="H1123" s="74" t="str">
        <f t="shared" si="73"/>
        <v>B18</v>
      </c>
      <c r="I1123" s="74" t="str">
        <f>IF(ISERROR(VLOOKUP(H1123,BD!BN$2:BO$51,2,FALSE)),"",VLOOKUP(H1123,BD!BN$2:BO$51,2,FALSE))</f>
        <v>BLOQUE 18</v>
      </c>
      <c r="J1123" s="74" t="str">
        <f t="shared" si="72"/>
        <v>PA</v>
      </c>
      <c r="K1123" s="74" t="str">
        <f t="shared" si="74"/>
        <v>PATA</v>
      </c>
      <c r="L1123" s="74" t="str">
        <f t="shared" si="74"/>
        <v>PAD A</v>
      </c>
      <c r="M1123" s="74" t="str">
        <f t="shared" si="71"/>
        <v>PATA-A001</v>
      </c>
      <c r="N1123" s="71" t="s">
        <v>3382</v>
      </c>
    </row>
    <row r="1124" spans="1:14" hidden="1">
      <c r="A1124" s="74" t="s">
        <v>2768</v>
      </c>
      <c r="B1124" s="74" t="s">
        <v>5409</v>
      </c>
      <c r="C1124" s="74" t="s">
        <v>2924</v>
      </c>
      <c r="D1124" s="74" t="s">
        <v>3489</v>
      </c>
      <c r="E1124" s="74" t="s">
        <v>5566</v>
      </c>
      <c r="F1124" s="74" t="s">
        <v>5567</v>
      </c>
      <c r="G1124" s="74" t="s">
        <v>5567</v>
      </c>
      <c r="H1124" s="74" t="str">
        <f t="shared" si="73"/>
        <v>B18</v>
      </c>
      <c r="I1124" s="74" t="str">
        <f>IF(ISERROR(VLOOKUP(H1124,BD!BN$2:BO$51,2,FALSE)),"",VLOOKUP(H1124,BD!BN$2:BO$51,2,FALSE))</f>
        <v>BLOQUE 18</v>
      </c>
      <c r="J1124" s="74" t="str">
        <f t="shared" si="72"/>
        <v>PA</v>
      </c>
      <c r="K1124" s="74" t="str">
        <f t="shared" si="74"/>
        <v>PATA</v>
      </c>
      <c r="L1124" s="74" t="str">
        <f t="shared" si="74"/>
        <v>PAD A</v>
      </c>
      <c r="M1124" s="74" t="str">
        <f t="shared" si="71"/>
        <v>PATA-A002</v>
      </c>
      <c r="N1124" s="71" t="s">
        <v>3382</v>
      </c>
    </row>
    <row r="1125" spans="1:14" hidden="1">
      <c r="A1125" s="74" t="s">
        <v>2768</v>
      </c>
      <c r="B1125" s="74" t="s">
        <v>5409</v>
      </c>
      <c r="C1125" s="74" t="s">
        <v>2924</v>
      </c>
      <c r="D1125" s="74" t="s">
        <v>3489</v>
      </c>
      <c r="E1125" s="74" t="s">
        <v>5568</v>
      </c>
      <c r="F1125" s="74" t="s">
        <v>5569</v>
      </c>
      <c r="G1125" s="74" t="s">
        <v>5569</v>
      </c>
      <c r="H1125" s="74" t="str">
        <f t="shared" si="73"/>
        <v>B18</v>
      </c>
      <c r="I1125" s="74" t="str">
        <f>IF(ISERROR(VLOOKUP(H1125,BD!BN$2:BO$51,2,FALSE)),"",VLOOKUP(H1125,BD!BN$2:BO$51,2,FALSE))</f>
        <v>BLOQUE 18</v>
      </c>
      <c r="J1125" s="74" t="str">
        <f t="shared" si="72"/>
        <v>PA</v>
      </c>
      <c r="K1125" s="74" t="str">
        <f t="shared" si="74"/>
        <v>PATA</v>
      </c>
      <c r="L1125" s="74" t="str">
        <f t="shared" si="74"/>
        <v>PAD A</v>
      </c>
      <c r="M1125" s="74" t="str">
        <f t="shared" si="71"/>
        <v>PATA-A005</v>
      </c>
      <c r="N1125" s="71" t="s">
        <v>3382</v>
      </c>
    </row>
    <row r="1126" spans="1:14" hidden="1">
      <c r="A1126" s="74" t="s">
        <v>2768</v>
      </c>
      <c r="B1126" s="74" t="s">
        <v>5409</v>
      </c>
      <c r="C1126" s="74" t="s">
        <v>2924</v>
      </c>
      <c r="D1126" s="74" t="s">
        <v>3519</v>
      </c>
      <c r="E1126" s="74" t="s">
        <v>5570</v>
      </c>
      <c r="F1126" s="74" t="s">
        <v>5571</v>
      </c>
      <c r="G1126" s="74" t="s">
        <v>5571</v>
      </c>
      <c r="H1126" s="74" t="str">
        <f t="shared" si="73"/>
        <v>B18</v>
      </c>
      <c r="I1126" s="74" t="str">
        <f>IF(ISERROR(VLOOKUP(H1126,BD!BN$2:BO$51,2,FALSE)),"",VLOOKUP(H1126,BD!BN$2:BO$51,2,FALSE))</f>
        <v>BLOQUE 18</v>
      </c>
      <c r="J1126" s="74" t="str">
        <f t="shared" si="72"/>
        <v>PA</v>
      </c>
      <c r="K1126" s="74" t="str">
        <f t="shared" si="74"/>
        <v>PATA</v>
      </c>
      <c r="L1126" s="74" t="str">
        <f t="shared" si="74"/>
        <v>PAD C</v>
      </c>
      <c r="M1126" s="74" t="str">
        <f t="shared" si="71"/>
        <v>PATA-C008</v>
      </c>
      <c r="N1126" s="71" t="s">
        <v>3382</v>
      </c>
    </row>
    <row r="1127" spans="1:14" hidden="1">
      <c r="A1127" s="74" t="s">
        <v>2768</v>
      </c>
      <c r="B1127" s="74" t="s">
        <v>5409</v>
      </c>
      <c r="C1127" s="74" t="s">
        <v>2924</v>
      </c>
      <c r="D1127" s="74" t="s">
        <v>3519</v>
      </c>
      <c r="E1127" s="74" t="s">
        <v>5572</v>
      </c>
      <c r="F1127" s="74" t="s">
        <v>5573</v>
      </c>
      <c r="G1127" s="74" t="s">
        <v>5573</v>
      </c>
      <c r="H1127" s="74" t="str">
        <f t="shared" si="73"/>
        <v>B18</v>
      </c>
      <c r="I1127" s="74" t="str">
        <f>IF(ISERROR(VLOOKUP(H1127,BD!BN$2:BO$51,2,FALSE)),"",VLOOKUP(H1127,BD!BN$2:BO$51,2,FALSE))</f>
        <v>BLOQUE 18</v>
      </c>
      <c r="J1127" s="74" t="str">
        <f t="shared" si="72"/>
        <v>PA</v>
      </c>
      <c r="K1127" s="74" t="str">
        <f t="shared" si="74"/>
        <v>PATA</v>
      </c>
      <c r="L1127" s="74" t="str">
        <f t="shared" si="74"/>
        <v>PAD C</v>
      </c>
      <c r="M1127" s="74" t="str">
        <f t="shared" si="71"/>
        <v>PATA-C009</v>
      </c>
      <c r="N1127" s="71" t="s">
        <v>3382</v>
      </c>
    </row>
    <row r="1128" spans="1:14" hidden="1">
      <c r="A1128" s="74" t="s">
        <v>2768</v>
      </c>
      <c r="B1128" s="74" t="s">
        <v>5409</v>
      </c>
      <c r="C1128" s="74" t="s">
        <v>5574</v>
      </c>
      <c r="D1128" s="74" t="s">
        <v>3489</v>
      </c>
      <c r="E1128" s="74" t="s">
        <v>5575</v>
      </c>
      <c r="F1128" s="74" t="s">
        <v>5576</v>
      </c>
      <c r="G1128" s="74" t="s">
        <v>5576</v>
      </c>
      <c r="H1128" s="74" t="str">
        <f t="shared" si="73"/>
        <v>B18</v>
      </c>
      <c r="I1128" s="74" t="str">
        <f>IF(ISERROR(VLOOKUP(H1128,BD!BN$2:BO$51,2,FALSE)),"",VLOOKUP(H1128,BD!BN$2:BO$51,2,FALSE))</f>
        <v>BLOQUE 18</v>
      </c>
      <c r="J1128" s="74" t="str">
        <f t="shared" si="72"/>
        <v>PA</v>
      </c>
      <c r="K1128" s="74" t="str">
        <f t="shared" si="74"/>
        <v>PATA SURESTE</v>
      </c>
      <c r="L1128" s="74" t="str">
        <f t="shared" si="74"/>
        <v>PAD A</v>
      </c>
      <c r="M1128" s="74" t="str">
        <f t="shared" si="71"/>
        <v>PATA SURESTE-A001</v>
      </c>
      <c r="N1128" s="71" t="s">
        <v>3382</v>
      </c>
    </row>
    <row r="1129" spans="1:14" hidden="1">
      <c r="A1129" s="74" t="s">
        <v>2778</v>
      </c>
      <c r="B1129" s="74"/>
      <c r="C1129" s="74" t="s">
        <v>5577</v>
      </c>
      <c r="D1129" s="74" t="s">
        <v>3374</v>
      </c>
      <c r="E1129" s="74" t="s">
        <v>5578</v>
      </c>
      <c r="F1129" s="74" t="s">
        <v>5579</v>
      </c>
      <c r="G1129" s="74" t="s">
        <v>5579</v>
      </c>
      <c r="H1129" s="74" t="str">
        <f t="shared" si="73"/>
        <v>B20</v>
      </c>
      <c r="I1129" s="74" t="str">
        <f>IF(ISERROR(VLOOKUP(H1129,BD!BN$2:BO$51,2,FALSE)),"",VLOOKUP(H1129,BD!BN$2:BO$51,2,FALSE))</f>
        <v>BLOQUE 20</v>
      </c>
      <c r="J1129" s="74" t="str">
        <f t="shared" si="72"/>
        <v/>
      </c>
      <c r="K1129" s="74" t="str">
        <f t="shared" si="74"/>
        <v>SAN CARLOS</v>
      </c>
      <c r="L1129" s="74" t="str">
        <f t="shared" si="74"/>
        <v>PAD</v>
      </c>
      <c r="M1129" s="74" t="str">
        <f t="shared" si="71"/>
        <v>SAN CARLOS-001</v>
      </c>
      <c r="N1129" s="71" t="s">
        <v>3382</v>
      </c>
    </row>
    <row r="1130" spans="1:14" hidden="1">
      <c r="A1130" s="74" t="s">
        <v>2789</v>
      </c>
      <c r="B1130" s="74" t="s">
        <v>3547</v>
      </c>
      <c r="C1130" s="74" t="s">
        <v>5580</v>
      </c>
      <c r="D1130" s="74" t="s">
        <v>3489</v>
      </c>
      <c r="E1130" s="74" t="s">
        <v>5581</v>
      </c>
      <c r="F1130" s="74" t="s">
        <v>5582</v>
      </c>
      <c r="G1130" s="74" t="s">
        <v>5582</v>
      </c>
      <c r="H1130" s="74" t="str">
        <f t="shared" si="73"/>
        <v>B21</v>
      </c>
      <c r="I1130" s="74" t="str">
        <f>IF(ISERROR(VLOOKUP(H1130,BD!BN$2:BO$51,2,FALSE)),"",VLOOKUP(H1130,BD!BN$2:BO$51,2,FALSE))</f>
        <v>BLOQUE 21</v>
      </c>
      <c r="J1130" s="74" t="str">
        <f t="shared" si="72"/>
        <v>OY</v>
      </c>
      <c r="K1130" s="74" t="str">
        <f t="shared" si="74"/>
        <v>DAYUNO</v>
      </c>
      <c r="L1130" s="74" t="str">
        <f t="shared" si="74"/>
        <v>PAD A</v>
      </c>
      <c r="M1130" s="74" t="str">
        <f t="shared" si="71"/>
        <v>DAYUNO-A001</v>
      </c>
      <c r="N1130" s="71" t="s">
        <v>3382</v>
      </c>
    </row>
    <row r="1131" spans="1:14" hidden="1">
      <c r="A1131" s="74" t="s">
        <v>2789</v>
      </c>
      <c r="B1131" s="74" t="s">
        <v>3547</v>
      </c>
      <c r="C1131" s="74" t="s">
        <v>5583</v>
      </c>
      <c r="D1131" s="74" t="s">
        <v>3489</v>
      </c>
      <c r="E1131" s="74" t="s">
        <v>5584</v>
      </c>
      <c r="F1131" s="74" t="s">
        <v>5585</v>
      </c>
      <c r="G1131" s="74" t="s">
        <v>5585</v>
      </c>
      <c r="H1131" s="74" t="str">
        <f t="shared" si="73"/>
        <v>B21</v>
      </c>
      <c r="I1131" s="74" t="str">
        <f>IF(ISERROR(VLOOKUP(H1131,BD!BN$2:BO$51,2,FALSE)),"",VLOOKUP(H1131,BD!BN$2:BO$51,2,FALSE))</f>
        <v>BLOQUE 21</v>
      </c>
      <c r="J1131" s="74" t="str">
        <f t="shared" si="72"/>
        <v>OY</v>
      </c>
      <c r="K1131" s="74" t="str">
        <f t="shared" si="74"/>
        <v>NEMOCA</v>
      </c>
      <c r="L1131" s="74" t="str">
        <f t="shared" si="74"/>
        <v>PAD A</v>
      </c>
      <c r="M1131" s="74" t="str">
        <f t="shared" si="71"/>
        <v>NEMOCA-A001</v>
      </c>
      <c r="N1131" s="71" t="s">
        <v>3382</v>
      </c>
    </row>
    <row r="1132" spans="1:14" hidden="1">
      <c r="A1132" s="74" t="s">
        <v>2789</v>
      </c>
      <c r="B1132" s="74" t="s">
        <v>3547</v>
      </c>
      <c r="C1132" s="74" t="s">
        <v>5586</v>
      </c>
      <c r="D1132" s="74" t="s">
        <v>3489</v>
      </c>
      <c r="E1132" s="74" t="s">
        <v>5587</v>
      </c>
      <c r="F1132" s="74" t="s">
        <v>5588</v>
      </c>
      <c r="G1132" s="74" t="s">
        <v>5588</v>
      </c>
      <c r="H1132" s="74" t="str">
        <f t="shared" si="73"/>
        <v>B21</v>
      </c>
      <c r="I1132" s="74" t="str">
        <f>IF(ISERROR(VLOOKUP(H1132,BD!BN$2:BO$51,2,FALSE)),"",VLOOKUP(H1132,BD!BN$2:BO$51,2,FALSE))</f>
        <v>BLOQUE 21</v>
      </c>
      <c r="J1132" s="74" t="str">
        <f t="shared" si="72"/>
        <v>OY</v>
      </c>
      <c r="K1132" s="74" t="str">
        <f t="shared" si="74"/>
        <v>OCATOE</v>
      </c>
      <c r="L1132" s="74" t="str">
        <f t="shared" si="74"/>
        <v>PAD A</v>
      </c>
      <c r="M1132" s="74" t="str">
        <f t="shared" si="71"/>
        <v>OCATOE-A001</v>
      </c>
      <c r="N1132" s="71" t="s">
        <v>3382</v>
      </c>
    </row>
    <row r="1133" spans="1:14" hidden="1">
      <c r="A1133" s="74" t="s">
        <v>2789</v>
      </c>
      <c r="B1133" s="74" t="s">
        <v>3547</v>
      </c>
      <c r="C1133" s="74" t="s">
        <v>5589</v>
      </c>
      <c r="D1133" s="74" t="s">
        <v>3489</v>
      </c>
      <c r="E1133" s="74" t="s">
        <v>5590</v>
      </c>
      <c r="F1133" s="74" t="s">
        <v>5591</v>
      </c>
      <c r="G1133" s="74" t="s">
        <v>5591</v>
      </c>
      <c r="H1133" s="74" t="str">
        <f t="shared" si="73"/>
        <v>B21</v>
      </c>
      <c r="I1133" s="74" t="str">
        <f>IF(ISERROR(VLOOKUP(H1133,BD!BN$2:BO$51,2,FALSE)),"",VLOOKUP(H1133,BD!BN$2:BO$51,2,FALSE))</f>
        <v>BLOQUE 21</v>
      </c>
      <c r="J1133" s="74" t="str">
        <f t="shared" si="72"/>
        <v>OY</v>
      </c>
      <c r="K1133" s="74" t="str">
        <f t="shared" si="74"/>
        <v>SUMINO</v>
      </c>
      <c r="L1133" s="74" t="str">
        <f t="shared" si="74"/>
        <v>PAD A</v>
      </c>
      <c r="M1133" s="74" t="str">
        <f t="shared" si="71"/>
        <v>SUMINO-A001</v>
      </c>
      <c r="N1133" s="71" t="s">
        <v>3382</v>
      </c>
    </row>
    <row r="1134" spans="1:14" hidden="1">
      <c r="A1134" s="74" t="s">
        <v>2789</v>
      </c>
      <c r="B1134" s="74" t="s">
        <v>3547</v>
      </c>
      <c r="C1134" s="74" t="s">
        <v>5592</v>
      </c>
      <c r="D1134" s="74" t="s">
        <v>3489</v>
      </c>
      <c r="E1134" s="74" t="s">
        <v>5593</v>
      </c>
      <c r="F1134" s="74" t="s">
        <v>5594</v>
      </c>
      <c r="G1134" s="74" t="s">
        <v>5594</v>
      </c>
      <c r="H1134" s="74" t="str">
        <f t="shared" si="73"/>
        <v>B21</v>
      </c>
      <c r="I1134" s="74" t="str">
        <f>IF(ISERROR(VLOOKUP(H1134,BD!BN$2:BO$51,2,FALSE)),"",VLOOKUP(H1134,BD!BN$2:BO$51,2,FALSE))</f>
        <v>BLOQUE 21</v>
      </c>
      <c r="J1134" s="74" t="str">
        <f t="shared" si="72"/>
        <v>OY</v>
      </c>
      <c r="K1134" s="74" t="str">
        <f t="shared" si="74"/>
        <v>WAPONI</v>
      </c>
      <c r="L1134" s="74" t="str">
        <f t="shared" si="74"/>
        <v>PAD A</v>
      </c>
      <c r="M1134" s="74" t="str">
        <f t="shared" si="71"/>
        <v>WAPONI-A001</v>
      </c>
      <c r="N1134" s="71" t="s">
        <v>3382</v>
      </c>
    </row>
    <row r="1135" spans="1:14" hidden="1">
      <c r="A1135" s="74" t="s">
        <v>2789</v>
      </c>
      <c r="B1135" s="74" t="s">
        <v>3547</v>
      </c>
      <c r="C1135" s="74" t="s">
        <v>2932</v>
      </c>
      <c r="D1135" s="74" t="s">
        <v>3489</v>
      </c>
      <c r="E1135" s="74" t="s">
        <v>5595</v>
      </c>
      <c r="F1135" s="74" t="s">
        <v>5596</v>
      </c>
      <c r="G1135" s="74" t="s">
        <v>5596</v>
      </c>
      <c r="H1135" s="74" t="str">
        <f t="shared" si="73"/>
        <v>B21</v>
      </c>
      <c r="I1135" s="74" t="str">
        <f>IF(ISERROR(VLOOKUP(H1135,BD!BN$2:BO$51,2,FALSE)),"",VLOOKUP(H1135,BD!BN$2:BO$51,2,FALSE))</f>
        <v>BLOQUE 21</v>
      </c>
      <c r="J1135" s="74" t="str">
        <f t="shared" si="72"/>
        <v>OY</v>
      </c>
      <c r="K1135" s="74" t="str">
        <f t="shared" si="74"/>
        <v>YURALPA</v>
      </c>
      <c r="L1135" s="74" t="str">
        <f t="shared" si="74"/>
        <v>PAD A</v>
      </c>
      <c r="M1135" s="74" t="str">
        <f t="shared" si="71"/>
        <v>YURALPA-A001</v>
      </c>
      <c r="N1135" s="71" t="s">
        <v>3382</v>
      </c>
    </row>
    <row r="1136" spans="1:14" hidden="1">
      <c r="A1136" s="74" t="s">
        <v>2789</v>
      </c>
      <c r="B1136" s="74" t="s">
        <v>3547</v>
      </c>
      <c r="C1136" s="74" t="s">
        <v>3217</v>
      </c>
      <c r="D1136" s="74" t="s">
        <v>3489</v>
      </c>
      <c r="E1136" s="74" t="s">
        <v>5597</v>
      </c>
      <c r="F1136" s="74" t="s">
        <v>5598</v>
      </c>
      <c r="G1136" s="74" t="s">
        <v>5598</v>
      </c>
      <c r="H1136" s="74" t="str">
        <f t="shared" si="73"/>
        <v>B21</v>
      </c>
      <c r="I1136" s="74" t="str">
        <f>IF(ISERROR(VLOOKUP(H1136,BD!BN$2:BO$51,2,FALSE)),"",VLOOKUP(H1136,BD!BN$2:BO$51,2,FALSE))</f>
        <v>BLOQUE 21</v>
      </c>
      <c r="J1136" s="74" t="str">
        <f t="shared" si="72"/>
        <v>OY</v>
      </c>
      <c r="K1136" s="74" t="str">
        <f t="shared" si="74"/>
        <v>YURALPA CENTRO</v>
      </c>
      <c r="L1136" s="74" t="str">
        <f t="shared" si="74"/>
        <v>PAD A</v>
      </c>
      <c r="M1136" s="74" t="str">
        <f t="shared" si="71"/>
        <v>YURALPA CENTRO-A006</v>
      </c>
      <c r="N1136" s="71" t="s">
        <v>3382</v>
      </c>
    </row>
    <row r="1137" spans="1:14" hidden="1">
      <c r="A1137" s="74" t="s">
        <v>2789</v>
      </c>
      <c r="B1137" s="74" t="s">
        <v>3547</v>
      </c>
      <c r="C1137" s="74" t="s">
        <v>3217</v>
      </c>
      <c r="D1137" s="74" t="s">
        <v>3489</v>
      </c>
      <c r="E1137" s="74" t="s">
        <v>5599</v>
      </c>
      <c r="F1137" s="74" t="s">
        <v>5600</v>
      </c>
      <c r="G1137" s="74" t="s">
        <v>5600</v>
      </c>
      <c r="H1137" s="74" t="str">
        <f t="shared" si="73"/>
        <v>B21</v>
      </c>
      <c r="I1137" s="74" t="str">
        <f>IF(ISERROR(VLOOKUP(H1137,BD!BN$2:BO$51,2,FALSE)),"",VLOOKUP(H1137,BD!BN$2:BO$51,2,FALSE))</f>
        <v>BLOQUE 21</v>
      </c>
      <c r="J1137" s="74" t="str">
        <f t="shared" si="72"/>
        <v>OY</v>
      </c>
      <c r="K1137" s="74" t="str">
        <f t="shared" si="74"/>
        <v>YURALPA CENTRO</v>
      </c>
      <c r="L1137" s="74" t="str">
        <f t="shared" si="74"/>
        <v>PAD A</v>
      </c>
      <c r="M1137" s="74" t="str">
        <f t="shared" si="71"/>
        <v>YURALPA CENTRO-A005</v>
      </c>
      <c r="N1137" s="71" t="s">
        <v>3382</v>
      </c>
    </row>
    <row r="1138" spans="1:14" hidden="1">
      <c r="A1138" s="74" t="s">
        <v>2789</v>
      </c>
      <c r="B1138" s="74" t="s">
        <v>3547</v>
      </c>
      <c r="C1138" s="74" t="s">
        <v>3217</v>
      </c>
      <c r="D1138" s="74" t="s">
        <v>3489</v>
      </c>
      <c r="E1138" s="74" t="s">
        <v>5601</v>
      </c>
      <c r="F1138" s="74" t="s">
        <v>5602</v>
      </c>
      <c r="G1138" s="74" t="s">
        <v>5602</v>
      </c>
      <c r="H1138" s="74" t="str">
        <f t="shared" si="73"/>
        <v>B21</v>
      </c>
      <c r="I1138" s="74" t="str">
        <f>IF(ISERROR(VLOOKUP(H1138,BD!BN$2:BO$51,2,FALSE)),"",VLOOKUP(H1138,BD!BN$2:BO$51,2,FALSE))</f>
        <v>BLOQUE 21</v>
      </c>
      <c r="J1138" s="74" t="str">
        <f t="shared" si="72"/>
        <v>OY</v>
      </c>
      <c r="K1138" s="74" t="str">
        <f t="shared" si="74"/>
        <v>YURALPA CENTRO</v>
      </c>
      <c r="L1138" s="74" t="str">
        <f t="shared" si="74"/>
        <v>PAD A</v>
      </c>
      <c r="M1138" s="74" t="str">
        <f t="shared" si="71"/>
        <v>YURALPA CENTRO-A012H</v>
      </c>
      <c r="N1138" s="71" t="s">
        <v>3382</v>
      </c>
    </row>
    <row r="1139" spans="1:14" hidden="1">
      <c r="A1139" s="74" t="s">
        <v>2789</v>
      </c>
      <c r="B1139" s="74" t="s">
        <v>3547</v>
      </c>
      <c r="C1139" s="74" t="s">
        <v>3217</v>
      </c>
      <c r="D1139" s="74" t="s">
        <v>3489</v>
      </c>
      <c r="E1139" s="74" t="s">
        <v>5601</v>
      </c>
      <c r="F1139" s="74" t="s">
        <v>5602</v>
      </c>
      <c r="G1139" s="74" t="s">
        <v>5603</v>
      </c>
      <c r="H1139" s="74" t="str">
        <f t="shared" si="73"/>
        <v>B21</v>
      </c>
      <c r="I1139" s="74" t="str">
        <f>IF(ISERROR(VLOOKUP(H1139,BD!BN$2:BO$51,2,FALSE)),"",VLOOKUP(H1139,BD!BN$2:BO$51,2,FALSE))</f>
        <v>BLOQUE 21</v>
      </c>
      <c r="J1139" s="74" t="str">
        <f t="shared" si="72"/>
        <v>OY</v>
      </c>
      <c r="K1139" s="74" t="str">
        <f t="shared" si="74"/>
        <v>YURALPA CENTRO</v>
      </c>
      <c r="L1139" s="74" t="str">
        <f t="shared" si="74"/>
        <v>PAD A</v>
      </c>
      <c r="M1139" s="74" t="str">
        <f t="shared" si="71"/>
        <v>YURALPA CENTRO-A012HS1</v>
      </c>
      <c r="N1139" s="71" t="s">
        <v>3382</v>
      </c>
    </row>
    <row r="1140" spans="1:14" hidden="1">
      <c r="A1140" s="74" t="s">
        <v>2789</v>
      </c>
      <c r="B1140" s="74" t="s">
        <v>3547</v>
      </c>
      <c r="C1140" s="74" t="s">
        <v>3217</v>
      </c>
      <c r="D1140" s="74" t="s">
        <v>3489</v>
      </c>
      <c r="E1140" s="74" t="s">
        <v>5604</v>
      </c>
      <c r="F1140" s="74" t="s">
        <v>5605</v>
      </c>
      <c r="G1140" s="74" t="s">
        <v>5605</v>
      </c>
      <c r="H1140" s="74" t="str">
        <f>+A1140</f>
        <v>B21</v>
      </c>
      <c r="I1140" s="74" t="str">
        <f>IF(ISERROR(VLOOKUP(H1140,BD!BN$2:BO$51,2,FALSE)),"",VLOOKUP(H1140,BD!BN$2:BO$51,2,FALSE))</f>
        <v>BLOQUE 21</v>
      </c>
      <c r="J1140" s="74" t="str">
        <f t="shared" si="72"/>
        <v>OY</v>
      </c>
      <c r="K1140" s="74" t="str">
        <f>+C1140</f>
        <v>YURALPA CENTRO</v>
      </c>
      <c r="L1140" s="74" t="str">
        <f>+D1140</f>
        <v>PAD A</v>
      </c>
      <c r="M1140" s="74" t="str">
        <f t="shared" si="71"/>
        <v>YURALPA CENTRO-A001</v>
      </c>
      <c r="N1140" s="71" t="s">
        <v>3382</v>
      </c>
    </row>
    <row r="1141" spans="1:14" hidden="1">
      <c r="A1141" s="74" t="s">
        <v>2789</v>
      </c>
      <c r="B1141" s="74" t="s">
        <v>3547</v>
      </c>
      <c r="C1141" s="74" t="s">
        <v>3217</v>
      </c>
      <c r="D1141" s="74" t="s">
        <v>3489</v>
      </c>
      <c r="E1141" s="74" t="s">
        <v>5604</v>
      </c>
      <c r="F1141" s="74" t="s">
        <v>5605</v>
      </c>
      <c r="G1141" s="74" t="s">
        <v>5606</v>
      </c>
      <c r="H1141" s="74" t="str">
        <f t="shared" si="73"/>
        <v>B21</v>
      </c>
      <c r="I1141" s="74" t="str">
        <f>IF(ISERROR(VLOOKUP(H1141,BD!BN$2:BO$51,2,FALSE)),"",VLOOKUP(H1141,BD!BN$2:BO$51,2,FALSE))</f>
        <v>BLOQUE 21</v>
      </c>
      <c r="J1141" s="74" t="str">
        <f t="shared" si="72"/>
        <v>OY</v>
      </c>
      <c r="K1141" s="74" t="str">
        <f t="shared" si="74"/>
        <v>YURALPA CENTRO</v>
      </c>
      <c r="L1141" s="74" t="str">
        <f t="shared" si="74"/>
        <v>PAD A</v>
      </c>
      <c r="M1141" s="74" t="str">
        <f t="shared" si="71"/>
        <v>YURALPA CENTRO-A001S1</v>
      </c>
      <c r="N1141" s="71" t="s">
        <v>3382</v>
      </c>
    </row>
    <row r="1142" spans="1:14" hidden="1">
      <c r="A1142" s="74" t="s">
        <v>2789</v>
      </c>
      <c r="B1142" s="74" t="s">
        <v>3547</v>
      </c>
      <c r="C1142" s="74" t="s">
        <v>3217</v>
      </c>
      <c r="D1142" s="74" t="s">
        <v>3489</v>
      </c>
      <c r="E1142" s="74" t="s">
        <v>5607</v>
      </c>
      <c r="F1142" s="74" t="s">
        <v>5608</v>
      </c>
      <c r="G1142" s="74" t="s">
        <v>5608</v>
      </c>
      <c r="H1142" s="74" t="str">
        <f t="shared" si="73"/>
        <v>B21</v>
      </c>
      <c r="I1142" s="74" t="str">
        <f>IF(ISERROR(VLOOKUP(H1142,BD!BN$2:BO$51,2,FALSE)),"",VLOOKUP(H1142,BD!BN$2:BO$51,2,FALSE))</f>
        <v>BLOQUE 21</v>
      </c>
      <c r="J1142" s="74" t="str">
        <f t="shared" si="72"/>
        <v>OY</v>
      </c>
      <c r="K1142" s="74" t="str">
        <f t="shared" si="74"/>
        <v>YURALPA CENTRO</v>
      </c>
      <c r="L1142" s="74" t="str">
        <f t="shared" si="74"/>
        <v>PAD A</v>
      </c>
      <c r="M1142" s="74" t="str">
        <f t="shared" si="71"/>
        <v>YURALPA CENTRO-A003H</v>
      </c>
      <c r="N1142" s="71" t="s">
        <v>3382</v>
      </c>
    </row>
    <row r="1143" spans="1:14" hidden="1">
      <c r="A1143" s="74" t="s">
        <v>2789</v>
      </c>
      <c r="B1143" s="74" t="s">
        <v>3547</v>
      </c>
      <c r="C1143" s="74" t="s">
        <v>3217</v>
      </c>
      <c r="D1143" s="74" t="s">
        <v>3489</v>
      </c>
      <c r="E1143" s="74" t="s">
        <v>5607</v>
      </c>
      <c r="F1143" s="74" t="s">
        <v>5608</v>
      </c>
      <c r="G1143" s="74" t="s">
        <v>5609</v>
      </c>
      <c r="H1143" s="74" t="str">
        <f t="shared" si="73"/>
        <v>B21</v>
      </c>
      <c r="I1143" s="74" t="str">
        <f>IF(ISERROR(VLOOKUP(H1143,BD!BN$2:BO$51,2,FALSE)),"",VLOOKUP(H1143,BD!BN$2:BO$51,2,FALSE))</f>
        <v>BLOQUE 21</v>
      </c>
      <c r="J1143" s="74" t="str">
        <f t="shared" si="72"/>
        <v>OY</v>
      </c>
      <c r="K1143" s="74" t="str">
        <f t="shared" si="74"/>
        <v>YURALPA CENTRO</v>
      </c>
      <c r="L1143" s="74" t="str">
        <f t="shared" si="74"/>
        <v>PAD A</v>
      </c>
      <c r="M1143" s="74" t="str">
        <f t="shared" si="71"/>
        <v>YURALPA CENTRO-A003HS1</v>
      </c>
      <c r="N1143" s="71" t="s">
        <v>3382</v>
      </c>
    </row>
    <row r="1144" spans="1:14" hidden="1">
      <c r="A1144" s="74" t="s">
        <v>2789</v>
      </c>
      <c r="B1144" s="74" t="s">
        <v>3547</v>
      </c>
      <c r="C1144" s="74" t="s">
        <v>3217</v>
      </c>
      <c r="D1144" s="74" t="s">
        <v>3489</v>
      </c>
      <c r="E1144" s="74" t="s">
        <v>5607</v>
      </c>
      <c r="F1144" s="74" t="s">
        <v>5608</v>
      </c>
      <c r="G1144" s="74" t="s">
        <v>5610</v>
      </c>
      <c r="H1144" s="74" t="str">
        <f t="shared" si="73"/>
        <v>B21</v>
      </c>
      <c r="I1144" s="74" t="str">
        <f>IF(ISERROR(VLOOKUP(H1144,BD!BN$2:BO$51,2,FALSE)),"",VLOOKUP(H1144,BD!BN$2:BO$51,2,FALSE))</f>
        <v>BLOQUE 21</v>
      </c>
      <c r="J1144" s="74" t="str">
        <f t="shared" si="72"/>
        <v>OY</v>
      </c>
      <c r="K1144" s="74" t="str">
        <f t="shared" si="74"/>
        <v>YURALPA CENTRO</v>
      </c>
      <c r="L1144" s="74" t="str">
        <f t="shared" si="74"/>
        <v>PAD A</v>
      </c>
      <c r="M1144" s="74" t="str">
        <f t="shared" si="71"/>
        <v>YURALPA CENTRO-A003HS2</v>
      </c>
      <c r="N1144" s="71" t="s">
        <v>3382</v>
      </c>
    </row>
    <row r="1145" spans="1:14" hidden="1">
      <c r="A1145" s="74" t="s">
        <v>2789</v>
      </c>
      <c r="B1145" s="74" t="s">
        <v>3547</v>
      </c>
      <c r="C1145" s="74" t="s">
        <v>3217</v>
      </c>
      <c r="D1145" s="74" t="s">
        <v>3489</v>
      </c>
      <c r="E1145" s="74" t="s">
        <v>5611</v>
      </c>
      <c r="F1145" s="74" t="s">
        <v>5612</v>
      </c>
      <c r="G1145" s="74" t="s">
        <v>5612</v>
      </c>
      <c r="H1145" s="74" t="str">
        <f t="shared" si="73"/>
        <v>B21</v>
      </c>
      <c r="I1145" s="74" t="str">
        <f>IF(ISERROR(VLOOKUP(H1145,BD!BN$2:BO$51,2,FALSE)),"",VLOOKUP(H1145,BD!BN$2:BO$51,2,FALSE))</f>
        <v>BLOQUE 21</v>
      </c>
      <c r="J1145" s="74" t="str">
        <f t="shared" si="72"/>
        <v>OY</v>
      </c>
      <c r="K1145" s="74" t="str">
        <f t="shared" si="74"/>
        <v>YURALPA CENTRO</v>
      </c>
      <c r="L1145" s="74" t="str">
        <f t="shared" si="74"/>
        <v>PAD A</v>
      </c>
      <c r="M1145" s="74" t="str">
        <f t="shared" si="71"/>
        <v>YURALPA CENTRO-A010</v>
      </c>
      <c r="N1145" s="71" t="s">
        <v>3382</v>
      </c>
    </row>
    <row r="1146" spans="1:14" hidden="1">
      <c r="A1146" s="74" t="s">
        <v>2789</v>
      </c>
      <c r="B1146" s="74" t="s">
        <v>3547</v>
      </c>
      <c r="C1146" s="74" t="s">
        <v>3217</v>
      </c>
      <c r="D1146" s="74" t="s">
        <v>3489</v>
      </c>
      <c r="E1146" s="74" t="s">
        <v>5613</v>
      </c>
      <c r="F1146" s="74" t="s">
        <v>5614</v>
      </c>
      <c r="G1146" s="74" t="s">
        <v>5614</v>
      </c>
      <c r="H1146" s="74" t="str">
        <f t="shared" si="73"/>
        <v>B21</v>
      </c>
      <c r="I1146" s="74" t="str">
        <f>IF(ISERROR(VLOOKUP(H1146,BD!BN$2:BO$51,2,FALSE)),"",VLOOKUP(H1146,BD!BN$2:BO$51,2,FALSE))</f>
        <v>BLOQUE 21</v>
      </c>
      <c r="J1146" s="74" t="str">
        <f t="shared" si="72"/>
        <v>OY</v>
      </c>
      <c r="K1146" s="74" t="str">
        <f t="shared" si="74"/>
        <v>YURALPA CENTRO</v>
      </c>
      <c r="L1146" s="74" t="str">
        <f t="shared" si="74"/>
        <v>PAD A</v>
      </c>
      <c r="M1146" s="74" t="str">
        <f t="shared" si="71"/>
        <v>YURALPA CENTRO-A008</v>
      </c>
      <c r="N1146" s="71" t="s">
        <v>3382</v>
      </c>
    </row>
    <row r="1147" spans="1:14" hidden="1">
      <c r="A1147" s="74" t="s">
        <v>2789</v>
      </c>
      <c r="B1147" s="74" t="s">
        <v>3547</v>
      </c>
      <c r="C1147" s="74" t="s">
        <v>3217</v>
      </c>
      <c r="D1147" s="74" t="s">
        <v>3489</v>
      </c>
      <c r="E1147" s="74" t="s">
        <v>5615</v>
      </c>
      <c r="F1147" s="74" t="s">
        <v>5616</v>
      </c>
      <c r="G1147" s="74" t="s">
        <v>5616</v>
      </c>
      <c r="H1147" s="74" t="str">
        <f t="shared" si="73"/>
        <v>B21</v>
      </c>
      <c r="I1147" s="74" t="str">
        <f>IF(ISERROR(VLOOKUP(H1147,BD!BN$2:BO$51,2,FALSE)),"",VLOOKUP(H1147,BD!BN$2:BO$51,2,FALSE))</f>
        <v>BLOQUE 21</v>
      </c>
      <c r="J1147" s="74" t="str">
        <f t="shared" si="72"/>
        <v>OY</v>
      </c>
      <c r="K1147" s="74" t="str">
        <f t="shared" si="74"/>
        <v>YURALPA CENTRO</v>
      </c>
      <c r="L1147" s="74" t="str">
        <f t="shared" si="74"/>
        <v>PAD A</v>
      </c>
      <c r="M1147" s="74" t="str">
        <f t="shared" si="71"/>
        <v>YURALPA CENTRO-A011H</v>
      </c>
      <c r="N1147" s="71" t="s">
        <v>3382</v>
      </c>
    </row>
    <row r="1148" spans="1:14" hidden="1">
      <c r="A1148" s="74" t="s">
        <v>2789</v>
      </c>
      <c r="B1148" s="74" t="s">
        <v>3547</v>
      </c>
      <c r="C1148" s="74" t="s">
        <v>3217</v>
      </c>
      <c r="D1148" s="74" t="s">
        <v>3489</v>
      </c>
      <c r="E1148" s="74" t="s">
        <v>5615</v>
      </c>
      <c r="F1148" s="74" t="s">
        <v>5616</v>
      </c>
      <c r="G1148" s="74" t="s">
        <v>5617</v>
      </c>
      <c r="H1148" s="74" t="str">
        <f t="shared" si="73"/>
        <v>B21</v>
      </c>
      <c r="I1148" s="74" t="str">
        <f>IF(ISERROR(VLOOKUP(H1148,BD!BN$2:BO$51,2,FALSE)),"",VLOOKUP(H1148,BD!BN$2:BO$51,2,FALSE))</f>
        <v>BLOQUE 21</v>
      </c>
      <c r="J1148" s="74" t="str">
        <f t="shared" si="72"/>
        <v>OY</v>
      </c>
      <c r="K1148" s="74" t="str">
        <f t="shared" si="74"/>
        <v>YURALPA CENTRO</v>
      </c>
      <c r="L1148" s="74" t="str">
        <f t="shared" si="74"/>
        <v>PAD A</v>
      </c>
      <c r="M1148" s="74" t="str">
        <f t="shared" si="71"/>
        <v>YURALPA CENTRO-A011HR1</v>
      </c>
      <c r="N1148" s="71" t="s">
        <v>3382</v>
      </c>
    </row>
    <row r="1149" spans="1:14" hidden="1">
      <c r="A1149" s="74" t="s">
        <v>2789</v>
      </c>
      <c r="B1149" s="74" t="s">
        <v>3547</v>
      </c>
      <c r="C1149" s="74" t="s">
        <v>3217</v>
      </c>
      <c r="D1149" s="74" t="s">
        <v>3489</v>
      </c>
      <c r="E1149" s="74" t="s">
        <v>5618</v>
      </c>
      <c r="F1149" s="74" t="s">
        <v>5619</v>
      </c>
      <c r="G1149" s="74" t="s">
        <v>5619</v>
      </c>
      <c r="H1149" s="74" t="str">
        <f t="shared" si="73"/>
        <v>B21</v>
      </c>
      <c r="I1149" s="74" t="str">
        <f>IF(ISERROR(VLOOKUP(H1149,BD!BN$2:BO$51,2,FALSE)),"",VLOOKUP(H1149,BD!BN$2:BO$51,2,FALSE))</f>
        <v>BLOQUE 21</v>
      </c>
      <c r="J1149" s="74" t="str">
        <f t="shared" si="72"/>
        <v>OY</v>
      </c>
      <c r="K1149" s="74" t="str">
        <f t="shared" si="74"/>
        <v>YURALPA CENTRO</v>
      </c>
      <c r="L1149" s="74" t="str">
        <f t="shared" si="74"/>
        <v>PAD A</v>
      </c>
      <c r="M1149" s="74" t="str">
        <f t="shared" si="71"/>
        <v>YURALPA CENTRO-A004</v>
      </c>
      <c r="N1149" s="71" t="s">
        <v>3382</v>
      </c>
    </row>
    <row r="1150" spans="1:14" hidden="1">
      <c r="A1150" s="74" t="s">
        <v>2789</v>
      </c>
      <c r="B1150" s="74" t="s">
        <v>3547</v>
      </c>
      <c r="C1150" s="74" t="s">
        <v>3217</v>
      </c>
      <c r="D1150" s="74" t="s">
        <v>3489</v>
      </c>
      <c r="E1150" s="74" t="s">
        <v>5620</v>
      </c>
      <c r="F1150" s="74" t="s">
        <v>5621</v>
      </c>
      <c r="G1150" s="74" t="s">
        <v>5621</v>
      </c>
      <c r="H1150" s="74" t="str">
        <f t="shared" si="73"/>
        <v>B21</v>
      </c>
      <c r="I1150" s="74" t="str">
        <f>IF(ISERROR(VLOOKUP(H1150,BD!BN$2:BO$51,2,FALSE)),"",VLOOKUP(H1150,BD!BN$2:BO$51,2,FALSE))</f>
        <v>BLOQUE 21</v>
      </c>
      <c r="J1150" s="74" t="str">
        <f t="shared" si="72"/>
        <v>OY</v>
      </c>
      <c r="K1150" s="74" t="str">
        <f t="shared" si="74"/>
        <v>YURALPA CENTRO</v>
      </c>
      <c r="L1150" s="74" t="str">
        <f t="shared" si="74"/>
        <v>PAD A</v>
      </c>
      <c r="M1150" s="74" t="str">
        <f t="shared" si="71"/>
        <v>YURALPA CENTRO-A007</v>
      </c>
      <c r="N1150" s="71" t="s">
        <v>3382</v>
      </c>
    </row>
    <row r="1151" spans="1:14" hidden="1">
      <c r="A1151" s="74" t="s">
        <v>2789</v>
      </c>
      <c r="B1151" s="74" t="s">
        <v>3547</v>
      </c>
      <c r="C1151" s="74" t="s">
        <v>3217</v>
      </c>
      <c r="D1151" s="74" t="s">
        <v>3489</v>
      </c>
      <c r="E1151" s="74" t="s">
        <v>5622</v>
      </c>
      <c r="F1151" s="74" t="s">
        <v>5623</v>
      </c>
      <c r="G1151" s="74" t="s">
        <v>5623</v>
      </c>
      <c r="H1151" s="74" t="str">
        <f t="shared" si="73"/>
        <v>B21</v>
      </c>
      <c r="I1151" s="74" t="str">
        <f>IF(ISERROR(VLOOKUP(H1151,BD!BN$2:BO$51,2,FALSE)),"",VLOOKUP(H1151,BD!BN$2:BO$51,2,FALSE))</f>
        <v>BLOQUE 21</v>
      </c>
      <c r="J1151" s="74" t="str">
        <f t="shared" si="72"/>
        <v>OY</v>
      </c>
      <c r="K1151" s="74" t="str">
        <f t="shared" si="74"/>
        <v>YURALPA CENTRO</v>
      </c>
      <c r="L1151" s="74" t="str">
        <f t="shared" si="74"/>
        <v>PAD A</v>
      </c>
      <c r="M1151" s="74" t="str">
        <f t="shared" si="71"/>
        <v>YURALPA CENTRO-A009</v>
      </c>
      <c r="N1151" s="71" t="s">
        <v>3382</v>
      </c>
    </row>
    <row r="1152" spans="1:14" hidden="1">
      <c r="A1152" s="74" t="s">
        <v>2789</v>
      </c>
      <c r="B1152" s="74" t="s">
        <v>3547</v>
      </c>
      <c r="C1152" s="74" t="s">
        <v>3217</v>
      </c>
      <c r="D1152" s="74" t="s">
        <v>3489</v>
      </c>
      <c r="E1152" s="74" t="s">
        <v>5624</v>
      </c>
      <c r="F1152" s="74" t="s">
        <v>5623</v>
      </c>
      <c r="G1152" s="74" t="s">
        <v>5625</v>
      </c>
      <c r="H1152" s="74" t="str">
        <f t="shared" si="73"/>
        <v>B21</v>
      </c>
      <c r="I1152" s="74" t="str">
        <f>IF(ISERROR(VLOOKUP(H1152,BD!BN$2:BO$51,2,FALSE)),"",VLOOKUP(H1152,BD!BN$2:BO$51,2,FALSE))</f>
        <v>BLOQUE 21</v>
      </c>
      <c r="J1152" s="74" t="str">
        <f t="shared" si="72"/>
        <v>OY</v>
      </c>
      <c r="K1152" s="74" t="str">
        <f t="shared" si="74"/>
        <v>YURALPA CENTRO</v>
      </c>
      <c r="L1152" s="74" t="str">
        <f t="shared" si="74"/>
        <v>PAD A</v>
      </c>
      <c r="M1152" s="74" t="str">
        <f t="shared" si="71"/>
        <v>YURALPA CENTRO-A009HR1</v>
      </c>
      <c r="N1152" s="71" t="s">
        <v>3382</v>
      </c>
    </row>
    <row r="1153" spans="1:14" hidden="1">
      <c r="A1153" s="74" t="s">
        <v>2789</v>
      </c>
      <c r="B1153" s="74" t="s">
        <v>3547</v>
      </c>
      <c r="C1153" s="74" t="s">
        <v>3217</v>
      </c>
      <c r="D1153" s="74" t="s">
        <v>3489</v>
      </c>
      <c r="E1153" s="75" t="s">
        <v>5626</v>
      </c>
      <c r="F1153" s="74" t="s">
        <v>5623</v>
      </c>
      <c r="G1153" s="74" t="s">
        <v>5627</v>
      </c>
      <c r="H1153" s="74" t="str">
        <f t="shared" si="73"/>
        <v>B21</v>
      </c>
      <c r="I1153" s="74" t="str">
        <f>IF(ISERROR(VLOOKUP(H1153,BD!BN$2:BO$51,2,FALSE)),"",VLOOKUP(H1153,BD!BN$2:BO$51,2,FALSE))</f>
        <v>BLOQUE 21</v>
      </c>
      <c r="J1153" s="74" t="str">
        <f t="shared" si="72"/>
        <v>OY</v>
      </c>
      <c r="K1153" s="74" t="str">
        <f t="shared" si="74"/>
        <v>YURALPA CENTRO</v>
      </c>
      <c r="L1153" s="74" t="str">
        <f t="shared" si="74"/>
        <v>PAD A</v>
      </c>
      <c r="M1153" s="74" t="str">
        <f t="shared" si="71"/>
        <v>YURALPA CENTRO-A009HR1S1</v>
      </c>
      <c r="N1153" s="71" t="s">
        <v>3382</v>
      </c>
    </row>
    <row r="1154" spans="1:14" hidden="1">
      <c r="A1154" s="74" t="s">
        <v>2789</v>
      </c>
      <c r="B1154" s="74" t="s">
        <v>3547</v>
      </c>
      <c r="C1154" s="74" t="s">
        <v>3217</v>
      </c>
      <c r="D1154" s="74" t="s">
        <v>3489</v>
      </c>
      <c r="E1154" s="74" t="s">
        <v>5628</v>
      </c>
      <c r="F1154" s="74" t="s">
        <v>5629</v>
      </c>
      <c r="G1154" s="74" t="s">
        <v>5629</v>
      </c>
      <c r="H1154" s="74" t="str">
        <f t="shared" si="73"/>
        <v>B21</v>
      </c>
      <c r="I1154" s="74" t="str">
        <f>IF(ISERROR(VLOOKUP(H1154,BD!BN$2:BO$51,2,FALSE)),"",VLOOKUP(H1154,BD!BN$2:BO$51,2,FALSE))</f>
        <v>BLOQUE 21</v>
      </c>
      <c r="J1154" s="74" t="str">
        <f t="shared" si="72"/>
        <v>OY</v>
      </c>
      <c r="K1154" s="74" t="str">
        <f t="shared" si="74"/>
        <v>YURALPA CENTRO</v>
      </c>
      <c r="L1154" s="74" t="str">
        <f t="shared" si="74"/>
        <v>PAD A</v>
      </c>
      <c r="M1154" s="74" t="str">
        <f t="shared" si="71"/>
        <v>YURALPA CENTRO-A013</v>
      </c>
      <c r="N1154" s="71" t="s">
        <v>3578</v>
      </c>
    </row>
    <row r="1155" spans="1:14" hidden="1">
      <c r="A1155" s="74" t="s">
        <v>2789</v>
      </c>
      <c r="B1155" s="74" t="s">
        <v>3547</v>
      </c>
      <c r="C1155" s="74" t="s">
        <v>3217</v>
      </c>
      <c r="D1155" s="74" t="s">
        <v>3489</v>
      </c>
      <c r="E1155" s="74" t="s">
        <v>5630</v>
      </c>
      <c r="F1155" s="74" t="s">
        <v>5631</v>
      </c>
      <c r="G1155" s="74" t="s">
        <v>5631</v>
      </c>
      <c r="H1155" s="74" t="str">
        <f t="shared" si="73"/>
        <v>B21</v>
      </c>
      <c r="I1155" s="74" t="str">
        <f>IF(ISERROR(VLOOKUP(H1155,BD!BN$2:BO$51,2,FALSE)),"",VLOOKUP(H1155,BD!BN$2:BO$51,2,FALSE))</f>
        <v>BLOQUE 21</v>
      </c>
      <c r="J1155" s="74" t="str">
        <f t="shared" si="72"/>
        <v>OY</v>
      </c>
      <c r="K1155" s="74" t="str">
        <f t="shared" si="74"/>
        <v>YURALPA CENTRO</v>
      </c>
      <c r="L1155" s="74" t="str">
        <f t="shared" si="74"/>
        <v>PAD A</v>
      </c>
      <c r="M1155" s="74" t="str">
        <f t="shared" si="71"/>
        <v>YURALPA CENTRO-A014</v>
      </c>
      <c r="N1155" s="71" t="s">
        <v>3578</v>
      </c>
    </row>
    <row r="1156" spans="1:14" hidden="1">
      <c r="A1156" s="74" t="s">
        <v>2789</v>
      </c>
      <c r="B1156" s="74" t="s">
        <v>3547</v>
      </c>
      <c r="C1156" s="74" t="s">
        <v>3217</v>
      </c>
      <c r="D1156" s="74" t="s">
        <v>3489</v>
      </c>
      <c r="E1156" s="74" t="s">
        <v>5632</v>
      </c>
      <c r="F1156" s="74" t="s">
        <v>5633</v>
      </c>
      <c r="G1156" s="74" t="s">
        <v>5633</v>
      </c>
      <c r="H1156" s="74" t="str">
        <f t="shared" si="73"/>
        <v>B21</v>
      </c>
      <c r="I1156" s="74" t="str">
        <f>IF(ISERROR(VLOOKUP(H1156,BD!BN$2:BO$51,2,FALSE)),"",VLOOKUP(H1156,BD!BN$2:BO$51,2,FALSE))</f>
        <v>BLOQUE 21</v>
      </c>
      <c r="J1156" s="74" t="str">
        <f t="shared" si="72"/>
        <v>OY</v>
      </c>
      <c r="K1156" s="74" t="str">
        <f t="shared" si="74"/>
        <v>YURALPA CENTRO</v>
      </c>
      <c r="L1156" s="74" t="str">
        <f t="shared" si="74"/>
        <v>PAD A</v>
      </c>
      <c r="M1156" s="74" t="str">
        <f t="shared" si="71"/>
        <v>YURALPA CENTRO-A015H</v>
      </c>
      <c r="N1156" s="71" t="s">
        <v>3382</v>
      </c>
    </row>
    <row r="1157" spans="1:14" hidden="1">
      <c r="A1157" s="74" t="s">
        <v>2789</v>
      </c>
      <c r="B1157" s="74" t="s">
        <v>3547</v>
      </c>
      <c r="C1157" s="74" t="s">
        <v>3217</v>
      </c>
      <c r="D1157" s="74" t="s">
        <v>3489</v>
      </c>
      <c r="E1157" s="74" t="s">
        <v>5634</v>
      </c>
      <c r="F1157" s="74" t="s">
        <v>5635</v>
      </c>
      <c r="G1157" s="74" t="s">
        <v>5635</v>
      </c>
      <c r="H1157" s="74" t="str">
        <f>+A1157</f>
        <v>B21</v>
      </c>
      <c r="I1157" s="74" t="str">
        <f>IF(ISERROR(VLOOKUP(H1157,BD!BN$2:BO$51,2,FALSE)),"",VLOOKUP(H1157,BD!BN$2:BO$51,2,FALSE))</f>
        <v>BLOQUE 21</v>
      </c>
      <c r="J1157" s="74" t="str">
        <f>IF(B1157="","",B1157)</f>
        <v>OY</v>
      </c>
      <c r="K1157" s="74" t="str">
        <f>+C1157</f>
        <v>YURALPA CENTRO</v>
      </c>
      <c r="L1157" s="74" t="str">
        <f>+D1157</f>
        <v>PAD A</v>
      </c>
      <c r="M1157" s="74" t="str">
        <f t="shared" si="71"/>
        <v>YURALPA CENTRO-A016H</v>
      </c>
      <c r="N1157" s="71" t="s">
        <v>3382</v>
      </c>
    </row>
    <row r="1158" spans="1:14" hidden="1">
      <c r="A1158" s="74" t="s">
        <v>2789</v>
      </c>
      <c r="B1158" s="74" t="s">
        <v>3547</v>
      </c>
      <c r="C1158" s="74" t="s">
        <v>3217</v>
      </c>
      <c r="D1158" s="74" t="s">
        <v>3516</v>
      </c>
      <c r="E1158" s="74" t="s">
        <v>5636</v>
      </c>
      <c r="F1158" s="74" t="s">
        <v>5637</v>
      </c>
      <c r="G1158" s="74" t="s">
        <v>5637</v>
      </c>
      <c r="H1158" s="74" t="str">
        <f t="shared" si="73"/>
        <v>B21</v>
      </c>
      <c r="I1158" s="74" t="str">
        <f>IF(ISERROR(VLOOKUP(H1158,BD!BN$2:BO$51,2,FALSE)),"",VLOOKUP(H1158,BD!BN$2:BO$51,2,FALSE))</f>
        <v>BLOQUE 21</v>
      </c>
      <c r="J1158" s="74" t="str">
        <f t="shared" si="72"/>
        <v>OY</v>
      </c>
      <c r="K1158" s="74" t="str">
        <f t="shared" si="74"/>
        <v>YURALPA CENTRO</v>
      </c>
      <c r="L1158" s="74" t="str">
        <f t="shared" si="74"/>
        <v>PAD B</v>
      </c>
      <c r="M1158" s="74" t="str">
        <f t="shared" si="71"/>
        <v>YURALPA CENTRO-B002</v>
      </c>
      <c r="N1158" s="71" t="s">
        <v>3382</v>
      </c>
    </row>
    <row r="1159" spans="1:14" hidden="1">
      <c r="A1159" s="74" t="s">
        <v>2789</v>
      </c>
      <c r="B1159" s="74" t="s">
        <v>3547</v>
      </c>
      <c r="C1159" s="74" t="s">
        <v>3217</v>
      </c>
      <c r="D1159" s="74" t="s">
        <v>3516</v>
      </c>
      <c r="E1159" s="74" t="s">
        <v>5638</v>
      </c>
      <c r="F1159" s="74" t="s">
        <v>5639</v>
      </c>
      <c r="G1159" s="74" t="s">
        <v>5639</v>
      </c>
      <c r="H1159" s="74" t="str">
        <f>+A1159</f>
        <v>B21</v>
      </c>
      <c r="I1159" s="74" t="str">
        <f>IF(ISERROR(VLOOKUP(H1159,BD!BN$2:BO$51,2,FALSE)),"",VLOOKUP(H1159,BD!BN$2:BO$51,2,FALSE))</f>
        <v>BLOQUE 21</v>
      </c>
      <c r="J1159" s="74" t="str">
        <f>IF(B1159="","",B1159)</f>
        <v>OY</v>
      </c>
      <c r="K1159" s="74" t="str">
        <f>+C1159</f>
        <v>YURALPA CENTRO</v>
      </c>
      <c r="L1159" s="74" t="str">
        <f>+D1159</f>
        <v>PAD B</v>
      </c>
      <c r="M1159" s="74" t="str">
        <f t="shared" si="71"/>
        <v>YURALPA CENTRO-B003</v>
      </c>
      <c r="N1159" s="71" t="s">
        <v>3382</v>
      </c>
    </row>
    <row r="1160" spans="1:14" hidden="1">
      <c r="A1160" s="74" t="s">
        <v>2789</v>
      </c>
      <c r="B1160" s="74" t="s">
        <v>3547</v>
      </c>
      <c r="C1160" s="74" t="s">
        <v>3217</v>
      </c>
      <c r="D1160" s="74" t="s">
        <v>3516</v>
      </c>
      <c r="E1160" s="74" t="s">
        <v>5640</v>
      </c>
      <c r="F1160" s="74" t="s">
        <v>5641</v>
      </c>
      <c r="G1160" s="74" t="s">
        <v>5641</v>
      </c>
      <c r="H1160" s="74" t="str">
        <f>+A1160</f>
        <v>B21</v>
      </c>
      <c r="I1160" s="74" t="str">
        <f>IF(ISERROR(VLOOKUP(H1160,BD!BN$2:BO$51,2,FALSE)),"",VLOOKUP(H1160,BD!BN$2:BO$51,2,FALSE))</f>
        <v>BLOQUE 21</v>
      </c>
      <c r="J1160" s="74" t="str">
        <f>IF(B1160="","",B1160)</f>
        <v>OY</v>
      </c>
      <c r="K1160" s="74" t="str">
        <f>+C1160</f>
        <v>YURALPA CENTRO</v>
      </c>
      <c r="L1160" s="74" t="str">
        <f>+D1160</f>
        <v>PAD B</v>
      </c>
      <c r="M1160" s="74" t="str">
        <f t="shared" si="71"/>
        <v>YURALPA CENTRO-B004</v>
      </c>
      <c r="N1160" s="71" t="s">
        <v>3382</v>
      </c>
    </row>
    <row r="1161" spans="1:14" hidden="1">
      <c r="A1161" s="74" t="s">
        <v>2789</v>
      </c>
      <c r="B1161" s="74" t="s">
        <v>3547</v>
      </c>
      <c r="C1161" s="74" t="s">
        <v>3217</v>
      </c>
      <c r="D1161" s="74" t="s">
        <v>3516</v>
      </c>
      <c r="E1161" s="74" t="s">
        <v>5640</v>
      </c>
      <c r="F1161" s="74" t="s">
        <v>5641</v>
      </c>
      <c r="G1161" s="74" t="s">
        <v>5642</v>
      </c>
      <c r="H1161" s="74" t="str">
        <f t="shared" si="73"/>
        <v>B21</v>
      </c>
      <c r="I1161" s="74" t="str">
        <f>IF(ISERROR(VLOOKUP(H1161,BD!BN$2:BO$51,2,FALSE)),"",VLOOKUP(H1161,BD!BN$2:BO$51,2,FALSE))</f>
        <v>BLOQUE 21</v>
      </c>
      <c r="J1161" s="74" t="str">
        <f t="shared" si="72"/>
        <v>OY</v>
      </c>
      <c r="K1161" s="74" t="str">
        <f t="shared" si="74"/>
        <v>YURALPA CENTRO</v>
      </c>
      <c r="L1161" s="74" t="str">
        <f t="shared" si="74"/>
        <v>PAD B</v>
      </c>
      <c r="M1161" s="74" t="str">
        <f t="shared" si="71"/>
        <v>YURALPA CENTRO-B004S1</v>
      </c>
      <c r="N1161" s="71" t="s">
        <v>3382</v>
      </c>
    </row>
    <row r="1162" spans="1:14" hidden="1">
      <c r="A1162" s="74" t="s">
        <v>2789</v>
      </c>
      <c r="B1162" s="74" t="s">
        <v>3547</v>
      </c>
      <c r="C1162" s="74" t="s">
        <v>3217</v>
      </c>
      <c r="D1162" s="74" t="s">
        <v>3516</v>
      </c>
      <c r="E1162" s="74" t="s">
        <v>5643</v>
      </c>
      <c r="F1162" s="74" t="s">
        <v>5644</v>
      </c>
      <c r="G1162" s="74" t="s">
        <v>5644</v>
      </c>
      <c r="H1162" s="74" t="str">
        <f>+A1162</f>
        <v>B21</v>
      </c>
      <c r="I1162" s="74" t="str">
        <f>IF(ISERROR(VLOOKUP(H1162,BD!BN$2:BO$51,2,FALSE)),"",VLOOKUP(H1162,BD!BN$2:BO$51,2,FALSE))</f>
        <v>BLOQUE 21</v>
      </c>
      <c r="J1162" s="74" t="str">
        <f>IF(B1162="","",B1162)</f>
        <v>OY</v>
      </c>
      <c r="K1162" s="74" t="str">
        <f>+C1162</f>
        <v>YURALPA CENTRO</v>
      </c>
      <c r="L1162" s="74" t="str">
        <f>+D1162</f>
        <v>PAD B</v>
      </c>
      <c r="M1162" s="74" t="str">
        <f t="shared" si="71"/>
        <v>YURALPA CENTRO-B005</v>
      </c>
      <c r="N1162" s="71" t="s">
        <v>3382</v>
      </c>
    </row>
    <row r="1163" spans="1:14" hidden="1">
      <c r="A1163" s="74" t="s">
        <v>2789</v>
      </c>
      <c r="B1163" s="74" t="s">
        <v>3547</v>
      </c>
      <c r="C1163" s="74" t="s">
        <v>3217</v>
      </c>
      <c r="D1163" s="74" t="s">
        <v>3516</v>
      </c>
      <c r="E1163" s="74" t="s">
        <v>5643</v>
      </c>
      <c r="F1163" s="74" t="s">
        <v>5644</v>
      </c>
      <c r="G1163" s="74" t="s">
        <v>5645</v>
      </c>
      <c r="H1163" s="74" t="str">
        <f t="shared" si="73"/>
        <v>B21</v>
      </c>
      <c r="I1163" s="74" t="str">
        <f>IF(ISERROR(VLOOKUP(H1163,BD!BN$2:BO$51,2,FALSE)),"",VLOOKUP(H1163,BD!BN$2:BO$51,2,FALSE))</f>
        <v>BLOQUE 21</v>
      </c>
      <c r="J1163" s="74" t="str">
        <f t="shared" si="72"/>
        <v>OY</v>
      </c>
      <c r="K1163" s="74" t="str">
        <f t="shared" si="74"/>
        <v>YURALPA CENTRO</v>
      </c>
      <c r="L1163" s="74" t="str">
        <f t="shared" si="74"/>
        <v>PAD B</v>
      </c>
      <c r="M1163" s="74" t="str">
        <f t="shared" si="71"/>
        <v>YURALPA CENTRO-B005S1</v>
      </c>
      <c r="N1163" s="71" t="s">
        <v>3382</v>
      </c>
    </row>
    <row r="1164" spans="1:14" hidden="1">
      <c r="A1164" s="74" t="s">
        <v>2789</v>
      </c>
      <c r="B1164" s="74" t="s">
        <v>3547</v>
      </c>
      <c r="C1164" s="74" t="s">
        <v>3217</v>
      </c>
      <c r="D1164" s="74" t="s">
        <v>3516</v>
      </c>
      <c r="E1164" s="74" t="s">
        <v>5646</v>
      </c>
      <c r="F1164" s="74" t="s">
        <v>5647</v>
      </c>
      <c r="G1164" s="74" t="s">
        <v>5647</v>
      </c>
      <c r="H1164" s="74" t="str">
        <f>+A1164</f>
        <v>B21</v>
      </c>
      <c r="I1164" s="74" t="str">
        <f>IF(ISERROR(VLOOKUP(H1164,BD!BN$2:BO$51,2,FALSE)),"",VLOOKUP(H1164,BD!BN$2:BO$51,2,FALSE))</f>
        <v>BLOQUE 21</v>
      </c>
      <c r="J1164" s="74" t="str">
        <f>IF(B1164="","",B1164)</f>
        <v>OY</v>
      </c>
      <c r="K1164" s="74" t="str">
        <f>+C1164</f>
        <v>YURALPA CENTRO</v>
      </c>
      <c r="L1164" s="74" t="str">
        <f>+D1164</f>
        <v>PAD B</v>
      </c>
      <c r="M1164" s="74" t="str">
        <f t="shared" si="71"/>
        <v>YURALPA CENTRO-B006</v>
      </c>
      <c r="N1164" s="71" t="s">
        <v>3382</v>
      </c>
    </row>
    <row r="1165" spans="1:14" hidden="1">
      <c r="A1165" s="74" t="s">
        <v>2789</v>
      </c>
      <c r="B1165" s="74" t="s">
        <v>3547</v>
      </c>
      <c r="C1165" s="74" t="s">
        <v>3217</v>
      </c>
      <c r="D1165" s="74" t="s">
        <v>3516</v>
      </c>
      <c r="E1165" s="74" t="s">
        <v>5648</v>
      </c>
      <c r="F1165" s="74" t="s">
        <v>5649</v>
      </c>
      <c r="G1165" s="74" t="s">
        <v>5649</v>
      </c>
      <c r="H1165" s="74" t="str">
        <f t="shared" si="73"/>
        <v>B21</v>
      </c>
      <c r="I1165" s="74" t="str">
        <f>IF(ISERROR(VLOOKUP(H1165,BD!BN$2:BO$51,2,FALSE)),"",VLOOKUP(H1165,BD!BN$2:BO$51,2,FALSE))</f>
        <v>BLOQUE 21</v>
      </c>
      <c r="J1165" s="74" t="str">
        <f t="shared" si="72"/>
        <v>OY</v>
      </c>
      <c r="K1165" s="74" t="str">
        <f t="shared" si="74"/>
        <v>YURALPA CENTRO</v>
      </c>
      <c r="L1165" s="74" t="str">
        <f t="shared" si="74"/>
        <v>PAD B</v>
      </c>
      <c r="M1165" s="74" t="str">
        <f t="shared" si="71"/>
        <v>YURALPA CENTRO-B007</v>
      </c>
      <c r="N1165" s="71" t="s">
        <v>3382</v>
      </c>
    </row>
    <row r="1166" spans="1:14" hidden="1">
      <c r="A1166" s="74" t="s">
        <v>2789</v>
      </c>
      <c r="B1166" s="74" t="s">
        <v>3547</v>
      </c>
      <c r="C1166" s="74" t="s">
        <v>3217</v>
      </c>
      <c r="D1166" s="74" t="s">
        <v>3523</v>
      </c>
      <c r="E1166" s="74" t="s">
        <v>5650</v>
      </c>
      <c r="F1166" s="74" t="s">
        <v>5651</v>
      </c>
      <c r="G1166" s="74" t="s">
        <v>5651</v>
      </c>
      <c r="H1166" s="74" t="str">
        <f t="shared" si="73"/>
        <v>B21</v>
      </c>
      <c r="I1166" s="74" t="str">
        <f>IF(ISERROR(VLOOKUP(H1166,BD!BN$2:BO$51,2,FALSE)),"",VLOOKUP(H1166,BD!BN$2:BO$51,2,FALSE))</f>
        <v>BLOQUE 21</v>
      </c>
      <c r="J1166" s="74" t="str">
        <f t="shared" si="72"/>
        <v>OY</v>
      </c>
      <c r="K1166" s="74" t="str">
        <f t="shared" si="74"/>
        <v>YURALPA CENTRO</v>
      </c>
      <c r="L1166" s="74" t="str">
        <f t="shared" si="74"/>
        <v>PAD D</v>
      </c>
      <c r="M1166" s="74" t="str">
        <f t="shared" si="71"/>
        <v>YURALPA CENTRO-D002</v>
      </c>
      <c r="N1166" s="71" t="s">
        <v>3382</v>
      </c>
    </row>
    <row r="1167" spans="1:14" hidden="1">
      <c r="A1167" s="74" t="s">
        <v>2789</v>
      </c>
      <c r="B1167" s="74" t="s">
        <v>3547</v>
      </c>
      <c r="C1167" s="74" t="s">
        <v>3217</v>
      </c>
      <c r="D1167" s="74" t="s">
        <v>3523</v>
      </c>
      <c r="E1167" s="74" t="s">
        <v>5652</v>
      </c>
      <c r="F1167" s="74" t="s">
        <v>5653</v>
      </c>
      <c r="G1167" s="74" t="s">
        <v>5653</v>
      </c>
      <c r="H1167" s="74" t="str">
        <f t="shared" si="73"/>
        <v>B21</v>
      </c>
      <c r="I1167" s="74" t="str">
        <f>IF(ISERROR(VLOOKUP(H1167,BD!BN$2:BO$51,2,FALSE)),"",VLOOKUP(H1167,BD!BN$2:BO$51,2,FALSE))</f>
        <v>BLOQUE 21</v>
      </c>
      <c r="J1167" s="74" t="str">
        <f t="shared" si="72"/>
        <v>OY</v>
      </c>
      <c r="K1167" s="74" t="str">
        <f t="shared" si="74"/>
        <v>YURALPA CENTRO</v>
      </c>
      <c r="L1167" s="74" t="str">
        <f t="shared" si="74"/>
        <v>PAD D</v>
      </c>
      <c r="M1167" s="74" t="str">
        <f t="shared" ref="M1167:M1230" si="75">+IF(F1167=F1166,E1167&amp;RIGHT(G1167,2),E1167)</f>
        <v>YURALPA CENTRO-D003</v>
      </c>
      <c r="N1167" s="71" t="s">
        <v>3382</v>
      </c>
    </row>
    <row r="1168" spans="1:14" hidden="1">
      <c r="A1168" s="74" t="s">
        <v>2789</v>
      </c>
      <c r="B1168" s="74" t="s">
        <v>3547</v>
      </c>
      <c r="C1168" s="74" t="s">
        <v>3217</v>
      </c>
      <c r="D1168" s="74" t="s">
        <v>3523</v>
      </c>
      <c r="E1168" s="74" t="s">
        <v>5654</v>
      </c>
      <c r="F1168" s="74" t="s">
        <v>5655</v>
      </c>
      <c r="G1168" s="74" t="s">
        <v>5655</v>
      </c>
      <c r="H1168" s="74" t="str">
        <f t="shared" si="73"/>
        <v>B21</v>
      </c>
      <c r="I1168" s="74" t="str">
        <f>IF(ISERROR(VLOOKUP(H1168,BD!BN$2:BO$51,2,FALSE)),"",VLOOKUP(H1168,BD!BN$2:BO$51,2,FALSE))</f>
        <v>BLOQUE 21</v>
      </c>
      <c r="J1168" s="74" t="str">
        <f t="shared" si="72"/>
        <v>OY</v>
      </c>
      <c r="K1168" s="74" t="str">
        <f t="shared" si="74"/>
        <v>YURALPA CENTRO</v>
      </c>
      <c r="L1168" s="74" t="str">
        <f t="shared" si="74"/>
        <v>PAD D</v>
      </c>
      <c r="M1168" s="74" t="str">
        <f t="shared" si="75"/>
        <v>YURALPA CENTRO-D001</v>
      </c>
      <c r="N1168" s="71" t="s">
        <v>3382</v>
      </c>
    </row>
    <row r="1169" spans="1:14" hidden="1">
      <c r="A1169" s="74" t="s">
        <v>2789</v>
      </c>
      <c r="B1169" s="74" t="s">
        <v>3547</v>
      </c>
      <c r="C1169" s="74" t="s">
        <v>3217</v>
      </c>
      <c r="D1169" s="74" t="s">
        <v>3523</v>
      </c>
      <c r="E1169" s="74" t="s">
        <v>5656</v>
      </c>
      <c r="F1169" s="74" t="s">
        <v>5657</v>
      </c>
      <c r="G1169" s="74" t="s">
        <v>5657</v>
      </c>
      <c r="H1169" s="74" t="str">
        <f t="shared" si="73"/>
        <v>B21</v>
      </c>
      <c r="I1169" s="74" t="str">
        <f>IF(ISERROR(VLOOKUP(H1169,BD!BN$2:BO$51,2,FALSE)),"",VLOOKUP(H1169,BD!BN$2:BO$51,2,FALSE))</f>
        <v>BLOQUE 21</v>
      </c>
      <c r="J1169" s="74" t="str">
        <f t="shared" si="72"/>
        <v>OY</v>
      </c>
      <c r="K1169" s="74" t="str">
        <f t="shared" si="74"/>
        <v>YURALPA CENTRO</v>
      </c>
      <c r="L1169" s="74" t="str">
        <f t="shared" si="74"/>
        <v>PAD D</v>
      </c>
      <c r="M1169" s="74" t="str">
        <f t="shared" si="75"/>
        <v>YURALPA CENTRO-D005H</v>
      </c>
      <c r="N1169" s="71" t="s">
        <v>3382</v>
      </c>
    </row>
    <row r="1170" spans="1:14" hidden="1">
      <c r="A1170" s="74" t="s">
        <v>2789</v>
      </c>
      <c r="B1170" s="74" t="s">
        <v>3547</v>
      </c>
      <c r="C1170" s="74" t="s">
        <v>3217</v>
      </c>
      <c r="D1170" s="74" t="s">
        <v>3523</v>
      </c>
      <c r="E1170" s="74" t="s">
        <v>5656</v>
      </c>
      <c r="F1170" s="74" t="s">
        <v>5657</v>
      </c>
      <c r="G1170" s="74" t="s">
        <v>5658</v>
      </c>
      <c r="H1170" s="74" t="str">
        <f>+A1170</f>
        <v>B21</v>
      </c>
      <c r="I1170" s="74" t="str">
        <f>IF(ISERROR(VLOOKUP(H1170,BD!BN$2:BO$51,2,FALSE)),"",VLOOKUP(H1170,BD!BN$2:BO$51,2,FALSE))</f>
        <v>BLOQUE 21</v>
      </c>
      <c r="J1170" s="74" t="str">
        <f>IF(B1170="","",B1170)</f>
        <v>OY</v>
      </c>
      <c r="K1170" s="74" t="str">
        <f>+C1170</f>
        <v>YURALPA CENTRO</v>
      </c>
      <c r="L1170" s="74" t="str">
        <f>+D1170</f>
        <v>PAD D</v>
      </c>
      <c r="M1170" s="74" t="str">
        <f t="shared" si="75"/>
        <v>YURALPA CENTRO-D005HS1</v>
      </c>
      <c r="N1170" s="71" t="s">
        <v>3382</v>
      </c>
    </row>
    <row r="1171" spans="1:14" hidden="1">
      <c r="A1171" s="74" t="s">
        <v>2789</v>
      </c>
      <c r="B1171" s="74" t="s">
        <v>3547</v>
      </c>
      <c r="C1171" s="74" t="s">
        <v>3217</v>
      </c>
      <c r="D1171" s="74" t="s">
        <v>3523</v>
      </c>
      <c r="E1171" s="74" t="s">
        <v>5659</v>
      </c>
      <c r="F1171" s="74" t="s">
        <v>5660</v>
      </c>
      <c r="G1171" s="74" t="s">
        <v>5660</v>
      </c>
      <c r="H1171" s="74" t="str">
        <f t="shared" si="73"/>
        <v>B21</v>
      </c>
      <c r="I1171" s="74" t="str">
        <f>IF(ISERROR(VLOOKUP(H1171,BD!BN$2:BO$51,2,FALSE)),"",VLOOKUP(H1171,BD!BN$2:BO$51,2,FALSE))</f>
        <v>BLOQUE 21</v>
      </c>
      <c r="J1171" s="74" t="str">
        <f t="shared" si="72"/>
        <v>OY</v>
      </c>
      <c r="K1171" s="74" t="str">
        <f t="shared" si="74"/>
        <v>YURALPA CENTRO</v>
      </c>
      <c r="L1171" s="74" t="str">
        <f t="shared" si="74"/>
        <v>PAD D</v>
      </c>
      <c r="M1171" s="74" t="str">
        <f t="shared" si="75"/>
        <v>YURALPA CENTRO-D004</v>
      </c>
      <c r="N1171" s="71" t="s">
        <v>3382</v>
      </c>
    </row>
    <row r="1172" spans="1:14" hidden="1">
      <c r="A1172" s="74" t="s">
        <v>2789</v>
      </c>
      <c r="B1172" s="74" t="s">
        <v>3547</v>
      </c>
      <c r="C1172" s="74" t="s">
        <v>3217</v>
      </c>
      <c r="D1172" s="74" t="s">
        <v>3599</v>
      </c>
      <c r="E1172" s="74" t="s">
        <v>5661</v>
      </c>
      <c r="F1172" s="74" t="s">
        <v>5662</v>
      </c>
      <c r="G1172" s="74" t="s">
        <v>5662</v>
      </c>
      <c r="H1172" s="74" t="str">
        <f t="shared" si="73"/>
        <v>B21</v>
      </c>
      <c r="I1172" s="74" t="str">
        <f>IF(ISERROR(VLOOKUP(H1172,BD!BN$2:BO$51,2,FALSE)),"",VLOOKUP(H1172,BD!BN$2:BO$51,2,FALSE))</f>
        <v>BLOQUE 21</v>
      </c>
      <c r="J1172" s="74" t="str">
        <f t="shared" si="72"/>
        <v>OY</v>
      </c>
      <c r="K1172" s="74" t="str">
        <f t="shared" si="74"/>
        <v>YURALPA CENTRO</v>
      </c>
      <c r="L1172" s="74" t="str">
        <f t="shared" si="74"/>
        <v>PAD E</v>
      </c>
      <c r="M1172" s="74" t="str">
        <f t="shared" si="75"/>
        <v>YURALPA CENTRO-E005</v>
      </c>
      <c r="N1172" s="71" t="s">
        <v>3382</v>
      </c>
    </row>
    <row r="1173" spans="1:14" hidden="1">
      <c r="A1173" s="74" t="s">
        <v>2789</v>
      </c>
      <c r="B1173" s="74" t="s">
        <v>3547</v>
      </c>
      <c r="C1173" s="74" t="s">
        <v>3217</v>
      </c>
      <c r="D1173" s="74" t="s">
        <v>3599</v>
      </c>
      <c r="E1173" s="74" t="s">
        <v>5663</v>
      </c>
      <c r="F1173" s="74" t="s">
        <v>5664</v>
      </c>
      <c r="G1173" s="74" t="s">
        <v>5664</v>
      </c>
      <c r="H1173" s="74" t="str">
        <f t="shared" si="73"/>
        <v>B21</v>
      </c>
      <c r="I1173" s="74" t="str">
        <f>IF(ISERROR(VLOOKUP(H1173,BD!BN$2:BO$51,2,FALSE)),"",VLOOKUP(H1173,BD!BN$2:BO$51,2,FALSE))</f>
        <v>BLOQUE 21</v>
      </c>
      <c r="J1173" s="74" t="str">
        <f t="shared" si="72"/>
        <v>OY</v>
      </c>
      <c r="K1173" s="74" t="str">
        <f t="shared" si="74"/>
        <v>YURALPA CENTRO</v>
      </c>
      <c r="L1173" s="74" t="str">
        <f t="shared" si="74"/>
        <v>PAD E</v>
      </c>
      <c r="M1173" s="74" t="str">
        <f t="shared" si="75"/>
        <v>YURALPA CENTRO-E004</v>
      </c>
      <c r="N1173" s="71" t="s">
        <v>3382</v>
      </c>
    </row>
    <row r="1174" spans="1:14" hidden="1">
      <c r="A1174" s="74" t="s">
        <v>2789</v>
      </c>
      <c r="B1174" s="74" t="s">
        <v>3547</v>
      </c>
      <c r="C1174" s="74" t="s">
        <v>3217</v>
      </c>
      <c r="D1174" s="74" t="s">
        <v>3599</v>
      </c>
      <c r="E1174" s="74" t="s">
        <v>5665</v>
      </c>
      <c r="F1174" s="74" t="s">
        <v>5666</v>
      </c>
      <c r="G1174" s="74" t="s">
        <v>5666</v>
      </c>
      <c r="H1174" s="74" t="str">
        <f t="shared" si="73"/>
        <v>B21</v>
      </c>
      <c r="I1174" s="74" t="str">
        <f>IF(ISERROR(VLOOKUP(H1174,BD!BN$2:BO$51,2,FALSE)),"",VLOOKUP(H1174,BD!BN$2:BO$51,2,FALSE))</f>
        <v>BLOQUE 21</v>
      </c>
      <c r="J1174" s="74" t="str">
        <f t="shared" ref="J1174:J1240" si="76">IF(B1174="","",B1174)</f>
        <v>OY</v>
      </c>
      <c r="K1174" s="74" t="str">
        <f t="shared" si="74"/>
        <v>YURALPA CENTRO</v>
      </c>
      <c r="L1174" s="74" t="str">
        <f t="shared" si="74"/>
        <v>PAD E</v>
      </c>
      <c r="M1174" s="74" t="str">
        <f t="shared" si="75"/>
        <v>YURALPA CENTRO-E003</v>
      </c>
      <c r="N1174" s="71" t="s">
        <v>3382</v>
      </c>
    </row>
    <row r="1175" spans="1:14" hidden="1">
      <c r="A1175" s="74" t="s">
        <v>2789</v>
      </c>
      <c r="B1175" s="74" t="s">
        <v>3547</v>
      </c>
      <c r="C1175" s="74" t="s">
        <v>3217</v>
      </c>
      <c r="D1175" s="74" t="s">
        <v>3599</v>
      </c>
      <c r="E1175" s="74" t="s">
        <v>5667</v>
      </c>
      <c r="F1175" s="74" t="s">
        <v>5668</v>
      </c>
      <c r="G1175" s="74" t="s">
        <v>5668</v>
      </c>
      <c r="H1175" s="74" t="str">
        <f t="shared" si="73"/>
        <v>B21</v>
      </c>
      <c r="I1175" s="74" t="str">
        <f>IF(ISERROR(VLOOKUP(H1175,BD!BN$2:BO$51,2,FALSE)),"",VLOOKUP(H1175,BD!BN$2:BO$51,2,FALSE))</f>
        <v>BLOQUE 21</v>
      </c>
      <c r="J1175" s="74" t="str">
        <f t="shared" si="76"/>
        <v>OY</v>
      </c>
      <c r="K1175" s="74" t="str">
        <f t="shared" si="74"/>
        <v>YURALPA CENTRO</v>
      </c>
      <c r="L1175" s="74" t="str">
        <f t="shared" si="74"/>
        <v>PAD E</v>
      </c>
      <c r="M1175" s="74" t="str">
        <f t="shared" si="75"/>
        <v>YURALPA CENTRO-E002H</v>
      </c>
      <c r="N1175" s="71" t="s">
        <v>3382</v>
      </c>
    </row>
    <row r="1176" spans="1:14" hidden="1">
      <c r="A1176" s="74" t="s">
        <v>2789</v>
      </c>
      <c r="B1176" s="74" t="s">
        <v>3547</v>
      </c>
      <c r="C1176" s="74" t="s">
        <v>3217</v>
      </c>
      <c r="D1176" s="74" t="s">
        <v>3599</v>
      </c>
      <c r="E1176" s="74" t="s">
        <v>5667</v>
      </c>
      <c r="F1176" s="74" t="s">
        <v>5668</v>
      </c>
      <c r="G1176" s="74" t="s">
        <v>5669</v>
      </c>
      <c r="H1176" s="74" t="str">
        <f>+A1176</f>
        <v>B21</v>
      </c>
      <c r="I1176" s="74" t="str">
        <f>IF(ISERROR(VLOOKUP(H1176,BD!BN$2:BO$51,2,FALSE)),"",VLOOKUP(H1176,BD!BN$2:BO$51,2,FALSE))</f>
        <v>BLOQUE 21</v>
      </c>
      <c r="J1176" s="74" t="str">
        <f t="shared" si="76"/>
        <v>OY</v>
      </c>
      <c r="K1176" s="74" t="str">
        <f>+C1176</f>
        <v>YURALPA CENTRO</v>
      </c>
      <c r="L1176" s="74" t="str">
        <f>+D1176</f>
        <v>PAD E</v>
      </c>
      <c r="M1176" s="74" t="str">
        <f t="shared" si="75"/>
        <v>YURALPA CENTRO-E002HS1</v>
      </c>
      <c r="N1176" s="71" t="s">
        <v>3382</v>
      </c>
    </row>
    <row r="1177" spans="1:14" hidden="1">
      <c r="A1177" s="74" t="s">
        <v>2789</v>
      </c>
      <c r="B1177" s="74" t="s">
        <v>3547</v>
      </c>
      <c r="C1177" s="74" t="s">
        <v>3217</v>
      </c>
      <c r="D1177" s="74" t="s">
        <v>3599</v>
      </c>
      <c r="E1177" s="74" t="s">
        <v>5670</v>
      </c>
      <c r="F1177" s="74" t="s">
        <v>5671</v>
      </c>
      <c r="G1177" s="74" t="s">
        <v>5671</v>
      </c>
      <c r="H1177" s="74" t="str">
        <f t="shared" si="73"/>
        <v>B21</v>
      </c>
      <c r="I1177" s="74" t="str">
        <f>IF(ISERROR(VLOOKUP(H1177,BD!BN$2:BO$51,2,FALSE)),"",VLOOKUP(H1177,BD!BN$2:BO$51,2,FALSE))</f>
        <v>BLOQUE 21</v>
      </c>
      <c r="J1177" s="74" t="str">
        <f t="shared" si="76"/>
        <v>OY</v>
      </c>
      <c r="K1177" s="74" t="str">
        <f t="shared" si="74"/>
        <v>YURALPA CENTRO</v>
      </c>
      <c r="L1177" s="74" t="str">
        <f t="shared" si="74"/>
        <v>PAD E</v>
      </c>
      <c r="M1177" s="74" t="str">
        <f t="shared" si="75"/>
        <v>YURALPA CENTRO-E001</v>
      </c>
      <c r="N1177" s="71" t="s">
        <v>3382</v>
      </c>
    </row>
    <row r="1178" spans="1:14" hidden="1">
      <c r="A1178" s="74" t="s">
        <v>2789</v>
      </c>
      <c r="B1178" s="74" t="s">
        <v>3547</v>
      </c>
      <c r="C1178" s="74" t="s">
        <v>3217</v>
      </c>
      <c r="D1178" s="74" t="s">
        <v>3599</v>
      </c>
      <c r="E1178" s="74" t="s">
        <v>5672</v>
      </c>
      <c r="F1178" s="74" t="s">
        <v>5673</v>
      </c>
      <c r="G1178" s="74" t="s">
        <v>5673</v>
      </c>
      <c r="H1178" s="74" t="str">
        <f t="shared" si="73"/>
        <v>B21</v>
      </c>
      <c r="I1178" s="74" t="str">
        <f>IF(ISERROR(VLOOKUP(H1178,BD!BN$2:BO$51,2,FALSE)),"",VLOOKUP(H1178,BD!BN$2:BO$51,2,FALSE))</f>
        <v>BLOQUE 21</v>
      </c>
      <c r="J1178" s="74" t="str">
        <f t="shared" si="76"/>
        <v>OY</v>
      </c>
      <c r="K1178" s="74" t="str">
        <f t="shared" si="74"/>
        <v>YURALPA CENTRO</v>
      </c>
      <c r="L1178" s="74" t="str">
        <f t="shared" si="74"/>
        <v>PAD E</v>
      </c>
      <c r="M1178" s="74" t="str">
        <f t="shared" si="75"/>
        <v>YURALPA CENTRO-E006</v>
      </c>
      <c r="N1178" s="71" t="s">
        <v>3382</v>
      </c>
    </row>
    <row r="1179" spans="1:14" hidden="1">
      <c r="A1179" s="74" t="s">
        <v>2789</v>
      </c>
      <c r="B1179" s="74" t="s">
        <v>3547</v>
      </c>
      <c r="C1179" s="74" t="s">
        <v>3217</v>
      </c>
      <c r="D1179" s="74" t="s">
        <v>3602</v>
      </c>
      <c r="E1179" s="74" t="s">
        <v>5674</v>
      </c>
      <c r="F1179" s="74" t="s">
        <v>5675</v>
      </c>
      <c r="G1179" s="74" t="s">
        <v>5675</v>
      </c>
      <c r="H1179" s="74" t="str">
        <f t="shared" si="73"/>
        <v>B21</v>
      </c>
      <c r="I1179" s="74" t="str">
        <f>IF(ISERROR(VLOOKUP(H1179,BD!BN$2:BO$51,2,FALSE)),"",VLOOKUP(H1179,BD!BN$2:BO$51,2,FALSE))</f>
        <v>BLOQUE 21</v>
      </c>
      <c r="J1179" s="74" t="str">
        <f t="shared" si="76"/>
        <v>OY</v>
      </c>
      <c r="K1179" s="74" t="str">
        <f t="shared" si="74"/>
        <v>YURALPA CENTRO</v>
      </c>
      <c r="L1179" s="74" t="str">
        <f t="shared" si="74"/>
        <v>PAD F</v>
      </c>
      <c r="M1179" s="74" t="str">
        <f t="shared" si="75"/>
        <v>YURALPA CENTRO-F001</v>
      </c>
      <c r="N1179" s="71" t="s">
        <v>3382</v>
      </c>
    </row>
    <row r="1180" spans="1:14" hidden="1">
      <c r="A1180" s="74" t="s">
        <v>2789</v>
      </c>
      <c r="B1180" s="74" t="s">
        <v>3547</v>
      </c>
      <c r="C1180" s="74" t="s">
        <v>3217</v>
      </c>
      <c r="D1180" s="74" t="s">
        <v>3602</v>
      </c>
      <c r="E1180" s="74" t="s">
        <v>5676</v>
      </c>
      <c r="F1180" s="74" t="s">
        <v>5677</v>
      </c>
      <c r="G1180" s="74" t="s">
        <v>5677</v>
      </c>
      <c r="H1180" s="74" t="str">
        <f>+A1180</f>
        <v>B21</v>
      </c>
      <c r="I1180" s="74" t="str">
        <f>IF(ISERROR(VLOOKUP(H1180,BD!BN$2:BO$51,2,FALSE)),"",VLOOKUP(H1180,BD!BN$2:BO$51,2,FALSE))</f>
        <v>BLOQUE 21</v>
      </c>
      <c r="J1180" s="74" t="str">
        <f t="shared" si="76"/>
        <v>OY</v>
      </c>
      <c r="K1180" s="74" t="str">
        <f>+C1180</f>
        <v>YURALPA CENTRO</v>
      </c>
      <c r="L1180" s="74" t="str">
        <f>+D1180</f>
        <v>PAD F</v>
      </c>
      <c r="M1180" s="74" t="str">
        <f t="shared" si="75"/>
        <v>YURALPA CENTRO-F005H</v>
      </c>
      <c r="N1180" s="71" t="s">
        <v>3382</v>
      </c>
    </row>
    <row r="1181" spans="1:14" hidden="1">
      <c r="A1181" s="74" t="s">
        <v>2789</v>
      </c>
      <c r="B1181" s="74" t="s">
        <v>3547</v>
      </c>
      <c r="C1181" s="74" t="s">
        <v>3217</v>
      </c>
      <c r="D1181" s="74" t="s">
        <v>3602</v>
      </c>
      <c r="E1181" s="74" t="s">
        <v>5676</v>
      </c>
      <c r="F1181" s="74" t="s">
        <v>5677</v>
      </c>
      <c r="G1181" s="74" t="s">
        <v>5678</v>
      </c>
      <c r="H1181" s="74" t="str">
        <f t="shared" si="73"/>
        <v>B21</v>
      </c>
      <c r="I1181" s="74" t="str">
        <f>IF(ISERROR(VLOOKUP(H1181,BD!BN$2:BO$51,2,FALSE)),"",VLOOKUP(H1181,BD!BN$2:BO$51,2,FALSE))</f>
        <v>BLOQUE 21</v>
      </c>
      <c r="J1181" s="74" t="str">
        <f t="shared" si="76"/>
        <v>OY</v>
      </c>
      <c r="K1181" s="74" t="str">
        <f t="shared" si="74"/>
        <v>YURALPA CENTRO</v>
      </c>
      <c r="L1181" s="74" t="str">
        <f t="shared" si="74"/>
        <v>PAD F</v>
      </c>
      <c r="M1181" s="74" t="str">
        <f t="shared" si="75"/>
        <v>YURALPA CENTRO-F005HR1</v>
      </c>
      <c r="N1181" s="71" t="s">
        <v>3382</v>
      </c>
    </row>
    <row r="1182" spans="1:14" hidden="1">
      <c r="A1182" s="74" t="s">
        <v>2789</v>
      </c>
      <c r="B1182" s="74" t="s">
        <v>3547</v>
      </c>
      <c r="C1182" s="74" t="s">
        <v>3217</v>
      </c>
      <c r="D1182" s="74" t="s">
        <v>3602</v>
      </c>
      <c r="E1182" s="74" t="s">
        <v>5679</v>
      </c>
      <c r="F1182" s="74" t="s">
        <v>5680</v>
      </c>
      <c r="G1182" s="74" t="s">
        <v>5680</v>
      </c>
      <c r="H1182" s="74" t="str">
        <f t="shared" ref="H1182:H1300" si="77">+A1182</f>
        <v>B21</v>
      </c>
      <c r="I1182" s="74" t="str">
        <f>IF(ISERROR(VLOOKUP(H1182,BD!BN$2:BO$51,2,FALSE)),"",VLOOKUP(H1182,BD!BN$2:BO$51,2,FALSE))</f>
        <v>BLOQUE 21</v>
      </c>
      <c r="J1182" s="74" t="str">
        <f t="shared" si="76"/>
        <v>OY</v>
      </c>
      <c r="K1182" s="74" t="str">
        <f t="shared" ref="K1182:L1300" si="78">+C1182</f>
        <v>YURALPA CENTRO</v>
      </c>
      <c r="L1182" s="74" t="str">
        <f t="shared" si="78"/>
        <v>PAD F</v>
      </c>
      <c r="M1182" s="74" t="str">
        <f t="shared" si="75"/>
        <v>YURALPA CENTRO-F004H</v>
      </c>
      <c r="N1182" s="71" t="s">
        <v>3382</v>
      </c>
    </row>
    <row r="1183" spans="1:14" hidden="1">
      <c r="A1183" s="74" t="s">
        <v>2789</v>
      </c>
      <c r="B1183" s="74" t="s">
        <v>3547</v>
      </c>
      <c r="C1183" s="74" t="s">
        <v>3217</v>
      </c>
      <c r="D1183" s="74" t="s">
        <v>3602</v>
      </c>
      <c r="E1183" s="74" t="s">
        <v>5681</v>
      </c>
      <c r="F1183" s="74" t="s">
        <v>5682</v>
      </c>
      <c r="G1183" s="74" t="s">
        <v>5682</v>
      </c>
      <c r="H1183" s="74" t="str">
        <f t="shared" si="77"/>
        <v>B21</v>
      </c>
      <c r="I1183" s="74" t="str">
        <f>IF(ISERROR(VLOOKUP(H1183,BD!BN$2:BO$51,2,FALSE)),"",VLOOKUP(H1183,BD!BN$2:BO$51,2,FALSE))</f>
        <v>BLOQUE 21</v>
      </c>
      <c r="J1183" s="74" t="str">
        <f t="shared" si="76"/>
        <v>OY</v>
      </c>
      <c r="K1183" s="74" t="str">
        <f t="shared" si="78"/>
        <v>YURALPA CENTRO</v>
      </c>
      <c r="L1183" s="74" t="str">
        <f t="shared" si="78"/>
        <v>PAD F</v>
      </c>
      <c r="M1183" s="74" t="str">
        <f t="shared" si="75"/>
        <v>YURALPA CENTRO-F008</v>
      </c>
      <c r="N1183" s="71" t="s">
        <v>3382</v>
      </c>
    </row>
    <row r="1184" spans="1:14" hidden="1">
      <c r="A1184" s="74" t="s">
        <v>2789</v>
      </c>
      <c r="B1184" s="74" t="s">
        <v>3547</v>
      </c>
      <c r="C1184" s="74" t="s">
        <v>3217</v>
      </c>
      <c r="D1184" s="74" t="s">
        <v>3602</v>
      </c>
      <c r="E1184" s="74" t="s">
        <v>5683</v>
      </c>
      <c r="F1184" s="74" t="s">
        <v>5684</v>
      </c>
      <c r="G1184" s="74" t="s">
        <v>5684</v>
      </c>
      <c r="H1184" s="74" t="str">
        <f t="shared" si="77"/>
        <v>B21</v>
      </c>
      <c r="I1184" s="74" t="str">
        <f>IF(ISERROR(VLOOKUP(H1184,BD!BN$2:BO$51,2,FALSE)),"",VLOOKUP(H1184,BD!BN$2:BO$51,2,FALSE))</f>
        <v>BLOQUE 21</v>
      </c>
      <c r="J1184" s="74" t="str">
        <f t="shared" si="76"/>
        <v>OY</v>
      </c>
      <c r="K1184" s="74" t="str">
        <f t="shared" si="78"/>
        <v>YURALPA CENTRO</v>
      </c>
      <c r="L1184" s="74" t="str">
        <f t="shared" si="78"/>
        <v>PAD F</v>
      </c>
      <c r="M1184" s="74" t="str">
        <f t="shared" si="75"/>
        <v>YURALPA CENTRO-F007</v>
      </c>
      <c r="N1184" s="71" t="s">
        <v>3382</v>
      </c>
    </row>
    <row r="1185" spans="1:14" hidden="1">
      <c r="A1185" s="74" t="s">
        <v>2789</v>
      </c>
      <c r="B1185" s="74" t="s">
        <v>3547</v>
      </c>
      <c r="C1185" s="74" t="s">
        <v>3217</v>
      </c>
      <c r="D1185" s="74" t="s">
        <v>3602</v>
      </c>
      <c r="E1185" s="74" t="s">
        <v>5685</v>
      </c>
      <c r="F1185" s="74" t="s">
        <v>5686</v>
      </c>
      <c r="G1185" s="74" t="s">
        <v>5686</v>
      </c>
      <c r="H1185" s="74" t="str">
        <f t="shared" si="77"/>
        <v>B21</v>
      </c>
      <c r="I1185" s="74" t="str">
        <f>IF(ISERROR(VLOOKUP(H1185,BD!BN$2:BO$51,2,FALSE)),"",VLOOKUP(H1185,BD!BN$2:BO$51,2,FALSE))</f>
        <v>BLOQUE 21</v>
      </c>
      <c r="J1185" s="74" t="str">
        <f t="shared" si="76"/>
        <v>OY</v>
      </c>
      <c r="K1185" s="74" t="str">
        <f t="shared" si="78"/>
        <v>YURALPA CENTRO</v>
      </c>
      <c r="L1185" s="74" t="str">
        <f t="shared" si="78"/>
        <v>PAD F</v>
      </c>
      <c r="M1185" s="74" t="str">
        <f t="shared" si="75"/>
        <v>YURALPA CENTRO-F003</v>
      </c>
      <c r="N1185" s="71" t="s">
        <v>3382</v>
      </c>
    </row>
    <row r="1186" spans="1:14" hidden="1">
      <c r="A1186" s="74" t="s">
        <v>2789</v>
      </c>
      <c r="B1186" s="74" t="s">
        <v>3547</v>
      </c>
      <c r="C1186" s="74" t="s">
        <v>3217</v>
      </c>
      <c r="D1186" s="74" t="s">
        <v>3602</v>
      </c>
      <c r="E1186" s="74" t="s">
        <v>5687</v>
      </c>
      <c r="F1186" s="74" t="s">
        <v>5688</v>
      </c>
      <c r="G1186" s="74" t="s">
        <v>5688</v>
      </c>
      <c r="H1186" s="74" t="str">
        <f t="shared" si="77"/>
        <v>B21</v>
      </c>
      <c r="I1186" s="74" t="str">
        <f>IF(ISERROR(VLOOKUP(H1186,BD!BN$2:BO$51,2,FALSE)),"",VLOOKUP(H1186,BD!BN$2:BO$51,2,FALSE))</f>
        <v>BLOQUE 21</v>
      </c>
      <c r="J1186" s="74" t="str">
        <f t="shared" si="76"/>
        <v>OY</v>
      </c>
      <c r="K1186" s="74" t="str">
        <f t="shared" si="78"/>
        <v>YURALPA CENTRO</v>
      </c>
      <c r="L1186" s="74" t="str">
        <f t="shared" si="78"/>
        <v>PAD F</v>
      </c>
      <c r="M1186" s="74" t="str">
        <f t="shared" si="75"/>
        <v>YURALPA CENTRO-F006H</v>
      </c>
      <c r="N1186" s="71" t="s">
        <v>3382</v>
      </c>
    </row>
    <row r="1187" spans="1:14" hidden="1">
      <c r="A1187" s="74" t="s">
        <v>2789</v>
      </c>
      <c r="B1187" s="74" t="s">
        <v>3547</v>
      </c>
      <c r="C1187" s="74" t="s">
        <v>3217</v>
      </c>
      <c r="D1187" s="74" t="s">
        <v>3602</v>
      </c>
      <c r="E1187" s="74" t="s">
        <v>5689</v>
      </c>
      <c r="F1187" s="74" t="s">
        <v>5690</v>
      </c>
      <c r="G1187" s="74" t="s">
        <v>5690</v>
      </c>
      <c r="H1187" s="74" t="str">
        <f t="shared" si="77"/>
        <v>B21</v>
      </c>
      <c r="I1187" s="74" t="str">
        <f>IF(ISERROR(VLOOKUP(H1187,BD!BN$2:BO$51,2,FALSE)),"",VLOOKUP(H1187,BD!BN$2:BO$51,2,FALSE))</f>
        <v>BLOQUE 21</v>
      </c>
      <c r="J1187" s="74" t="str">
        <f t="shared" si="76"/>
        <v>OY</v>
      </c>
      <c r="K1187" s="74" t="str">
        <f t="shared" si="78"/>
        <v>YURALPA CENTRO</v>
      </c>
      <c r="L1187" s="74" t="str">
        <f t="shared" si="78"/>
        <v>PAD F</v>
      </c>
      <c r="M1187" s="74" t="str">
        <f t="shared" si="75"/>
        <v>YURALPA CENTRO-F009</v>
      </c>
      <c r="N1187" s="71" t="s">
        <v>3382</v>
      </c>
    </row>
    <row r="1188" spans="1:14" hidden="1">
      <c r="A1188" s="74" t="s">
        <v>2789</v>
      </c>
      <c r="B1188" s="74" t="s">
        <v>3547</v>
      </c>
      <c r="C1188" s="74" t="s">
        <v>3217</v>
      </c>
      <c r="D1188" s="74" t="s">
        <v>3602</v>
      </c>
      <c r="E1188" s="74" t="s">
        <v>5691</v>
      </c>
      <c r="F1188" s="74" t="s">
        <v>5692</v>
      </c>
      <c r="G1188" s="74" t="s">
        <v>5692</v>
      </c>
      <c r="H1188" s="74" t="str">
        <f t="shared" si="77"/>
        <v>B21</v>
      </c>
      <c r="I1188" s="74" t="str">
        <f>IF(ISERROR(VLOOKUP(H1188,BD!BN$2:BO$51,2,FALSE)),"",VLOOKUP(H1188,BD!BN$2:BO$51,2,FALSE))</f>
        <v>BLOQUE 21</v>
      </c>
      <c r="J1188" s="74" t="str">
        <f t="shared" si="76"/>
        <v>OY</v>
      </c>
      <c r="K1188" s="74" t="str">
        <f t="shared" si="78"/>
        <v>YURALPA CENTRO</v>
      </c>
      <c r="L1188" s="74" t="str">
        <f t="shared" si="78"/>
        <v>PAD F</v>
      </c>
      <c r="M1188" s="74" t="str">
        <f t="shared" si="75"/>
        <v>YURALPA CENTRO-F002</v>
      </c>
      <c r="N1188" s="71" t="s">
        <v>3382</v>
      </c>
    </row>
    <row r="1189" spans="1:14" hidden="1">
      <c r="A1189" s="74" t="s">
        <v>2789</v>
      </c>
      <c r="B1189" s="74" t="s">
        <v>3547</v>
      </c>
      <c r="C1189" s="74" t="s">
        <v>3217</v>
      </c>
      <c r="D1189" s="74" t="s">
        <v>3602</v>
      </c>
      <c r="E1189" s="74" t="s">
        <v>5693</v>
      </c>
      <c r="F1189" s="74" t="s">
        <v>5694</v>
      </c>
      <c r="G1189" s="74" t="s">
        <v>5694</v>
      </c>
      <c r="H1189" s="74" t="str">
        <f t="shared" si="77"/>
        <v>B21</v>
      </c>
      <c r="I1189" s="74" t="str">
        <f>IF(ISERROR(VLOOKUP(H1189,BD!BN$2:BO$51,2,FALSE)),"",VLOOKUP(H1189,BD!BN$2:BO$51,2,FALSE))</f>
        <v>BLOQUE 21</v>
      </c>
      <c r="J1189" s="74" t="str">
        <f t="shared" si="76"/>
        <v>OY</v>
      </c>
      <c r="K1189" s="74" t="str">
        <f t="shared" si="78"/>
        <v>YURALPA CENTRO</v>
      </c>
      <c r="L1189" s="74" t="str">
        <f t="shared" si="78"/>
        <v>PAD F</v>
      </c>
      <c r="M1189" s="74" t="str">
        <f t="shared" si="75"/>
        <v>YURALPA CENTRO-F010</v>
      </c>
      <c r="N1189" s="71" t="s">
        <v>3382</v>
      </c>
    </row>
    <row r="1190" spans="1:14" hidden="1">
      <c r="A1190" s="74" t="s">
        <v>2789</v>
      </c>
      <c r="B1190" s="74" t="s">
        <v>3547</v>
      </c>
      <c r="C1190" s="74" t="s">
        <v>3217</v>
      </c>
      <c r="D1190" s="74" t="s">
        <v>3605</v>
      </c>
      <c r="E1190" s="74" t="s">
        <v>5695</v>
      </c>
      <c r="F1190" s="74" t="s">
        <v>5696</v>
      </c>
      <c r="G1190" s="74" t="s">
        <v>5696</v>
      </c>
      <c r="H1190" s="74" t="str">
        <f t="shared" si="77"/>
        <v>B21</v>
      </c>
      <c r="I1190" s="74" t="str">
        <f>IF(ISERROR(VLOOKUP(H1190,BD!BN$2:BO$51,2,FALSE)),"",VLOOKUP(H1190,BD!BN$2:BO$51,2,FALSE))</f>
        <v>BLOQUE 21</v>
      </c>
      <c r="J1190" s="74" t="str">
        <f t="shared" si="76"/>
        <v>OY</v>
      </c>
      <c r="K1190" s="74" t="str">
        <f t="shared" si="78"/>
        <v>YURALPA CENTRO</v>
      </c>
      <c r="L1190" s="74" t="str">
        <f t="shared" si="78"/>
        <v>PAD G</v>
      </c>
      <c r="M1190" s="74" t="str">
        <f t="shared" si="75"/>
        <v>YURALPA CENTRO-G002</v>
      </c>
      <c r="N1190" s="71" t="s">
        <v>3382</v>
      </c>
    </row>
    <row r="1191" spans="1:14" hidden="1">
      <c r="A1191" s="74" t="s">
        <v>2789</v>
      </c>
      <c r="B1191" s="74" t="s">
        <v>3547</v>
      </c>
      <c r="C1191" s="74" t="s">
        <v>3217</v>
      </c>
      <c r="D1191" s="74" t="s">
        <v>3605</v>
      </c>
      <c r="E1191" s="74" t="s">
        <v>5697</v>
      </c>
      <c r="F1191" s="74" t="s">
        <v>5698</v>
      </c>
      <c r="G1191" s="74" t="s">
        <v>5698</v>
      </c>
      <c r="H1191" s="74" t="str">
        <f t="shared" si="77"/>
        <v>B21</v>
      </c>
      <c r="I1191" s="74" t="str">
        <f>IF(ISERROR(VLOOKUP(H1191,BD!BN$2:BO$51,2,FALSE)),"",VLOOKUP(H1191,BD!BN$2:BO$51,2,FALSE))</f>
        <v>BLOQUE 21</v>
      </c>
      <c r="J1191" s="74" t="str">
        <f t="shared" si="76"/>
        <v>OY</v>
      </c>
      <c r="K1191" s="74" t="str">
        <f t="shared" si="78"/>
        <v>YURALPA CENTRO</v>
      </c>
      <c r="L1191" s="74" t="str">
        <f t="shared" si="78"/>
        <v>PAD G</v>
      </c>
      <c r="M1191" s="74" t="str">
        <f t="shared" si="75"/>
        <v>YURALPA CENTRO-G004H</v>
      </c>
      <c r="N1191" s="71" t="s">
        <v>3382</v>
      </c>
    </row>
    <row r="1192" spans="1:14" hidden="1">
      <c r="A1192" s="74" t="s">
        <v>2789</v>
      </c>
      <c r="B1192" s="74" t="s">
        <v>3547</v>
      </c>
      <c r="C1192" s="74" t="s">
        <v>3217</v>
      </c>
      <c r="D1192" s="74" t="s">
        <v>3605</v>
      </c>
      <c r="E1192" s="74" t="s">
        <v>5699</v>
      </c>
      <c r="F1192" s="74" t="s">
        <v>5700</v>
      </c>
      <c r="G1192" s="74" t="s">
        <v>5700</v>
      </c>
      <c r="H1192" s="74" t="str">
        <f t="shared" si="77"/>
        <v>B21</v>
      </c>
      <c r="I1192" s="74" t="str">
        <f>IF(ISERROR(VLOOKUP(H1192,BD!BN$2:BO$51,2,FALSE)),"",VLOOKUP(H1192,BD!BN$2:BO$51,2,FALSE))</f>
        <v>BLOQUE 21</v>
      </c>
      <c r="J1192" s="74" t="str">
        <f t="shared" si="76"/>
        <v>OY</v>
      </c>
      <c r="K1192" s="74" t="str">
        <f t="shared" si="78"/>
        <v>YURALPA CENTRO</v>
      </c>
      <c r="L1192" s="74" t="str">
        <f t="shared" si="78"/>
        <v>PAD G</v>
      </c>
      <c r="M1192" s="74" t="str">
        <f t="shared" si="75"/>
        <v>YURALPA CENTRO-G003</v>
      </c>
      <c r="N1192" s="71" t="s">
        <v>3382</v>
      </c>
    </row>
    <row r="1193" spans="1:14" hidden="1">
      <c r="A1193" s="74" t="s">
        <v>2789</v>
      </c>
      <c r="B1193" s="74" t="s">
        <v>3547</v>
      </c>
      <c r="C1193" s="74" t="s">
        <v>3217</v>
      </c>
      <c r="D1193" s="74" t="s">
        <v>3605</v>
      </c>
      <c r="E1193" s="74" t="s">
        <v>5701</v>
      </c>
      <c r="F1193" s="74" t="s">
        <v>5702</v>
      </c>
      <c r="G1193" s="74" t="s">
        <v>5702</v>
      </c>
      <c r="H1193" s="74" t="str">
        <f t="shared" si="77"/>
        <v>B21</v>
      </c>
      <c r="I1193" s="74" t="str">
        <f>IF(ISERROR(VLOOKUP(H1193,BD!BN$2:BO$51,2,FALSE)),"",VLOOKUP(H1193,BD!BN$2:BO$51,2,FALSE))</f>
        <v>BLOQUE 21</v>
      </c>
      <c r="J1193" s="74" t="str">
        <f t="shared" si="76"/>
        <v>OY</v>
      </c>
      <c r="K1193" s="74" t="str">
        <f t="shared" si="78"/>
        <v>YURALPA CENTRO</v>
      </c>
      <c r="L1193" s="74" t="str">
        <f t="shared" si="78"/>
        <v>PAD G</v>
      </c>
      <c r="M1193" s="74" t="str">
        <f t="shared" si="75"/>
        <v>YURALPA CENTRO-G001</v>
      </c>
      <c r="N1193" s="71" t="s">
        <v>3382</v>
      </c>
    </row>
    <row r="1194" spans="1:14" hidden="1">
      <c r="A1194" s="74" t="s">
        <v>2789</v>
      </c>
      <c r="B1194" s="74" t="s">
        <v>3547</v>
      </c>
      <c r="C1194" s="74" t="s">
        <v>3217</v>
      </c>
      <c r="D1194" s="74" t="s">
        <v>3608</v>
      </c>
      <c r="E1194" s="74" t="s">
        <v>5703</v>
      </c>
      <c r="F1194" s="74" t="s">
        <v>5704</v>
      </c>
      <c r="G1194" s="74" t="s">
        <v>5704</v>
      </c>
      <c r="H1194" s="74" t="str">
        <f t="shared" si="77"/>
        <v>B21</v>
      </c>
      <c r="I1194" s="74" t="str">
        <f>IF(ISERROR(VLOOKUP(H1194,BD!BN$2:BO$51,2,FALSE)),"",VLOOKUP(H1194,BD!BN$2:BO$51,2,FALSE))</f>
        <v>BLOQUE 21</v>
      </c>
      <c r="J1194" s="74" t="str">
        <f t="shared" si="76"/>
        <v>OY</v>
      </c>
      <c r="K1194" s="74" t="str">
        <f t="shared" si="78"/>
        <v>YURALPA CENTRO</v>
      </c>
      <c r="L1194" s="74" t="str">
        <f t="shared" si="78"/>
        <v>PAD H</v>
      </c>
      <c r="M1194" s="74" t="str">
        <f t="shared" si="75"/>
        <v>YURALPA CENTRO-H001</v>
      </c>
      <c r="N1194" s="71" t="s">
        <v>3382</v>
      </c>
    </row>
    <row r="1195" spans="1:14" hidden="1">
      <c r="A1195" s="74" t="s">
        <v>2789</v>
      </c>
      <c r="B1195" s="74" t="s">
        <v>3547</v>
      </c>
      <c r="C1195" s="74" t="s">
        <v>3217</v>
      </c>
      <c r="D1195" s="74" t="s">
        <v>3608</v>
      </c>
      <c r="E1195" s="74" t="s">
        <v>5705</v>
      </c>
      <c r="F1195" s="74" t="s">
        <v>5706</v>
      </c>
      <c r="G1195" s="74" t="s">
        <v>5706</v>
      </c>
      <c r="H1195" s="74" t="str">
        <f t="shared" si="77"/>
        <v>B21</v>
      </c>
      <c r="I1195" s="74" t="str">
        <f>IF(ISERROR(VLOOKUP(H1195,BD!BN$2:BO$51,2,FALSE)),"",VLOOKUP(H1195,BD!BN$2:BO$51,2,FALSE))</f>
        <v>BLOQUE 21</v>
      </c>
      <c r="J1195" s="74" t="str">
        <f t="shared" si="76"/>
        <v>OY</v>
      </c>
      <c r="K1195" s="74" t="str">
        <f t="shared" si="78"/>
        <v>YURALPA CENTRO</v>
      </c>
      <c r="L1195" s="74" t="str">
        <f t="shared" si="78"/>
        <v>PAD H</v>
      </c>
      <c r="M1195" s="74" t="str">
        <f t="shared" si="75"/>
        <v>YURALPA CENTRO-H002</v>
      </c>
      <c r="N1195" s="71" t="s">
        <v>3382</v>
      </c>
    </row>
    <row r="1196" spans="1:14" hidden="1">
      <c r="A1196" s="74" t="s">
        <v>2789</v>
      </c>
      <c r="B1196" s="74" t="s">
        <v>3547</v>
      </c>
      <c r="C1196" s="74" t="s">
        <v>5707</v>
      </c>
      <c r="D1196" s="74" t="s">
        <v>3489</v>
      </c>
      <c r="E1196" s="74" t="s">
        <v>5708</v>
      </c>
      <c r="F1196" s="74" t="s">
        <v>5709</v>
      </c>
      <c r="G1196" s="74" t="s">
        <v>5709</v>
      </c>
      <c r="H1196" s="74" t="str">
        <f t="shared" si="77"/>
        <v>B21</v>
      </c>
      <c r="I1196" s="74" t="str">
        <f>IF(ISERROR(VLOOKUP(H1196,BD!BN$2:BO$51,2,FALSE)),"",VLOOKUP(H1196,BD!BN$2:BO$51,2,FALSE))</f>
        <v>BLOQUE 21</v>
      </c>
      <c r="J1196" s="74" t="str">
        <f t="shared" si="76"/>
        <v>OY</v>
      </c>
      <c r="K1196" s="74" t="str">
        <f t="shared" si="78"/>
        <v>YURALPA CENTRO CHONTA</v>
      </c>
      <c r="L1196" s="74" t="str">
        <f t="shared" si="78"/>
        <v>PAD A</v>
      </c>
      <c r="M1196" s="74" t="str">
        <f t="shared" si="75"/>
        <v>YURALPA CENTRO CHONTA-A002</v>
      </c>
      <c r="N1196" s="71" t="s">
        <v>3382</v>
      </c>
    </row>
    <row r="1197" spans="1:14" hidden="1">
      <c r="A1197" s="74" t="s">
        <v>2789</v>
      </c>
      <c r="B1197" s="74" t="s">
        <v>3547</v>
      </c>
      <c r="C1197" s="74" t="s">
        <v>5707</v>
      </c>
      <c r="D1197" s="74" t="s">
        <v>3489</v>
      </c>
      <c r="E1197" s="74" t="s">
        <v>5710</v>
      </c>
      <c r="F1197" s="74" t="s">
        <v>5711</v>
      </c>
      <c r="G1197" s="74" t="s">
        <v>5711</v>
      </c>
      <c r="H1197" s="74" t="str">
        <f t="shared" si="77"/>
        <v>B21</v>
      </c>
      <c r="I1197" s="74" t="str">
        <f>IF(ISERROR(VLOOKUP(H1197,BD!BN$2:BO$51,2,FALSE)),"",VLOOKUP(H1197,BD!BN$2:BO$51,2,FALSE))</f>
        <v>BLOQUE 21</v>
      </c>
      <c r="J1197" s="74" t="str">
        <f t="shared" si="76"/>
        <v>OY</v>
      </c>
      <c r="K1197" s="74" t="str">
        <f t="shared" si="78"/>
        <v>YURALPA CENTRO CHONTA</v>
      </c>
      <c r="L1197" s="74" t="str">
        <f t="shared" si="78"/>
        <v>PAD A</v>
      </c>
      <c r="M1197" s="74" t="str">
        <f t="shared" si="75"/>
        <v>YURALPA CENTRO CHONTA-A001</v>
      </c>
      <c r="N1197" s="71" t="s">
        <v>3382</v>
      </c>
    </row>
    <row r="1198" spans="1:14" hidden="1">
      <c r="A1198" s="74" t="s">
        <v>2799</v>
      </c>
      <c r="B1198" s="74"/>
      <c r="C1198" s="74" t="s">
        <v>5712</v>
      </c>
      <c r="D1198" s="74" t="s">
        <v>3374</v>
      </c>
      <c r="E1198" s="74" t="s">
        <v>5713</v>
      </c>
      <c r="F1198" s="74" t="s">
        <v>5714</v>
      </c>
      <c r="G1198" s="74" t="s">
        <v>5714</v>
      </c>
      <c r="H1198" s="74" t="str">
        <f t="shared" si="77"/>
        <v>B22</v>
      </c>
      <c r="I1198" s="74" t="str">
        <f>IF(ISERROR(VLOOKUP(H1198,BD!BN$2:BO$51,2,FALSE)),"",VLOOKUP(H1198,BD!BN$2:BO$51,2,FALSE))</f>
        <v>BLOQUE 22</v>
      </c>
      <c r="J1198" s="74" t="str">
        <f t="shared" si="76"/>
        <v/>
      </c>
      <c r="K1198" s="74" t="str">
        <f t="shared" si="78"/>
        <v>OGLAN SHELL</v>
      </c>
      <c r="L1198" s="74" t="str">
        <f t="shared" si="78"/>
        <v>PAD</v>
      </c>
      <c r="M1198" s="74" t="str">
        <f t="shared" si="75"/>
        <v>OGLAN SHELL-001</v>
      </c>
      <c r="N1198" s="71" t="s">
        <v>3382</v>
      </c>
    </row>
    <row r="1199" spans="1:14" hidden="1">
      <c r="A1199" s="74" t="s">
        <v>2799</v>
      </c>
      <c r="B1199" s="74"/>
      <c r="C1199" s="74" t="s">
        <v>5715</v>
      </c>
      <c r="D1199" s="74" t="s">
        <v>3374</v>
      </c>
      <c r="E1199" s="74" t="s">
        <v>5716</v>
      </c>
      <c r="F1199" s="74" t="s">
        <v>5717</v>
      </c>
      <c r="G1199" s="74" t="s">
        <v>5717</v>
      </c>
      <c r="H1199" s="74" t="str">
        <f t="shared" si="77"/>
        <v>B22</v>
      </c>
      <c r="I1199" s="74" t="str">
        <f>IF(ISERROR(VLOOKUP(H1199,BD!BN$2:BO$51,2,FALSE)),"",VLOOKUP(H1199,BD!BN$2:BO$51,2,FALSE))</f>
        <v>BLOQUE 22</v>
      </c>
      <c r="J1199" s="74" t="str">
        <f t="shared" si="76"/>
        <v/>
      </c>
      <c r="K1199" s="74" t="str">
        <f t="shared" si="78"/>
        <v>TORO</v>
      </c>
      <c r="L1199" s="74" t="str">
        <f t="shared" si="78"/>
        <v>PAD</v>
      </c>
      <c r="M1199" s="74" t="str">
        <f t="shared" si="75"/>
        <v>TORO-001</v>
      </c>
      <c r="N1199" s="71" t="s">
        <v>3382</v>
      </c>
    </row>
    <row r="1200" spans="1:14" hidden="1">
      <c r="A1200" s="74" t="s">
        <v>2799</v>
      </c>
      <c r="B1200" s="74"/>
      <c r="C1200" s="74" t="s">
        <v>5718</v>
      </c>
      <c r="D1200" s="74" t="s">
        <v>3374</v>
      </c>
      <c r="E1200" s="74" t="s">
        <v>5719</v>
      </c>
      <c r="F1200" s="74" t="s">
        <v>5720</v>
      </c>
      <c r="G1200" s="74" t="s">
        <v>5720</v>
      </c>
      <c r="H1200" s="74" t="str">
        <f t="shared" si="77"/>
        <v>B22</v>
      </c>
      <c r="I1200" s="74" t="str">
        <f>IF(ISERROR(VLOOKUP(H1200,BD!BN$2:BO$51,2,FALSE)),"",VLOOKUP(H1200,BD!BN$2:BO$51,2,FALSE))</f>
        <v>BLOQUE 22</v>
      </c>
      <c r="J1200" s="74" t="str">
        <f t="shared" si="76"/>
        <v/>
      </c>
      <c r="K1200" s="74" t="str">
        <f t="shared" si="78"/>
        <v>VUANO</v>
      </c>
      <c r="L1200" s="74" t="str">
        <f t="shared" si="78"/>
        <v>PAD</v>
      </c>
      <c r="M1200" s="74" t="str">
        <f t="shared" si="75"/>
        <v>VUANO-001</v>
      </c>
      <c r="N1200" s="71" t="s">
        <v>3382</v>
      </c>
    </row>
    <row r="1201" spans="1:14" hidden="1">
      <c r="A1201" s="74" t="s">
        <v>2809</v>
      </c>
      <c r="B1201" s="74"/>
      <c r="C1201" s="74" t="s">
        <v>5721</v>
      </c>
      <c r="D1201" s="74" t="s">
        <v>3374</v>
      </c>
      <c r="E1201" s="74" t="s">
        <v>5722</v>
      </c>
      <c r="F1201" s="74" t="s">
        <v>5723</v>
      </c>
      <c r="G1201" s="74" t="s">
        <v>5723</v>
      </c>
      <c r="H1201" s="74" t="str">
        <f t="shared" si="77"/>
        <v>B28</v>
      </c>
      <c r="I1201" s="74" t="str">
        <f>IF(ISERROR(VLOOKUP(H1201,BD!BN$2:BO$51,2,FALSE)),"",VLOOKUP(H1201,BD!BN$2:BO$51,2,FALSE))</f>
        <v>BLOQUE 28</v>
      </c>
      <c r="J1201" s="74" t="str">
        <f t="shared" si="76"/>
        <v/>
      </c>
      <c r="K1201" s="74" t="str">
        <f t="shared" si="78"/>
        <v>AUTAPI</v>
      </c>
      <c r="L1201" s="74" t="str">
        <f t="shared" si="78"/>
        <v>PAD</v>
      </c>
      <c r="M1201" s="74" t="str">
        <f t="shared" si="75"/>
        <v>AUTAPI-001</v>
      </c>
      <c r="N1201" s="71" t="s">
        <v>3382</v>
      </c>
    </row>
    <row r="1202" spans="1:14" hidden="1">
      <c r="A1202" s="74" t="s">
        <v>2818</v>
      </c>
      <c r="B1202" s="74" t="s">
        <v>5724</v>
      </c>
      <c r="C1202" s="74" t="s">
        <v>2701</v>
      </c>
      <c r="D1202" s="74" t="s">
        <v>3489</v>
      </c>
      <c r="E1202" s="74" t="s">
        <v>5725</v>
      </c>
      <c r="F1202" s="74" t="s">
        <v>5726</v>
      </c>
      <c r="G1202" s="74" t="s">
        <v>5726</v>
      </c>
      <c r="H1202" s="74" t="str">
        <f t="shared" si="77"/>
        <v>B31</v>
      </c>
      <c r="I1202" s="74" t="str">
        <f>IF(ISERROR(VLOOKUP(H1202,BD!BN$2:BO$51,2,FALSE)),"",VLOOKUP(H1202,BD!BN$2:BO$51,2,FALSE))</f>
        <v>BLOQUE 31</v>
      </c>
      <c r="J1202" s="74" t="str">
        <f t="shared" si="76"/>
        <v>AP</v>
      </c>
      <c r="K1202" s="74" t="str">
        <f t="shared" si="78"/>
        <v>APAIKA</v>
      </c>
      <c r="L1202" s="74" t="str">
        <f t="shared" si="78"/>
        <v>PAD A</v>
      </c>
      <c r="M1202" s="74" t="str">
        <f t="shared" si="75"/>
        <v>APAIKA-A013</v>
      </c>
      <c r="N1202" s="71" t="s">
        <v>3382</v>
      </c>
    </row>
    <row r="1203" spans="1:14" hidden="1">
      <c r="A1203" s="74" t="s">
        <v>2818</v>
      </c>
      <c r="B1203" s="74" t="s">
        <v>5724</v>
      </c>
      <c r="C1203" s="74" t="s">
        <v>2701</v>
      </c>
      <c r="D1203" s="74" t="s">
        <v>3489</v>
      </c>
      <c r="E1203" s="74" t="s">
        <v>5727</v>
      </c>
      <c r="F1203" s="74" t="s">
        <v>5728</v>
      </c>
      <c r="G1203" s="74" t="s">
        <v>5728</v>
      </c>
      <c r="H1203" s="74" t="str">
        <f t="shared" si="77"/>
        <v>B31</v>
      </c>
      <c r="I1203" s="74" t="str">
        <f>IF(ISERROR(VLOOKUP(H1203,BD!BN$2:BO$51,2,FALSE)),"",VLOOKUP(H1203,BD!BN$2:BO$51,2,FALSE))</f>
        <v>BLOQUE 31</v>
      </c>
      <c r="J1203" s="74" t="str">
        <f t="shared" si="76"/>
        <v>AP</v>
      </c>
      <c r="K1203" s="74" t="str">
        <f t="shared" si="78"/>
        <v>APAIKA</v>
      </c>
      <c r="L1203" s="74" t="str">
        <f t="shared" si="78"/>
        <v>PAD A</v>
      </c>
      <c r="M1203" s="74" t="str">
        <f t="shared" si="75"/>
        <v>APAIKA-A012H</v>
      </c>
      <c r="N1203" s="71" t="s">
        <v>3382</v>
      </c>
    </row>
    <row r="1204" spans="1:14" hidden="1">
      <c r="A1204" s="74" t="s">
        <v>2818</v>
      </c>
      <c r="B1204" s="74" t="s">
        <v>5724</v>
      </c>
      <c r="C1204" s="74" t="s">
        <v>2701</v>
      </c>
      <c r="D1204" s="74" t="s">
        <v>3489</v>
      </c>
      <c r="E1204" s="74" t="s">
        <v>5729</v>
      </c>
      <c r="F1204" s="74" t="s">
        <v>5730</v>
      </c>
      <c r="G1204" s="74" t="s">
        <v>5730</v>
      </c>
      <c r="H1204" s="74" t="str">
        <f t="shared" si="77"/>
        <v>B31</v>
      </c>
      <c r="I1204" s="74" t="str">
        <f>IF(ISERROR(VLOOKUP(H1204,BD!BN$2:BO$51,2,FALSE)),"",VLOOKUP(H1204,BD!BN$2:BO$51,2,FALSE))</f>
        <v>BLOQUE 31</v>
      </c>
      <c r="J1204" s="74" t="str">
        <f t="shared" si="76"/>
        <v>AP</v>
      </c>
      <c r="K1204" s="74" t="str">
        <f t="shared" si="78"/>
        <v>APAIKA</v>
      </c>
      <c r="L1204" s="74" t="str">
        <f t="shared" si="78"/>
        <v>PAD A</v>
      </c>
      <c r="M1204" s="74" t="str">
        <f t="shared" si="75"/>
        <v>APAIKA-A010H</v>
      </c>
      <c r="N1204" s="71" t="s">
        <v>3382</v>
      </c>
    </row>
    <row r="1205" spans="1:14" hidden="1">
      <c r="A1205" s="74" t="s">
        <v>2818</v>
      </c>
      <c r="B1205" s="74" t="s">
        <v>5724</v>
      </c>
      <c r="C1205" s="74" t="s">
        <v>2701</v>
      </c>
      <c r="D1205" s="74" t="s">
        <v>3489</v>
      </c>
      <c r="E1205" s="74" t="s">
        <v>5731</v>
      </c>
      <c r="F1205" s="74" t="s">
        <v>5732</v>
      </c>
      <c r="G1205" s="74" t="s">
        <v>5732</v>
      </c>
      <c r="H1205" s="74" t="str">
        <f t="shared" si="77"/>
        <v>B31</v>
      </c>
      <c r="I1205" s="74" t="str">
        <f>IF(ISERROR(VLOOKUP(H1205,BD!BN$2:BO$51,2,FALSE)),"",VLOOKUP(H1205,BD!BN$2:BO$51,2,FALSE))</f>
        <v>BLOQUE 31</v>
      </c>
      <c r="J1205" s="74" t="str">
        <f t="shared" si="76"/>
        <v>AP</v>
      </c>
      <c r="K1205" s="74" t="str">
        <f t="shared" si="78"/>
        <v>APAIKA</v>
      </c>
      <c r="L1205" s="74" t="str">
        <f t="shared" si="78"/>
        <v>PAD A</v>
      </c>
      <c r="M1205" s="74" t="str">
        <f t="shared" si="75"/>
        <v>APAIKA-A003H</v>
      </c>
      <c r="N1205" s="71" t="s">
        <v>3382</v>
      </c>
    </row>
    <row r="1206" spans="1:14" hidden="1">
      <c r="A1206" s="74" t="s">
        <v>2818</v>
      </c>
      <c r="B1206" s="74" t="s">
        <v>5724</v>
      </c>
      <c r="C1206" s="74" t="s">
        <v>2701</v>
      </c>
      <c r="D1206" s="74" t="s">
        <v>3489</v>
      </c>
      <c r="E1206" s="74" t="s">
        <v>5733</v>
      </c>
      <c r="F1206" s="74" t="s">
        <v>5734</v>
      </c>
      <c r="G1206" s="74" t="s">
        <v>5734</v>
      </c>
      <c r="H1206" s="74" t="str">
        <f t="shared" si="77"/>
        <v>B31</v>
      </c>
      <c r="I1206" s="74" t="str">
        <f>IF(ISERROR(VLOOKUP(H1206,BD!BN$2:BO$51,2,FALSE)),"",VLOOKUP(H1206,BD!BN$2:BO$51,2,FALSE))</f>
        <v>BLOQUE 31</v>
      </c>
      <c r="J1206" s="74" t="str">
        <f t="shared" si="76"/>
        <v>AP</v>
      </c>
      <c r="K1206" s="74" t="str">
        <f t="shared" si="78"/>
        <v>APAIKA</v>
      </c>
      <c r="L1206" s="74" t="str">
        <f t="shared" si="78"/>
        <v>PAD A</v>
      </c>
      <c r="M1206" s="74" t="str">
        <f t="shared" si="75"/>
        <v>APAIKA-A005H</v>
      </c>
      <c r="N1206" s="71" t="s">
        <v>3382</v>
      </c>
    </row>
    <row r="1207" spans="1:14" hidden="1">
      <c r="A1207" s="74" t="s">
        <v>2818</v>
      </c>
      <c r="B1207" s="74" t="s">
        <v>5724</v>
      </c>
      <c r="C1207" s="74" t="s">
        <v>2701</v>
      </c>
      <c r="D1207" s="74" t="s">
        <v>3489</v>
      </c>
      <c r="E1207" s="74" t="s">
        <v>5735</v>
      </c>
      <c r="F1207" s="74" t="s">
        <v>5736</v>
      </c>
      <c r="G1207" s="74" t="s">
        <v>5736</v>
      </c>
      <c r="H1207" s="74" t="str">
        <f t="shared" si="77"/>
        <v>B31</v>
      </c>
      <c r="I1207" s="74" t="str">
        <f>IF(ISERROR(VLOOKUP(H1207,BD!BN$2:BO$51,2,FALSE)),"",VLOOKUP(H1207,BD!BN$2:BO$51,2,FALSE))</f>
        <v>BLOQUE 31</v>
      </c>
      <c r="J1207" s="74" t="str">
        <f t="shared" si="76"/>
        <v>AP</v>
      </c>
      <c r="K1207" s="74" t="str">
        <f t="shared" si="78"/>
        <v>APAIKA</v>
      </c>
      <c r="L1207" s="74" t="str">
        <f t="shared" si="78"/>
        <v>PAD A</v>
      </c>
      <c r="M1207" s="74" t="str">
        <f t="shared" si="75"/>
        <v>APAIKA-A006</v>
      </c>
      <c r="N1207" s="71" t="s">
        <v>3382</v>
      </c>
    </row>
    <row r="1208" spans="1:14" hidden="1">
      <c r="A1208" s="74" t="s">
        <v>2818</v>
      </c>
      <c r="B1208" s="74" t="s">
        <v>5724</v>
      </c>
      <c r="C1208" s="74" t="s">
        <v>2701</v>
      </c>
      <c r="D1208" s="74" t="s">
        <v>3489</v>
      </c>
      <c r="E1208" s="74" t="s">
        <v>5737</v>
      </c>
      <c r="F1208" s="74" t="s">
        <v>5738</v>
      </c>
      <c r="G1208" s="74" t="s">
        <v>5738</v>
      </c>
      <c r="H1208" s="74" t="str">
        <f t="shared" si="77"/>
        <v>B31</v>
      </c>
      <c r="I1208" s="74" t="str">
        <f>IF(ISERROR(VLOOKUP(H1208,BD!BN$2:BO$51,2,FALSE)),"",VLOOKUP(H1208,BD!BN$2:BO$51,2,FALSE))</f>
        <v>BLOQUE 31</v>
      </c>
      <c r="J1208" s="74" t="str">
        <f t="shared" si="76"/>
        <v>AP</v>
      </c>
      <c r="K1208" s="74" t="str">
        <f t="shared" si="78"/>
        <v>APAIKA</v>
      </c>
      <c r="L1208" s="74" t="str">
        <f t="shared" si="78"/>
        <v>PAD A</v>
      </c>
      <c r="M1208" s="74" t="str">
        <f t="shared" si="75"/>
        <v>APAIKA-A004H</v>
      </c>
      <c r="N1208" s="71" t="s">
        <v>3382</v>
      </c>
    </row>
    <row r="1209" spans="1:14" hidden="1">
      <c r="A1209" s="74" t="s">
        <v>2818</v>
      </c>
      <c r="B1209" s="74" t="s">
        <v>5724</v>
      </c>
      <c r="C1209" s="74" t="s">
        <v>2701</v>
      </c>
      <c r="D1209" s="74" t="s">
        <v>3489</v>
      </c>
      <c r="E1209" s="74" t="s">
        <v>5739</v>
      </c>
      <c r="F1209" s="74" t="s">
        <v>5740</v>
      </c>
      <c r="G1209" s="74" t="s">
        <v>5740</v>
      </c>
      <c r="H1209" s="74" t="str">
        <f t="shared" si="77"/>
        <v>B31</v>
      </c>
      <c r="I1209" s="74" t="str">
        <f>IF(ISERROR(VLOOKUP(H1209,BD!BN$2:BO$51,2,FALSE)),"",VLOOKUP(H1209,BD!BN$2:BO$51,2,FALSE))</f>
        <v>BLOQUE 31</v>
      </c>
      <c r="J1209" s="74" t="str">
        <f t="shared" si="76"/>
        <v>AP</v>
      </c>
      <c r="K1209" s="74" t="str">
        <f t="shared" si="78"/>
        <v>APAIKA</v>
      </c>
      <c r="L1209" s="74" t="str">
        <f t="shared" si="78"/>
        <v>PAD A</v>
      </c>
      <c r="M1209" s="74" t="str">
        <f t="shared" si="75"/>
        <v>APAIKA-A001</v>
      </c>
      <c r="N1209" s="71" t="s">
        <v>3382</v>
      </c>
    </row>
    <row r="1210" spans="1:14" hidden="1">
      <c r="A1210" s="74" t="s">
        <v>2818</v>
      </c>
      <c r="B1210" s="74" t="s">
        <v>5724</v>
      </c>
      <c r="C1210" s="74" t="s">
        <v>2701</v>
      </c>
      <c r="D1210" s="74" t="s">
        <v>3489</v>
      </c>
      <c r="E1210" s="74" t="s">
        <v>5741</v>
      </c>
      <c r="F1210" s="74" t="s">
        <v>5742</v>
      </c>
      <c r="G1210" s="74" t="s">
        <v>5742</v>
      </c>
      <c r="H1210" s="74" t="str">
        <f t="shared" si="77"/>
        <v>B31</v>
      </c>
      <c r="I1210" s="74" t="str">
        <f>IF(ISERROR(VLOOKUP(H1210,BD!BN$2:BO$51,2,FALSE)),"",VLOOKUP(H1210,BD!BN$2:BO$51,2,FALSE))</f>
        <v>BLOQUE 31</v>
      </c>
      <c r="J1210" s="74" t="str">
        <f t="shared" si="76"/>
        <v>AP</v>
      </c>
      <c r="K1210" s="74" t="str">
        <f t="shared" si="78"/>
        <v>APAIKA</v>
      </c>
      <c r="L1210" s="74" t="str">
        <f t="shared" si="78"/>
        <v>PAD A</v>
      </c>
      <c r="M1210" s="74" t="str">
        <f t="shared" si="75"/>
        <v>APAIKA-A007H</v>
      </c>
      <c r="N1210" s="71" t="s">
        <v>3382</v>
      </c>
    </row>
    <row r="1211" spans="1:14" hidden="1">
      <c r="A1211" s="74" t="s">
        <v>2818</v>
      </c>
      <c r="B1211" s="74" t="s">
        <v>5724</v>
      </c>
      <c r="C1211" s="74" t="s">
        <v>2701</v>
      </c>
      <c r="D1211" s="74" t="s">
        <v>3489</v>
      </c>
      <c r="E1211" s="74" t="s">
        <v>5743</v>
      </c>
      <c r="F1211" s="74" t="s">
        <v>5744</v>
      </c>
      <c r="G1211" s="74" t="s">
        <v>5744</v>
      </c>
      <c r="H1211" s="74" t="str">
        <f t="shared" si="77"/>
        <v>B31</v>
      </c>
      <c r="I1211" s="74" t="str">
        <f>IF(ISERROR(VLOOKUP(H1211,BD!BN$2:BO$51,2,FALSE)),"",VLOOKUP(H1211,BD!BN$2:BO$51,2,FALSE))</f>
        <v>BLOQUE 31</v>
      </c>
      <c r="J1211" s="74" t="str">
        <f t="shared" si="76"/>
        <v>AP</v>
      </c>
      <c r="K1211" s="74" t="str">
        <f t="shared" si="78"/>
        <v>APAIKA</v>
      </c>
      <c r="L1211" s="74" t="str">
        <f t="shared" si="78"/>
        <v>PAD A</v>
      </c>
      <c r="M1211" s="74" t="str">
        <f t="shared" si="75"/>
        <v>APAIKA-A011</v>
      </c>
      <c r="N1211" s="71" t="s">
        <v>3382</v>
      </c>
    </row>
    <row r="1212" spans="1:14" hidden="1">
      <c r="A1212" s="74" t="s">
        <v>2818</v>
      </c>
      <c r="B1212" s="74" t="s">
        <v>5724</v>
      </c>
      <c r="C1212" s="74" t="s">
        <v>2701</v>
      </c>
      <c r="D1212" s="74" t="s">
        <v>3489</v>
      </c>
      <c r="E1212" s="74" t="s">
        <v>5745</v>
      </c>
      <c r="F1212" s="74" t="s">
        <v>5746</v>
      </c>
      <c r="G1212" s="74" t="s">
        <v>5746</v>
      </c>
      <c r="H1212" s="74" t="str">
        <f t="shared" si="77"/>
        <v>B31</v>
      </c>
      <c r="I1212" s="74" t="str">
        <f>IF(ISERROR(VLOOKUP(H1212,BD!BN$2:BO$51,2,FALSE)),"",VLOOKUP(H1212,BD!BN$2:BO$51,2,FALSE))</f>
        <v>BLOQUE 31</v>
      </c>
      <c r="J1212" s="74" t="str">
        <f t="shared" si="76"/>
        <v>AP</v>
      </c>
      <c r="K1212" s="74" t="str">
        <f t="shared" si="78"/>
        <v>APAIKA</v>
      </c>
      <c r="L1212" s="74" t="str">
        <f t="shared" si="78"/>
        <v>PAD A</v>
      </c>
      <c r="M1212" s="74" t="str">
        <f t="shared" si="75"/>
        <v>APAIKA-A014</v>
      </c>
      <c r="N1212" s="71" t="s">
        <v>3382</v>
      </c>
    </row>
    <row r="1213" spans="1:14" hidden="1">
      <c r="A1213" s="74" t="s">
        <v>2818</v>
      </c>
      <c r="B1213" s="74" t="s">
        <v>5724</v>
      </c>
      <c r="C1213" s="74" t="s">
        <v>2701</v>
      </c>
      <c r="D1213" s="74" t="s">
        <v>3489</v>
      </c>
      <c r="E1213" s="74" t="s">
        <v>5747</v>
      </c>
      <c r="F1213" s="74" t="s">
        <v>5748</v>
      </c>
      <c r="G1213" s="74" t="s">
        <v>5748</v>
      </c>
      <c r="H1213" s="74" t="str">
        <f t="shared" si="77"/>
        <v>B31</v>
      </c>
      <c r="I1213" s="74" t="str">
        <f>IF(ISERROR(VLOOKUP(H1213,BD!BN$2:BO$51,2,FALSE)),"",VLOOKUP(H1213,BD!BN$2:BO$51,2,FALSE))</f>
        <v>BLOQUE 31</v>
      </c>
      <c r="J1213" s="74" t="str">
        <f t="shared" si="76"/>
        <v>AP</v>
      </c>
      <c r="K1213" s="74" t="str">
        <f t="shared" si="78"/>
        <v>APAIKA</v>
      </c>
      <c r="L1213" s="74" t="str">
        <f t="shared" si="78"/>
        <v>PAD A</v>
      </c>
      <c r="M1213" s="74" t="str">
        <f t="shared" si="75"/>
        <v>APAIKA-A002</v>
      </c>
      <c r="N1213" s="71" t="s">
        <v>3382</v>
      </c>
    </row>
    <row r="1214" spans="1:14" hidden="1">
      <c r="A1214" s="74" t="s">
        <v>2818</v>
      </c>
      <c r="B1214" s="74" t="s">
        <v>5724</v>
      </c>
      <c r="C1214" s="74" t="s">
        <v>2701</v>
      </c>
      <c r="D1214" s="74" t="s">
        <v>3489</v>
      </c>
      <c r="E1214" s="74" t="s">
        <v>5749</v>
      </c>
      <c r="F1214" s="74" t="s">
        <v>5750</v>
      </c>
      <c r="G1214" s="74" t="s">
        <v>5750</v>
      </c>
      <c r="H1214" s="74" t="str">
        <f t="shared" si="77"/>
        <v>B31</v>
      </c>
      <c r="I1214" s="74" t="str">
        <f>IF(ISERROR(VLOOKUP(H1214,BD!BN$2:BO$51,2,FALSE)),"",VLOOKUP(H1214,BD!BN$2:BO$51,2,FALSE))</f>
        <v>BLOQUE 31</v>
      </c>
      <c r="J1214" s="74" t="str">
        <f t="shared" si="76"/>
        <v>AP</v>
      </c>
      <c r="K1214" s="74" t="str">
        <f t="shared" si="78"/>
        <v>APAIKA</v>
      </c>
      <c r="L1214" s="74" t="str">
        <f t="shared" si="78"/>
        <v>PAD A</v>
      </c>
      <c r="M1214" s="74" t="str">
        <f t="shared" si="75"/>
        <v>APAIKA-A009</v>
      </c>
      <c r="N1214" s="71" t="s">
        <v>3382</v>
      </c>
    </row>
    <row r="1215" spans="1:14" hidden="1">
      <c r="A1215" s="74" t="s">
        <v>2818</v>
      </c>
      <c r="B1215" s="74" t="s">
        <v>5724</v>
      </c>
      <c r="C1215" s="74" t="s">
        <v>2701</v>
      </c>
      <c r="D1215" s="74" t="s">
        <v>3489</v>
      </c>
      <c r="E1215" s="74" t="s">
        <v>5751</v>
      </c>
      <c r="F1215" s="74" t="s">
        <v>5752</v>
      </c>
      <c r="G1215" s="74" t="s">
        <v>5752</v>
      </c>
      <c r="H1215" s="74" t="str">
        <f t="shared" si="77"/>
        <v>B31</v>
      </c>
      <c r="I1215" s="74" t="str">
        <f>IF(ISERROR(VLOOKUP(H1215,BD!BN$2:BO$51,2,FALSE)),"",VLOOKUP(H1215,BD!BN$2:BO$51,2,FALSE))</f>
        <v>BLOQUE 31</v>
      </c>
      <c r="J1215" s="74" t="str">
        <f t="shared" si="76"/>
        <v>AP</v>
      </c>
      <c r="K1215" s="74" t="str">
        <f t="shared" si="78"/>
        <v>APAIKA</v>
      </c>
      <c r="L1215" s="74" t="str">
        <f t="shared" si="78"/>
        <v>PAD A</v>
      </c>
      <c r="M1215" s="74" t="str">
        <f t="shared" si="75"/>
        <v>APAIKA-A008H</v>
      </c>
      <c r="N1215" s="71" t="s">
        <v>3382</v>
      </c>
    </row>
    <row r="1216" spans="1:14" hidden="1">
      <c r="A1216" s="74" t="s">
        <v>2818</v>
      </c>
      <c r="B1216" s="74" t="s">
        <v>5724</v>
      </c>
      <c r="C1216" s="74" t="s">
        <v>2701</v>
      </c>
      <c r="D1216" s="74" t="s">
        <v>3516</v>
      </c>
      <c r="E1216" s="74" t="s">
        <v>5753</v>
      </c>
      <c r="F1216" s="74" t="s">
        <v>5754</v>
      </c>
      <c r="G1216" s="74" t="s">
        <v>5754</v>
      </c>
      <c r="H1216" s="74" t="str">
        <f t="shared" si="77"/>
        <v>B31</v>
      </c>
      <c r="I1216" s="74" t="str">
        <f>IF(ISERROR(VLOOKUP(H1216,BD!BN$2:BO$51,2,FALSE)),"",VLOOKUP(H1216,BD!BN$2:BO$51,2,FALSE))</f>
        <v>BLOQUE 31</v>
      </c>
      <c r="J1216" s="74" t="str">
        <f t="shared" si="76"/>
        <v>AP</v>
      </c>
      <c r="K1216" s="74" t="str">
        <f t="shared" si="78"/>
        <v>APAIKA</v>
      </c>
      <c r="L1216" s="74" t="str">
        <f t="shared" si="78"/>
        <v>PAD B</v>
      </c>
      <c r="M1216" s="74" t="str">
        <f t="shared" si="75"/>
        <v>NENKE-B007</v>
      </c>
      <c r="N1216" s="71" t="s">
        <v>3382</v>
      </c>
    </row>
    <row r="1217" spans="1:14" hidden="1">
      <c r="A1217" s="74" t="s">
        <v>2818</v>
      </c>
      <c r="B1217" s="74" t="s">
        <v>5724</v>
      </c>
      <c r="C1217" s="74" t="s">
        <v>2701</v>
      </c>
      <c r="D1217" s="74" t="s">
        <v>3516</v>
      </c>
      <c r="E1217" s="74" t="s">
        <v>5755</v>
      </c>
      <c r="F1217" s="74" t="s">
        <v>5756</v>
      </c>
      <c r="G1217" s="74" t="s">
        <v>5756</v>
      </c>
      <c r="H1217" s="74" t="str">
        <f t="shared" si="77"/>
        <v>B31</v>
      </c>
      <c r="I1217" s="74" t="str">
        <f>IF(ISERROR(VLOOKUP(H1217,BD!BN$2:BO$51,2,FALSE)),"",VLOOKUP(H1217,BD!BN$2:BO$51,2,FALSE))</f>
        <v>BLOQUE 31</v>
      </c>
      <c r="J1217" s="74" t="str">
        <f t="shared" si="76"/>
        <v>AP</v>
      </c>
      <c r="K1217" s="74" t="str">
        <f t="shared" si="78"/>
        <v>APAIKA</v>
      </c>
      <c r="L1217" s="74" t="str">
        <f t="shared" si="78"/>
        <v>PAD B</v>
      </c>
      <c r="M1217" s="74" t="str">
        <f t="shared" si="75"/>
        <v>NENKE-B002</v>
      </c>
      <c r="N1217" s="71" t="s">
        <v>3382</v>
      </c>
    </row>
    <row r="1218" spans="1:14" hidden="1">
      <c r="A1218" s="74" t="s">
        <v>2818</v>
      </c>
      <c r="B1218" s="74" t="s">
        <v>5724</v>
      </c>
      <c r="C1218" s="74" t="s">
        <v>2701</v>
      </c>
      <c r="D1218" s="74" t="s">
        <v>3516</v>
      </c>
      <c r="E1218" s="74" t="s">
        <v>5757</v>
      </c>
      <c r="F1218" s="74" t="s">
        <v>5758</v>
      </c>
      <c r="G1218" s="74" t="s">
        <v>5758</v>
      </c>
      <c r="H1218" s="74" t="str">
        <f t="shared" si="77"/>
        <v>B31</v>
      </c>
      <c r="I1218" s="74" t="str">
        <f>IF(ISERROR(VLOOKUP(H1218,BD!BN$2:BO$51,2,FALSE)),"",VLOOKUP(H1218,BD!BN$2:BO$51,2,FALSE))</f>
        <v>BLOQUE 31</v>
      </c>
      <c r="J1218" s="74" t="str">
        <f t="shared" si="76"/>
        <v>AP</v>
      </c>
      <c r="K1218" s="74" t="str">
        <f t="shared" si="78"/>
        <v>APAIKA</v>
      </c>
      <c r="L1218" s="74" t="str">
        <f t="shared" si="78"/>
        <v>PAD B</v>
      </c>
      <c r="M1218" s="74" t="str">
        <f t="shared" si="75"/>
        <v>NENKE-B008</v>
      </c>
      <c r="N1218" s="71" t="s">
        <v>3382</v>
      </c>
    </row>
    <row r="1219" spans="1:14" hidden="1">
      <c r="A1219" s="74" t="s">
        <v>2818</v>
      </c>
      <c r="B1219" s="74" t="s">
        <v>5724</v>
      </c>
      <c r="C1219" s="74" t="s">
        <v>2701</v>
      </c>
      <c r="D1219" s="74" t="s">
        <v>3516</v>
      </c>
      <c r="E1219" s="74" t="s">
        <v>5759</v>
      </c>
      <c r="F1219" s="74" t="s">
        <v>5760</v>
      </c>
      <c r="G1219" s="74" t="s">
        <v>5760</v>
      </c>
      <c r="H1219" s="74" t="str">
        <f t="shared" si="77"/>
        <v>B31</v>
      </c>
      <c r="I1219" s="74" t="str">
        <f>IF(ISERROR(VLOOKUP(H1219,BD!BN$2:BO$51,2,FALSE)),"",VLOOKUP(H1219,BD!BN$2:BO$51,2,FALSE))</f>
        <v>BLOQUE 31</v>
      </c>
      <c r="J1219" s="74" t="str">
        <f t="shared" si="76"/>
        <v>AP</v>
      </c>
      <c r="K1219" s="74" t="str">
        <f t="shared" si="78"/>
        <v>APAIKA</v>
      </c>
      <c r="L1219" s="74" t="str">
        <f t="shared" si="78"/>
        <v>PAD B</v>
      </c>
      <c r="M1219" s="74" t="str">
        <f t="shared" si="75"/>
        <v>NENKE-B005</v>
      </c>
      <c r="N1219" s="71" t="s">
        <v>3382</v>
      </c>
    </row>
    <row r="1220" spans="1:14" hidden="1">
      <c r="A1220" s="74" t="s">
        <v>2818</v>
      </c>
      <c r="B1220" s="74" t="s">
        <v>5724</v>
      </c>
      <c r="C1220" s="74" t="s">
        <v>2701</v>
      </c>
      <c r="D1220" s="74" t="s">
        <v>3516</v>
      </c>
      <c r="E1220" s="74" t="s">
        <v>5761</v>
      </c>
      <c r="F1220" s="74" t="s">
        <v>5762</v>
      </c>
      <c r="G1220" s="74" t="s">
        <v>5762</v>
      </c>
      <c r="H1220" s="74" t="str">
        <f t="shared" si="77"/>
        <v>B31</v>
      </c>
      <c r="I1220" s="74" t="str">
        <f>IF(ISERROR(VLOOKUP(H1220,BD!BN$2:BO$51,2,FALSE)),"",VLOOKUP(H1220,BD!BN$2:BO$51,2,FALSE))</f>
        <v>BLOQUE 31</v>
      </c>
      <c r="J1220" s="74" t="str">
        <f t="shared" si="76"/>
        <v>AP</v>
      </c>
      <c r="K1220" s="74" t="str">
        <f t="shared" si="78"/>
        <v>APAIKA</v>
      </c>
      <c r="L1220" s="74" t="str">
        <f t="shared" si="78"/>
        <v>PAD B</v>
      </c>
      <c r="M1220" s="74" t="str">
        <f t="shared" si="75"/>
        <v>NENKE-B004</v>
      </c>
      <c r="N1220" s="71" t="s">
        <v>3382</v>
      </c>
    </row>
    <row r="1221" spans="1:14" hidden="1">
      <c r="A1221" s="74" t="s">
        <v>2818</v>
      </c>
      <c r="B1221" s="74" t="s">
        <v>5724</v>
      </c>
      <c r="C1221" s="74" t="s">
        <v>2701</v>
      </c>
      <c r="D1221" s="74" t="s">
        <v>3516</v>
      </c>
      <c r="E1221" s="74" t="s">
        <v>5763</v>
      </c>
      <c r="F1221" s="74" t="s">
        <v>5764</v>
      </c>
      <c r="G1221" s="74" t="s">
        <v>5764</v>
      </c>
      <c r="H1221" s="74" t="str">
        <f t="shared" si="77"/>
        <v>B31</v>
      </c>
      <c r="I1221" s="74" t="str">
        <f>IF(ISERROR(VLOOKUP(H1221,BD!BN$2:BO$51,2,FALSE)),"",VLOOKUP(H1221,BD!BN$2:BO$51,2,FALSE))</f>
        <v>BLOQUE 31</v>
      </c>
      <c r="J1221" s="74" t="str">
        <f t="shared" si="76"/>
        <v>AP</v>
      </c>
      <c r="K1221" s="74" t="str">
        <f t="shared" si="78"/>
        <v>APAIKA</v>
      </c>
      <c r="L1221" s="74" t="str">
        <f t="shared" si="78"/>
        <v>PAD B</v>
      </c>
      <c r="M1221" s="74" t="str">
        <f t="shared" si="75"/>
        <v>APAIKA-B015</v>
      </c>
      <c r="N1221" s="71" t="s">
        <v>3382</v>
      </c>
    </row>
    <row r="1222" spans="1:14" hidden="1">
      <c r="A1222" s="74" t="s">
        <v>2818</v>
      </c>
      <c r="B1222" s="74" t="s">
        <v>5724</v>
      </c>
      <c r="C1222" s="74" t="s">
        <v>2701</v>
      </c>
      <c r="D1222" s="74" t="s">
        <v>3516</v>
      </c>
      <c r="E1222" s="74" t="s">
        <v>5765</v>
      </c>
      <c r="F1222" s="74" t="s">
        <v>5766</v>
      </c>
      <c r="G1222" s="74" t="s">
        <v>5766</v>
      </c>
      <c r="H1222" s="74" t="str">
        <f t="shared" si="77"/>
        <v>B31</v>
      </c>
      <c r="I1222" s="74" t="str">
        <f>IF(ISERROR(VLOOKUP(H1222,BD!BN$2:BO$51,2,FALSE)),"",VLOOKUP(H1222,BD!BN$2:BO$51,2,FALSE))</f>
        <v>BLOQUE 31</v>
      </c>
      <c r="J1222" s="74" t="str">
        <f t="shared" si="76"/>
        <v>AP</v>
      </c>
      <c r="K1222" s="74" t="str">
        <f t="shared" si="78"/>
        <v>APAIKA</v>
      </c>
      <c r="L1222" s="74" t="str">
        <f t="shared" si="78"/>
        <v>PAD B</v>
      </c>
      <c r="M1222" s="74" t="str">
        <f t="shared" si="75"/>
        <v>NENKE-B006</v>
      </c>
      <c r="N1222" s="71" t="s">
        <v>3382</v>
      </c>
    </row>
    <row r="1223" spans="1:14" hidden="1">
      <c r="A1223" s="74" t="s">
        <v>2818</v>
      </c>
      <c r="B1223" s="74" t="s">
        <v>5724</v>
      </c>
      <c r="C1223" s="74" t="s">
        <v>2701</v>
      </c>
      <c r="D1223" s="74" t="s">
        <v>3516</v>
      </c>
      <c r="E1223" s="74" t="s">
        <v>5767</v>
      </c>
      <c r="F1223" s="74" t="s">
        <v>5768</v>
      </c>
      <c r="G1223" s="74" t="s">
        <v>5768</v>
      </c>
      <c r="H1223" s="74" t="str">
        <f t="shared" si="77"/>
        <v>B31</v>
      </c>
      <c r="I1223" s="74" t="str">
        <f>IF(ISERROR(VLOOKUP(H1223,BD!BN$2:BO$51,2,FALSE)),"",VLOOKUP(H1223,BD!BN$2:BO$51,2,FALSE))</f>
        <v>BLOQUE 31</v>
      </c>
      <c r="J1223" s="74" t="str">
        <f t="shared" si="76"/>
        <v>AP</v>
      </c>
      <c r="K1223" s="74" t="str">
        <f t="shared" si="78"/>
        <v>APAIKA</v>
      </c>
      <c r="L1223" s="74" t="str">
        <f t="shared" si="78"/>
        <v>PAD B</v>
      </c>
      <c r="M1223" s="74" t="str">
        <f t="shared" si="75"/>
        <v>NENKE-B001</v>
      </c>
      <c r="N1223" s="71" t="s">
        <v>3382</v>
      </c>
    </row>
    <row r="1224" spans="1:14" hidden="1">
      <c r="A1224" s="74" t="s">
        <v>2818</v>
      </c>
      <c r="B1224" s="74" t="s">
        <v>5724</v>
      </c>
      <c r="C1224" s="74" t="s">
        <v>2701</v>
      </c>
      <c r="D1224" s="74" t="s">
        <v>3516</v>
      </c>
      <c r="E1224" s="74" t="s">
        <v>5769</v>
      </c>
      <c r="F1224" s="74" t="s">
        <v>5770</v>
      </c>
      <c r="G1224" s="74" t="s">
        <v>5770</v>
      </c>
      <c r="H1224" s="74" t="str">
        <f t="shared" si="77"/>
        <v>B31</v>
      </c>
      <c r="I1224" s="74" t="str">
        <f>IF(ISERROR(VLOOKUP(H1224,BD!BN$2:BO$51,2,FALSE)),"",VLOOKUP(H1224,BD!BN$2:BO$51,2,FALSE))</f>
        <v>BLOQUE 31</v>
      </c>
      <c r="J1224" s="74" t="str">
        <f t="shared" si="76"/>
        <v>AP</v>
      </c>
      <c r="K1224" s="74" t="str">
        <f t="shared" si="78"/>
        <v>APAIKA</v>
      </c>
      <c r="L1224" s="74" t="str">
        <f t="shared" si="78"/>
        <v>PAD B</v>
      </c>
      <c r="M1224" s="74" t="str">
        <f t="shared" si="75"/>
        <v>NENKE-B003</v>
      </c>
      <c r="N1224" s="71" t="s">
        <v>3382</v>
      </c>
    </row>
    <row r="1225" spans="1:14" hidden="1">
      <c r="A1225" s="74" t="s">
        <v>2818</v>
      </c>
      <c r="B1225" s="74" t="s">
        <v>5724</v>
      </c>
      <c r="C1225" s="74" t="s">
        <v>5771</v>
      </c>
      <c r="D1225" s="74" t="s">
        <v>3489</v>
      </c>
      <c r="E1225" s="74" t="s">
        <v>5772</v>
      </c>
      <c r="F1225" s="74" t="s">
        <v>5773</v>
      </c>
      <c r="G1225" s="74" t="s">
        <v>5773</v>
      </c>
      <c r="H1225" s="74" t="str">
        <f t="shared" si="77"/>
        <v>B31</v>
      </c>
      <c r="I1225" s="74" t="str">
        <f>IF(ISERROR(VLOOKUP(H1225,BD!BN$2:BO$51,2,FALSE)),"",VLOOKUP(H1225,BD!BN$2:BO$51,2,FALSE))</f>
        <v>BLOQUE 31</v>
      </c>
      <c r="J1225" s="74" t="str">
        <f t="shared" si="76"/>
        <v>AP</v>
      </c>
      <c r="K1225" s="74" t="str">
        <f t="shared" si="78"/>
        <v>APAIKA SUR</v>
      </c>
      <c r="L1225" s="74" t="str">
        <f t="shared" si="78"/>
        <v>PAD A</v>
      </c>
      <c r="M1225" s="74" t="str">
        <f t="shared" si="75"/>
        <v>APAIKA SUR-A001</v>
      </c>
      <c r="N1225" s="71" t="s">
        <v>3382</v>
      </c>
    </row>
    <row r="1226" spans="1:14" hidden="1">
      <c r="A1226" s="74" t="s">
        <v>2818</v>
      </c>
      <c r="B1226" s="74" t="s">
        <v>5724</v>
      </c>
      <c r="C1226" s="74" t="s">
        <v>5774</v>
      </c>
      <c r="D1226" s="74" t="s">
        <v>3489</v>
      </c>
      <c r="E1226" s="74" t="s">
        <v>5775</v>
      </c>
      <c r="F1226" s="74" t="s">
        <v>5776</v>
      </c>
      <c r="G1226" s="74" t="s">
        <v>5776</v>
      </c>
      <c r="H1226" s="74" t="str">
        <f t="shared" si="77"/>
        <v>B31</v>
      </c>
      <c r="I1226" s="74" t="str">
        <f>IF(ISERROR(VLOOKUP(H1226,BD!BN$2:BO$51,2,FALSE)),"",VLOOKUP(H1226,BD!BN$2:BO$51,2,FALSE))</f>
        <v>BLOQUE 31</v>
      </c>
      <c r="J1226" s="74" t="str">
        <f t="shared" si="76"/>
        <v>AP</v>
      </c>
      <c r="K1226" s="74" t="str">
        <f t="shared" si="78"/>
        <v>MINTA</v>
      </c>
      <c r="L1226" s="74" t="str">
        <f t="shared" si="78"/>
        <v>PAD A</v>
      </c>
      <c r="M1226" s="74" t="str">
        <f t="shared" si="75"/>
        <v>MINTA-A001</v>
      </c>
      <c r="N1226" s="71" t="s">
        <v>3382</v>
      </c>
    </row>
    <row r="1227" spans="1:14" hidden="1">
      <c r="A1227" s="74" t="s">
        <v>2818</v>
      </c>
      <c r="B1227" s="74" t="s">
        <v>5724</v>
      </c>
      <c r="C1227" s="74" t="s">
        <v>5777</v>
      </c>
      <c r="D1227" s="74" t="s">
        <v>3489</v>
      </c>
      <c r="E1227" s="74" t="s">
        <v>5778</v>
      </c>
      <c r="F1227" s="74" t="s">
        <v>5779</v>
      </c>
      <c r="G1227" s="74" t="s">
        <v>5779</v>
      </c>
      <c r="H1227" s="74" t="str">
        <f t="shared" si="77"/>
        <v>B31</v>
      </c>
      <c r="I1227" s="74" t="str">
        <f>IF(ISERROR(VLOOKUP(H1227,BD!BN$2:BO$51,2,FALSE)),"",VLOOKUP(H1227,BD!BN$2:BO$51,2,FALSE))</f>
        <v>BLOQUE 31</v>
      </c>
      <c r="J1227" s="74" t="str">
        <f t="shared" si="76"/>
        <v>AP</v>
      </c>
      <c r="K1227" s="74" t="str">
        <f t="shared" si="78"/>
        <v>NASHINO</v>
      </c>
      <c r="L1227" s="74" t="str">
        <f t="shared" si="78"/>
        <v>PAD A</v>
      </c>
      <c r="M1227" s="74" t="str">
        <f t="shared" si="75"/>
        <v>NASHINO-A001</v>
      </c>
      <c r="N1227" s="71" t="s">
        <v>3382</v>
      </c>
    </row>
    <row r="1228" spans="1:14" hidden="1">
      <c r="A1228" s="74" t="s">
        <v>2818</v>
      </c>
      <c r="B1228" s="74" t="s">
        <v>5724</v>
      </c>
      <c r="C1228" s="74" t="s">
        <v>5780</v>
      </c>
      <c r="D1228" s="74" t="s">
        <v>3489</v>
      </c>
      <c r="E1228" s="74" t="s">
        <v>5781</v>
      </c>
      <c r="F1228" s="74" t="s">
        <v>5782</v>
      </c>
      <c r="G1228" s="74" t="s">
        <v>5782</v>
      </c>
      <c r="H1228" s="74" t="str">
        <f t="shared" si="77"/>
        <v>B31</v>
      </c>
      <c r="I1228" s="74" t="str">
        <f>IF(ISERROR(VLOOKUP(H1228,BD!BN$2:BO$51,2,FALSE)),"",VLOOKUP(H1228,BD!BN$2:BO$51,2,FALSE))</f>
        <v>BLOQUE 31</v>
      </c>
      <c r="J1228" s="74" t="str">
        <f t="shared" si="76"/>
        <v>AP</v>
      </c>
      <c r="K1228" s="74" t="str">
        <f t="shared" si="78"/>
        <v>OBE</v>
      </c>
      <c r="L1228" s="74" t="str">
        <f t="shared" si="78"/>
        <v>PAD A</v>
      </c>
      <c r="M1228" s="74" t="str">
        <f t="shared" si="75"/>
        <v>OBE-A001</v>
      </c>
      <c r="N1228" s="71" t="s">
        <v>3382</v>
      </c>
    </row>
    <row r="1229" spans="1:14" hidden="1">
      <c r="A1229" s="74" t="s">
        <v>2827</v>
      </c>
      <c r="B1229" s="74" t="s">
        <v>5783</v>
      </c>
      <c r="C1229" s="74" t="s">
        <v>5784</v>
      </c>
      <c r="D1229" s="74" t="s">
        <v>3489</v>
      </c>
      <c r="E1229" s="74" t="s">
        <v>5785</v>
      </c>
      <c r="F1229" s="74" t="s">
        <v>5786</v>
      </c>
      <c r="G1229" s="74" t="s">
        <v>5786</v>
      </c>
      <c r="H1229" s="74" t="str">
        <f t="shared" si="77"/>
        <v>B43</v>
      </c>
      <c r="I1229" s="74" t="str">
        <f>IF(ISERROR(VLOOKUP(H1229,BD!BN$2:BO$51,2,FALSE)),"",VLOOKUP(H1229,BD!BN$2:BO$51,2,FALSE))</f>
        <v>BLOQUE 43</v>
      </c>
      <c r="J1229" s="74" t="str">
        <f t="shared" si="76"/>
        <v>IT</v>
      </c>
      <c r="K1229" s="74" t="str">
        <f t="shared" si="78"/>
        <v>ISHPINGO</v>
      </c>
      <c r="L1229" s="74" t="str">
        <f t="shared" si="78"/>
        <v>PAD A</v>
      </c>
      <c r="M1229" s="74" t="str">
        <f t="shared" si="75"/>
        <v>ISHPINGO-A001</v>
      </c>
      <c r="N1229" s="71" t="s">
        <v>3382</v>
      </c>
    </row>
    <row r="1230" spans="1:14" hidden="1">
      <c r="A1230" s="74" t="s">
        <v>2827</v>
      </c>
      <c r="B1230" s="74" t="s">
        <v>5783</v>
      </c>
      <c r="C1230" s="74" t="s">
        <v>5784</v>
      </c>
      <c r="D1230" s="74" t="s">
        <v>3489</v>
      </c>
      <c r="E1230" s="74" t="s">
        <v>5787</v>
      </c>
      <c r="F1230" s="74" t="s">
        <v>5788</v>
      </c>
      <c r="G1230" s="74" t="s">
        <v>5788</v>
      </c>
      <c r="H1230" s="74" t="str">
        <f t="shared" si="77"/>
        <v>B43</v>
      </c>
      <c r="I1230" s="74" t="str">
        <f>IF(ISERROR(VLOOKUP(H1230,BD!BN$2:BO$51,2,FALSE)),"",VLOOKUP(H1230,BD!BN$2:BO$51,2,FALSE))</f>
        <v>BLOQUE 43</v>
      </c>
      <c r="J1230" s="74" t="str">
        <f t="shared" si="76"/>
        <v>IT</v>
      </c>
      <c r="K1230" s="74" t="str">
        <f t="shared" si="78"/>
        <v>ISHPINGO</v>
      </c>
      <c r="L1230" s="74" t="str">
        <f t="shared" si="78"/>
        <v>PAD A</v>
      </c>
      <c r="M1230" s="74" t="str">
        <f t="shared" si="75"/>
        <v>ISHPINGO-A003</v>
      </c>
      <c r="N1230" s="71" t="s">
        <v>3382</v>
      </c>
    </row>
    <row r="1231" spans="1:14" hidden="1">
      <c r="A1231" s="74" t="s">
        <v>2827</v>
      </c>
      <c r="B1231" s="74" t="s">
        <v>5783</v>
      </c>
      <c r="C1231" s="74" t="s">
        <v>5784</v>
      </c>
      <c r="D1231" s="74" t="s">
        <v>3516</v>
      </c>
      <c r="E1231" s="74" t="s">
        <v>5789</v>
      </c>
      <c r="F1231" s="74" t="s">
        <v>5790</v>
      </c>
      <c r="G1231" s="74" t="s">
        <v>5790</v>
      </c>
      <c r="H1231" s="74" t="str">
        <f t="shared" si="77"/>
        <v>B43</v>
      </c>
      <c r="I1231" s="74" t="str">
        <f>IF(ISERROR(VLOOKUP(H1231,BD!BN$2:BO$51,2,FALSE)),"",VLOOKUP(H1231,BD!BN$2:BO$51,2,FALSE))</f>
        <v>BLOQUE 43</v>
      </c>
      <c r="J1231" s="74" t="str">
        <f t="shared" si="76"/>
        <v>IT</v>
      </c>
      <c r="K1231" s="74" t="str">
        <f t="shared" si="78"/>
        <v>ISHPINGO</v>
      </c>
      <c r="L1231" s="74" t="str">
        <f t="shared" si="78"/>
        <v>PAD B</v>
      </c>
      <c r="M1231" s="74" t="str">
        <f t="shared" ref="M1231:M1294" si="79">+IF(F1231=F1230,E1231&amp;RIGHT(G1231,2),E1231)</f>
        <v>ISHPINGO-B002</v>
      </c>
      <c r="N1231" s="71" t="s">
        <v>3382</v>
      </c>
    </row>
    <row r="1232" spans="1:14" hidden="1">
      <c r="A1232" s="74" t="s">
        <v>2827</v>
      </c>
      <c r="B1232" s="74" t="s">
        <v>5783</v>
      </c>
      <c r="C1232" s="74" t="s">
        <v>5784</v>
      </c>
      <c r="D1232" s="74" t="s">
        <v>3516</v>
      </c>
      <c r="E1232" s="74" t="s">
        <v>5791</v>
      </c>
      <c r="F1232" s="74" t="s">
        <v>5792</v>
      </c>
      <c r="G1232" s="74" t="s">
        <v>5792</v>
      </c>
      <c r="H1232" s="74" t="str">
        <f t="shared" si="77"/>
        <v>B43</v>
      </c>
      <c r="I1232" s="74" t="str">
        <f>IF(ISERROR(VLOOKUP(H1232,BD!BN$2:BO$51,2,FALSE)),"",VLOOKUP(H1232,BD!BN$2:BO$51,2,FALSE))</f>
        <v>BLOQUE 43</v>
      </c>
      <c r="J1232" s="74" t="str">
        <f t="shared" si="76"/>
        <v>IT</v>
      </c>
      <c r="K1232" s="74" t="str">
        <f t="shared" si="78"/>
        <v>ISHPINGO</v>
      </c>
      <c r="L1232" s="74" t="str">
        <f t="shared" si="78"/>
        <v>PAD B</v>
      </c>
      <c r="M1232" s="74" t="str">
        <f t="shared" si="79"/>
        <v>ISHPINGO-B004</v>
      </c>
      <c r="N1232" s="71" t="s">
        <v>3382</v>
      </c>
    </row>
    <row r="1233" spans="1:14" hidden="1">
      <c r="A1233" s="74" t="s">
        <v>2827</v>
      </c>
      <c r="B1233" s="74" t="s">
        <v>5783</v>
      </c>
      <c r="C1233" s="74" t="s">
        <v>5793</v>
      </c>
      <c r="D1233" s="74" t="s">
        <v>3489</v>
      </c>
      <c r="E1233" s="74" t="s">
        <v>5794</v>
      </c>
      <c r="F1233" s="74" t="s">
        <v>5795</v>
      </c>
      <c r="G1233" s="74" t="s">
        <v>5795</v>
      </c>
      <c r="H1233" s="74" t="str">
        <f t="shared" si="77"/>
        <v>B43</v>
      </c>
      <c r="I1233" s="74" t="str">
        <f>IF(ISERROR(VLOOKUP(H1233,BD!BN$2:BO$51,2,FALSE)),"",VLOOKUP(H1233,BD!BN$2:BO$51,2,FALSE))</f>
        <v>BLOQUE 43</v>
      </c>
      <c r="J1233" s="74" t="str">
        <f t="shared" si="76"/>
        <v>IT</v>
      </c>
      <c r="K1233" s="74" t="str">
        <f t="shared" si="78"/>
        <v>TAMBOCOCHA</v>
      </c>
      <c r="L1233" s="74" t="str">
        <f t="shared" si="78"/>
        <v>PAD A</v>
      </c>
      <c r="M1233" s="74" t="str">
        <f t="shared" si="79"/>
        <v>TAMBOCOCHA-A001</v>
      </c>
      <c r="N1233" s="71" t="s">
        <v>3382</v>
      </c>
    </row>
    <row r="1234" spans="1:14" hidden="1">
      <c r="A1234" s="74" t="s">
        <v>2827</v>
      </c>
      <c r="B1234" s="74" t="s">
        <v>5783</v>
      </c>
      <c r="C1234" s="74" t="s">
        <v>5793</v>
      </c>
      <c r="D1234" s="74" t="s">
        <v>3489</v>
      </c>
      <c r="E1234" s="74" t="s">
        <v>5796</v>
      </c>
      <c r="F1234" s="74" t="s">
        <v>5797</v>
      </c>
      <c r="G1234" s="74" t="s">
        <v>5797</v>
      </c>
      <c r="H1234" s="74" t="str">
        <f t="shared" si="77"/>
        <v>B43</v>
      </c>
      <c r="I1234" s="74" t="str">
        <f>IF(ISERROR(VLOOKUP(H1234,BD!BN$2:BO$51,2,FALSE)),"",VLOOKUP(H1234,BD!BN$2:BO$51,2,FALSE))</f>
        <v>BLOQUE 43</v>
      </c>
      <c r="J1234" s="74" t="str">
        <f t="shared" si="76"/>
        <v>IT</v>
      </c>
      <c r="K1234" s="74" t="str">
        <f t="shared" si="78"/>
        <v>TAMBOCOCHA</v>
      </c>
      <c r="L1234" s="74" t="str">
        <f t="shared" si="78"/>
        <v>PAD A</v>
      </c>
      <c r="M1234" s="74" t="str">
        <f t="shared" si="79"/>
        <v>TAMBOCOCHA-A009</v>
      </c>
      <c r="N1234" s="71" t="s">
        <v>3382</v>
      </c>
    </row>
    <row r="1235" spans="1:14" hidden="1">
      <c r="A1235" s="74" t="s">
        <v>2827</v>
      </c>
      <c r="B1235" s="74" t="s">
        <v>5783</v>
      </c>
      <c r="C1235" s="74" t="s">
        <v>5793</v>
      </c>
      <c r="D1235" s="74" t="s">
        <v>3489</v>
      </c>
      <c r="E1235" s="74" t="s">
        <v>5798</v>
      </c>
      <c r="F1235" s="74" t="s">
        <v>5799</v>
      </c>
      <c r="G1235" s="74" t="s">
        <v>5799</v>
      </c>
      <c r="H1235" s="74" t="str">
        <f t="shared" si="77"/>
        <v>B43</v>
      </c>
      <c r="I1235" s="74" t="str">
        <f>IF(ISERROR(VLOOKUP(H1235,BD!BN$2:BO$51,2,FALSE)),"",VLOOKUP(H1235,BD!BN$2:BO$51,2,FALSE))</f>
        <v>BLOQUE 43</v>
      </c>
      <c r="J1235" s="74" t="str">
        <f t="shared" si="76"/>
        <v>IT</v>
      </c>
      <c r="K1235" s="74" t="str">
        <f t="shared" si="78"/>
        <v>TAMBOCOCHA</v>
      </c>
      <c r="L1235" s="74" t="str">
        <f t="shared" si="78"/>
        <v>PAD A</v>
      </c>
      <c r="M1235" s="74" t="str">
        <f t="shared" si="79"/>
        <v>TAMBOCOCHA-A011H</v>
      </c>
      <c r="N1235" s="71" t="s">
        <v>3382</v>
      </c>
    </row>
    <row r="1236" spans="1:14" hidden="1">
      <c r="A1236" s="74" t="s">
        <v>2827</v>
      </c>
      <c r="B1236" s="74" t="s">
        <v>5783</v>
      </c>
      <c r="C1236" s="74" t="s">
        <v>5793</v>
      </c>
      <c r="D1236" s="74" t="s">
        <v>3489</v>
      </c>
      <c r="E1236" s="74" t="s">
        <v>5800</v>
      </c>
      <c r="F1236" s="74" t="s">
        <v>5801</v>
      </c>
      <c r="G1236" s="74" t="s">
        <v>5801</v>
      </c>
      <c r="H1236" s="74" t="str">
        <f t="shared" si="77"/>
        <v>B43</v>
      </c>
      <c r="I1236" s="74" t="str">
        <f>IF(ISERROR(VLOOKUP(H1236,BD!BN$2:BO$51,2,FALSE)),"",VLOOKUP(H1236,BD!BN$2:BO$51,2,FALSE))</f>
        <v>BLOQUE 43</v>
      </c>
      <c r="J1236" s="74" t="str">
        <f t="shared" si="76"/>
        <v>IT</v>
      </c>
      <c r="K1236" s="74" t="str">
        <f t="shared" si="78"/>
        <v>TAMBOCOCHA</v>
      </c>
      <c r="L1236" s="74" t="str">
        <f t="shared" si="78"/>
        <v>PAD A</v>
      </c>
      <c r="M1236" s="74" t="str">
        <f t="shared" si="79"/>
        <v>TAMBOCOCHA-A013H</v>
      </c>
      <c r="N1236" s="71" t="s">
        <v>3382</v>
      </c>
    </row>
    <row r="1237" spans="1:14" hidden="1">
      <c r="A1237" s="74" t="s">
        <v>2827</v>
      </c>
      <c r="B1237" s="74" t="s">
        <v>5783</v>
      </c>
      <c r="C1237" s="74" t="s">
        <v>5793</v>
      </c>
      <c r="D1237" s="74" t="s">
        <v>3489</v>
      </c>
      <c r="E1237" s="74" t="s">
        <v>5802</v>
      </c>
      <c r="F1237" s="74" t="s">
        <v>5803</v>
      </c>
      <c r="G1237" s="74" t="s">
        <v>5803</v>
      </c>
      <c r="H1237" s="74" t="str">
        <f t="shared" si="77"/>
        <v>B43</v>
      </c>
      <c r="I1237" s="74" t="str">
        <f>IF(ISERROR(VLOOKUP(H1237,BD!BN$2:BO$51,2,FALSE)),"",VLOOKUP(H1237,BD!BN$2:BO$51,2,FALSE))</f>
        <v>BLOQUE 43</v>
      </c>
      <c r="J1237" s="74" t="str">
        <f t="shared" si="76"/>
        <v>IT</v>
      </c>
      <c r="K1237" s="74" t="str">
        <f t="shared" si="78"/>
        <v>TAMBOCOCHA</v>
      </c>
      <c r="L1237" s="74" t="str">
        <f t="shared" si="78"/>
        <v>PAD A</v>
      </c>
      <c r="M1237" s="74" t="str">
        <f t="shared" si="79"/>
        <v>TAMBOCOCHA-A015</v>
      </c>
      <c r="N1237" s="71" t="s">
        <v>3382</v>
      </c>
    </row>
    <row r="1238" spans="1:14" hidden="1">
      <c r="A1238" s="74" t="s">
        <v>2827</v>
      </c>
      <c r="B1238" s="74" t="s">
        <v>5783</v>
      </c>
      <c r="C1238" s="74" t="s">
        <v>5793</v>
      </c>
      <c r="D1238" s="74" t="s">
        <v>3489</v>
      </c>
      <c r="E1238" s="74" t="s">
        <v>5804</v>
      </c>
      <c r="F1238" s="74" t="s">
        <v>5805</v>
      </c>
      <c r="G1238" s="74" t="s">
        <v>5805</v>
      </c>
      <c r="H1238" s="74" t="str">
        <f t="shared" si="77"/>
        <v>B43</v>
      </c>
      <c r="I1238" s="74" t="str">
        <f>IF(ISERROR(VLOOKUP(H1238,BD!BN$2:BO$51,2,FALSE)),"",VLOOKUP(H1238,BD!BN$2:BO$51,2,FALSE))</f>
        <v>BLOQUE 43</v>
      </c>
      <c r="J1238" s="74" t="str">
        <f t="shared" si="76"/>
        <v>IT</v>
      </c>
      <c r="K1238" s="74" t="str">
        <f t="shared" si="78"/>
        <v>TAMBOCOCHA</v>
      </c>
      <c r="L1238" s="74" t="str">
        <f t="shared" si="78"/>
        <v>PAD A</v>
      </c>
      <c r="M1238" s="74" t="str">
        <f t="shared" si="79"/>
        <v>TAMBOCOCHA-A017H</v>
      </c>
      <c r="N1238" s="71" t="s">
        <v>3382</v>
      </c>
    </row>
    <row r="1239" spans="1:14" hidden="1">
      <c r="A1239" s="74" t="s">
        <v>2827</v>
      </c>
      <c r="B1239" s="74" t="s">
        <v>5783</v>
      </c>
      <c r="C1239" s="74" t="s">
        <v>5793</v>
      </c>
      <c r="D1239" s="74" t="s">
        <v>3489</v>
      </c>
      <c r="E1239" s="74" t="s">
        <v>5806</v>
      </c>
      <c r="F1239" s="74" t="s">
        <v>5807</v>
      </c>
      <c r="G1239" s="74" t="s">
        <v>5807</v>
      </c>
      <c r="H1239" s="74" t="str">
        <f t="shared" si="77"/>
        <v>B43</v>
      </c>
      <c r="I1239" s="74" t="str">
        <f>IF(ISERROR(VLOOKUP(H1239,BD!BN$2:BO$51,2,FALSE)),"",VLOOKUP(H1239,BD!BN$2:BO$51,2,FALSE))</f>
        <v>BLOQUE 43</v>
      </c>
      <c r="J1239" s="74" t="str">
        <f t="shared" si="76"/>
        <v>IT</v>
      </c>
      <c r="K1239" s="74" t="str">
        <f t="shared" si="78"/>
        <v>TAMBOCOCHA</v>
      </c>
      <c r="L1239" s="74" t="str">
        <f t="shared" si="78"/>
        <v>PAD A</v>
      </c>
      <c r="M1239" s="74" t="str">
        <f t="shared" si="79"/>
        <v>TAMBOCOCHA-A019H</v>
      </c>
      <c r="N1239" s="71" t="s">
        <v>3382</v>
      </c>
    </row>
    <row r="1240" spans="1:14" hidden="1">
      <c r="A1240" s="74" t="s">
        <v>2827</v>
      </c>
      <c r="B1240" s="74" t="s">
        <v>5783</v>
      </c>
      <c r="C1240" s="74" t="s">
        <v>5793</v>
      </c>
      <c r="D1240" s="74" t="s">
        <v>3489</v>
      </c>
      <c r="E1240" s="74" t="s">
        <v>5808</v>
      </c>
      <c r="F1240" s="74" t="s">
        <v>5809</v>
      </c>
      <c r="G1240" s="74" t="s">
        <v>5809</v>
      </c>
      <c r="H1240" s="74" t="str">
        <f t="shared" si="77"/>
        <v>B43</v>
      </c>
      <c r="I1240" s="74" t="str">
        <f>IF(ISERROR(VLOOKUP(H1240,BD!BN$2:BO$51,2,FALSE)),"",VLOOKUP(H1240,BD!BN$2:BO$51,2,FALSE))</f>
        <v>BLOQUE 43</v>
      </c>
      <c r="J1240" s="74" t="str">
        <f t="shared" si="76"/>
        <v>IT</v>
      </c>
      <c r="K1240" s="74" t="str">
        <f t="shared" si="78"/>
        <v>TAMBOCOCHA</v>
      </c>
      <c r="L1240" s="74" t="str">
        <f t="shared" si="78"/>
        <v>PAD A</v>
      </c>
      <c r="M1240" s="74" t="str">
        <f t="shared" si="79"/>
        <v>TAMBOCOCHA-A021</v>
      </c>
      <c r="N1240" s="71" t="s">
        <v>3382</v>
      </c>
    </row>
    <row r="1241" spans="1:14" hidden="1">
      <c r="A1241" s="74" t="s">
        <v>2827</v>
      </c>
      <c r="B1241" s="74" t="s">
        <v>5783</v>
      </c>
      <c r="C1241" s="74" t="s">
        <v>5793</v>
      </c>
      <c r="D1241" s="74" t="s">
        <v>3489</v>
      </c>
      <c r="E1241" s="74" t="s">
        <v>5810</v>
      </c>
      <c r="F1241" s="74" t="s">
        <v>5811</v>
      </c>
      <c r="G1241" s="74" t="s">
        <v>5811</v>
      </c>
      <c r="H1241" s="74" t="str">
        <f t="shared" si="77"/>
        <v>B43</v>
      </c>
      <c r="I1241" s="74" t="str">
        <f>IF(ISERROR(VLOOKUP(H1241,BD!BN$2:BO$51,2,FALSE)),"",VLOOKUP(H1241,BD!BN$2:BO$51,2,FALSE))</f>
        <v>BLOQUE 43</v>
      </c>
      <c r="J1241" s="74" t="str">
        <f t="shared" ref="J1241:J1288" si="80">IF(B1241="","",B1241)</f>
        <v>IT</v>
      </c>
      <c r="K1241" s="74" t="str">
        <f t="shared" si="78"/>
        <v>TAMBOCOCHA</v>
      </c>
      <c r="L1241" s="74" t="str">
        <f t="shared" si="78"/>
        <v>PAD A</v>
      </c>
      <c r="M1241" s="74" t="str">
        <f t="shared" si="79"/>
        <v>TAMBOCOCHA-A023</v>
      </c>
      <c r="N1241" s="71" t="s">
        <v>3382</v>
      </c>
    </row>
    <row r="1242" spans="1:14" hidden="1">
      <c r="A1242" s="74" t="s">
        <v>2827</v>
      </c>
      <c r="B1242" s="74" t="s">
        <v>5783</v>
      </c>
      <c r="C1242" s="74" t="s">
        <v>5793</v>
      </c>
      <c r="D1242" s="74" t="s">
        <v>3489</v>
      </c>
      <c r="E1242" s="74" t="s">
        <v>5812</v>
      </c>
      <c r="F1242" s="74" t="s">
        <v>5813</v>
      </c>
      <c r="G1242" s="74" t="s">
        <v>5813</v>
      </c>
      <c r="H1242" s="74" t="str">
        <f t="shared" si="77"/>
        <v>B43</v>
      </c>
      <c r="I1242" s="74" t="str">
        <f>IF(ISERROR(VLOOKUP(H1242,BD!BN$2:BO$51,2,FALSE)),"",VLOOKUP(H1242,BD!BN$2:BO$51,2,FALSE))</f>
        <v>BLOQUE 43</v>
      </c>
      <c r="J1242" s="74" t="str">
        <f t="shared" si="80"/>
        <v>IT</v>
      </c>
      <c r="K1242" s="74" t="str">
        <f t="shared" si="78"/>
        <v>TAMBOCOCHA</v>
      </c>
      <c r="L1242" s="74" t="str">
        <f t="shared" si="78"/>
        <v>PAD A</v>
      </c>
      <c r="M1242" s="74" t="str">
        <f t="shared" si="79"/>
        <v>TAMBOCOCHA-A025H</v>
      </c>
      <c r="N1242" s="71" t="s">
        <v>3382</v>
      </c>
    </row>
    <row r="1243" spans="1:14" hidden="1">
      <c r="A1243" s="74" t="s">
        <v>2827</v>
      </c>
      <c r="B1243" s="74" t="s">
        <v>5783</v>
      </c>
      <c r="C1243" s="74" t="s">
        <v>5793</v>
      </c>
      <c r="D1243" s="74" t="s">
        <v>3489</v>
      </c>
      <c r="E1243" s="75" t="s">
        <v>5814</v>
      </c>
      <c r="F1243" s="74" t="s">
        <v>5813</v>
      </c>
      <c r="G1243" s="74" t="s">
        <v>5815</v>
      </c>
      <c r="H1243" s="74" t="str">
        <f t="shared" si="77"/>
        <v>B43</v>
      </c>
      <c r="I1243" s="74" t="str">
        <f>IF(ISERROR(VLOOKUP(H1243,BD!BN$2:BO$51,2,FALSE)),"",VLOOKUP(H1243,BD!BN$2:BO$51,2,FALSE))</f>
        <v>BLOQUE 43</v>
      </c>
      <c r="J1243" s="74" t="str">
        <f t="shared" si="80"/>
        <v>IT</v>
      </c>
      <c r="K1243" s="74" t="str">
        <f t="shared" si="78"/>
        <v>TAMBOCOCHA</v>
      </c>
      <c r="L1243" s="74" t="str">
        <f t="shared" si="78"/>
        <v>PAD A</v>
      </c>
      <c r="M1243" s="74" t="str">
        <f t="shared" si="79"/>
        <v>TAMBOCOCHA-A025R1</v>
      </c>
      <c r="N1243" s="71" t="s">
        <v>3382</v>
      </c>
    </row>
    <row r="1244" spans="1:14" hidden="1">
      <c r="A1244" s="74" t="s">
        <v>2827</v>
      </c>
      <c r="B1244" s="74" t="s">
        <v>5783</v>
      </c>
      <c r="C1244" s="74" t="s">
        <v>5793</v>
      </c>
      <c r="D1244" s="74" t="s">
        <v>3489</v>
      </c>
      <c r="E1244" s="74" t="s">
        <v>5816</v>
      </c>
      <c r="F1244" s="74" t="s">
        <v>5817</v>
      </c>
      <c r="G1244" s="74" t="s">
        <v>5817</v>
      </c>
      <c r="H1244" s="74" t="str">
        <f t="shared" si="77"/>
        <v>B43</v>
      </c>
      <c r="I1244" s="74" t="str">
        <f>IF(ISERROR(VLOOKUP(H1244,BD!BN$2:BO$51,2,FALSE)),"",VLOOKUP(H1244,BD!BN$2:BO$51,2,FALSE))</f>
        <v>BLOQUE 43</v>
      </c>
      <c r="J1244" s="74" t="str">
        <f t="shared" si="80"/>
        <v>IT</v>
      </c>
      <c r="K1244" s="74" t="str">
        <f t="shared" si="78"/>
        <v>TAMBOCOCHA</v>
      </c>
      <c r="L1244" s="74" t="str">
        <f t="shared" si="78"/>
        <v>PAD A</v>
      </c>
      <c r="M1244" s="74" t="str">
        <f t="shared" si="79"/>
        <v>TAMBOCOCHA-A027H</v>
      </c>
      <c r="N1244" s="71" t="s">
        <v>3382</v>
      </c>
    </row>
    <row r="1245" spans="1:14" hidden="1">
      <c r="A1245" s="74" t="s">
        <v>2827</v>
      </c>
      <c r="B1245" s="74" t="s">
        <v>5783</v>
      </c>
      <c r="C1245" s="74" t="s">
        <v>5793</v>
      </c>
      <c r="D1245" s="74" t="s">
        <v>3489</v>
      </c>
      <c r="E1245" s="74" t="s">
        <v>5818</v>
      </c>
      <c r="F1245" s="74" t="s">
        <v>5819</v>
      </c>
      <c r="G1245" s="74" t="s">
        <v>5819</v>
      </c>
      <c r="H1245" s="74" t="str">
        <f t="shared" si="77"/>
        <v>B43</v>
      </c>
      <c r="I1245" s="74" t="str">
        <f>IF(ISERROR(VLOOKUP(H1245,BD!BN$2:BO$51,2,FALSE)),"",VLOOKUP(H1245,BD!BN$2:BO$51,2,FALSE))</f>
        <v>BLOQUE 43</v>
      </c>
      <c r="J1245" s="74" t="str">
        <f t="shared" si="80"/>
        <v>IT</v>
      </c>
      <c r="K1245" s="74" t="str">
        <f t="shared" si="78"/>
        <v>TAMBOCOCHA</v>
      </c>
      <c r="L1245" s="74" t="str">
        <f t="shared" si="78"/>
        <v>PAD A</v>
      </c>
      <c r="M1245" s="74" t="str">
        <f t="shared" si="79"/>
        <v>TAMBOCOCHA-A029H</v>
      </c>
      <c r="N1245" s="71" t="s">
        <v>3382</v>
      </c>
    </row>
    <row r="1246" spans="1:14" hidden="1">
      <c r="A1246" s="74" t="s">
        <v>2827</v>
      </c>
      <c r="B1246" s="74" t="s">
        <v>5783</v>
      </c>
      <c r="C1246" s="74" t="s">
        <v>5793</v>
      </c>
      <c r="D1246" s="74" t="s">
        <v>3489</v>
      </c>
      <c r="E1246" s="74" t="s">
        <v>5820</v>
      </c>
      <c r="F1246" s="74" t="s">
        <v>5821</v>
      </c>
      <c r="G1246" s="74" t="s">
        <v>5821</v>
      </c>
      <c r="H1246" s="74" t="str">
        <f t="shared" si="77"/>
        <v>B43</v>
      </c>
      <c r="I1246" s="74" t="str">
        <f>IF(ISERROR(VLOOKUP(H1246,BD!BN$2:BO$51,2,FALSE)),"",VLOOKUP(H1246,BD!BN$2:BO$51,2,FALSE))</f>
        <v>BLOQUE 43</v>
      </c>
      <c r="J1246" s="74" t="str">
        <f t="shared" si="80"/>
        <v>IT</v>
      </c>
      <c r="K1246" s="74" t="str">
        <f t="shared" si="78"/>
        <v>TAMBOCOCHA</v>
      </c>
      <c r="L1246" s="74" t="str">
        <f t="shared" si="78"/>
        <v>PAD A</v>
      </c>
      <c r="M1246" s="74" t="str">
        <f t="shared" si="79"/>
        <v>TAMBOCOCHA-A031</v>
      </c>
      <c r="N1246" s="71" t="s">
        <v>3382</v>
      </c>
    </row>
    <row r="1247" spans="1:14" hidden="1">
      <c r="A1247" s="74" t="s">
        <v>2827</v>
      </c>
      <c r="B1247" s="74" t="s">
        <v>5783</v>
      </c>
      <c r="C1247" s="74" t="s">
        <v>5793</v>
      </c>
      <c r="D1247" s="74" t="s">
        <v>3489</v>
      </c>
      <c r="E1247" s="74" t="s">
        <v>5822</v>
      </c>
      <c r="F1247" s="74" t="s">
        <v>5823</v>
      </c>
      <c r="G1247" s="74" t="s">
        <v>5823</v>
      </c>
      <c r="H1247" s="74" t="str">
        <f t="shared" si="77"/>
        <v>B43</v>
      </c>
      <c r="I1247" s="74" t="str">
        <f>IF(ISERROR(VLOOKUP(H1247,BD!BN$2:BO$51,2,FALSE)),"",VLOOKUP(H1247,BD!BN$2:BO$51,2,FALSE))</f>
        <v>BLOQUE 43</v>
      </c>
      <c r="J1247" s="74" t="str">
        <f t="shared" si="80"/>
        <v>IT</v>
      </c>
      <c r="K1247" s="74" t="str">
        <f t="shared" si="78"/>
        <v>TAMBOCOCHA</v>
      </c>
      <c r="L1247" s="74" t="str">
        <f t="shared" si="78"/>
        <v>PAD A</v>
      </c>
      <c r="M1247" s="74" t="str">
        <f t="shared" si="79"/>
        <v>TAMBOCOCHA-A033H</v>
      </c>
      <c r="N1247" s="71" t="s">
        <v>3382</v>
      </c>
    </row>
    <row r="1248" spans="1:14" hidden="1">
      <c r="A1248" s="74" t="s">
        <v>2827</v>
      </c>
      <c r="B1248" s="74" t="s">
        <v>5783</v>
      </c>
      <c r="C1248" s="74" t="s">
        <v>5793</v>
      </c>
      <c r="D1248" s="74" t="s">
        <v>3489</v>
      </c>
      <c r="E1248" s="74" t="s">
        <v>5824</v>
      </c>
      <c r="F1248" s="74" t="s">
        <v>5825</v>
      </c>
      <c r="G1248" s="74" t="s">
        <v>5825</v>
      </c>
      <c r="H1248" s="74" t="str">
        <f t="shared" si="77"/>
        <v>B43</v>
      </c>
      <c r="I1248" s="74" t="str">
        <f>IF(ISERROR(VLOOKUP(H1248,BD!BN$2:BO$51,2,FALSE)),"",VLOOKUP(H1248,BD!BN$2:BO$51,2,FALSE))</f>
        <v>BLOQUE 43</v>
      </c>
      <c r="J1248" s="74" t="str">
        <f t="shared" si="80"/>
        <v>IT</v>
      </c>
      <c r="K1248" s="74" t="str">
        <f t="shared" si="78"/>
        <v>TAMBOCOCHA</v>
      </c>
      <c r="L1248" s="74" t="str">
        <f t="shared" si="78"/>
        <v>PAD A</v>
      </c>
      <c r="M1248" s="74" t="str">
        <f t="shared" si="79"/>
        <v>TAMBOCOCHA-A035H</v>
      </c>
      <c r="N1248" s="71" t="s">
        <v>3382</v>
      </c>
    </row>
    <row r="1249" spans="1:14" hidden="1">
      <c r="A1249" s="74" t="s">
        <v>2827</v>
      </c>
      <c r="B1249" s="74" t="s">
        <v>5783</v>
      </c>
      <c r="C1249" s="74" t="s">
        <v>5793</v>
      </c>
      <c r="D1249" s="74" t="s">
        <v>3489</v>
      </c>
      <c r="E1249" s="74" t="s">
        <v>5826</v>
      </c>
      <c r="F1249" s="74" t="s">
        <v>5827</v>
      </c>
      <c r="G1249" s="74" t="s">
        <v>5827</v>
      </c>
      <c r="H1249" s="74" t="str">
        <f t="shared" si="77"/>
        <v>B43</v>
      </c>
      <c r="I1249" s="74" t="str">
        <f>IF(ISERROR(VLOOKUP(H1249,BD!BN$2:BO$51,2,FALSE)),"",VLOOKUP(H1249,BD!BN$2:BO$51,2,FALSE))</f>
        <v>BLOQUE 43</v>
      </c>
      <c r="J1249" s="74" t="str">
        <f t="shared" si="80"/>
        <v>IT</v>
      </c>
      <c r="K1249" s="74" t="str">
        <f t="shared" si="78"/>
        <v>TAMBOCOCHA</v>
      </c>
      <c r="L1249" s="74" t="str">
        <f t="shared" si="78"/>
        <v>PAD A</v>
      </c>
      <c r="M1249" s="74" t="str">
        <f t="shared" si="79"/>
        <v>TAMBOCOCHA-A036</v>
      </c>
      <c r="N1249" s="71" t="s">
        <v>3382</v>
      </c>
    </row>
    <row r="1250" spans="1:14" hidden="1">
      <c r="A1250" s="74" t="s">
        <v>2827</v>
      </c>
      <c r="B1250" s="74" t="s">
        <v>5783</v>
      </c>
      <c r="C1250" s="74" t="s">
        <v>5793</v>
      </c>
      <c r="D1250" s="74" t="s">
        <v>3489</v>
      </c>
      <c r="E1250" s="74" t="s">
        <v>5828</v>
      </c>
      <c r="F1250" s="74" t="s">
        <v>5829</v>
      </c>
      <c r="G1250" s="74" t="s">
        <v>5829</v>
      </c>
      <c r="H1250" s="74" t="str">
        <f t="shared" si="77"/>
        <v>B43</v>
      </c>
      <c r="I1250" s="74" t="str">
        <f>IF(ISERROR(VLOOKUP(H1250,BD!BN$2:BO$51,2,FALSE)),"",VLOOKUP(H1250,BD!BN$2:BO$51,2,FALSE))</f>
        <v>BLOQUE 43</v>
      </c>
      <c r="J1250" s="74" t="str">
        <f t="shared" si="80"/>
        <v>IT</v>
      </c>
      <c r="K1250" s="74" t="str">
        <f t="shared" si="78"/>
        <v>TAMBOCOCHA</v>
      </c>
      <c r="L1250" s="74" t="str">
        <f t="shared" si="78"/>
        <v>PAD A</v>
      </c>
      <c r="M1250" s="74" t="str">
        <f t="shared" si="79"/>
        <v>TAMBOCOCHA-A037</v>
      </c>
      <c r="N1250" s="71" t="s">
        <v>3382</v>
      </c>
    </row>
    <row r="1251" spans="1:14" hidden="1">
      <c r="A1251" s="74" t="s">
        <v>2827</v>
      </c>
      <c r="B1251" s="74" t="s">
        <v>5783</v>
      </c>
      <c r="C1251" s="74" t="s">
        <v>5793</v>
      </c>
      <c r="D1251" s="74" t="s">
        <v>3489</v>
      </c>
      <c r="E1251" s="74" t="s">
        <v>5830</v>
      </c>
      <c r="F1251" s="74" t="s">
        <v>5831</v>
      </c>
      <c r="G1251" s="74" t="s">
        <v>5831</v>
      </c>
      <c r="H1251" s="74" t="str">
        <f t="shared" si="77"/>
        <v>B43</v>
      </c>
      <c r="I1251" s="74" t="str">
        <f>IF(ISERROR(VLOOKUP(H1251,BD!BN$2:BO$51,2,FALSE)),"",VLOOKUP(H1251,BD!BN$2:BO$51,2,FALSE))</f>
        <v>BLOQUE 43</v>
      </c>
      <c r="J1251" s="74" t="str">
        <f t="shared" si="80"/>
        <v>IT</v>
      </c>
      <c r="K1251" s="74" t="str">
        <f t="shared" si="78"/>
        <v>TAMBOCOCHA</v>
      </c>
      <c r="L1251" s="74" t="str">
        <f t="shared" si="78"/>
        <v>PAD A</v>
      </c>
      <c r="M1251" s="74" t="str">
        <f t="shared" si="79"/>
        <v>TAMBOCOCHA-A039</v>
      </c>
      <c r="N1251" s="71" t="s">
        <v>3382</v>
      </c>
    </row>
    <row r="1252" spans="1:14" hidden="1">
      <c r="A1252" s="74" t="s">
        <v>2827</v>
      </c>
      <c r="B1252" s="74" t="s">
        <v>5783</v>
      </c>
      <c r="C1252" s="74" t="s">
        <v>5793</v>
      </c>
      <c r="D1252" s="74" t="s">
        <v>3489</v>
      </c>
      <c r="E1252" s="74" t="s">
        <v>5832</v>
      </c>
      <c r="F1252" s="74" t="s">
        <v>5833</v>
      </c>
      <c r="G1252" s="74" t="s">
        <v>5833</v>
      </c>
      <c r="H1252" s="74" t="str">
        <f t="shared" si="77"/>
        <v>B43</v>
      </c>
      <c r="I1252" s="74" t="str">
        <f>IF(ISERROR(VLOOKUP(H1252,BD!BN$2:BO$51,2,FALSE)),"",VLOOKUP(H1252,BD!BN$2:BO$51,2,FALSE))</f>
        <v>BLOQUE 43</v>
      </c>
      <c r="J1252" s="74" t="str">
        <f t="shared" si="80"/>
        <v>IT</v>
      </c>
      <c r="K1252" s="74" t="str">
        <f t="shared" si="78"/>
        <v>TAMBOCOCHA</v>
      </c>
      <c r="L1252" s="74" t="str">
        <f t="shared" si="78"/>
        <v>PAD A</v>
      </c>
      <c r="M1252" s="74" t="str">
        <f t="shared" si="79"/>
        <v>TAMBOCOCHA-A041H</v>
      </c>
      <c r="N1252" s="71" t="s">
        <v>3382</v>
      </c>
    </row>
    <row r="1253" spans="1:14" hidden="1">
      <c r="A1253" s="74" t="s">
        <v>2827</v>
      </c>
      <c r="B1253" s="74" t="s">
        <v>5783</v>
      </c>
      <c r="C1253" s="74" t="s">
        <v>5793</v>
      </c>
      <c r="D1253" s="74" t="s">
        <v>3489</v>
      </c>
      <c r="E1253" s="74" t="s">
        <v>5834</v>
      </c>
      <c r="F1253" s="74" t="s">
        <v>5835</v>
      </c>
      <c r="G1253" s="74" t="s">
        <v>5835</v>
      </c>
      <c r="H1253" s="74" t="str">
        <f t="shared" si="77"/>
        <v>B43</v>
      </c>
      <c r="I1253" s="74" t="str">
        <f>IF(ISERROR(VLOOKUP(H1253,BD!BN$2:BO$51,2,FALSE)),"",VLOOKUP(H1253,BD!BN$2:BO$51,2,FALSE))</f>
        <v>BLOQUE 43</v>
      </c>
      <c r="J1253" s="74" t="str">
        <f t="shared" si="80"/>
        <v>IT</v>
      </c>
      <c r="K1253" s="74" t="str">
        <f t="shared" si="78"/>
        <v>TAMBOCOCHA</v>
      </c>
      <c r="L1253" s="74" t="str">
        <f t="shared" si="78"/>
        <v>PAD A</v>
      </c>
      <c r="M1253" s="74" t="str">
        <f t="shared" si="79"/>
        <v>TAMBOCOCHA-A043H</v>
      </c>
      <c r="N1253" s="71" t="s">
        <v>3382</v>
      </c>
    </row>
    <row r="1254" spans="1:14" hidden="1">
      <c r="A1254" s="74" t="s">
        <v>2827</v>
      </c>
      <c r="B1254" s="74" t="s">
        <v>5783</v>
      </c>
      <c r="C1254" s="74" t="s">
        <v>5793</v>
      </c>
      <c r="D1254" s="74" t="s">
        <v>3516</v>
      </c>
      <c r="E1254" s="74" t="s">
        <v>5836</v>
      </c>
      <c r="F1254" s="74" t="s">
        <v>5837</v>
      </c>
      <c r="G1254" s="74" t="s">
        <v>5837</v>
      </c>
      <c r="H1254" s="74" t="str">
        <f t="shared" si="77"/>
        <v>B43</v>
      </c>
      <c r="I1254" s="74" t="str">
        <f>IF(ISERROR(VLOOKUP(H1254,BD!BN$2:BO$51,2,FALSE)),"",VLOOKUP(H1254,BD!BN$2:BO$51,2,FALSE))</f>
        <v>BLOQUE 43</v>
      </c>
      <c r="J1254" s="74" t="str">
        <f t="shared" si="80"/>
        <v>IT</v>
      </c>
      <c r="K1254" s="74" t="str">
        <f t="shared" si="78"/>
        <v>TAMBOCOCHA</v>
      </c>
      <c r="L1254" s="74" t="str">
        <f t="shared" si="78"/>
        <v>PAD B</v>
      </c>
      <c r="M1254" s="74" t="str">
        <f t="shared" si="79"/>
        <v>TAMBOCOCHA-B001</v>
      </c>
      <c r="N1254" s="71" t="s">
        <v>3382</v>
      </c>
    </row>
    <row r="1255" spans="1:14" hidden="1">
      <c r="A1255" s="74" t="s">
        <v>2827</v>
      </c>
      <c r="B1255" s="74" t="s">
        <v>5783</v>
      </c>
      <c r="C1255" s="74" t="s">
        <v>5793</v>
      </c>
      <c r="D1255" s="74" t="s">
        <v>3516</v>
      </c>
      <c r="E1255" s="74" t="s">
        <v>5838</v>
      </c>
      <c r="F1255" s="74" t="s">
        <v>5839</v>
      </c>
      <c r="G1255" s="74" t="s">
        <v>5839</v>
      </c>
      <c r="H1255" s="74" t="str">
        <f t="shared" si="77"/>
        <v>B43</v>
      </c>
      <c r="I1255" s="74" t="str">
        <f>IF(ISERROR(VLOOKUP(H1255,BD!BN$2:BO$51,2,FALSE)),"",VLOOKUP(H1255,BD!BN$2:BO$51,2,FALSE))</f>
        <v>BLOQUE 43</v>
      </c>
      <c r="J1255" s="74" t="str">
        <f t="shared" si="80"/>
        <v>IT</v>
      </c>
      <c r="K1255" s="74" t="str">
        <f t="shared" si="78"/>
        <v>TAMBOCOCHA</v>
      </c>
      <c r="L1255" s="74" t="str">
        <f t="shared" si="78"/>
        <v>PAD B</v>
      </c>
      <c r="M1255" s="74" t="str">
        <f t="shared" si="79"/>
        <v>TAMBOCOCHA-B046H</v>
      </c>
      <c r="N1255" s="71" t="s">
        <v>3382</v>
      </c>
    </row>
    <row r="1256" spans="1:14" hidden="1">
      <c r="A1256" s="74" t="s">
        <v>2827</v>
      </c>
      <c r="B1256" s="74" t="s">
        <v>5783</v>
      </c>
      <c r="C1256" s="74" t="s">
        <v>5793</v>
      </c>
      <c r="D1256" s="74" t="s">
        <v>3516</v>
      </c>
      <c r="E1256" s="74" t="s">
        <v>5840</v>
      </c>
      <c r="F1256" s="74" t="s">
        <v>5841</v>
      </c>
      <c r="G1256" s="74" t="s">
        <v>5841</v>
      </c>
      <c r="H1256" s="74" t="str">
        <f t="shared" si="77"/>
        <v>B43</v>
      </c>
      <c r="I1256" s="74" t="str">
        <f>IF(ISERROR(VLOOKUP(H1256,BD!BN$2:BO$51,2,FALSE)),"",VLOOKUP(H1256,BD!BN$2:BO$51,2,FALSE))</f>
        <v>BLOQUE 43</v>
      </c>
      <c r="J1256" s="74" t="str">
        <f t="shared" si="80"/>
        <v>IT</v>
      </c>
      <c r="K1256" s="74" t="str">
        <f t="shared" si="78"/>
        <v>TAMBOCOCHA</v>
      </c>
      <c r="L1256" s="74" t="str">
        <f t="shared" si="78"/>
        <v>PAD B</v>
      </c>
      <c r="M1256" s="74" t="str">
        <f t="shared" si="79"/>
        <v>TAMBOCOCHA-B050H</v>
      </c>
      <c r="N1256" s="71" t="s">
        <v>3382</v>
      </c>
    </row>
    <row r="1257" spans="1:14" hidden="1">
      <c r="A1257" s="74" t="s">
        <v>2827</v>
      </c>
      <c r="B1257" s="74" t="s">
        <v>5783</v>
      </c>
      <c r="C1257" s="74" t="s">
        <v>5793</v>
      </c>
      <c r="D1257" s="74" t="s">
        <v>3516</v>
      </c>
      <c r="E1257" s="74" t="s">
        <v>5842</v>
      </c>
      <c r="F1257" s="74" t="s">
        <v>5843</v>
      </c>
      <c r="G1257" s="74" t="s">
        <v>5843</v>
      </c>
      <c r="H1257" s="74" t="str">
        <f t="shared" si="77"/>
        <v>B43</v>
      </c>
      <c r="I1257" s="74" t="str">
        <f>IF(ISERROR(VLOOKUP(H1257,BD!BN$2:BO$51,2,FALSE)),"",VLOOKUP(H1257,BD!BN$2:BO$51,2,FALSE))</f>
        <v>BLOQUE 43</v>
      </c>
      <c r="J1257" s="74" t="str">
        <f t="shared" si="80"/>
        <v>IT</v>
      </c>
      <c r="K1257" s="74" t="str">
        <f t="shared" si="78"/>
        <v>TAMBOCOCHA</v>
      </c>
      <c r="L1257" s="74" t="str">
        <f t="shared" si="78"/>
        <v>PAD B</v>
      </c>
      <c r="M1257" s="74" t="str">
        <f t="shared" si="79"/>
        <v>TAMBOCOCHA-B052H</v>
      </c>
      <c r="N1257" s="71" t="s">
        <v>3382</v>
      </c>
    </row>
    <row r="1258" spans="1:14" hidden="1">
      <c r="A1258" s="74" t="s">
        <v>2827</v>
      </c>
      <c r="B1258" s="74" t="s">
        <v>5783</v>
      </c>
      <c r="C1258" s="74" t="s">
        <v>5793</v>
      </c>
      <c r="D1258" s="74" t="s">
        <v>3516</v>
      </c>
      <c r="E1258" s="74" t="s">
        <v>5844</v>
      </c>
      <c r="F1258" s="74" t="s">
        <v>5845</v>
      </c>
      <c r="G1258" s="74" t="s">
        <v>5845</v>
      </c>
      <c r="H1258" s="74" t="str">
        <f>+A1258</f>
        <v>B43</v>
      </c>
      <c r="I1258" s="74" t="str">
        <f>IF(ISERROR(VLOOKUP(H1258,BD!BN$2:BO$51,2,FALSE)),"",VLOOKUP(H1258,BD!BN$2:BO$51,2,FALSE))</f>
        <v>BLOQUE 43</v>
      </c>
      <c r="J1258" s="74" t="str">
        <f>IF(B1258="","",B1258)</f>
        <v>IT</v>
      </c>
      <c r="K1258" s="74" t="str">
        <f>+C1258</f>
        <v>TAMBOCOCHA</v>
      </c>
      <c r="L1258" s="74" t="str">
        <f>+D1258</f>
        <v>PAD B</v>
      </c>
      <c r="M1258" s="74" t="str">
        <f t="shared" si="79"/>
        <v>TAMBOCOCHA-B060H</v>
      </c>
      <c r="N1258" s="71" t="s">
        <v>3382</v>
      </c>
    </row>
    <row r="1259" spans="1:14" hidden="1">
      <c r="A1259" s="74" t="s">
        <v>2827</v>
      </c>
      <c r="B1259" s="74" t="s">
        <v>5783</v>
      </c>
      <c r="C1259" s="74" t="s">
        <v>5793</v>
      </c>
      <c r="D1259" s="74" t="s">
        <v>3523</v>
      </c>
      <c r="E1259" s="74" t="s">
        <v>5846</v>
      </c>
      <c r="F1259" s="74" t="s">
        <v>5847</v>
      </c>
      <c r="G1259" s="74" t="s">
        <v>5847</v>
      </c>
      <c r="H1259" s="74" t="str">
        <f t="shared" si="77"/>
        <v>B43</v>
      </c>
      <c r="I1259" s="74" t="str">
        <f>IF(ISERROR(VLOOKUP(H1259,BD!BN$2:BO$51,2,FALSE)),"",VLOOKUP(H1259,BD!BN$2:BO$51,2,FALSE))</f>
        <v>BLOQUE 43</v>
      </c>
      <c r="J1259" s="74" t="str">
        <f t="shared" si="80"/>
        <v>IT</v>
      </c>
      <c r="K1259" s="74" t="str">
        <f t="shared" si="78"/>
        <v>TAMBOCOCHA</v>
      </c>
      <c r="L1259" s="74" t="str">
        <f t="shared" si="78"/>
        <v>PAD D</v>
      </c>
      <c r="M1259" s="74" t="str">
        <f t="shared" si="79"/>
        <v>TAMBOCOCHA-D002</v>
      </c>
      <c r="N1259" s="71" t="s">
        <v>3382</v>
      </c>
    </row>
    <row r="1260" spans="1:14" hidden="1">
      <c r="A1260" s="74" t="s">
        <v>2827</v>
      </c>
      <c r="B1260" s="74" t="s">
        <v>5783</v>
      </c>
      <c r="C1260" s="74" t="s">
        <v>5793</v>
      </c>
      <c r="D1260" s="74" t="s">
        <v>3523</v>
      </c>
      <c r="E1260" s="74" t="s">
        <v>5848</v>
      </c>
      <c r="F1260" s="74" t="s">
        <v>5849</v>
      </c>
      <c r="G1260" s="74" t="s">
        <v>5849</v>
      </c>
      <c r="H1260" s="74" t="str">
        <f t="shared" si="77"/>
        <v>B43</v>
      </c>
      <c r="I1260" s="74" t="str">
        <f>IF(ISERROR(VLOOKUP(H1260,BD!BN$2:BO$51,2,FALSE)),"",VLOOKUP(H1260,BD!BN$2:BO$51,2,FALSE))</f>
        <v>BLOQUE 43</v>
      </c>
      <c r="J1260" s="74" t="str">
        <f t="shared" si="80"/>
        <v>IT</v>
      </c>
      <c r="K1260" s="74" t="str">
        <f t="shared" si="78"/>
        <v>TAMBOCOCHA</v>
      </c>
      <c r="L1260" s="74" t="str">
        <f t="shared" si="78"/>
        <v>PAD D</v>
      </c>
      <c r="M1260" s="74" t="str">
        <f t="shared" si="79"/>
        <v>TAMBOCOCHA-D003</v>
      </c>
      <c r="N1260" s="71" t="s">
        <v>3382</v>
      </c>
    </row>
    <row r="1261" spans="1:14" hidden="1">
      <c r="A1261" s="74" t="s">
        <v>2827</v>
      </c>
      <c r="B1261" s="74" t="s">
        <v>5783</v>
      </c>
      <c r="C1261" s="74" t="s">
        <v>5793</v>
      </c>
      <c r="D1261" s="74" t="s">
        <v>3523</v>
      </c>
      <c r="E1261" s="74" t="s">
        <v>5850</v>
      </c>
      <c r="F1261" s="74" t="s">
        <v>5851</v>
      </c>
      <c r="G1261" s="74" t="s">
        <v>5851</v>
      </c>
      <c r="H1261" s="74" t="str">
        <f t="shared" si="77"/>
        <v>B43</v>
      </c>
      <c r="I1261" s="74" t="str">
        <f>IF(ISERROR(VLOOKUP(H1261,BD!BN$2:BO$51,2,FALSE)),"",VLOOKUP(H1261,BD!BN$2:BO$51,2,FALSE))</f>
        <v>BLOQUE 43</v>
      </c>
      <c r="J1261" s="74" t="str">
        <f t="shared" si="80"/>
        <v>IT</v>
      </c>
      <c r="K1261" s="74" t="str">
        <f t="shared" si="78"/>
        <v>TAMBOCOCHA</v>
      </c>
      <c r="L1261" s="74" t="str">
        <f t="shared" si="78"/>
        <v>PAD D</v>
      </c>
      <c r="M1261" s="74" t="str">
        <f t="shared" si="79"/>
        <v>TAMBOCOCHA-D004</v>
      </c>
      <c r="N1261" s="71" t="s">
        <v>3382</v>
      </c>
    </row>
    <row r="1262" spans="1:14" hidden="1">
      <c r="A1262" s="74" t="s">
        <v>2827</v>
      </c>
      <c r="B1262" s="74" t="s">
        <v>5783</v>
      </c>
      <c r="C1262" s="74" t="s">
        <v>5793</v>
      </c>
      <c r="D1262" s="74" t="s">
        <v>3523</v>
      </c>
      <c r="E1262" s="74" t="s">
        <v>5852</v>
      </c>
      <c r="F1262" s="74" t="s">
        <v>5853</v>
      </c>
      <c r="G1262" s="74" t="s">
        <v>5853</v>
      </c>
      <c r="H1262" s="74" t="str">
        <f t="shared" si="77"/>
        <v>B43</v>
      </c>
      <c r="I1262" s="74" t="str">
        <f>IF(ISERROR(VLOOKUP(H1262,BD!BN$2:BO$51,2,FALSE)),"",VLOOKUP(H1262,BD!BN$2:BO$51,2,FALSE))</f>
        <v>BLOQUE 43</v>
      </c>
      <c r="J1262" s="74" t="str">
        <f t="shared" si="80"/>
        <v>IT</v>
      </c>
      <c r="K1262" s="74" t="str">
        <f t="shared" si="78"/>
        <v>TAMBOCOCHA</v>
      </c>
      <c r="L1262" s="74" t="str">
        <f t="shared" si="78"/>
        <v>PAD D</v>
      </c>
      <c r="M1262" s="74" t="str">
        <f t="shared" si="79"/>
        <v>TAMBOCOCHA-D005</v>
      </c>
      <c r="N1262" s="71" t="s">
        <v>3382</v>
      </c>
    </row>
    <row r="1263" spans="1:14" hidden="1">
      <c r="A1263" s="74" t="s">
        <v>2827</v>
      </c>
      <c r="B1263" s="74" t="s">
        <v>5783</v>
      </c>
      <c r="C1263" s="74" t="s">
        <v>5793</v>
      </c>
      <c r="D1263" s="74" t="s">
        <v>3523</v>
      </c>
      <c r="E1263" s="74" t="s">
        <v>5854</v>
      </c>
      <c r="F1263" s="74" t="s">
        <v>5855</v>
      </c>
      <c r="G1263" s="74" t="s">
        <v>5855</v>
      </c>
      <c r="H1263" s="74" t="str">
        <f t="shared" si="77"/>
        <v>B43</v>
      </c>
      <c r="I1263" s="74" t="str">
        <f>IF(ISERROR(VLOOKUP(H1263,BD!BN$2:BO$51,2,FALSE)),"",VLOOKUP(H1263,BD!BN$2:BO$51,2,FALSE))</f>
        <v>BLOQUE 43</v>
      </c>
      <c r="J1263" s="74" t="str">
        <f t="shared" si="80"/>
        <v>IT</v>
      </c>
      <c r="K1263" s="74" t="str">
        <f t="shared" si="78"/>
        <v>TAMBOCOCHA</v>
      </c>
      <c r="L1263" s="74" t="str">
        <f t="shared" si="78"/>
        <v>PAD D</v>
      </c>
      <c r="M1263" s="74" t="str">
        <f t="shared" si="79"/>
        <v>TAMBOCOCHA-D006</v>
      </c>
      <c r="N1263" s="71" t="s">
        <v>3382</v>
      </c>
    </row>
    <row r="1264" spans="1:14" hidden="1">
      <c r="A1264" s="74" t="s">
        <v>2827</v>
      </c>
      <c r="B1264" s="74" t="s">
        <v>5783</v>
      </c>
      <c r="C1264" s="74" t="s">
        <v>5793</v>
      </c>
      <c r="D1264" s="74" t="s">
        <v>3523</v>
      </c>
      <c r="E1264" s="74" t="s">
        <v>5856</v>
      </c>
      <c r="F1264" s="74" t="s">
        <v>5857</v>
      </c>
      <c r="G1264" s="74" t="s">
        <v>5857</v>
      </c>
      <c r="H1264" s="74" t="str">
        <f t="shared" si="77"/>
        <v>B43</v>
      </c>
      <c r="I1264" s="74" t="str">
        <f>IF(ISERROR(VLOOKUP(H1264,BD!BN$2:BO$51,2,FALSE)),"",VLOOKUP(H1264,BD!BN$2:BO$51,2,FALSE))</f>
        <v>BLOQUE 43</v>
      </c>
      <c r="J1264" s="74" t="str">
        <f t="shared" si="80"/>
        <v>IT</v>
      </c>
      <c r="K1264" s="74" t="str">
        <f t="shared" si="78"/>
        <v>TAMBOCOCHA</v>
      </c>
      <c r="L1264" s="74" t="str">
        <f t="shared" si="78"/>
        <v>PAD D</v>
      </c>
      <c r="M1264" s="74" t="str">
        <f t="shared" si="79"/>
        <v>TAMBOCOCHA-D007</v>
      </c>
      <c r="N1264" s="71" t="s">
        <v>3382</v>
      </c>
    </row>
    <row r="1265" spans="1:14" hidden="1">
      <c r="A1265" s="74" t="s">
        <v>2827</v>
      </c>
      <c r="B1265" s="74" t="s">
        <v>5783</v>
      </c>
      <c r="C1265" s="74" t="s">
        <v>5793</v>
      </c>
      <c r="D1265" s="74" t="s">
        <v>3523</v>
      </c>
      <c r="E1265" s="74" t="s">
        <v>5858</v>
      </c>
      <c r="F1265" s="74" t="s">
        <v>5859</v>
      </c>
      <c r="G1265" s="74" t="s">
        <v>5859</v>
      </c>
      <c r="H1265" s="74" t="str">
        <f t="shared" si="77"/>
        <v>B43</v>
      </c>
      <c r="I1265" s="74" t="str">
        <f>IF(ISERROR(VLOOKUP(H1265,BD!BN$2:BO$51,2,FALSE)),"",VLOOKUP(H1265,BD!BN$2:BO$51,2,FALSE))</f>
        <v>BLOQUE 43</v>
      </c>
      <c r="J1265" s="74" t="str">
        <f t="shared" si="80"/>
        <v>IT</v>
      </c>
      <c r="K1265" s="74" t="str">
        <f t="shared" si="78"/>
        <v>TAMBOCOCHA</v>
      </c>
      <c r="L1265" s="74" t="str">
        <f t="shared" si="78"/>
        <v>PAD D</v>
      </c>
      <c r="M1265" s="74" t="str">
        <f t="shared" si="79"/>
        <v>TAMBOCOCHA-D008H</v>
      </c>
      <c r="N1265" s="71" t="s">
        <v>3382</v>
      </c>
    </row>
    <row r="1266" spans="1:14" hidden="1">
      <c r="A1266" s="74" t="s">
        <v>2827</v>
      </c>
      <c r="B1266" s="74" t="s">
        <v>5783</v>
      </c>
      <c r="C1266" s="74" t="s">
        <v>5793</v>
      </c>
      <c r="D1266" s="74" t="s">
        <v>3523</v>
      </c>
      <c r="E1266" s="74" t="s">
        <v>5860</v>
      </c>
      <c r="F1266" s="74" t="s">
        <v>5861</v>
      </c>
      <c r="G1266" s="74" t="s">
        <v>5861</v>
      </c>
      <c r="H1266" s="74" t="str">
        <f t="shared" si="77"/>
        <v>B43</v>
      </c>
      <c r="I1266" s="74" t="str">
        <f>IF(ISERROR(VLOOKUP(H1266,BD!BN$2:BO$51,2,FALSE)),"",VLOOKUP(H1266,BD!BN$2:BO$51,2,FALSE))</f>
        <v>BLOQUE 43</v>
      </c>
      <c r="J1266" s="74" t="str">
        <f t="shared" si="80"/>
        <v>IT</v>
      </c>
      <c r="K1266" s="74" t="str">
        <f t="shared" si="78"/>
        <v>TAMBOCOCHA</v>
      </c>
      <c r="L1266" s="74" t="str">
        <f t="shared" si="78"/>
        <v>PAD D</v>
      </c>
      <c r="M1266" s="74" t="str">
        <f t="shared" si="79"/>
        <v>TAMBOCOCHA-D010</v>
      </c>
      <c r="N1266" s="71" t="s">
        <v>3382</v>
      </c>
    </row>
    <row r="1267" spans="1:14" hidden="1">
      <c r="A1267" s="74" t="s">
        <v>2827</v>
      </c>
      <c r="B1267" s="74" t="s">
        <v>5783</v>
      </c>
      <c r="C1267" s="74" t="s">
        <v>5793</v>
      </c>
      <c r="D1267" s="74" t="s">
        <v>3523</v>
      </c>
      <c r="E1267" s="74" t="s">
        <v>5862</v>
      </c>
      <c r="F1267" s="74" t="s">
        <v>5863</v>
      </c>
      <c r="G1267" s="74" t="s">
        <v>5863</v>
      </c>
      <c r="H1267" s="74" t="str">
        <f t="shared" si="77"/>
        <v>B43</v>
      </c>
      <c r="I1267" s="74" t="str">
        <f>IF(ISERROR(VLOOKUP(H1267,BD!BN$2:BO$51,2,FALSE)),"",VLOOKUP(H1267,BD!BN$2:BO$51,2,FALSE))</f>
        <v>BLOQUE 43</v>
      </c>
      <c r="J1267" s="74" t="str">
        <f t="shared" si="80"/>
        <v>IT</v>
      </c>
      <c r="K1267" s="74" t="str">
        <f t="shared" si="78"/>
        <v>TAMBOCOCHA</v>
      </c>
      <c r="L1267" s="74" t="str">
        <f t="shared" si="78"/>
        <v>PAD D</v>
      </c>
      <c r="M1267" s="74" t="str">
        <f t="shared" si="79"/>
        <v>TAMBOCOCHA-D012</v>
      </c>
      <c r="N1267" s="71" t="s">
        <v>3382</v>
      </c>
    </row>
    <row r="1268" spans="1:14" hidden="1">
      <c r="A1268" s="74" t="s">
        <v>2827</v>
      </c>
      <c r="B1268" s="74" t="s">
        <v>5783</v>
      </c>
      <c r="C1268" s="74" t="s">
        <v>5793</v>
      </c>
      <c r="D1268" s="74" t="s">
        <v>3523</v>
      </c>
      <c r="E1268" s="74" t="s">
        <v>5864</v>
      </c>
      <c r="F1268" s="74" t="s">
        <v>5865</v>
      </c>
      <c r="G1268" s="74" t="s">
        <v>5865</v>
      </c>
      <c r="H1268" s="74" t="str">
        <f t="shared" si="77"/>
        <v>B43</v>
      </c>
      <c r="I1268" s="74" t="str">
        <f>IF(ISERROR(VLOOKUP(H1268,BD!BN$2:BO$51,2,FALSE)),"",VLOOKUP(H1268,BD!BN$2:BO$51,2,FALSE))</f>
        <v>BLOQUE 43</v>
      </c>
      <c r="J1268" s="74" t="str">
        <f t="shared" si="80"/>
        <v>IT</v>
      </c>
      <c r="K1268" s="74" t="str">
        <f t="shared" si="78"/>
        <v>TAMBOCOCHA</v>
      </c>
      <c r="L1268" s="74" t="str">
        <f t="shared" si="78"/>
        <v>PAD D</v>
      </c>
      <c r="M1268" s="74" t="str">
        <f t="shared" si="79"/>
        <v>TAMBOCOCHA-D014H</v>
      </c>
      <c r="N1268" s="71" t="s">
        <v>3382</v>
      </c>
    </row>
    <row r="1269" spans="1:14" hidden="1">
      <c r="A1269" s="74" t="s">
        <v>2827</v>
      </c>
      <c r="B1269" s="74" t="s">
        <v>5783</v>
      </c>
      <c r="C1269" s="74" t="s">
        <v>5793</v>
      </c>
      <c r="D1269" s="74" t="s">
        <v>3523</v>
      </c>
      <c r="E1269" s="74" t="s">
        <v>5866</v>
      </c>
      <c r="F1269" s="74" t="s">
        <v>5867</v>
      </c>
      <c r="G1269" s="74" t="s">
        <v>5867</v>
      </c>
      <c r="H1269" s="74" t="str">
        <f t="shared" si="77"/>
        <v>B43</v>
      </c>
      <c r="I1269" s="74" t="str">
        <f>IF(ISERROR(VLOOKUP(H1269,BD!BN$2:BO$51,2,FALSE)),"",VLOOKUP(H1269,BD!BN$2:BO$51,2,FALSE))</f>
        <v>BLOQUE 43</v>
      </c>
      <c r="J1269" s="74" t="str">
        <f t="shared" si="80"/>
        <v>IT</v>
      </c>
      <c r="K1269" s="74" t="str">
        <f t="shared" si="78"/>
        <v>TAMBOCOCHA</v>
      </c>
      <c r="L1269" s="74" t="str">
        <f t="shared" si="78"/>
        <v>PAD D</v>
      </c>
      <c r="M1269" s="74" t="str">
        <f t="shared" si="79"/>
        <v>TAMBOCOCHA-D016H</v>
      </c>
      <c r="N1269" s="71" t="s">
        <v>3382</v>
      </c>
    </row>
    <row r="1270" spans="1:14" hidden="1">
      <c r="A1270" s="74" t="s">
        <v>2827</v>
      </c>
      <c r="B1270" s="74" t="s">
        <v>5783</v>
      </c>
      <c r="C1270" s="74" t="s">
        <v>5793</v>
      </c>
      <c r="D1270" s="74" t="s">
        <v>3523</v>
      </c>
      <c r="E1270" s="74" t="s">
        <v>5868</v>
      </c>
      <c r="F1270" s="74" t="s">
        <v>5869</v>
      </c>
      <c r="G1270" s="74" t="s">
        <v>5869</v>
      </c>
      <c r="H1270" s="74" t="str">
        <f t="shared" si="77"/>
        <v>B43</v>
      </c>
      <c r="I1270" s="74" t="str">
        <f>IF(ISERROR(VLOOKUP(H1270,BD!BN$2:BO$51,2,FALSE)),"",VLOOKUP(H1270,BD!BN$2:BO$51,2,FALSE))</f>
        <v>BLOQUE 43</v>
      </c>
      <c r="J1270" s="74" t="str">
        <f t="shared" si="80"/>
        <v>IT</v>
      </c>
      <c r="K1270" s="74" t="str">
        <f t="shared" si="78"/>
        <v>TAMBOCOCHA</v>
      </c>
      <c r="L1270" s="74" t="str">
        <f t="shared" si="78"/>
        <v>PAD D</v>
      </c>
      <c r="M1270" s="74" t="str">
        <f t="shared" si="79"/>
        <v>TAMBOCOCHA-D018H</v>
      </c>
      <c r="N1270" s="71" t="s">
        <v>3382</v>
      </c>
    </row>
    <row r="1271" spans="1:14" hidden="1">
      <c r="A1271" s="74" t="s">
        <v>2827</v>
      </c>
      <c r="B1271" s="74" t="s">
        <v>5783</v>
      </c>
      <c r="C1271" s="74" t="s">
        <v>5793</v>
      </c>
      <c r="D1271" s="74" t="s">
        <v>3523</v>
      </c>
      <c r="E1271" s="74" t="s">
        <v>5870</v>
      </c>
      <c r="F1271" s="74" t="s">
        <v>5871</v>
      </c>
      <c r="G1271" s="74" t="s">
        <v>5871</v>
      </c>
      <c r="H1271" s="74" t="str">
        <f t="shared" si="77"/>
        <v>B43</v>
      </c>
      <c r="I1271" s="74" t="str">
        <f>IF(ISERROR(VLOOKUP(H1271,BD!BN$2:BO$51,2,FALSE)),"",VLOOKUP(H1271,BD!BN$2:BO$51,2,FALSE))</f>
        <v>BLOQUE 43</v>
      </c>
      <c r="J1271" s="74" t="str">
        <f t="shared" si="80"/>
        <v>IT</v>
      </c>
      <c r="K1271" s="74" t="str">
        <f t="shared" si="78"/>
        <v>TAMBOCOCHA</v>
      </c>
      <c r="L1271" s="74" t="str">
        <f t="shared" si="78"/>
        <v>PAD D</v>
      </c>
      <c r="M1271" s="74" t="str">
        <f t="shared" si="79"/>
        <v>TAMBOCOCHA-D020H</v>
      </c>
      <c r="N1271" s="71" t="s">
        <v>3382</v>
      </c>
    </row>
    <row r="1272" spans="1:14" hidden="1">
      <c r="A1272" s="74" t="s">
        <v>2827</v>
      </c>
      <c r="B1272" s="74" t="s">
        <v>5783</v>
      </c>
      <c r="C1272" s="74" t="s">
        <v>5793</v>
      </c>
      <c r="D1272" s="74" t="s">
        <v>3523</v>
      </c>
      <c r="E1272" s="74" t="s">
        <v>5872</v>
      </c>
      <c r="F1272" s="74" t="s">
        <v>5873</v>
      </c>
      <c r="G1272" s="74" t="s">
        <v>5873</v>
      </c>
      <c r="H1272" s="74" t="str">
        <f t="shared" si="77"/>
        <v>B43</v>
      </c>
      <c r="I1272" s="74" t="str">
        <f>IF(ISERROR(VLOOKUP(H1272,BD!BN$2:BO$51,2,FALSE)),"",VLOOKUP(H1272,BD!BN$2:BO$51,2,FALSE))</f>
        <v>BLOQUE 43</v>
      </c>
      <c r="J1272" s="74" t="str">
        <f t="shared" si="80"/>
        <v>IT</v>
      </c>
      <c r="K1272" s="74" t="str">
        <f t="shared" si="78"/>
        <v>TAMBOCOCHA</v>
      </c>
      <c r="L1272" s="74" t="str">
        <f t="shared" si="78"/>
        <v>PAD D</v>
      </c>
      <c r="M1272" s="74" t="str">
        <f t="shared" si="79"/>
        <v>TAMBOCOCHA-D022</v>
      </c>
      <c r="N1272" s="71" t="s">
        <v>3382</v>
      </c>
    </row>
    <row r="1273" spans="1:14" hidden="1">
      <c r="A1273" s="74" t="s">
        <v>2827</v>
      </c>
      <c r="B1273" s="74" t="s">
        <v>5783</v>
      </c>
      <c r="C1273" s="74" t="s">
        <v>5793</v>
      </c>
      <c r="D1273" s="74" t="s">
        <v>3523</v>
      </c>
      <c r="E1273" s="74" t="s">
        <v>5874</v>
      </c>
      <c r="F1273" s="74" t="s">
        <v>5875</v>
      </c>
      <c r="G1273" s="74" t="s">
        <v>5875</v>
      </c>
      <c r="H1273" s="74" t="str">
        <f t="shared" si="77"/>
        <v>B43</v>
      </c>
      <c r="I1273" s="74" t="str">
        <f>IF(ISERROR(VLOOKUP(H1273,BD!BN$2:BO$51,2,FALSE)),"",VLOOKUP(H1273,BD!BN$2:BO$51,2,FALSE))</f>
        <v>BLOQUE 43</v>
      </c>
      <c r="J1273" s="74" t="str">
        <f t="shared" si="80"/>
        <v>IT</v>
      </c>
      <c r="K1273" s="74" t="str">
        <f t="shared" si="78"/>
        <v>TAMBOCOCHA</v>
      </c>
      <c r="L1273" s="74" t="str">
        <f t="shared" si="78"/>
        <v>PAD D</v>
      </c>
      <c r="M1273" s="74" t="str">
        <f t="shared" si="79"/>
        <v>TAMBOCOCHA-D024H</v>
      </c>
      <c r="N1273" s="71" t="s">
        <v>3382</v>
      </c>
    </row>
    <row r="1274" spans="1:14" hidden="1">
      <c r="A1274" s="74" t="s">
        <v>2827</v>
      </c>
      <c r="B1274" s="74" t="s">
        <v>5783</v>
      </c>
      <c r="C1274" s="74" t="s">
        <v>5793</v>
      </c>
      <c r="D1274" s="74" t="s">
        <v>3523</v>
      </c>
      <c r="E1274" s="74" t="s">
        <v>5874</v>
      </c>
      <c r="F1274" s="74" t="s">
        <v>5875</v>
      </c>
      <c r="G1274" s="74" t="s">
        <v>5876</v>
      </c>
      <c r="H1274" s="74" t="str">
        <f t="shared" si="77"/>
        <v>B43</v>
      </c>
      <c r="I1274" s="74" t="str">
        <f>IF(ISERROR(VLOOKUP(H1274,BD!BN$2:BO$51,2,FALSE)),"",VLOOKUP(H1274,BD!BN$2:BO$51,2,FALSE))</f>
        <v>BLOQUE 43</v>
      </c>
      <c r="J1274" s="74" t="str">
        <f t="shared" si="80"/>
        <v>IT</v>
      </c>
      <c r="K1274" s="74" t="str">
        <f t="shared" si="78"/>
        <v>TAMBOCOCHA</v>
      </c>
      <c r="L1274" s="74" t="str">
        <f t="shared" si="78"/>
        <v>PAD D</v>
      </c>
      <c r="M1274" s="74" t="str">
        <f t="shared" si="79"/>
        <v>TAMBOCOCHA-D024HS1</v>
      </c>
      <c r="N1274" s="71" t="s">
        <v>3382</v>
      </c>
    </row>
    <row r="1275" spans="1:14" hidden="1">
      <c r="A1275" s="74" t="s">
        <v>2827</v>
      </c>
      <c r="B1275" s="74" t="s">
        <v>5783</v>
      </c>
      <c r="C1275" s="74" t="s">
        <v>5793</v>
      </c>
      <c r="D1275" s="74" t="s">
        <v>3523</v>
      </c>
      <c r="E1275" s="74" t="s">
        <v>5877</v>
      </c>
      <c r="F1275" s="74" t="s">
        <v>5878</v>
      </c>
      <c r="G1275" s="74" t="s">
        <v>5878</v>
      </c>
      <c r="H1275" s="74" t="str">
        <f t="shared" si="77"/>
        <v>B43</v>
      </c>
      <c r="I1275" s="74" t="str">
        <f>IF(ISERROR(VLOOKUP(H1275,BD!BN$2:BO$51,2,FALSE)),"",VLOOKUP(H1275,BD!BN$2:BO$51,2,FALSE))</f>
        <v>BLOQUE 43</v>
      </c>
      <c r="J1275" s="74" t="str">
        <f t="shared" si="80"/>
        <v>IT</v>
      </c>
      <c r="K1275" s="74" t="str">
        <f t="shared" si="78"/>
        <v>TAMBOCOCHA</v>
      </c>
      <c r="L1275" s="74" t="str">
        <f t="shared" si="78"/>
        <v>PAD D</v>
      </c>
      <c r="M1275" s="74" t="str">
        <f t="shared" si="79"/>
        <v>TAMBOCOCHA-D026</v>
      </c>
      <c r="N1275" s="71" t="s">
        <v>3382</v>
      </c>
    </row>
    <row r="1276" spans="1:14" hidden="1">
      <c r="A1276" s="74" t="s">
        <v>2827</v>
      </c>
      <c r="B1276" s="74" t="s">
        <v>5783</v>
      </c>
      <c r="C1276" s="74" t="s">
        <v>5793</v>
      </c>
      <c r="D1276" s="74" t="s">
        <v>3523</v>
      </c>
      <c r="E1276" s="74" t="s">
        <v>5879</v>
      </c>
      <c r="F1276" s="74" t="s">
        <v>5880</v>
      </c>
      <c r="G1276" s="74" t="s">
        <v>5880</v>
      </c>
      <c r="H1276" s="74" t="str">
        <f t="shared" si="77"/>
        <v>B43</v>
      </c>
      <c r="I1276" s="74" t="str">
        <f>IF(ISERROR(VLOOKUP(H1276,BD!BN$2:BO$51,2,FALSE)),"",VLOOKUP(H1276,BD!BN$2:BO$51,2,FALSE))</f>
        <v>BLOQUE 43</v>
      </c>
      <c r="J1276" s="74" t="str">
        <f t="shared" si="80"/>
        <v>IT</v>
      </c>
      <c r="K1276" s="74" t="str">
        <f t="shared" si="78"/>
        <v>TAMBOCOCHA</v>
      </c>
      <c r="L1276" s="74" t="str">
        <f t="shared" si="78"/>
        <v>PAD D</v>
      </c>
      <c r="M1276" s="74" t="str">
        <f t="shared" si="79"/>
        <v>TAMBOCOCHA-D028</v>
      </c>
      <c r="N1276" s="71" t="s">
        <v>3382</v>
      </c>
    </row>
    <row r="1277" spans="1:14" hidden="1">
      <c r="A1277" s="74" t="s">
        <v>2827</v>
      </c>
      <c r="B1277" s="74" t="s">
        <v>5783</v>
      </c>
      <c r="C1277" s="74" t="s">
        <v>5793</v>
      </c>
      <c r="D1277" s="74" t="s">
        <v>3523</v>
      </c>
      <c r="E1277" s="74" t="s">
        <v>5881</v>
      </c>
      <c r="F1277" s="74" t="s">
        <v>5882</v>
      </c>
      <c r="G1277" s="74" t="s">
        <v>5882</v>
      </c>
      <c r="H1277" s="74" t="str">
        <f t="shared" si="77"/>
        <v>B43</v>
      </c>
      <c r="I1277" s="74" t="str">
        <f>IF(ISERROR(VLOOKUP(H1277,BD!BN$2:BO$51,2,FALSE)),"",VLOOKUP(H1277,BD!BN$2:BO$51,2,FALSE))</f>
        <v>BLOQUE 43</v>
      </c>
      <c r="J1277" s="74" t="str">
        <f t="shared" si="80"/>
        <v>IT</v>
      </c>
      <c r="K1277" s="74" t="str">
        <f t="shared" si="78"/>
        <v>TAMBOCOCHA</v>
      </c>
      <c r="L1277" s="74" t="str">
        <f t="shared" si="78"/>
        <v>PAD D</v>
      </c>
      <c r="M1277" s="74" t="str">
        <f t="shared" si="79"/>
        <v>TAMBOCOCHA-D030H</v>
      </c>
      <c r="N1277" s="71" t="s">
        <v>3382</v>
      </c>
    </row>
    <row r="1278" spans="1:14" hidden="1">
      <c r="A1278" s="74" t="s">
        <v>2827</v>
      </c>
      <c r="B1278" s="74" t="s">
        <v>5783</v>
      </c>
      <c r="C1278" s="74" t="s">
        <v>5793</v>
      </c>
      <c r="D1278" s="74" t="s">
        <v>3523</v>
      </c>
      <c r="E1278" s="74" t="s">
        <v>5883</v>
      </c>
      <c r="F1278" s="74" t="s">
        <v>5884</v>
      </c>
      <c r="G1278" s="74" t="s">
        <v>5884</v>
      </c>
      <c r="H1278" s="74" t="str">
        <f t="shared" si="77"/>
        <v>B43</v>
      </c>
      <c r="I1278" s="74" t="str">
        <f>IF(ISERROR(VLOOKUP(H1278,BD!BN$2:BO$51,2,FALSE)),"",VLOOKUP(H1278,BD!BN$2:BO$51,2,FALSE))</f>
        <v>BLOQUE 43</v>
      </c>
      <c r="J1278" s="74" t="str">
        <f t="shared" si="80"/>
        <v>IT</v>
      </c>
      <c r="K1278" s="74" t="str">
        <f t="shared" si="78"/>
        <v>TAMBOCOCHA</v>
      </c>
      <c r="L1278" s="74" t="str">
        <f t="shared" si="78"/>
        <v>PAD D</v>
      </c>
      <c r="M1278" s="74" t="str">
        <f t="shared" si="79"/>
        <v>TAMBOCOCHA-D032H</v>
      </c>
      <c r="N1278" s="71" t="s">
        <v>3382</v>
      </c>
    </row>
    <row r="1279" spans="1:14" hidden="1">
      <c r="A1279" s="74" t="s">
        <v>2827</v>
      </c>
      <c r="B1279" s="74" t="s">
        <v>5783</v>
      </c>
      <c r="C1279" s="74" t="s">
        <v>5793</v>
      </c>
      <c r="D1279" s="74" t="s">
        <v>3523</v>
      </c>
      <c r="E1279" s="74" t="s">
        <v>5885</v>
      </c>
      <c r="F1279" s="74" t="s">
        <v>5886</v>
      </c>
      <c r="G1279" s="74" t="s">
        <v>5886</v>
      </c>
      <c r="H1279" s="74" t="str">
        <f t="shared" si="77"/>
        <v>B43</v>
      </c>
      <c r="I1279" s="74" t="str">
        <f>IF(ISERROR(VLOOKUP(H1279,BD!BN$2:BO$51,2,FALSE)),"",VLOOKUP(H1279,BD!BN$2:BO$51,2,FALSE))</f>
        <v>BLOQUE 43</v>
      </c>
      <c r="J1279" s="74" t="str">
        <f t="shared" si="80"/>
        <v>IT</v>
      </c>
      <c r="K1279" s="74" t="str">
        <f t="shared" si="78"/>
        <v>TAMBOCOCHA</v>
      </c>
      <c r="L1279" s="74" t="str">
        <f t="shared" si="78"/>
        <v>PAD D</v>
      </c>
      <c r="M1279" s="74" t="str">
        <f t="shared" si="79"/>
        <v>TAMBOCOCHA-D034H</v>
      </c>
      <c r="N1279" s="71" t="s">
        <v>3382</v>
      </c>
    </row>
    <row r="1280" spans="1:14" hidden="1">
      <c r="A1280" s="74" t="s">
        <v>2827</v>
      </c>
      <c r="B1280" s="74" t="s">
        <v>5783</v>
      </c>
      <c r="C1280" s="74" t="s">
        <v>5793</v>
      </c>
      <c r="D1280" s="74" t="s">
        <v>3523</v>
      </c>
      <c r="E1280" s="74" t="s">
        <v>5887</v>
      </c>
      <c r="F1280" s="74" t="s">
        <v>5888</v>
      </c>
      <c r="G1280" s="74" t="s">
        <v>5888</v>
      </c>
      <c r="H1280" s="74" t="str">
        <f t="shared" si="77"/>
        <v>B43</v>
      </c>
      <c r="I1280" s="74" t="str">
        <f>IF(ISERROR(VLOOKUP(H1280,BD!BN$2:BO$51,2,FALSE)),"",VLOOKUP(H1280,BD!BN$2:BO$51,2,FALSE))</f>
        <v>BLOQUE 43</v>
      </c>
      <c r="J1280" s="74" t="str">
        <f t="shared" si="80"/>
        <v>IT</v>
      </c>
      <c r="K1280" s="74" t="str">
        <f t="shared" si="78"/>
        <v>TAMBOCOCHA</v>
      </c>
      <c r="L1280" s="74" t="str">
        <f t="shared" si="78"/>
        <v>PAD D</v>
      </c>
      <c r="M1280" s="74" t="str">
        <f t="shared" si="79"/>
        <v>TAMBOCOCHA-D038</v>
      </c>
      <c r="N1280" s="71" t="s">
        <v>3382</v>
      </c>
    </row>
    <row r="1281" spans="1:14" hidden="1">
      <c r="A1281" s="74" t="s">
        <v>2827</v>
      </c>
      <c r="B1281" s="74" t="s">
        <v>5783</v>
      </c>
      <c r="C1281" s="74" t="s">
        <v>5793</v>
      </c>
      <c r="D1281" s="74" t="s">
        <v>3523</v>
      </c>
      <c r="E1281" s="74" t="s">
        <v>5889</v>
      </c>
      <c r="F1281" s="74" t="s">
        <v>5890</v>
      </c>
      <c r="G1281" s="74" t="s">
        <v>5890</v>
      </c>
      <c r="H1281" s="74" t="str">
        <f t="shared" si="77"/>
        <v>B43</v>
      </c>
      <c r="I1281" s="74" t="str">
        <f>IF(ISERROR(VLOOKUP(H1281,BD!BN$2:BO$51,2,FALSE)),"",VLOOKUP(H1281,BD!BN$2:BO$51,2,FALSE))</f>
        <v>BLOQUE 43</v>
      </c>
      <c r="J1281" s="74" t="str">
        <f t="shared" si="80"/>
        <v>IT</v>
      </c>
      <c r="K1281" s="74" t="str">
        <f t="shared" si="78"/>
        <v>TAMBOCOCHA</v>
      </c>
      <c r="L1281" s="74" t="str">
        <f t="shared" si="78"/>
        <v>PAD D</v>
      </c>
      <c r="M1281" s="74" t="str">
        <f t="shared" si="79"/>
        <v>TAMBOCOCHA-D040H</v>
      </c>
      <c r="N1281" s="71" t="s">
        <v>3382</v>
      </c>
    </row>
    <row r="1282" spans="1:14" hidden="1">
      <c r="A1282" s="74" t="s">
        <v>2827</v>
      </c>
      <c r="B1282" s="74" t="s">
        <v>5783</v>
      </c>
      <c r="C1282" s="74" t="s">
        <v>5793</v>
      </c>
      <c r="D1282" s="74" t="s">
        <v>3523</v>
      </c>
      <c r="E1282" s="74" t="s">
        <v>5891</v>
      </c>
      <c r="F1282" s="74" t="s">
        <v>5892</v>
      </c>
      <c r="G1282" s="74" t="s">
        <v>5892</v>
      </c>
      <c r="H1282" s="74" t="str">
        <f t="shared" si="77"/>
        <v>B43</v>
      </c>
      <c r="I1282" s="74" t="str">
        <f>IF(ISERROR(VLOOKUP(H1282,BD!BN$2:BO$51,2,FALSE)),"",VLOOKUP(H1282,BD!BN$2:BO$51,2,FALSE))</f>
        <v>BLOQUE 43</v>
      </c>
      <c r="J1282" s="74" t="str">
        <f t="shared" si="80"/>
        <v>IT</v>
      </c>
      <c r="K1282" s="74" t="str">
        <f t="shared" si="78"/>
        <v>TAMBOCOCHA</v>
      </c>
      <c r="L1282" s="74" t="str">
        <f t="shared" si="78"/>
        <v>PAD D</v>
      </c>
      <c r="M1282" s="74" t="str">
        <f t="shared" si="79"/>
        <v>TAMBOCOCHA-D042H</v>
      </c>
      <c r="N1282" s="71" t="s">
        <v>3382</v>
      </c>
    </row>
    <row r="1283" spans="1:14" hidden="1">
      <c r="A1283" s="74" t="s">
        <v>2827</v>
      </c>
      <c r="B1283" s="74" t="s">
        <v>5783</v>
      </c>
      <c r="C1283" s="74" t="s">
        <v>5793</v>
      </c>
      <c r="D1283" s="74" t="s">
        <v>3523</v>
      </c>
      <c r="E1283" s="74" t="s">
        <v>5893</v>
      </c>
      <c r="F1283" s="74" t="s">
        <v>5894</v>
      </c>
      <c r="G1283" s="74" t="s">
        <v>5894</v>
      </c>
      <c r="H1283" s="74" t="str">
        <f t="shared" si="77"/>
        <v>B43</v>
      </c>
      <c r="I1283" s="74" t="str">
        <f>IF(ISERROR(VLOOKUP(H1283,BD!BN$2:BO$51,2,FALSE)),"",VLOOKUP(H1283,BD!BN$2:BO$51,2,FALSE))</f>
        <v>BLOQUE 43</v>
      </c>
      <c r="J1283" s="74" t="str">
        <f t="shared" si="80"/>
        <v>IT</v>
      </c>
      <c r="K1283" s="74" t="str">
        <f t="shared" si="78"/>
        <v>TAMBOCOCHA</v>
      </c>
      <c r="L1283" s="74" t="str">
        <f t="shared" si="78"/>
        <v>PAD D</v>
      </c>
      <c r="M1283" s="74" t="str">
        <f t="shared" si="79"/>
        <v>TAMBOCOCHA-D044H</v>
      </c>
      <c r="N1283" s="71" t="s">
        <v>3382</v>
      </c>
    </row>
    <row r="1284" spans="1:14" hidden="1">
      <c r="A1284" s="74" t="s">
        <v>2827</v>
      </c>
      <c r="B1284" s="74" t="s">
        <v>5783</v>
      </c>
      <c r="C1284" s="74" t="s">
        <v>5793</v>
      </c>
      <c r="D1284" s="74" t="s">
        <v>3599</v>
      </c>
      <c r="E1284" s="74" t="s">
        <v>5895</v>
      </c>
      <c r="F1284" s="74" t="s">
        <v>5896</v>
      </c>
      <c r="G1284" s="74" t="s">
        <v>5896</v>
      </c>
      <c r="H1284" s="74" t="str">
        <f t="shared" si="77"/>
        <v>B43</v>
      </c>
      <c r="I1284" s="74" t="str">
        <f>IF(ISERROR(VLOOKUP(H1284,BD!BN$2:BO$51,2,FALSE)),"",VLOOKUP(H1284,BD!BN$2:BO$51,2,FALSE))</f>
        <v>BLOQUE 43</v>
      </c>
      <c r="J1284" s="74" t="str">
        <f t="shared" si="80"/>
        <v>IT</v>
      </c>
      <c r="K1284" s="74" t="str">
        <f t="shared" si="78"/>
        <v>TAMBOCOCHA</v>
      </c>
      <c r="L1284" s="74" t="str">
        <f t="shared" si="78"/>
        <v>PAD E</v>
      </c>
      <c r="M1284" s="74" t="str">
        <f t="shared" si="79"/>
        <v>TAMBOCOCHA-E045</v>
      </c>
      <c r="N1284" s="71" t="s">
        <v>3382</v>
      </c>
    </row>
    <row r="1285" spans="1:14" hidden="1">
      <c r="A1285" s="74" t="s">
        <v>2827</v>
      </c>
      <c r="B1285" s="74" t="s">
        <v>5783</v>
      </c>
      <c r="C1285" s="74" t="s">
        <v>5793</v>
      </c>
      <c r="D1285" s="74" t="s">
        <v>3599</v>
      </c>
      <c r="E1285" s="74" t="s">
        <v>5897</v>
      </c>
      <c r="F1285" s="74" t="s">
        <v>5898</v>
      </c>
      <c r="G1285" s="74" t="s">
        <v>5898</v>
      </c>
      <c r="H1285" s="74" t="str">
        <f t="shared" si="77"/>
        <v>B43</v>
      </c>
      <c r="I1285" s="74" t="str">
        <f>IF(ISERROR(VLOOKUP(H1285,BD!BN$2:BO$51,2,FALSE)),"",VLOOKUP(H1285,BD!BN$2:BO$51,2,FALSE))</f>
        <v>BLOQUE 43</v>
      </c>
      <c r="J1285" s="74" t="str">
        <f t="shared" si="80"/>
        <v>IT</v>
      </c>
      <c r="K1285" s="74" t="str">
        <f t="shared" si="78"/>
        <v>TAMBOCOCHA</v>
      </c>
      <c r="L1285" s="74" t="str">
        <f t="shared" si="78"/>
        <v>PAD E</v>
      </c>
      <c r="M1285" s="74" t="str">
        <f t="shared" si="79"/>
        <v>TAMBOCOCHA-E047H</v>
      </c>
      <c r="N1285" s="71" t="s">
        <v>3382</v>
      </c>
    </row>
    <row r="1286" spans="1:14" hidden="1">
      <c r="A1286" s="74" t="s">
        <v>2827</v>
      </c>
      <c r="B1286" s="74" t="s">
        <v>5783</v>
      </c>
      <c r="C1286" s="74" t="s">
        <v>5793</v>
      </c>
      <c r="D1286" s="74" t="s">
        <v>3599</v>
      </c>
      <c r="E1286" s="74" t="s">
        <v>5899</v>
      </c>
      <c r="F1286" s="74" t="s">
        <v>5900</v>
      </c>
      <c r="G1286" s="74" t="s">
        <v>5900</v>
      </c>
      <c r="H1286" s="74" t="str">
        <f t="shared" si="77"/>
        <v>B43</v>
      </c>
      <c r="I1286" s="74" t="str">
        <f>IF(ISERROR(VLOOKUP(H1286,BD!BN$2:BO$51,2,FALSE)),"",VLOOKUP(H1286,BD!BN$2:BO$51,2,FALSE))</f>
        <v>BLOQUE 43</v>
      </c>
      <c r="J1286" s="74" t="str">
        <f t="shared" si="80"/>
        <v>IT</v>
      </c>
      <c r="K1286" s="74" t="str">
        <f t="shared" si="78"/>
        <v>TAMBOCOCHA</v>
      </c>
      <c r="L1286" s="74" t="str">
        <f t="shared" si="78"/>
        <v>PAD E</v>
      </c>
      <c r="M1286" s="74" t="str">
        <f t="shared" si="79"/>
        <v>TAMBOCOCHA-E048H</v>
      </c>
      <c r="N1286" s="71" t="s">
        <v>3382</v>
      </c>
    </row>
    <row r="1287" spans="1:14" hidden="1">
      <c r="A1287" s="74" t="s">
        <v>2827</v>
      </c>
      <c r="B1287" s="74" t="s">
        <v>5783</v>
      </c>
      <c r="C1287" s="74" t="s">
        <v>5793</v>
      </c>
      <c r="D1287" s="74" t="s">
        <v>3599</v>
      </c>
      <c r="E1287" s="74" t="s">
        <v>5901</v>
      </c>
      <c r="F1287" s="74" t="s">
        <v>5902</v>
      </c>
      <c r="G1287" s="74" t="s">
        <v>5902</v>
      </c>
      <c r="H1287" s="74" t="str">
        <f t="shared" si="77"/>
        <v>B43</v>
      </c>
      <c r="I1287" s="74" t="str">
        <f>IF(ISERROR(VLOOKUP(H1287,BD!BN$2:BO$51,2,FALSE)),"",VLOOKUP(H1287,BD!BN$2:BO$51,2,FALSE))</f>
        <v>BLOQUE 43</v>
      </c>
      <c r="J1287" s="74" t="str">
        <f t="shared" si="80"/>
        <v>IT</v>
      </c>
      <c r="K1287" s="74" t="str">
        <f t="shared" si="78"/>
        <v>TAMBOCOCHA</v>
      </c>
      <c r="L1287" s="74" t="str">
        <f t="shared" si="78"/>
        <v>PAD E</v>
      </c>
      <c r="M1287" s="74" t="str">
        <f t="shared" si="79"/>
        <v>TAMBOCOCHA-E049H</v>
      </c>
      <c r="N1287" s="71" t="s">
        <v>3382</v>
      </c>
    </row>
    <row r="1288" spans="1:14" hidden="1">
      <c r="A1288" s="74" t="s">
        <v>2827</v>
      </c>
      <c r="B1288" s="74" t="s">
        <v>5783</v>
      </c>
      <c r="C1288" s="74" t="s">
        <v>5793</v>
      </c>
      <c r="D1288" s="74" t="s">
        <v>3599</v>
      </c>
      <c r="E1288" s="74" t="s">
        <v>5903</v>
      </c>
      <c r="F1288" s="74" t="s">
        <v>5904</v>
      </c>
      <c r="G1288" s="74" t="s">
        <v>5904</v>
      </c>
      <c r="H1288" s="74" t="str">
        <f t="shared" si="77"/>
        <v>B43</v>
      </c>
      <c r="I1288" s="74" t="str">
        <f>IF(ISERROR(VLOOKUP(H1288,BD!BN$2:BO$51,2,FALSE)),"",VLOOKUP(H1288,BD!BN$2:BO$51,2,FALSE))</f>
        <v>BLOQUE 43</v>
      </c>
      <c r="J1288" s="74" t="str">
        <f t="shared" si="80"/>
        <v>IT</v>
      </c>
      <c r="K1288" s="74" t="str">
        <f t="shared" si="78"/>
        <v>TAMBOCOCHA</v>
      </c>
      <c r="L1288" s="74" t="str">
        <f t="shared" si="78"/>
        <v>PAD E</v>
      </c>
      <c r="M1288" s="74" t="str">
        <f t="shared" si="79"/>
        <v>TAMBOCOCHA-E051H</v>
      </c>
      <c r="N1288" s="71" t="s">
        <v>3382</v>
      </c>
    </row>
    <row r="1289" spans="1:14" hidden="1">
      <c r="A1289" s="74" t="s">
        <v>2827</v>
      </c>
      <c r="B1289" s="74" t="s">
        <v>5783</v>
      </c>
      <c r="C1289" s="74" t="s">
        <v>5793</v>
      </c>
      <c r="D1289" s="74" t="s">
        <v>3599</v>
      </c>
      <c r="E1289" s="74" t="s">
        <v>5905</v>
      </c>
      <c r="F1289" s="74" t="s">
        <v>5906</v>
      </c>
      <c r="G1289" s="74" t="s">
        <v>5906</v>
      </c>
      <c r="H1289" s="74" t="str">
        <f>+A1289</f>
        <v>B43</v>
      </c>
      <c r="I1289" s="74" t="str">
        <f>IF(ISERROR(VLOOKUP(H1289,BD!BN$2:BO$51,2,FALSE)),"",VLOOKUP(H1289,BD!BN$2:BO$51,2,FALSE))</f>
        <v>BLOQUE 43</v>
      </c>
      <c r="J1289" s="74" t="str">
        <f>IF(B1289="","",B1289)</f>
        <v>IT</v>
      </c>
      <c r="K1289" s="74" t="str">
        <f>+C1289</f>
        <v>TAMBOCOCHA</v>
      </c>
      <c r="L1289" s="74" t="str">
        <f>+D1289</f>
        <v>PAD E</v>
      </c>
      <c r="M1289" s="74" t="str">
        <f t="shared" si="79"/>
        <v>TAMBOCOCHA-E059</v>
      </c>
      <c r="N1289" s="71" t="s">
        <v>3382</v>
      </c>
    </row>
    <row r="1290" spans="1:14" hidden="1">
      <c r="A1290" s="74" t="s">
        <v>2827</v>
      </c>
      <c r="B1290" s="74" t="s">
        <v>5783</v>
      </c>
      <c r="C1290" s="74" t="s">
        <v>2988</v>
      </c>
      <c r="D1290" s="74" t="s">
        <v>3374</v>
      </c>
      <c r="E1290" s="74" t="s">
        <v>5907</v>
      </c>
      <c r="F1290" s="74" t="s">
        <v>5908</v>
      </c>
      <c r="G1290" s="74" t="s">
        <v>5908</v>
      </c>
      <c r="H1290" s="74" t="str">
        <f t="shared" si="77"/>
        <v>B43</v>
      </c>
      <c r="I1290" s="74" t="str">
        <f>IF(ISERROR(VLOOKUP(H1290,BD!BN$2:BO$51,2,FALSE)),"",VLOOKUP(H1290,BD!BN$2:BO$51,2,FALSE))</f>
        <v>BLOQUE 43</v>
      </c>
      <c r="J1290" s="74" t="str">
        <f t="shared" ref="J1290:J1409" si="81">IF(B1290="","",B1290)</f>
        <v>IT</v>
      </c>
      <c r="K1290" s="74" t="str">
        <f t="shared" si="78"/>
        <v>TIPUTINI</v>
      </c>
      <c r="L1290" s="74" t="str">
        <f t="shared" si="78"/>
        <v>PAD</v>
      </c>
      <c r="M1290" s="74" t="str">
        <f t="shared" si="79"/>
        <v xml:space="preserve">TIPUTINI-S001 </v>
      </c>
      <c r="N1290" s="71" t="s">
        <v>3382</v>
      </c>
    </row>
    <row r="1291" spans="1:14" hidden="1">
      <c r="A1291" s="74" t="s">
        <v>2827</v>
      </c>
      <c r="B1291" s="74" t="s">
        <v>5783</v>
      </c>
      <c r="C1291" s="74" t="s">
        <v>2988</v>
      </c>
      <c r="D1291" s="74" t="s">
        <v>3489</v>
      </c>
      <c r="E1291" s="74" t="s">
        <v>5909</v>
      </c>
      <c r="F1291" s="74" t="s">
        <v>5910</v>
      </c>
      <c r="G1291" s="74" t="s">
        <v>5910</v>
      </c>
      <c r="H1291" s="74" t="str">
        <f t="shared" si="77"/>
        <v>B43</v>
      </c>
      <c r="I1291" s="74" t="str">
        <f>IF(ISERROR(VLOOKUP(H1291,BD!BN$2:BO$51,2,FALSE)),"",VLOOKUP(H1291,BD!BN$2:BO$51,2,FALSE))</f>
        <v>BLOQUE 43</v>
      </c>
      <c r="J1291" s="74" t="str">
        <f t="shared" si="81"/>
        <v>IT</v>
      </c>
      <c r="K1291" s="74" t="str">
        <f t="shared" si="78"/>
        <v>TIPUTINI</v>
      </c>
      <c r="L1291" s="74" t="str">
        <f t="shared" si="78"/>
        <v>PAD A</v>
      </c>
      <c r="M1291" s="74" t="str">
        <f t="shared" si="79"/>
        <v>TIPUTINI-A021</v>
      </c>
      <c r="N1291" s="71" t="s">
        <v>3382</v>
      </c>
    </row>
    <row r="1292" spans="1:14" hidden="1">
      <c r="A1292" s="74" t="s">
        <v>2827</v>
      </c>
      <c r="B1292" s="74" t="s">
        <v>5783</v>
      </c>
      <c r="C1292" s="74" t="s">
        <v>2988</v>
      </c>
      <c r="D1292" s="74" t="s">
        <v>3489</v>
      </c>
      <c r="E1292" s="74" t="s">
        <v>5911</v>
      </c>
      <c r="F1292" s="74" t="s">
        <v>5912</v>
      </c>
      <c r="G1292" s="75" t="s">
        <v>5912</v>
      </c>
      <c r="H1292" s="74" t="str">
        <f t="shared" si="77"/>
        <v>B43</v>
      </c>
      <c r="I1292" s="74" t="str">
        <f>IF(ISERROR(VLOOKUP(H1292,BD!BN$2:BO$51,2,FALSE)),"",VLOOKUP(H1292,BD!BN$2:BO$51,2,FALSE))</f>
        <v>BLOQUE 43</v>
      </c>
      <c r="J1292" s="74" t="str">
        <f t="shared" si="81"/>
        <v>IT</v>
      </c>
      <c r="K1292" s="74" t="str">
        <f t="shared" si="78"/>
        <v>TIPUTINI</v>
      </c>
      <c r="L1292" s="74" t="str">
        <f t="shared" si="78"/>
        <v>PAD A</v>
      </c>
      <c r="M1292" s="74" t="str">
        <f t="shared" si="79"/>
        <v>TIPUTINI-A033</v>
      </c>
      <c r="N1292" s="71" t="s">
        <v>3382</v>
      </c>
    </row>
    <row r="1293" spans="1:14" hidden="1">
      <c r="A1293" s="74" t="s">
        <v>2827</v>
      </c>
      <c r="B1293" s="74" t="s">
        <v>5783</v>
      </c>
      <c r="C1293" s="74" t="s">
        <v>2988</v>
      </c>
      <c r="D1293" s="74" t="s">
        <v>3489</v>
      </c>
      <c r="E1293" s="74" t="s">
        <v>5913</v>
      </c>
      <c r="F1293" s="74" t="s">
        <v>5914</v>
      </c>
      <c r="G1293" s="74" t="s">
        <v>5914</v>
      </c>
      <c r="H1293" s="74" t="str">
        <f t="shared" si="77"/>
        <v>B43</v>
      </c>
      <c r="I1293" s="74" t="str">
        <f>IF(ISERROR(VLOOKUP(H1293,BD!BN$2:BO$51,2,FALSE)),"",VLOOKUP(H1293,BD!BN$2:BO$51,2,FALSE))</f>
        <v>BLOQUE 43</v>
      </c>
      <c r="J1293" s="74" t="str">
        <f t="shared" si="81"/>
        <v>IT</v>
      </c>
      <c r="K1293" s="74" t="str">
        <f t="shared" si="78"/>
        <v>TIPUTINI</v>
      </c>
      <c r="L1293" s="74" t="str">
        <f t="shared" si="78"/>
        <v>PAD A</v>
      </c>
      <c r="M1293" s="74" t="str">
        <f t="shared" si="79"/>
        <v>TIPUTINI-A025</v>
      </c>
      <c r="N1293" s="71" t="s">
        <v>3382</v>
      </c>
    </row>
    <row r="1294" spans="1:14" hidden="1">
      <c r="A1294" s="74" t="s">
        <v>2827</v>
      </c>
      <c r="B1294" s="74" t="s">
        <v>5783</v>
      </c>
      <c r="C1294" s="74" t="s">
        <v>2988</v>
      </c>
      <c r="D1294" s="74" t="s">
        <v>3489</v>
      </c>
      <c r="E1294" s="74" t="s">
        <v>5915</v>
      </c>
      <c r="F1294" s="74" t="s">
        <v>5916</v>
      </c>
      <c r="G1294" s="75" t="s">
        <v>5916</v>
      </c>
      <c r="H1294" s="74" t="str">
        <f t="shared" si="77"/>
        <v>B43</v>
      </c>
      <c r="I1294" s="74" t="str">
        <f>IF(ISERROR(VLOOKUP(H1294,BD!BN$2:BO$51,2,FALSE)),"",VLOOKUP(H1294,BD!BN$2:BO$51,2,FALSE))</f>
        <v>BLOQUE 43</v>
      </c>
      <c r="J1294" s="74" t="str">
        <f t="shared" si="81"/>
        <v>IT</v>
      </c>
      <c r="K1294" s="74" t="str">
        <f t="shared" si="78"/>
        <v>TIPUTINI</v>
      </c>
      <c r="L1294" s="74" t="str">
        <f t="shared" si="78"/>
        <v>PAD A</v>
      </c>
      <c r="M1294" s="74" t="str">
        <f t="shared" si="79"/>
        <v>TIPUTINI-A031</v>
      </c>
      <c r="N1294" s="71" t="s">
        <v>3382</v>
      </c>
    </row>
    <row r="1295" spans="1:14" hidden="1">
      <c r="A1295" s="74" t="s">
        <v>2827</v>
      </c>
      <c r="B1295" s="74" t="s">
        <v>5783</v>
      </c>
      <c r="C1295" s="74" t="s">
        <v>2988</v>
      </c>
      <c r="D1295" s="74" t="s">
        <v>3489</v>
      </c>
      <c r="E1295" s="74" t="s">
        <v>5917</v>
      </c>
      <c r="F1295" s="74" t="s">
        <v>5918</v>
      </c>
      <c r="G1295" s="74" t="s">
        <v>5918</v>
      </c>
      <c r="H1295" s="74" t="str">
        <f t="shared" si="77"/>
        <v>B43</v>
      </c>
      <c r="I1295" s="74" t="str">
        <f>IF(ISERROR(VLOOKUP(H1295,BD!BN$2:BO$51,2,FALSE)),"",VLOOKUP(H1295,BD!BN$2:BO$51,2,FALSE))</f>
        <v>BLOQUE 43</v>
      </c>
      <c r="J1295" s="74" t="str">
        <f t="shared" si="81"/>
        <v>IT</v>
      </c>
      <c r="K1295" s="74" t="str">
        <f t="shared" si="78"/>
        <v>TIPUTINI</v>
      </c>
      <c r="L1295" s="74" t="str">
        <f t="shared" si="78"/>
        <v>PAD A</v>
      </c>
      <c r="M1295" s="74" t="str">
        <f t="shared" ref="M1295:M1358" si="82">+IF(F1295=F1294,E1295&amp;RIGHT(G1295,2),E1295)</f>
        <v>TIPUTINI-A027</v>
      </c>
      <c r="N1295" s="71" t="s">
        <v>3382</v>
      </c>
    </row>
    <row r="1296" spans="1:14" hidden="1">
      <c r="A1296" s="74" t="s">
        <v>2827</v>
      </c>
      <c r="B1296" s="74" t="s">
        <v>5783</v>
      </c>
      <c r="C1296" s="74" t="s">
        <v>2988</v>
      </c>
      <c r="D1296" s="74" t="s">
        <v>3489</v>
      </c>
      <c r="E1296" s="74" t="s">
        <v>5919</v>
      </c>
      <c r="F1296" s="74" t="s">
        <v>5920</v>
      </c>
      <c r="G1296" s="74" t="s">
        <v>5920</v>
      </c>
      <c r="H1296" s="74" t="str">
        <f t="shared" si="77"/>
        <v>B43</v>
      </c>
      <c r="I1296" s="74" t="str">
        <f>IF(ISERROR(VLOOKUP(H1296,BD!BN$2:BO$51,2,FALSE)),"",VLOOKUP(H1296,BD!BN$2:BO$51,2,FALSE))</f>
        <v>BLOQUE 43</v>
      </c>
      <c r="J1296" s="74" t="str">
        <f t="shared" si="81"/>
        <v>IT</v>
      </c>
      <c r="K1296" s="74" t="str">
        <f t="shared" si="78"/>
        <v>TIPUTINI</v>
      </c>
      <c r="L1296" s="74" t="str">
        <f t="shared" si="78"/>
        <v>PAD A</v>
      </c>
      <c r="M1296" s="74" t="str">
        <f t="shared" si="82"/>
        <v>TIPUTINI-A036</v>
      </c>
      <c r="N1296" s="71" t="s">
        <v>3382</v>
      </c>
    </row>
    <row r="1297" spans="1:14" hidden="1">
      <c r="A1297" s="74" t="s">
        <v>2827</v>
      </c>
      <c r="B1297" s="74" t="s">
        <v>5783</v>
      </c>
      <c r="C1297" s="74" t="s">
        <v>2988</v>
      </c>
      <c r="D1297" s="74" t="s">
        <v>3489</v>
      </c>
      <c r="E1297" s="74" t="s">
        <v>5921</v>
      </c>
      <c r="F1297" s="74" t="s">
        <v>5922</v>
      </c>
      <c r="G1297" s="74" t="s">
        <v>5922</v>
      </c>
      <c r="H1297" s="74" t="str">
        <f t="shared" si="77"/>
        <v>B43</v>
      </c>
      <c r="I1297" s="74" t="str">
        <f>IF(ISERROR(VLOOKUP(H1297,BD!BN$2:BO$51,2,FALSE)),"",VLOOKUP(H1297,BD!BN$2:BO$51,2,FALSE))</f>
        <v>BLOQUE 43</v>
      </c>
      <c r="J1297" s="74" t="str">
        <f t="shared" si="81"/>
        <v>IT</v>
      </c>
      <c r="K1297" s="74" t="str">
        <f t="shared" si="78"/>
        <v>TIPUTINI</v>
      </c>
      <c r="L1297" s="74" t="str">
        <f t="shared" si="78"/>
        <v>PAD A</v>
      </c>
      <c r="M1297" s="74" t="str">
        <f t="shared" si="82"/>
        <v>TIPUTINI-A029</v>
      </c>
      <c r="N1297" s="71" t="s">
        <v>3382</v>
      </c>
    </row>
    <row r="1298" spans="1:14" hidden="1">
      <c r="A1298" s="74" t="s">
        <v>2827</v>
      </c>
      <c r="B1298" s="74" t="s">
        <v>5783</v>
      </c>
      <c r="C1298" s="74" t="s">
        <v>2988</v>
      </c>
      <c r="D1298" s="74" t="s">
        <v>3489</v>
      </c>
      <c r="E1298" s="74" t="s">
        <v>5923</v>
      </c>
      <c r="F1298" s="74" t="s">
        <v>5924</v>
      </c>
      <c r="G1298" s="74" t="s">
        <v>5924</v>
      </c>
      <c r="H1298" s="74" t="str">
        <f t="shared" si="77"/>
        <v>B43</v>
      </c>
      <c r="I1298" s="74" t="str">
        <f>IF(ISERROR(VLOOKUP(H1298,BD!BN$2:BO$51,2,FALSE)),"",VLOOKUP(H1298,BD!BN$2:BO$51,2,FALSE))</f>
        <v>BLOQUE 43</v>
      </c>
      <c r="J1298" s="74" t="str">
        <f t="shared" si="81"/>
        <v>IT</v>
      </c>
      <c r="K1298" s="74" t="str">
        <f t="shared" si="78"/>
        <v>TIPUTINI</v>
      </c>
      <c r="L1298" s="74" t="str">
        <f t="shared" si="78"/>
        <v>PAD A</v>
      </c>
      <c r="M1298" s="74" t="str">
        <f t="shared" si="82"/>
        <v>TIPUTINI-A023</v>
      </c>
      <c r="N1298" s="71" t="s">
        <v>3382</v>
      </c>
    </row>
    <row r="1299" spans="1:14" hidden="1">
      <c r="A1299" s="74" t="s">
        <v>2827</v>
      </c>
      <c r="B1299" s="74" t="s">
        <v>5783</v>
      </c>
      <c r="C1299" s="74" t="s">
        <v>2988</v>
      </c>
      <c r="D1299" s="74" t="s">
        <v>3489</v>
      </c>
      <c r="E1299" s="74" t="s">
        <v>5925</v>
      </c>
      <c r="F1299" s="74" t="s">
        <v>5926</v>
      </c>
      <c r="G1299" s="74" t="s">
        <v>5926</v>
      </c>
      <c r="H1299" s="74" t="str">
        <f t="shared" si="77"/>
        <v>B43</v>
      </c>
      <c r="I1299" s="74" t="str">
        <f>IF(ISERROR(VLOOKUP(H1299,BD!BN$2:BO$51,2,FALSE)),"",VLOOKUP(H1299,BD!BN$2:BO$51,2,FALSE))</f>
        <v>BLOQUE 43</v>
      </c>
      <c r="J1299" s="74" t="str">
        <f t="shared" si="81"/>
        <v>IT</v>
      </c>
      <c r="K1299" s="74" t="str">
        <f t="shared" si="78"/>
        <v>TIPUTINI</v>
      </c>
      <c r="L1299" s="74" t="str">
        <f t="shared" si="78"/>
        <v>PAD A</v>
      </c>
      <c r="M1299" s="74" t="str">
        <f t="shared" si="82"/>
        <v>TIPUTINI-A024</v>
      </c>
      <c r="N1299" s="71" t="s">
        <v>3382</v>
      </c>
    </row>
    <row r="1300" spans="1:14" hidden="1">
      <c r="A1300" s="74" t="s">
        <v>2827</v>
      </c>
      <c r="B1300" s="74" t="s">
        <v>5783</v>
      </c>
      <c r="C1300" s="74" t="s">
        <v>2988</v>
      </c>
      <c r="D1300" s="74" t="s">
        <v>3489</v>
      </c>
      <c r="E1300" s="74" t="s">
        <v>5927</v>
      </c>
      <c r="F1300" s="74" t="s">
        <v>5928</v>
      </c>
      <c r="G1300" s="74" t="s">
        <v>5928</v>
      </c>
      <c r="H1300" s="74" t="str">
        <f t="shared" si="77"/>
        <v>B43</v>
      </c>
      <c r="I1300" s="74" t="str">
        <f>IF(ISERROR(VLOOKUP(H1300,BD!BN$2:BO$51,2,FALSE)),"",VLOOKUP(H1300,BD!BN$2:BO$51,2,FALSE))</f>
        <v>BLOQUE 43</v>
      </c>
      <c r="J1300" s="74" t="str">
        <f t="shared" si="81"/>
        <v>IT</v>
      </c>
      <c r="K1300" s="74" t="str">
        <f t="shared" si="78"/>
        <v>TIPUTINI</v>
      </c>
      <c r="L1300" s="74" t="str">
        <f t="shared" si="78"/>
        <v>PAD A</v>
      </c>
      <c r="M1300" s="74" t="str">
        <f t="shared" si="82"/>
        <v>TIPUTINI-A022</v>
      </c>
      <c r="N1300" s="71" t="s">
        <v>3382</v>
      </c>
    </row>
    <row r="1301" spans="1:14" hidden="1">
      <c r="A1301" s="74" t="s">
        <v>2827</v>
      </c>
      <c r="B1301" s="74" t="s">
        <v>5783</v>
      </c>
      <c r="C1301" s="74" t="s">
        <v>2988</v>
      </c>
      <c r="D1301" s="74" t="s">
        <v>3489</v>
      </c>
      <c r="E1301" s="74" t="s">
        <v>5929</v>
      </c>
      <c r="F1301" s="74" t="s">
        <v>5930</v>
      </c>
      <c r="G1301" s="74" t="s">
        <v>5930</v>
      </c>
      <c r="H1301" s="74" t="str">
        <f t="shared" ref="H1301:H1364" si="83">+A1301</f>
        <v>B43</v>
      </c>
      <c r="I1301" s="74" t="str">
        <f>IF(ISERROR(VLOOKUP(H1301,BD!BN$2:BO$51,2,FALSE)),"",VLOOKUP(H1301,BD!BN$2:BO$51,2,FALSE))</f>
        <v>BLOQUE 43</v>
      </c>
      <c r="J1301" s="74" t="str">
        <f t="shared" si="81"/>
        <v>IT</v>
      </c>
      <c r="K1301" s="74" t="str">
        <f t="shared" ref="K1301:L1326" si="84">+C1301</f>
        <v>TIPUTINI</v>
      </c>
      <c r="L1301" s="74" t="str">
        <f t="shared" si="84"/>
        <v>PAD A</v>
      </c>
      <c r="M1301" s="74" t="str">
        <f t="shared" si="82"/>
        <v>TIPUTINI-A035</v>
      </c>
      <c r="N1301" s="71" t="s">
        <v>3382</v>
      </c>
    </row>
    <row r="1302" spans="1:14" hidden="1">
      <c r="A1302" s="74" t="s">
        <v>2827</v>
      </c>
      <c r="B1302" s="74" t="s">
        <v>5783</v>
      </c>
      <c r="C1302" s="74" t="s">
        <v>2988</v>
      </c>
      <c r="D1302" s="74" t="s">
        <v>3516</v>
      </c>
      <c r="E1302" s="74" t="s">
        <v>5931</v>
      </c>
      <c r="F1302" s="74" t="s">
        <v>5932</v>
      </c>
      <c r="G1302" s="74" t="s">
        <v>5932</v>
      </c>
      <c r="H1302" s="74" t="str">
        <f t="shared" si="83"/>
        <v>B43</v>
      </c>
      <c r="I1302" s="74" t="str">
        <f>IF(ISERROR(VLOOKUP(H1302,BD!BN$2:BO$51,2,FALSE)),"",VLOOKUP(H1302,BD!BN$2:BO$51,2,FALSE))</f>
        <v>BLOQUE 43</v>
      </c>
      <c r="J1302" s="74" t="str">
        <f t="shared" si="81"/>
        <v>IT</v>
      </c>
      <c r="K1302" s="74" t="str">
        <f t="shared" si="84"/>
        <v>TIPUTINI</v>
      </c>
      <c r="L1302" s="74" t="str">
        <f t="shared" si="84"/>
        <v>PAD B</v>
      </c>
      <c r="M1302" s="74" t="str">
        <f t="shared" si="82"/>
        <v>TIPUTINI-B020</v>
      </c>
      <c r="N1302" s="71" t="s">
        <v>3382</v>
      </c>
    </row>
    <row r="1303" spans="1:14" hidden="1">
      <c r="A1303" s="74" t="s">
        <v>2827</v>
      </c>
      <c r="B1303" s="74" t="s">
        <v>5783</v>
      </c>
      <c r="C1303" s="74" t="s">
        <v>2988</v>
      </c>
      <c r="D1303" s="74" t="s">
        <v>3516</v>
      </c>
      <c r="E1303" s="74" t="s">
        <v>5933</v>
      </c>
      <c r="F1303" s="74" t="s">
        <v>5934</v>
      </c>
      <c r="G1303" s="74" t="s">
        <v>5934</v>
      </c>
      <c r="H1303" s="74" t="str">
        <f t="shared" si="83"/>
        <v>B43</v>
      </c>
      <c r="I1303" s="74" t="str">
        <f>IF(ISERROR(VLOOKUP(H1303,BD!BN$2:BO$51,2,FALSE)),"",VLOOKUP(H1303,BD!BN$2:BO$51,2,FALSE))</f>
        <v>BLOQUE 43</v>
      </c>
      <c r="J1303" s="74" t="str">
        <f t="shared" si="81"/>
        <v>IT</v>
      </c>
      <c r="K1303" s="74" t="str">
        <f t="shared" si="84"/>
        <v>TIPUTINI</v>
      </c>
      <c r="L1303" s="74" t="str">
        <f t="shared" si="84"/>
        <v>PAD B</v>
      </c>
      <c r="M1303" s="74" t="str">
        <f t="shared" si="82"/>
        <v>TIPUTINI-B019</v>
      </c>
      <c r="N1303" s="71" t="s">
        <v>3382</v>
      </c>
    </row>
    <row r="1304" spans="1:14" hidden="1">
      <c r="A1304" s="74" t="s">
        <v>2827</v>
      </c>
      <c r="B1304" s="74" t="s">
        <v>5783</v>
      </c>
      <c r="C1304" s="74" t="s">
        <v>2988</v>
      </c>
      <c r="D1304" s="74" t="s">
        <v>3519</v>
      </c>
      <c r="E1304" s="74" t="s">
        <v>5935</v>
      </c>
      <c r="F1304" s="74" t="s">
        <v>5936</v>
      </c>
      <c r="G1304" s="74" t="s">
        <v>5936</v>
      </c>
      <c r="H1304" s="74" t="str">
        <f t="shared" si="83"/>
        <v>B43</v>
      </c>
      <c r="I1304" s="74" t="str">
        <f>IF(ISERROR(VLOOKUP(H1304,BD!BN$2:BO$51,2,FALSE)),"",VLOOKUP(H1304,BD!BN$2:BO$51,2,FALSE))</f>
        <v>BLOQUE 43</v>
      </c>
      <c r="J1304" s="74" t="str">
        <f t="shared" si="81"/>
        <v>IT</v>
      </c>
      <c r="K1304" s="74" t="str">
        <f t="shared" si="84"/>
        <v>TIPUTINI</v>
      </c>
      <c r="L1304" s="74" t="str">
        <f t="shared" si="84"/>
        <v>PAD C</v>
      </c>
      <c r="M1304" s="74" t="str">
        <f t="shared" si="82"/>
        <v>TIPUTINI-C012</v>
      </c>
      <c r="N1304" s="71" t="s">
        <v>3382</v>
      </c>
    </row>
    <row r="1305" spans="1:14" hidden="1">
      <c r="A1305" s="74" t="s">
        <v>2827</v>
      </c>
      <c r="B1305" s="74" t="s">
        <v>5783</v>
      </c>
      <c r="C1305" s="74" t="s">
        <v>2988</v>
      </c>
      <c r="D1305" s="74" t="s">
        <v>3519</v>
      </c>
      <c r="E1305" s="74" t="s">
        <v>5937</v>
      </c>
      <c r="F1305" s="74" t="s">
        <v>5938</v>
      </c>
      <c r="G1305" s="74" t="s">
        <v>5938</v>
      </c>
      <c r="H1305" s="74" t="str">
        <f t="shared" si="83"/>
        <v>B43</v>
      </c>
      <c r="I1305" s="74" t="str">
        <f>IF(ISERROR(VLOOKUP(H1305,BD!BN$2:BO$51,2,FALSE)),"",VLOOKUP(H1305,BD!BN$2:BO$51,2,FALSE))</f>
        <v>BLOQUE 43</v>
      </c>
      <c r="J1305" s="74" t="str">
        <f t="shared" si="81"/>
        <v>IT</v>
      </c>
      <c r="K1305" s="74" t="str">
        <f t="shared" si="84"/>
        <v>TIPUTINI</v>
      </c>
      <c r="L1305" s="74" t="str">
        <f t="shared" si="84"/>
        <v>PAD C</v>
      </c>
      <c r="M1305" s="74" t="str">
        <f t="shared" si="82"/>
        <v>TIPUTINI-C007</v>
      </c>
      <c r="N1305" s="71" t="s">
        <v>3382</v>
      </c>
    </row>
    <row r="1306" spans="1:14" hidden="1">
      <c r="A1306" s="74" t="s">
        <v>2827</v>
      </c>
      <c r="B1306" s="74" t="s">
        <v>5783</v>
      </c>
      <c r="C1306" s="74" t="s">
        <v>2988</v>
      </c>
      <c r="D1306" s="74" t="s">
        <v>3519</v>
      </c>
      <c r="E1306" s="74" t="s">
        <v>5939</v>
      </c>
      <c r="F1306" s="74" t="s">
        <v>5940</v>
      </c>
      <c r="G1306" s="74" t="s">
        <v>5940</v>
      </c>
      <c r="H1306" s="74" t="str">
        <f t="shared" si="83"/>
        <v>B43</v>
      </c>
      <c r="I1306" s="74" t="str">
        <f>IF(ISERROR(VLOOKUP(H1306,BD!BN$2:BO$51,2,FALSE)),"",VLOOKUP(H1306,BD!BN$2:BO$51,2,FALSE))</f>
        <v>BLOQUE 43</v>
      </c>
      <c r="J1306" s="74" t="str">
        <f t="shared" si="81"/>
        <v>IT</v>
      </c>
      <c r="K1306" s="74" t="str">
        <f t="shared" si="84"/>
        <v>TIPUTINI</v>
      </c>
      <c r="L1306" s="74" t="str">
        <f t="shared" si="84"/>
        <v>PAD C</v>
      </c>
      <c r="M1306" s="74" t="str">
        <f t="shared" si="82"/>
        <v>TIPUTINI-C005</v>
      </c>
      <c r="N1306" s="71" t="s">
        <v>3382</v>
      </c>
    </row>
    <row r="1307" spans="1:14" hidden="1">
      <c r="A1307" s="74" t="s">
        <v>2827</v>
      </c>
      <c r="B1307" s="74" t="s">
        <v>5783</v>
      </c>
      <c r="C1307" s="74" t="s">
        <v>2988</v>
      </c>
      <c r="D1307" s="74" t="s">
        <v>3519</v>
      </c>
      <c r="E1307" s="74" t="s">
        <v>5941</v>
      </c>
      <c r="F1307" s="74" t="s">
        <v>5942</v>
      </c>
      <c r="G1307" s="74" t="s">
        <v>5942</v>
      </c>
      <c r="H1307" s="74" t="str">
        <f t="shared" si="83"/>
        <v>B43</v>
      </c>
      <c r="I1307" s="74" t="str">
        <f>IF(ISERROR(VLOOKUP(H1307,BD!BN$2:BO$51,2,FALSE)),"",VLOOKUP(H1307,BD!BN$2:BO$51,2,FALSE))</f>
        <v>BLOQUE 43</v>
      </c>
      <c r="J1307" s="74" t="str">
        <f t="shared" si="81"/>
        <v>IT</v>
      </c>
      <c r="K1307" s="74" t="str">
        <f t="shared" si="84"/>
        <v>TIPUTINI</v>
      </c>
      <c r="L1307" s="74" t="str">
        <f t="shared" si="84"/>
        <v>PAD C</v>
      </c>
      <c r="M1307" s="74" t="str">
        <f t="shared" si="82"/>
        <v>TIPUTINI-C006</v>
      </c>
      <c r="N1307" s="71" t="s">
        <v>3382</v>
      </c>
    </row>
    <row r="1308" spans="1:14" hidden="1">
      <c r="A1308" s="74" t="s">
        <v>2827</v>
      </c>
      <c r="B1308" s="74" t="s">
        <v>5783</v>
      </c>
      <c r="C1308" s="74" t="s">
        <v>2988</v>
      </c>
      <c r="D1308" s="74" t="s">
        <v>3519</v>
      </c>
      <c r="E1308" s="74" t="s">
        <v>5943</v>
      </c>
      <c r="F1308" s="74" t="s">
        <v>5944</v>
      </c>
      <c r="G1308" s="74" t="s">
        <v>5944</v>
      </c>
      <c r="H1308" s="74" t="str">
        <f t="shared" si="83"/>
        <v>B43</v>
      </c>
      <c r="I1308" s="74" t="str">
        <f>IF(ISERROR(VLOOKUP(H1308,BD!BN$2:BO$51,2,FALSE)),"",VLOOKUP(H1308,BD!BN$2:BO$51,2,FALSE))</f>
        <v>BLOQUE 43</v>
      </c>
      <c r="J1308" s="74" t="str">
        <f t="shared" si="81"/>
        <v>IT</v>
      </c>
      <c r="K1308" s="74" t="str">
        <f t="shared" si="84"/>
        <v>TIPUTINI</v>
      </c>
      <c r="L1308" s="74" t="str">
        <f t="shared" si="84"/>
        <v>PAD C</v>
      </c>
      <c r="M1308" s="74" t="str">
        <f t="shared" si="82"/>
        <v>TIPUTINI-C008</v>
      </c>
      <c r="N1308" s="71" t="s">
        <v>3382</v>
      </c>
    </row>
    <row r="1309" spans="1:14" hidden="1">
      <c r="A1309" s="74" t="s">
        <v>2827</v>
      </c>
      <c r="B1309" s="74" t="s">
        <v>5783</v>
      </c>
      <c r="C1309" s="74" t="s">
        <v>2988</v>
      </c>
      <c r="D1309" s="74" t="s">
        <v>3519</v>
      </c>
      <c r="E1309" s="74" t="s">
        <v>5945</v>
      </c>
      <c r="F1309" s="74" t="s">
        <v>5946</v>
      </c>
      <c r="G1309" s="74" t="s">
        <v>5946</v>
      </c>
      <c r="H1309" s="74" t="str">
        <f t="shared" si="83"/>
        <v>B43</v>
      </c>
      <c r="I1309" s="74" t="str">
        <f>IF(ISERROR(VLOOKUP(H1309,BD!BN$2:BO$51,2,FALSE)),"",VLOOKUP(H1309,BD!BN$2:BO$51,2,FALSE))</f>
        <v>BLOQUE 43</v>
      </c>
      <c r="J1309" s="74" t="str">
        <f t="shared" si="81"/>
        <v>IT</v>
      </c>
      <c r="K1309" s="74" t="str">
        <f t="shared" si="84"/>
        <v>TIPUTINI</v>
      </c>
      <c r="L1309" s="74" t="str">
        <f t="shared" si="84"/>
        <v>PAD C</v>
      </c>
      <c r="M1309" s="74" t="str">
        <f t="shared" si="82"/>
        <v>TIPUTINI-C010</v>
      </c>
      <c r="N1309" s="71" t="s">
        <v>3382</v>
      </c>
    </row>
    <row r="1310" spans="1:14" hidden="1">
      <c r="A1310" s="74" t="s">
        <v>2827</v>
      </c>
      <c r="B1310" s="74" t="s">
        <v>5783</v>
      </c>
      <c r="C1310" s="74" t="s">
        <v>2988</v>
      </c>
      <c r="D1310" s="74" t="s">
        <v>3519</v>
      </c>
      <c r="E1310" s="74" t="s">
        <v>5947</v>
      </c>
      <c r="F1310" s="74" t="s">
        <v>5948</v>
      </c>
      <c r="G1310" s="74" t="s">
        <v>5948</v>
      </c>
      <c r="H1310" s="74" t="str">
        <f t="shared" si="83"/>
        <v>B43</v>
      </c>
      <c r="I1310" s="74" t="str">
        <f>IF(ISERROR(VLOOKUP(H1310,BD!BN$2:BO$51,2,FALSE)),"",VLOOKUP(H1310,BD!BN$2:BO$51,2,FALSE))</f>
        <v>BLOQUE 43</v>
      </c>
      <c r="J1310" s="74" t="str">
        <f t="shared" si="81"/>
        <v>IT</v>
      </c>
      <c r="K1310" s="74" t="str">
        <f t="shared" si="84"/>
        <v>TIPUTINI</v>
      </c>
      <c r="L1310" s="74" t="str">
        <f t="shared" si="84"/>
        <v>PAD C</v>
      </c>
      <c r="M1310" s="74" t="str">
        <f t="shared" si="82"/>
        <v>TIPUTINI-C009</v>
      </c>
      <c r="N1310" s="71" t="s">
        <v>3382</v>
      </c>
    </row>
    <row r="1311" spans="1:14" hidden="1">
      <c r="A1311" s="74" t="s">
        <v>2827</v>
      </c>
      <c r="B1311" s="74" t="s">
        <v>5783</v>
      </c>
      <c r="C1311" s="74" t="s">
        <v>2988</v>
      </c>
      <c r="D1311" s="74" t="s">
        <v>3519</v>
      </c>
      <c r="E1311" s="74" t="s">
        <v>5949</v>
      </c>
      <c r="F1311" s="74" t="s">
        <v>5950</v>
      </c>
      <c r="G1311" s="74" t="s">
        <v>5950</v>
      </c>
      <c r="H1311" s="74" t="str">
        <f t="shared" si="83"/>
        <v>B43</v>
      </c>
      <c r="I1311" s="74" t="str">
        <f>IF(ISERROR(VLOOKUP(H1311,BD!BN$2:BO$51,2,FALSE)),"",VLOOKUP(H1311,BD!BN$2:BO$51,2,FALSE))</f>
        <v>BLOQUE 43</v>
      </c>
      <c r="J1311" s="74" t="str">
        <f t="shared" si="81"/>
        <v>IT</v>
      </c>
      <c r="K1311" s="74" t="str">
        <f t="shared" si="84"/>
        <v>TIPUTINI</v>
      </c>
      <c r="L1311" s="74" t="str">
        <f t="shared" si="84"/>
        <v>PAD C</v>
      </c>
      <c r="M1311" s="74" t="str">
        <f t="shared" si="82"/>
        <v>TIPUTINI-M001 (MINAS)</v>
      </c>
      <c r="N1311" s="71" t="s">
        <v>3382</v>
      </c>
    </row>
    <row r="1312" spans="1:14" hidden="1">
      <c r="A1312" s="74" t="s">
        <v>2827</v>
      </c>
      <c r="B1312" s="74" t="s">
        <v>5783</v>
      </c>
      <c r="C1312" s="74" t="s">
        <v>2988</v>
      </c>
      <c r="D1312" s="74" t="s">
        <v>3519</v>
      </c>
      <c r="E1312" s="74" t="s">
        <v>5951</v>
      </c>
      <c r="F1312" s="74" t="s">
        <v>5952</v>
      </c>
      <c r="G1312" s="74" t="s">
        <v>5952</v>
      </c>
      <c r="H1312" s="74" t="str">
        <f t="shared" si="83"/>
        <v>B43</v>
      </c>
      <c r="I1312" s="74" t="str">
        <f>IF(ISERROR(VLOOKUP(H1312,BD!BN$2:BO$51,2,FALSE)),"",VLOOKUP(H1312,BD!BN$2:BO$51,2,FALSE))</f>
        <v>BLOQUE 43</v>
      </c>
      <c r="J1312" s="74" t="str">
        <f t="shared" si="81"/>
        <v>IT</v>
      </c>
      <c r="K1312" s="74" t="str">
        <f t="shared" si="84"/>
        <v>TIPUTINI</v>
      </c>
      <c r="L1312" s="74" t="str">
        <f t="shared" si="84"/>
        <v>PAD C</v>
      </c>
      <c r="M1312" s="74" t="str">
        <f t="shared" si="82"/>
        <v>TIPUTINI-C003</v>
      </c>
      <c r="N1312" s="71" t="s">
        <v>3382</v>
      </c>
    </row>
    <row r="1313" spans="1:14" hidden="1">
      <c r="A1313" s="74" t="s">
        <v>2827</v>
      </c>
      <c r="B1313" s="74" t="s">
        <v>5783</v>
      </c>
      <c r="C1313" s="74" t="s">
        <v>2988</v>
      </c>
      <c r="D1313" s="74" t="s">
        <v>3519</v>
      </c>
      <c r="E1313" s="74" t="s">
        <v>5953</v>
      </c>
      <c r="F1313" s="74" t="s">
        <v>5954</v>
      </c>
      <c r="G1313" s="74" t="s">
        <v>5954</v>
      </c>
      <c r="H1313" s="74" t="str">
        <f t="shared" si="83"/>
        <v>B43</v>
      </c>
      <c r="I1313" s="74" t="str">
        <f>IF(ISERROR(VLOOKUP(H1313,BD!BN$2:BO$51,2,FALSE)),"",VLOOKUP(H1313,BD!BN$2:BO$51,2,FALSE))</f>
        <v>BLOQUE 43</v>
      </c>
      <c r="J1313" s="74" t="str">
        <f t="shared" si="81"/>
        <v>IT</v>
      </c>
      <c r="K1313" s="74" t="str">
        <f t="shared" si="84"/>
        <v>TIPUTINI</v>
      </c>
      <c r="L1313" s="74" t="str">
        <f t="shared" si="84"/>
        <v>PAD C</v>
      </c>
      <c r="M1313" s="74" t="str">
        <f t="shared" si="82"/>
        <v>TIPUTINI-C030</v>
      </c>
      <c r="N1313" s="71" t="s">
        <v>3382</v>
      </c>
    </row>
    <row r="1314" spans="1:14" hidden="1">
      <c r="A1314" s="74" t="s">
        <v>2827</v>
      </c>
      <c r="B1314" s="74" t="s">
        <v>5783</v>
      </c>
      <c r="C1314" s="74" t="s">
        <v>2988</v>
      </c>
      <c r="D1314" s="74" t="s">
        <v>3519</v>
      </c>
      <c r="E1314" s="74" t="s">
        <v>5955</v>
      </c>
      <c r="F1314" s="74" t="s">
        <v>5956</v>
      </c>
      <c r="G1314" s="74" t="s">
        <v>5956</v>
      </c>
      <c r="H1314" s="74" t="str">
        <f t="shared" si="83"/>
        <v>B43</v>
      </c>
      <c r="I1314" s="74" t="str">
        <f>IF(ISERROR(VLOOKUP(H1314,BD!BN$2:BO$51,2,FALSE)),"",VLOOKUP(H1314,BD!BN$2:BO$51,2,FALSE))</f>
        <v>BLOQUE 43</v>
      </c>
      <c r="J1314" s="74" t="str">
        <f t="shared" si="81"/>
        <v>IT</v>
      </c>
      <c r="K1314" s="74" t="str">
        <f t="shared" si="84"/>
        <v>TIPUTINI</v>
      </c>
      <c r="L1314" s="74" t="str">
        <f t="shared" si="84"/>
        <v>PAD C</v>
      </c>
      <c r="M1314" s="74" t="str">
        <f t="shared" si="82"/>
        <v>TIPUTINI-C028</v>
      </c>
      <c r="N1314" s="71" t="s">
        <v>3382</v>
      </c>
    </row>
    <row r="1315" spans="1:14" hidden="1">
      <c r="A1315" s="74" t="s">
        <v>2827</v>
      </c>
      <c r="B1315" s="74" t="s">
        <v>5783</v>
      </c>
      <c r="C1315" s="74" t="s">
        <v>2988</v>
      </c>
      <c r="D1315" s="74" t="s">
        <v>3519</v>
      </c>
      <c r="E1315" s="74" t="s">
        <v>5957</v>
      </c>
      <c r="F1315" s="74" t="s">
        <v>5958</v>
      </c>
      <c r="G1315" s="74" t="s">
        <v>5958</v>
      </c>
      <c r="H1315" s="74" t="str">
        <f t="shared" si="83"/>
        <v>B43</v>
      </c>
      <c r="I1315" s="74" t="str">
        <f>IF(ISERROR(VLOOKUP(H1315,BD!BN$2:BO$51,2,FALSE)),"",VLOOKUP(H1315,BD!BN$2:BO$51,2,FALSE))</f>
        <v>BLOQUE 43</v>
      </c>
      <c r="J1315" s="74" t="str">
        <f t="shared" si="81"/>
        <v>IT</v>
      </c>
      <c r="K1315" s="74" t="str">
        <f t="shared" si="84"/>
        <v>TIPUTINI</v>
      </c>
      <c r="L1315" s="74" t="str">
        <f t="shared" si="84"/>
        <v>PAD C</v>
      </c>
      <c r="M1315" s="74" t="str">
        <f t="shared" si="82"/>
        <v>TIPUTINI-C018</v>
      </c>
      <c r="N1315" s="71" t="s">
        <v>3382</v>
      </c>
    </row>
    <row r="1316" spans="1:14" hidden="1">
      <c r="A1316" s="74" t="s">
        <v>2827</v>
      </c>
      <c r="B1316" s="74" t="s">
        <v>5783</v>
      </c>
      <c r="C1316" s="74" t="s">
        <v>2988</v>
      </c>
      <c r="D1316" s="74" t="s">
        <v>3519</v>
      </c>
      <c r="E1316" s="74" t="s">
        <v>5959</v>
      </c>
      <c r="F1316" s="74" t="s">
        <v>5960</v>
      </c>
      <c r="G1316" s="74" t="s">
        <v>5960</v>
      </c>
      <c r="H1316" s="74" t="str">
        <f t="shared" si="83"/>
        <v>B43</v>
      </c>
      <c r="I1316" s="74" t="str">
        <f>IF(ISERROR(VLOOKUP(H1316,BD!BN$2:BO$51,2,FALSE)),"",VLOOKUP(H1316,BD!BN$2:BO$51,2,FALSE))</f>
        <v>BLOQUE 43</v>
      </c>
      <c r="J1316" s="74" t="str">
        <f t="shared" si="81"/>
        <v>IT</v>
      </c>
      <c r="K1316" s="74" t="str">
        <f t="shared" si="84"/>
        <v>TIPUTINI</v>
      </c>
      <c r="L1316" s="74" t="str">
        <f t="shared" si="84"/>
        <v>PAD C</v>
      </c>
      <c r="M1316" s="74" t="str">
        <f t="shared" si="82"/>
        <v>TIPUTINI-C017</v>
      </c>
      <c r="N1316" s="71" t="s">
        <v>3382</v>
      </c>
    </row>
    <row r="1317" spans="1:14" hidden="1">
      <c r="A1317" s="74" t="s">
        <v>2827</v>
      </c>
      <c r="B1317" s="74" t="s">
        <v>5783</v>
      </c>
      <c r="C1317" s="74" t="s">
        <v>2988</v>
      </c>
      <c r="D1317" s="74" t="s">
        <v>3519</v>
      </c>
      <c r="E1317" s="74" t="s">
        <v>5961</v>
      </c>
      <c r="F1317" s="74" t="s">
        <v>5962</v>
      </c>
      <c r="G1317" s="74" t="s">
        <v>5962</v>
      </c>
      <c r="H1317" s="74" t="str">
        <f t="shared" si="83"/>
        <v>B43</v>
      </c>
      <c r="I1317" s="74" t="str">
        <f>IF(ISERROR(VLOOKUP(H1317,BD!BN$2:BO$51,2,FALSE)),"",VLOOKUP(H1317,BD!BN$2:BO$51,2,FALSE))</f>
        <v>BLOQUE 43</v>
      </c>
      <c r="J1317" s="74" t="str">
        <f t="shared" si="81"/>
        <v>IT</v>
      </c>
      <c r="K1317" s="74" t="str">
        <f t="shared" si="84"/>
        <v>TIPUTINI</v>
      </c>
      <c r="L1317" s="74" t="str">
        <f t="shared" si="84"/>
        <v>PAD C</v>
      </c>
      <c r="M1317" s="74" t="str">
        <f t="shared" si="82"/>
        <v>TIPUTINI-C026</v>
      </c>
      <c r="N1317" s="71" t="s">
        <v>3382</v>
      </c>
    </row>
    <row r="1318" spans="1:14" hidden="1">
      <c r="A1318" s="74" t="s">
        <v>2827</v>
      </c>
      <c r="B1318" s="74" t="s">
        <v>5783</v>
      </c>
      <c r="C1318" s="74" t="s">
        <v>2988</v>
      </c>
      <c r="D1318" s="74" t="s">
        <v>3519</v>
      </c>
      <c r="E1318" s="74" t="s">
        <v>5963</v>
      </c>
      <c r="F1318" s="74" t="s">
        <v>5964</v>
      </c>
      <c r="G1318" s="74" t="s">
        <v>5964</v>
      </c>
      <c r="H1318" s="74" t="str">
        <f t="shared" si="83"/>
        <v>B43</v>
      </c>
      <c r="I1318" s="74" t="str">
        <f>IF(ISERROR(VLOOKUP(H1318,BD!BN$2:BO$51,2,FALSE)),"",VLOOKUP(H1318,BD!BN$2:BO$51,2,FALSE))</f>
        <v>BLOQUE 43</v>
      </c>
      <c r="J1318" s="74" t="str">
        <f t="shared" si="81"/>
        <v>IT</v>
      </c>
      <c r="K1318" s="74" t="str">
        <f t="shared" si="84"/>
        <v>TIPUTINI</v>
      </c>
      <c r="L1318" s="74" t="str">
        <f t="shared" si="84"/>
        <v>PAD C</v>
      </c>
      <c r="M1318" s="74" t="str">
        <f t="shared" si="82"/>
        <v>TIPUTINI-C016</v>
      </c>
      <c r="N1318" s="71" t="s">
        <v>3382</v>
      </c>
    </row>
    <row r="1319" spans="1:14" hidden="1">
      <c r="A1319" s="74" t="s">
        <v>2827</v>
      </c>
      <c r="B1319" s="74" t="s">
        <v>5783</v>
      </c>
      <c r="C1319" s="74" t="s">
        <v>2988</v>
      </c>
      <c r="D1319" s="74" t="s">
        <v>3519</v>
      </c>
      <c r="E1319" s="74" t="s">
        <v>5965</v>
      </c>
      <c r="F1319" s="74" t="s">
        <v>5966</v>
      </c>
      <c r="G1319" s="74" t="s">
        <v>5966</v>
      </c>
      <c r="H1319" s="74" t="str">
        <f t="shared" si="83"/>
        <v>B43</v>
      </c>
      <c r="I1319" s="74" t="str">
        <f>IF(ISERROR(VLOOKUP(H1319,BD!BN$2:BO$51,2,FALSE)),"",VLOOKUP(H1319,BD!BN$2:BO$51,2,FALSE))</f>
        <v>BLOQUE 43</v>
      </c>
      <c r="J1319" s="74" t="str">
        <f t="shared" si="81"/>
        <v>IT</v>
      </c>
      <c r="K1319" s="74" t="str">
        <f t="shared" si="84"/>
        <v>TIPUTINI</v>
      </c>
      <c r="L1319" s="74" t="str">
        <f t="shared" si="84"/>
        <v>PAD C</v>
      </c>
      <c r="M1319" s="74" t="str">
        <f t="shared" si="82"/>
        <v>TIPUTINI-C014</v>
      </c>
      <c r="N1319" s="71" t="s">
        <v>3382</v>
      </c>
    </row>
    <row r="1320" spans="1:14" hidden="1">
      <c r="A1320" s="74" t="s">
        <v>2827</v>
      </c>
      <c r="B1320" s="74" t="s">
        <v>5783</v>
      </c>
      <c r="C1320" s="74" t="s">
        <v>2988</v>
      </c>
      <c r="D1320" s="74" t="s">
        <v>3519</v>
      </c>
      <c r="E1320" s="74" t="s">
        <v>5967</v>
      </c>
      <c r="F1320" s="74" t="s">
        <v>5968</v>
      </c>
      <c r="G1320" s="74" t="s">
        <v>5968</v>
      </c>
      <c r="H1320" s="74" t="str">
        <f t="shared" si="83"/>
        <v>B43</v>
      </c>
      <c r="I1320" s="74" t="str">
        <f>IF(ISERROR(VLOOKUP(H1320,BD!BN$2:BO$51,2,FALSE)),"",VLOOKUP(H1320,BD!BN$2:BO$51,2,FALSE))</f>
        <v>BLOQUE 43</v>
      </c>
      <c r="J1320" s="74" t="str">
        <f t="shared" si="81"/>
        <v>IT</v>
      </c>
      <c r="K1320" s="74" t="str">
        <f t="shared" si="84"/>
        <v>TIPUTINI</v>
      </c>
      <c r="L1320" s="74" t="str">
        <f t="shared" si="84"/>
        <v>PAD C</v>
      </c>
      <c r="M1320" s="74" t="str">
        <f t="shared" si="82"/>
        <v>TIPUTINI-C015</v>
      </c>
      <c r="N1320" s="71" t="s">
        <v>3382</v>
      </c>
    </row>
    <row r="1321" spans="1:14" hidden="1">
      <c r="A1321" s="74" t="s">
        <v>2827</v>
      </c>
      <c r="B1321" s="74" t="s">
        <v>5783</v>
      </c>
      <c r="C1321" s="74" t="s">
        <v>2988</v>
      </c>
      <c r="D1321" s="74" t="s">
        <v>3519</v>
      </c>
      <c r="E1321" s="74" t="s">
        <v>5969</v>
      </c>
      <c r="F1321" s="74" t="s">
        <v>5970</v>
      </c>
      <c r="G1321" s="74" t="s">
        <v>5970</v>
      </c>
      <c r="H1321" s="74" t="str">
        <f t="shared" si="83"/>
        <v>B43</v>
      </c>
      <c r="I1321" s="74" t="str">
        <f>IF(ISERROR(VLOOKUP(H1321,BD!BN$2:BO$51,2,FALSE)),"",VLOOKUP(H1321,BD!BN$2:BO$51,2,FALSE))</f>
        <v>BLOQUE 43</v>
      </c>
      <c r="J1321" s="74" t="str">
        <f t="shared" si="81"/>
        <v>IT</v>
      </c>
      <c r="K1321" s="74" t="str">
        <f t="shared" si="84"/>
        <v>TIPUTINI</v>
      </c>
      <c r="L1321" s="74" t="str">
        <f t="shared" si="84"/>
        <v>PAD C</v>
      </c>
      <c r="M1321" s="74" t="str">
        <f t="shared" si="82"/>
        <v>TIPUTINI-C013</v>
      </c>
      <c r="N1321" s="71" t="s">
        <v>3382</v>
      </c>
    </row>
    <row r="1322" spans="1:14" hidden="1">
      <c r="A1322" s="74" t="s">
        <v>2827</v>
      </c>
      <c r="B1322" s="74" t="s">
        <v>5783</v>
      </c>
      <c r="C1322" s="74" t="s">
        <v>2988</v>
      </c>
      <c r="D1322" s="74" t="s">
        <v>3519</v>
      </c>
      <c r="E1322" s="74" t="s">
        <v>5971</v>
      </c>
      <c r="F1322" s="74" t="s">
        <v>5972</v>
      </c>
      <c r="G1322" s="74" t="s">
        <v>5972</v>
      </c>
      <c r="H1322" s="74" t="str">
        <f t="shared" si="83"/>
        <v>B43</v>
      </c>
      <c r="I1322" s="74" t="str">
        <f>IF(ISERROR(VLOOKUP(H1322,BD!BN$2:BO$51,2,FALSE)),"",VLOOKUP(H1322,BD!BN$2:BO$51,2,FALSE))</f>
        <v>BLOQUE 43</v>
      </c>
      <c r="J1322" s="74" t="str">
        <f t="shared" si="81"/>
        <v>IT</v>
      </c>
      <c r="K1322" s="74" t="str">
        <f t="shared" si="84"/>
        <v>TIPUTINI</v>
      </c>
      <c r="L1322" s="74" t="str">
        <f t="shared" si="84"/>
        <v>PAD C</v>
      </c>
      <c r="M1322" s="74" t="str">
        <f t="shared" si="82"/>
        <v>TIPUTINI-C011</v>
      </c>
      <c r="N1322" s="71" t="s">
        <v>3382</v>
      </c>
    </row>
    <row r="1323" spans="1:14" hidden="1">
      <c r="A1323" s="74" t="s">
        <v>2827</v>
      </c>
      <c r="B1323" s="74" t="s">
        <v>5783</v>
      </c>
      <c r="C1323" s="74" t="s">
        <v>2988</v>
      </c>
      <c r="D1323" s="74" t="s">
        <v>3519</v>
      </c>
      <c r="E1323" s="74" t="s">
        <v>5971</v>
      </c>
      <c r="F1323" s="74" t="s">
        <v>5972</v>
      </c>
      <c r="G1323" s="74" t="s">
        <v>5973</v>
      </c>
      <c r="H1323" s="74" t="str">
        <f t="shared" si="83"/>
        <v>B43</v>
      </c>
      <c r="I1323" s="74" t="str">
        <f>IF(ISERROR(VLOOKUP(H1323,BD!BN$2:BO$51,2,FALSE)),"",VLOOKUP(H1323,BD!BN$2:BO$51,2,FALSE))</f>
        <v>BLOQUE 43</v>
      </c>
      <c r="J1323" s="74" t="str">
        <f t="shared" si="81"/>
        <v>IT</v>
      </c>
      <c r="K1323" s="74" t="str">
        <f t="shared" si="84"/>
        <v>TIPUTINI</v>
      </c>
      <c r="L1323" s="74" t="str">
        <f t="shared" si="84"/>
        <v>PAD C</v>
      </c>
      <c r="M1323" s="74" t="str">
        <f t="shared" si="82"/>
        <v>TIPUTINI-C011S1</v>
      </c>
      <c r="N1323" s="71" t="s">
        <v>3382</v>
      </c>
    </row>
    <row r="1324" spans="1:14" hidden="1">
      <c r="A1324" s="74" t="s">
        <v>2827</v>
      </c>
      <c r="B1324" s="74" t="s">
        <v>5783</v>
      </c>
      <c r="C1324" s="74" t="s">
        <v>2988</v>
      </c>
      <c r="D1324" s="74" t="s">
        <v>3519</v>
      </c>
      <c r="E1324" s="74" t="s">
        <v>5974</v>
      </c>
      <c r="F1324" s="74" t="s">
        <v>5975</v>
      </c>
      <c r="G1324" s="74" t="s">
        <v>5975</v>
      </c>
      <c r="H1324" s="74" t="str">
        <f t="shared" si="83"/>
        <v>B43</v>
      </c>
      <c r="I1324" s="74" t="str">
        <f>IF(ISERROR(VLOOKUP(H1324,BD!BN$2:BO$51,2,FALSE)),"",VLOOKUP(H1324,BD!BN$2:BO$51,2,FALSE))</f>
        <v>BLOQUE 43</v>
      </c>
      <c r="J1324" s="74" t="str">
        <f t="shared" si="81"/>
        <v>IT</v>
      </c>
      <c r="K1324" s="74" t="str">
        <f t="shared" si="84"/>
        <v>TIPUTINI</v>
      </c>
      <c r="L1324" s="74" t="str">
        <f t="shared" si="84"/>
        <v>PAD C</v>
      </c>
      <c r="M1324" s="74" t="str">
        <f t="shared" si="82"/>
        <v>TIPUTINI-C002</v>
      </c>
      <c r="N1324" s="71" t="s">
        <v>3382</v>
      </c>
    </row>
    <row r="1325" spans="1:14" hidden="1">
      <c r="A1325" s="74" t="s">
        <v>2827</v>
      </c>
      <c r="B1325" s="74" t="s">
        <v>5783</v>
      </c>
      <c r="C1325" s="74" t="s">
        <v>2988</v>
      </c>
      <c r="D1325" s="74" t="s">
        <v>3519</v>
      </c>
      <c r="E1325" s="74" t="s">
        <v>5976</v>
      </c>
      <c r="F1325" s="74" t="s">
        <v>5977</v>
      </c>
      <c r="G1325" s="74" t="s">
        <v>5977</v>
      </c>
      <c r="H1325" s="74" t="str">
        <f t="shared" si="83"/>
        <v>B43</v>
      </c>
      <c r="I1325" s="74" t="str">
        <f>IF(ISERROR(VLOOKUP(H1325,BD!BN$2:BO$51,2,FALSE)),"",VLOOKUP(H1325,BD!BN$2:BO$51,2,FALSE))</f>
        <v>BLOQUE 43</v>
      </c>
      <c r="J1325" s="74" t="str">
        <f t="shared" si="81"/>
        <v>IT</v>
      </c>
      <c r="K1325" s="74" t="str">
        <f t="shared" si="84"/>
        <v>TIPUTINI</v>
      </c>
      <c r="L1325" s="74" t="str">
        <f t="shared" si="84"/>
        <v>PAD C</v>
      </c>
      <c r="M1325" s="74" t="str">
        <f t="shared" si="82"/>
        <v>TIPUTINI-C004</v>
      </c>
      <c r="N1325" s="71" t="s">
        <v>3382</v>
      </c>
    </row>
    <row r="1326" spans="1:14" hidden="1">
      <c r="A1326" s="74" t="s">
        <v>2827</v>
      </c>
      <c r="B1326" s="74" t="s">
        <v>5783</v>
      </c>
      <c r="C1326" s="74" t="s">
        <v>2988</v>
      </c>
      <c r="D1326" s="74" t="s">
        <v>3519</v>
      </c>
      <c r="E1326" s="74" t="s">
        <v>5978</v>
      </c>
      <c r="F1326" s="74" t="s">
        <v>5979</v>
      </c>
      <c r="G1326" s="74" t="s">
        <v>5979</v>
      </c>
      <c r="H1326" s="74" t="str">
        <f t="shared" si="83"/>
        <v>B43</v>
      </c>
      <c r="I1326" s="74" t="str">
        <f>IF(ISERROR(VLOOKUP(H1326,BD!BN$2:BO$51,2,FALSE)),"",VLOOKUP(H1326,BD!BN$2:BO$51,2,FALSE))</f>
        <v>BLOQUE 43</v>
      </c>
      <c r="J1326" s="74" t="str">
        <f t="shared" si="81"/>
        <v>IT</v>
      </c>
      <c r="K1326" s="74" t="str">
        <f t="shared" si="84"/>
        <v>TIPUTINI</v>
      </c>
      <c r="L1326" s="74" t="str">
        <f t="shared" si="84"/>
        <v>PAD C</v>
      </c>
      <c r="M1326" s="74" t="str">
        <f t="shared" si="82"/>
        <v>TIPUTINI-C032</v>
      </c>
      <c r="N1326" s="71" t="s">
        <v>3382</v>
      </c>
    </row>
    <row r="1327" spans="1:14" hidden="1">
      <c r="A1327" s="74" t="s">
        <v>2827</v>
      </c>
      <c r="B1327" s="74" t="s">
        <v>5783</v>
      </c>
      <c r="C1327" s="74" t="s">
        <v>2988</v>
      </c>
      <c r="D1327" s="74" t="s">
        <v>3489</v>
      </c>
      <c r="E1327" s="74" t="s">
        <v>5980</v>
      </c>
      <c r="F1327" s="74" t="s">
        <v>5981</v>
      </c>
      <c r="G1327" s="74" t="s">
        <v>5981</v>
      </c>
      <c r="H1327" s="74" t="str">
        <f t="shared" si="83"/>
        <v>B43</v>
      </c>
      <c r="I1327" s="74" t="str">
        <f>IF(ISERROR(VLOOKUP(H1327,BD!BN$2:BO$51,2,FALSE)),"",VLOOKUP(H1327,BD!BN$2:BO$51,2,FALSE))</f>
        <v>BLOQUE 43</v>
      </c>
      <c r="J1327" s="74" t="str">
        <f t="shared" si="81"/>
        <v>IT</v>
      </c>
      <c r="K1327" s="74" t="str">
        <f t="shared" ref="K1327:L1381" si="85">+C1327</f>
        <v>TIPUTINI</v>
      </c>
      <c r="L1327" s="74" t="str">
        <f t="shared" si="85"/>
        <v>PAD A</v>
      </c>
      <c r="M1327" s="74" t="str">
        <f t="shared" si="82"/>
        <v>TIPUTINI-A037</v>
      </c>
      <c r="N1327" s="71" t="s">
        <v>3382</v>
      </c>
    </row>
    <row r="1328" spans="1:14" hidden="1">
      <c r="A1328" s="74" t="s">
        <v>2827</v>
      </c>
      <c r="B1328" s="74" t="s">
        <v>5783</v>
      </c>
      <c r="C1328" s="74" t="s">
        <v>2988</v>
      </c>
      <c r="D1328" s="74" t="s">
        <v>3489</v>
      </c>
      <c r="E1328" s="74" t="s">
        <v>5982</v>
      </c>
      <c r="F1328" s="74" t="s">
        <v>5983</v>
      </c>
      <c r="G1328" s="74" t="s">
        <v>5983</v>
      </c>
      <c r="H1328" s="74" t="str">
        <f t="shared" si="83"/>
        <v>B43</v>
      </c>
      <c r="I1328" s="74" t="str">
        <f>IF(ISERROR(VLOOKUP(H1328,BD!BN$2:BO$51,2,FALSE)),"",VLOOKUP(H1328,BD!BN$2:BO$51,2,FALSE))</f>
        <v>BLOQUE 43</v>
      </c>
      <c r="J1328" s="74" t="str">
        <f t="shared" si="81"/>
        <v>IT</v>
      </c>
      <c r="K1328" s="74" t="str">
        <f t="shared" si="85"/>
        <v>TIPUTINI</v>
      </c>
      <c r="L1328" s="74" t="str">
        <f t="shared" si="85"/>
        <v>PAD A</v>
      </c>
      <c r="M1328" s="74" t="str">
        <f t="shared" si="82"/>
        <v>TIPUTINI-A038</v>
      </c>
      <c r="N1328" s="71" t="s">
        <v>3382</v>
      </c>
    </row>
    <row r="1329" spans="1:14" hidden="1">
      <c r="A1329" s="74" t="s">
        <v>2827</v>
      </c>
      <c r="B1329" s="74" t="s">
        <v>5783</v>
      </c>
      <c r="C1329" s="74" t="s">
        <v>2988</v>
      </c>
      <c r="D1329" s="74" t="s">
        <v>3489</v>
      </c>
      <c r="E1329" s="74" t="s">
        <v>5984</v>
      </c>
      <c r="F1329" s="74" t="s">
        <v>5985</v>
      </c>
      <c r="G1329" s="74" t="s">
        <v>5985</v>
      </c>
      <c r="H1329" s="74" t="str">
        <f t="shared" si="83"/>
        <v>B43</v>
      </c>
      <c r="I1329" s="74" t="str">
        <f>IF(ISERROR(VLOOKUP(H1329,BD!BN$2:BO$51,2,FALSE)),"",VLOOKUP(H1329,BD!BN$2:BO$51,2,FALSE))</f>
        <v>BLOQUE 43</v>
      </c>
      <c r="J1329" s="74" t="str">
        <f t="shared" si="81"/>
        <v>IT</v>
      </c>
      <c r="K1329" s="74" t="str">
        <f t="shared" si="85"/>
        <v>TIPUTINI</v>
      </c>
      <c r="L1329" s="74" t="str">
        <f t="shared" si="85"/>
        <v>PAD A</v>
      </c>
      <c r="M1329" s="74" t="str">
        <f t="shared" si="82"/>
        <v>TIPUTINI-A039</v>
      </c>
      <c r="N1329" s="71" t="s">
        <v>3382</v>
      </c>
    </row>
    <row r="1330" spans="1:14" hidden="1">
      <c r="A1330" s="74" t="s">
        <v>2827</v>
      </c>
      <c r="B1330" s="74" t="s">
        <v>5783</v>
      </c>
      <c r="C1330" s="74" t="s">
        <v>2988</v>
      </c>
      <c r="D1330" s="74" t="s">
        <v>3489</v>
      </c>
      <c r="E1330" s="74" t="s">
        <v>5986</v>
      </c>
      <c r="F1330" s="74" t="s">
        <v>5987</v>
      </c>
      <c r="G1330" s="74" t="s">
        <v>5987</v>
      </c>
      <c r="H1330" s="74" t="str">
        <f t="shared" si="83"/>
        <v>B43</v>
      </c>
      <c r="I1330" s="74" t="str">
        <f>IF(ISERROR(VLOOKUP(H1330,BD!BN$2:BO$51,2,FALSE)),"",VLOOKUP(H1330,BD!BN$2:BO$51,2,FALSE))</f>
        <v>BLOQUE 43</v>
      </c>
      <c r="J1330" s="74" t="str">
        <f t="shared" si="81"/>
        <v>IT</v>
      </c>
      <c r="K1330" s="74" t="str">
        <f t="shared" si="85"/>
        <v>TIPUTINI</v>
      </c>
      <c r="L1330" s="74" t="str">
        <f t="shared" si="85"/>
        <v>PAD A</v>
      </c>
      <c r="M1330" s="74" t="str">
        <f t="shared" si="82"/>
        <v>TIPUTINI-A041</v>
      </c>
      <c r="N1330" s="71" t="s">
        <v>3382</v>
      </c>
    </row>
    <row r="1331" spans="1:14" hidden="1">
      <c r="A1331" s="74" t="s">
        <v>2827</v>
      </c>
      <c r="B1331" s="74" t="s">
        <v>5783</v>
      </c>
      <c r="C1331" s="74" t="s">
        <v>2988</v>
      </c>
      <c r="D1331" s="74" t="s">
        <v>3489</v>
      </c>
      <c r="E1331" s="74" t="s">
        <v>5988</v>
      </c>
      <c r="F1331" s="74" t="s">
        <v>5989</v>
      </c>
      <c r="G1331" s="74" t="s">
        <v>5989</v>
      </c>
      <c r="H1331" s="74" t="str">
        <f t="shared" si="83"/>
        <v>B43</v>
      </c>
      <c r="I1331" s="74" t="str">
        <f>IF(ISERROR(VLOOKUP(H1331,BD!BN$2:BO$51,2,FALSE)),"",VLOOKUP(H1331,BD!BN$2:BO$51,2,FALSE))</f>
        <v>BLOQUE 43</v>
      </c>
      <c r="J1331" s="74" t="str">
        <f t="shared" si="81"/>
        <v>IT</v>
      </c>
      <c r="K1331" s="74" t="str">
        <f t="shared" si="85"/>
        <v>TIPUTINI</v>
      </c>
      <c r="L1331" s="74" t="str">
        <f t="shared" si="85"/>
        <v>PAD A</v>
      </c>
      <c r="M1331" s="74" t="str">
        <f t="shared" si="82"/>
        <v>TIPUTINI-A043H</v>
      </c>
      <c r="N1331" s="71" t="s">
        <v>3382</v>
      </c>
    </row>
    <row r="1332" spans="1:14" hidden="1">
      <c r="A1332" s="74" t="s">
        <v>2827</v>
      </c>
      <c r="B1332" s="74" t="s">
        <v>5783</v>
      </c>
      <c r="C1332" s="74" t="s">
        <v>2988</v>
      </c>
      <c r="D1332" s="74" t="s">
        <v>3489</v>
      </c>
      <c r="E1332" s="74" t="s">
        <v>5990</v>
      </c>
      <c r="F1332" s="74" t="s">
        <v>5991</v>
      </c>
      <c r="G1332" s="74" t="s">
        <v>5991</v>
      </c>
      <c r="H1332" s="74" t="str">
        <f t="shared" si="83"/>
        <v>B43</v>
      </c>
      <c r="I1332" s="74" t="str">
        <f>IF(ISERROR(VLOOKUP(H1332,BD!BN$2:BO$51,2,FALSE)),"",VLOOKUP(H1332,BD!BN$2:BO$51,2,FALSE))</f>
        <v>BLOQUE 43</v>
      </c>
      <c r="J1332" s="74" t="str">
        <f t="shared" si="81"/>
        <v>IT</v>
      </c>
      <c r="K1332" s="74" t="str">
        <f t="shared" si="85"/>
        <v>TIPUTINI</v>
      </c>
      <c r="L1332" s="74" t="str">
        <f t="shared" si="85"/>
        <v>PAD A</v>
      </c>
      <c r="M1332" s="74" t="str">
        <f t="shared" si="82"/>
        <v>TIPUTINI-A044</v>
      </c>
      <c r="N1332" s="71" t="s">
        <v>3382</v>
      </c>
    </row>
    <row r="1333" spans="1:14" hidden="1">
      <c r="A1333" s="74" t="s">
        <v>2827</v>
      </c>
      <c r="B1333" s="74" t="s">
        <v>5783</v>
      </c>
      <c r="C1333" s="74" t="s">
        <v>2988</v>
      </c>
      <c r="D1333" s="74" t="s">
        <v>3489</v>
      </c>
      <c r="E1333" s="74" t="s">
        <v>5992</v>
      </c>
      <c r="F1333" s="74" t="s">
        <v>5993</v>
      </c>
      <c r="G1333" s="74" t="s">
        <v>5993</v>
      </c>
      <c r="H1333" s="74" t="str">
        <f t="shared" si="83"/>
        <v>B43</v>
      </c>
      <c r="I1333" s="74" t="str">
        <f>IF(ISERROR(VLOOKUP(H1333,BD!BN$2:BO$51,2,FALSE)),"",VLOOKUP(H1333,BD!BN$2:BO$51,2,FALSE))</f>
        <v>BLOQUE 43</v>
      </c>
      <c r="J1333" s="74" t="str">
        <f t="shared" si="81"/>
        <v>IT</v>
      </c>
      <c r="K1333" s="74" t="str">
        <f t="shared" si="85"/>
        <v>TIPUTINI</v>
      </c>
      <c r="L1333" s="74" t="str">
        <f t="shared" si="85"/>
        <v>PAD A</v>
      </c>
      <c r="M1333" s="74" t="str">
        <f t="shared" si="82"/>
        <v>TIPUTINI-A045</v>
      </c>
      <c r="N1333" s="71" t="s">
        <v>3382</v>
      </c>
    </row>
    <row r="1334" spans="1:14" hidden="1">
      <c r="A1334" s="74" t="s">
        <v>2827</v>
      </c>
      <c r="B1334" s="74" t="s">
        <v>5783</v>
      </c>
      <c r="C1334" s="74" t="s">
        <v>2988</v>
      </c>
      <c r="D1334" s="74" t="s">
        <v>3489</v>
      </c>
      <c r="E1334" s="74" t="s">
        <v>5994</v>
      </c>
      <c r="F1334" s="74" t="s">
        <v>5995</v>
      </c>
      <c r="G1334" s="74" t="s">
        <v>5995</v>
      </c>
      <c r="H1334" s="74" t="str">
        <f t="shared" si="83"/>
        <v>B43</v>
      </c>
      <c r="I1334" s="74" t="str">
        <f>IF(ISERROR(VLOOKUP(H1334,BD!BN$2:BO$51,2,FALSE)),"",VLOOKUP(H1334,BD!BN$2:BO$51,2,FALSE))</f>
        <v>BLOQUE 43</v>
      </c>
      <c r="J1334" s="74" t="str">
        <f t="shared" si="81"/>
        <v>IT</v>
      </c>
      <c r="K1334" s="74" t="str">
        <f t="shared" si="85"/>
        <v>TIPUTINI</v>
      </c>
      <c r="L1334" s="74" t="str">
        <f t="shared" si="85"/>
        <v>PAD A</v>
      </c>
      <c r="M1334" s="74" t="str">
        <f t="shared" si="82"/>
        <v>TIPUTINI-A046</v>
      </c>
      <c r="N1334" s="71" t="s">
        <v>3382</v>
      </c>
    </row>
    <row r="1335" spans="1:14" hidden="1">
      <c r="A1335" s="74" t="s">
        <v>2827</v>
      </c>
      <c r="B1335" s="74" t="s">
        <v>5783</v>
      </c>
      <c r="C1335" s="74" t="s">
        <v>2988</v>
      </c>
      <c r="D1335" s="74" t="s">
        <v>3489</v>
      </c>
      <c r="E1335" s="74" t="s">
        <v>5996</v>
      </c>
      <c r="F1335" s="74" t="s">
        <v>5997</v>
      </c>
      <c r="G1335" s="74" t="s">
        <v>5997</v>
      </c>
      <c r="H1335" s="74" t="str">
        <f t="shared" si="83"/>
        <v>B43</v>
      </c>
      <c r="I1335" s="74" t="str">
        <f>IF(ISERROR(VLOOKUP(H1335,BD!BN$2:BO$51,2,FALSE)),"",VLOOKUP(H1335,BD!BN$2:BO$51,2,FALSE))</f>
        <v>BLOQUE 43</v>
      </c>
      <c r="J1335" s="74" t="str">
        <f t="shared" si="81"/>
        <v>IT</v>
      </c>
      <c r="K1335" s="74" t="str">
        <f t="shared" si="85"/>
        <v>TIPUTINI</v>
      </c>
      <c r="L1335" s="74" t="str">
        <f t="shared" si="85"/>
        <v>PAD A</v>
      </c>
      <c r="M1335" s="74" t="str">
        <f t="shared" si="82"/>
        <v>TIPUTINI-A047</v>
      </c>
      <c r="N1335" s="71" t="s">
        <v>3382</v>
      </c>
    </row>
    <row r="1336" spans="1:14" hidden="1">
      <c r="A1336" s="74" t="s">
        <v>2827</v>
      </c>
      <c r="B1336" s="74" t="s">
        <v>5783</v>
      </c>
      <c r="C1336" s="74" t="s">
        <v>2988</v>
      </c>
      <c r="D1336" s="74" t="s">
        <v>3516</v>
      </c>
      <c r="E1336" s="74" t="s">
        <v>5998</v>
      </c>
      <c r="F1336" s="74" t="s">
        <v>5999</v>
      </c>
      <c r="G1336" s="74" t="s">
        <v>5999</v>
      </c>
      <c r="H1336" s="74" t="str">
        <f t="shared" si="83"/>
        <v>B43</v>
      </c>
      <c r="I1336" s="74" t="str">
        <f>IF(ISERROR(VLOOKUP(H1336,BD!BN$2:BO$51,2,FALSE)),"",VLOOKUP(H1336,BD!BN$2:BO$51,2,FALSE))</f>
        <v>BLOQUE 43</v>
      </c>
      <c r="J1336" s="74" t="str">
        <f t="shared" si="81"/>
        <v>IT</v>
      </c>
      <c r="K1336" s="74" t="str">
        <f t="shared" si="85"/>
        <v>TIPUTINI</v>
      </c>
      <c r="L1336" s="74" t="str">
        <f t="shared" si="85"/>
        <v>PAD B</v>
      </c>
      <c r="M1336" s="74" t="str">
        <f t="shared" si="82"/>
        <v>TIPUTINI-B067</v>
      </c>
      <c r="N1336" s="71" t="s">
        <v>3382</v>
      </c>
    </row>
    <row r="1337" spans="1:14" hidden="1">
      <c r="A1337" s="74" t="s">
        <v>2827</v>
      </c>
      <c r="B1337" s="74" t="s">
        <v>5783</v>
      </c>
      <c r="C1337" s="74" t="s">
        <v>2988</v>
      </c>
      <c r="D1337" s="74" t="s">
        <v>3519</v>
      </c>
      <c r="E1337" s="74" t="s">
        <v>6000</v>
      </c>
      <c r="F1337" s="74" t="s">
        <v>6001</v>
      </c>
      <c r="G1337" s="74" t="s">
        <v>6001</v>
      </c>
      <c r="H1337" s="74" t="str">
        <f t="shared" si="83"/>
        <v>B43</v>
      </c>
      <c r="I1337" s="74" t="str">
        <f>IF(ISERROR(VLOOKUP(H1337,BD!BN$2:BO$51,2,FALSE)),"",VLOOKUP(H1337,BD!BN$2:BO$51,2,FALSE))</f>
        <v>BLOQUE 43</v>
      </c>
      <c r="J1337" s="74" t="str">
        <f t="shared" si="81"/>
        <v>IT</v>
      </c>
      <c r="K1337" s="74" t="str">
        <f t="shared" si="85"/>
        <v>TIPUTINI</v>
      </c>
      <c r="L1337" s="74" t="str">
        <f t="shared" si="85"/>
        <v>PAD C</v>
      </c>
      <c r="M1337" s="74" t="str">
        <f t="shared" si="82"/>
        <v>TIPUTINI-C034</v>
      </c>
      <c r="N1337" s="71" t="s">
        <v>3382</v>
      </c>
    </row>
    <row r="1338" spans="1:14" hidden="1">
      <c r="A1338" s="74" t="s">
        <v>2827</v>
      </c>
      <c r="B1338" s="74" t="s">
        <v>5783</v>
      </c>
      <c r="C1338" s="74" t="s">
        <v>2988</v>
      </c>
      <c r="D1338" s="74" t="s">
        <v>3519</v>
      </c>
      <c r="E1338" s="74" t="s">
        <v>6002</v>
      </c>
      <c r="F1338" s="74" t="s">
        <v>6003</v>
      </c>
      <c r="G1338" s="74" t="s">
        <v>6003</v>
      </c>
      <c r="H1338" s="74" t="str">
        <f t="shared" si="83"/>
        <v>B43</v>
      </c>
      <c r="I1338" s="74" t="str">
        <f>IF(ISERROR(VLOOKUP(H1338,BD!BN$2:BO$51,2,FALSE)),"",VLOOKUP(H1338,BD!BN$2:BO$51,2,FALSE))</f>
        <v>BLOQUE 43</v>
      </c>
      <c r="J1338" s="74" t="str">
        <f t="shared" si="81"/>
        <v>IT</v>
      </c>
      <c r="K1338" s="74" t="str">
        <f t="shared" si="85"/>
        <v>TIPUTINI</v>
      </c>
      <c r="L1338" s="74" t="str">
        <f t="shared" si="85"/>
        <v>PAD C</v>
      </c>
      <c r="M1338" s="74" t="str">
        <f t="shared" si="82"/>
        <v>TIPUTINI-C040</v>
      </c>
      <c r="N1338" s="71" t="s">
        <v>3382</v>
      </c>
    </row>
    <row r="1339" spans="1:14" hidden="1">
      <c r="A1339" s="74" t="s">
        <v>2827</v>
      </c>
      <c r="B1339" s="74" t="s">
        <v>5783</v>
      </c>
      <c r="C1339" s="74" t="s">
        <v>2988</v>
      </c>
      <c r="D1339" s="74" t="s">
        <v>3519</v>
      </c>
      <c r="E1339" s="74" t="s">
        <v>6004</v>
      </c>
      <c r="F1339" s="74" t="s">
        <v>6005</v>
      </c>
      <c r="G1339" s="74" t="s">
        <v>6005</v>
      </c>
      <c r="H1339" s="74" t="str">
        <f t="shared" si="83"/>
        <v>B43</v>
      </c>
      <c r="I1339" s="74" t="str">
        <f>IF(ISERROR(VLOOKUP(H1339,BD!BN$2:BO$51,2,FALSE)),"",VLOOKUP(H1339,BD!BN$2:BO$51,2,FALSE))</f>
        <v>BLOQUE 43</v>
      </c>
      <c r="J1339" s="74" t="str">
        <f t="shared" si="81"/>
        <v>IT</v>
      </c>
      <c r="K1339" s="74" t="str">
        <f t="shared" si="85"/>
        <v>TIPUTINI</v>
      </c>
      <c r="L1339" s="74" t="str">
        <f t="shared" si="85"/>
        <v>PAD C</v>
      </c>
      <c r="M1339" s="74" t="str">
        <f t="shared" si="82"/>
        <v>TIPUTINI-C042</v>
      </c>
      <c r="N1339" s="71" t="s">
        <v>3382</v>
      </c>
    </row>
    <row r="1340" spans="1:14" hidden="1">
      <c r="A1340" s="74" t="s">
        <v>2827</v>
      </c>
      <c r="B1340" s="74" t="s">
        <v>5783</v>
      </c>
      <c r="C1340" s="74" t="s">
        <v>2988</v>
      </c>
      <c r="D1340" s="74" t="s">
        <v>3519</v>
      </c>
      <c r="E1340" s="74" t="s">
        <v>6006</v>
      </c>
      <c r="F1340" s="74" t="s">
        <v>6007</v>
      </c>
      <c r="G1340" s="74" t="s">
        <v>6007</v>
      </c>
      <c r="H1340" s="74" t="str">
        <f t="shared" si="83"/>
        <v>B43</v>
      </c>
      <c r="I1340" s="74" t="str">
        <f>IF(ISERROR(VLOOKUP(H1340,BD!BN$2:BO$51,2,FALSE)),"",VLOOKUP(H1340,BD!BN$2:BO$51,2,FALSE))</f>
        <v>BLOQUE 43</v>
      </c>
      <c r="J1340" s="74" t="str">
        <f t="shared" si="81"/>
        <v>IT</v>
      </c>
      <c r="K1340" s="74" t="str">
        <f t="shared" si="85"/>
        <v>TIPUTINI</v>
      </c>
      <c r="L1340" s="74" t="str">
        <f t="shared" si="85"/>
        <v>PAD C</v>
      </c>
      <c r="M1340" s="74" t="str">
        <f t="shared" si="82"/>
        <v>TIPUTINI-C056</v>
      </c>
      <c r="N1340" s="71" t="s">
        <v>3382</v>
      </c>
    </row>
    <row r="1341" spans="1:14" hidden="1">
      <c r="A1341" s="74" t="s">
        <v>2827</v>
      </c>
      <c r="B1341" s="74" t="s">
        <v>5783</v>
      </c>
      <c r="C1341" s="74" t="s">
        <v>2988</v>
      </c>
      <c r="D1341" s="74" t="s">
        <v>3519</v>
      </c>
      <c r="E1341" s="74" t="s">
        <v>6008</v>
      </c>
      <c r="F1341" s="74" t="s">
        <v>6009</v>
      </c>
      <c r="G1341" s="74" t="s">
        <v>6009</v>
      </c>
      <c r="H1341" s="74" t="str">
        <f t="shared" si="83"/>
        <v>B43</v>
      </c>
      <c r="I1341" s="74" t="str">
        <f>IF(ISERROR(VLOOKUP(H1341,BD!BN$2:BO$51,2,FALSE)),"",VLOOKUP(H1341,BD!BN$2:BO$51,2,FALSE))</f>
        <v>BLOQUE 43</v>
      </c>
      <c r="J1341" s="74" t="str">
        <f t="shared" si="81"/>
        <v>IT</v>
      </c>
      <c r="K1341" s="74" t="str">
        <f t="shared" si="85"/>
        <v>TIPUTINI</v>
      </c>
      <c r="L1341" s="74" t="str">
        <f t="shared" si="85"/>
        <v>PAD C</v>
      </c>
      <c r="M1341" s="74" t="str">
        <f t="shared" si="82"/>
        <v>TIPUTINI-C058</v>
      </c>
      <c r="N1341" s="71" t="s">
        <v>3382</v>
      </c>
    </row>
    <row r="1342" spans="1:14" hidden="1">
      <c r="A1342" s="74" t="s">
        <v>2827</v>
      </c>
      <c r="B1342" s="74" t="s">
        <v>5783</v>
      </c>
      <c r="C1342" s="74" t="s">
        <v>2988</v>
      </c>
      <c r="D1342" s="74" t="s">
        <v>3519</v>
      </c>
      <c r="E1342" s="74" t="s">
        <v>6010</v>
      </c>
      <c r="F1342" s="74" t="s">
        <v>6011</v>
      </c>
      <c r="G1342" s="74" t="s">
        <v>6011</v>
      </c>
      <c r="H1342" s="74" t="str">
        <f t="shared" si="83"/>
        <v>B43</v>
      </c>
      <c r="I1342" s="74" t="str">
        <f>IF(ISERROR(VLOOKUP(H1342,BD!BN$2:BO$51,2,FALSE)),"",VLOOKUP(H1342,BD!BN$2:BO$51,2,FALSE))</f>
        <v>BLOQUE 43</v>
      </c>
      <c r="J1342" s="74" t="str">
        <f t="shared" si="81"/>
        <v>IT</v>
      </c>
      <c r="K1342" s="74" t="str">
        <f t="shared" si="85"/>
        <v>TIPUTINI</v>
      </c>
      <c r="L1342" s="74" t="str">
        <f t="shared" si="85"/>
        <v>PAD C</v>
      </c>
      <c r="M1342" s="74" t="str">
        <f t="shared" si="82"/>
        <v>TIPUTINI-C060</v>
      </c>
      <c r="N1342" s="71" t="s">
        <v>3382</v>
      </c>
    </row>
    <row r="1343" spans="1:14" hidden="1">
      <c r="A1343" s="74" t="s">
        <v>2827</v>
      </c>
      <c r="B1343" s="74" t="s">
        <v>5783</v>
      </c>
      <c r="C1343" s="74" t="s">
        <v>2988</v>
      </c>
      <c r="D1343" s="74" t="s">
        <v>3519</v>
      </c>
      <c r="E1343" s="74" t="s">
        <v>6012</v>
      </c>
      <c r="F1343" s="74" t="s">
        <v>6013</v>
      </c>
      <c r="G1343" s="74" t="s">
        <v>6013</v>
      </c>
      <c r="H1343" s="74" t="str">
        <f t="shared" si="83"/>
        <v>B43</v>
      </c>
      <c r="I1343" s="74" t="str">
        <f>IF(ISERROR(VLOOKUP(H1343,BD!BN$2:BO$51,2,FALSE)),"",VLOOKUP(H1343,BD!BN$2:BO$51,2,FALSE))</f>
        <v>BLOQUE 43</v>
      </c>
      <c r="J1343" s="74" t="str">
        <f t="shared" si="81"/>
        <v>IT</v>
      </c>
      <c r="K1343" s="74" t="str">
        <f t="shared" si="85"/>
        <v>TIPUTINI</v>
      </c>
      <c r="L1343" s="74" t="str">
        <f t="shared" si="85"/>
        <v>PAD C</v>
      </c>
      <c r="M1343" s="74" t="str">
        <f t="shared" si="82"/>
        <v>TIPUTINI-C062</v>
      </c>
      <c r="N1343" s="71" t="s">
        <v>3382</v>
      </c>
    </row>
    <row r="1344" spans="1:14" hidden="1">
      <c r="A1344" s="74" t="s">
        <v>2827</v>
      </c>
      <c r="B1344" s="74" t="s">
        <v>5783</v>
      </c>
      <c r="C1344" s="74" t="s">
        <v>2988</v>
      </c>
      <c r="D1344" s="74" t="s">
        <v>3519</v>
      </c>
      <c r="E1344" s="74" t="s">
        <v>6014</v>
      </c>
      <c r="F1344" s="74" t="s">
        <v>6015</v>
      </c>
      <c r="G1344" s="74" t="s">
        <v>6015</v>
      </c>
      <c r="H1344" s="74" t="str">
        <f t="shared" si="83"/>
        <v>B43</v>
      </c>
      <c r="I1344" s="74" t="str">
        <f>IF(ISERROR(VLOOKUP(H1344,BD!BN$2:BO$51,2,FALSE)),"",VLOOKUP(H1344,BD!BN$2:BO$51,2,FALSE))</f>
        <v>BLOQUE 43</v>
      </c>
      <c r="J1344" s="74" t="str">
        <f t="shared" si="81"/>
        <v>IT</v>
      </c>
      <c r="K1344" s="74" t="str">
        <f t="shared" si="85"/>
        <v>TIPUTINI</v>
      </c>
      <c r="L1344" s="74" t="str">
        <f t="shared" si="85"/>
        <v>PAD C</v>
      </c>
      <c r="M1344" s="74" t="str">
        <f t="shared" si="82"/>
        <v>TIPUTINI-C064</v>
      </c>
      <c r="N1344" s="71" t="s">
        <v>3382</v>
      </c>
    </row>
    <row r="1345" spans="1:14" hidden="1">
      <c r="A1345" s="74" t="s">
        <v>2827</v>
      </c>
      <c r="B1345" s="74" t="s">
        <v>5783</v>
      </c>
      <c r="C1345" s="74" t="s">
        <v>2988</v>
      </c>
      <c r="D1345" s="74" t="s">
        <v>3519</v>
      </c>
      <c r="E1345" s="74" t="s">
        <v>6016</v>
      </c>
      <c r="F1345" s="74" t="s">
        <v>6017</v>
      </c>
      <c r="G1345" s="74" t="s">
        <v>6017</v>
      </c>
      <c r="H1345" s="74" t="str">
        <f t="shared" si="83"/>
        <v>B43</v>
      </c>
      <c r="I1345" s="74" t="str">
        <f>IF(ISERROR(VLOOKUP(H1345,BD!BN$2:BO$51,2,FALSE)),"",VLOOKUP(H1345,BD!BN$2:BO$51,2,FALSE))</f>
        <v>BLOQUE 43</v>
      </c>
      <c r="J1345" s="74" t="str">
        <f t="shared" si="81"/>
        <v>IT</v>
      </c>
      <c r="K1345" s="74" t="str">
        <f t="shared" si="85"/>
        <v>TIPUTINI</v>
      </c>
      <c r="L1345" s="74" t="str">
        <f t="shared" si="85"/>
        <v>PAD C</v>
      </c>
      <c r="M1345" s="74" t="str">
        <f t="shared" si="82"/>
        <v>TIPUTINI-C066</v>
      </c>
      <c r="N1345" s="71" t="s">
        <v>3382</v>
      </c>
    </row>
    <row r="1346" spans="1:14" hidden="1">
      <c r="A1346" s="74" t="s">
        <v>2827</v>
      </c>
      <c r="B1346" s="74" t="s">
        <v>5783</v>
      </c>
      <c r="C1346" s="74" t="s">
        <v>2988</v>
      </c>
      <c r="D1346" s="74" t="s">
        <v>3519</v>
      </c>
      <c r="E1346" s="74" t="s">
        <v>6018</v>
      </c>
      <c r="F1346" s="74" t="s">
        <v>6019</v>
      </c>
      <c r="G1346" s="74" t="s">
        <v>6019</v>
      </c>
      <c r="H1346" s="74" t="str">
        <f t="shared" si="83"/>
        <v>B43</v>
      </c>
      <c r="I1346" s="74" t="str">
        <f>IF(ISERROR(VLOOKUP(H1346,BD!BN$2:BO$51,2,FALSE)),"",VLOOKUP(H1346,BD!BN$2:BO$51,2,FALSE))</f>
        <v>BLOQUE 43</v>
      </c>
      <c r="J1346" s="74" t="str">
        <f t="shared" si="81"/>
        <v>IT</v>
      </c>
      <c r="K1346" s="74" t="str">
        <f t="shared" si="85"/>
        <v>TIPUTINI</v>
      </c>
      <c r="L1346" s="74" t="str">
        <f t="shared" si="85"/>
        <v>PAD C</v>
      </c>
      <c r="M1346" s="74" t="str">
        <f t="shared" si="82"/>
        <v>TIPUTINI-C068</v>
      </c>
      <c r="N1346" s="71" t="s">
        <v>3382</v>
      </c>
    </row>
    <row r="1347" spans="1:14" hidden="1">
      <c r="A1347" s="74" t="s">
        <v>2827</v>
      </c>
      <c r="B1347" s="74" t="s">
        <v>5783</v>
      </c>
      <c r="C1347" s="74" t="s">
        <v>2988</v>
      </c>
      <c r="D1347" s="74" t="s">
        <v>3519</v>
      </c>
      <c r="E1347" s="74" t="s">
        <v>6020</v>
      </c>
      <c r="F1347" s="74" t="s">
        <v>6021</v>
      </c>
      <c r="G1347" s="74" t="s">
        <v>6021</v>
      </c>
      <c r="H1347" s="74" t="str">
        <f t="shared" si="83"/>
        <v>B43</v>
      </c>
      <c r="I1347" s="74" t="str">
        <f>IF(ISERROR(VLOOKUP(H1347,BD!BN$2:BO$51,2,FALSE)),"",VLOOKUP(H1347,BD!BN$2:BO$51,2,FALSE))</f>
        <v>BLOQUE 43</v>
      </c>
      <c r="J1347" s="74" t="str">
        <f t="shared" si="81"/>
        <v>IT</v>
      </c>
      <c r="K1347" s="74" t="str">
        <f t="shared" si="85"/>
        <v>TIPUTINI</v>
      </c>
      <c r="L1347" s="74" t="str">
        <f t="shared" si="85"/>
        <v>PAD C</v>
      </c>
      <c r="M1347" s="74" t="str">
        <f t="shared" si="82"/>
        <v>TIPUTINI-C080I</v>
      </c>
      <c r="N1347" s="71" t="s">
        <v>3382</v>
      </c>
    </row>
    <row r="1348" spans="1:14" hidden="1">
      <c r="A1348" s="74" t="s">
        <v>2827</v>
      </c>
      <c r="B1348" s="74" t="s">
        <v>5783</v>
      </c>
      <c r="C1348" s="74" t="s">
        <v>2988</v>
      </c>
      <c r="D1348" s="74" t="s">
        <v>3519</v>
      </c>
      <c r="E1348" s="74" t="s">
        <v>6022</v>
      </c>
      <c r="F1348" s="74" t="s">
        <v>6023</v>
      </c>
      <c r="G1348" s="74" t="s">
        <v>6023</v>
      </c>
      <c r="H1348" s="74" t="str">
        <f t="shared" si="83"/>
        <v>B43</v>
      </c>
      <c r="I1348" s="74" t="str">
        <f>IF(ISERROR(VLOOKUP(H1348,BD!BN$2:BO$51,2,FALSE)),"",VLOOKUP(H1348,BD!BN$2:BO$51,2,FALSE))</f>
        <v>BLOQUE 43</v>
      </c>
      <c r="J1348" s="74" t="str">
        <f t="shared" si="81"/>
        <v>IT</v>
      </c>
      <c r="K1348" s="74" t="str">
        <f t="shared" si="85"/>
        <v>TIPUTINI</v>
      </c>
      <c r="L1348" s="74" t="str">
        <f t="shared" si="85"/>
        <v>PAD C</v>
      </c>
      <c r="M1348" s="74" t="str">
        <f t="shared" si="82"/>
        <v>TIPUTINI-C081I</v>
      </c>
      <c r="N1348" s="71" t="s">
        <v>3382</v>
      </c>
    </row>
    <row r="1349" spans="1:14" hidden="1">
      <c r="A1349" s="74" t="s">
        <v>2827</v>
      </c>
      <c r="B1349" s="74" t="s">
        <v>5783</v>
      </c>
      <c r="C1349" s="74" t="s">
        <v>2988</v>
      </c>
      <c r="D1349" s="74" t="s">
        <v>3519</v>
      </c>
      <c r="E1349" s="74" t="s">
        <v>6024</v>
      </c>
      <c r="F1349" s="74" t="s">
        <v>6025</v>
      </c>
      <c r="G1349" s="74" t="s">
        <v>6025</v>
      </c>
      <c r="H1349" s="74" t="str">
        <f t="shared" si="83"/>
        <v>B43</v>
      </c>
      <c r="I1349" s="74" t="str">
        <f>IF(ISERROR(VLOOKUP(H1349,BD!BN$2:BO$51,2,FALSE)),"",VLOOKUP(H1349,BD!BN$2:BO$51,2,FALSE))</f>
        <v>BLOQUE 43</v>
      </c>
      <c r="J1349" s="74" t="str">
        <f t="shared" si="81"/>
        <v>IT</v>
      </c>
      <c r="K1349" s="74" t="str">
        <f t="shared" si="85"/>
        <v>TIPUTINI</v>
      </c>
      <c r="L1349" s="74" t="str">
        <f t="shared" si="85"/>
        <v>PAD C</v>
      </c>
      <c r="M1349" s="74" t="str">
        <f t="shared" si="82"/>
        <v>TIPUTINI-C085</v>
      </c>
      <c r="N1349" s="71" t="s">
        <v>3382</v>
      </c>
    </row>
    <row r="1350" spans="1:14" hidden="1">
      <c r="A1350" s="74" t="s">
        <v>2827</v>
      </c>
      <c r="B1350" s="74" t="s">
        <v>5783</v>
      </c>
      <c r="C1350" s="74" t="s">
        <v>2988</v>
      </c>
      <c r="D1350" s="74" t="s">
        <v>3519</v>
      </c>
      <c r="E1350" s="74" t="s">
        <v>6026</v>
      </c>
      <c r="F1350" s="74" t="s">
        <v>6027</v>
      </c>
      <c r="G1350" s="74" t="s">
        <v>6027</v>
      </c>
      <c r="H1350" s="74" t="str">
        <f t="shared" si="83"/>
        <v>B43</v>
      </c>
      <c r="I1350" s="74" t="str">
        <f>IF(ISERROR(VLOOKUP(H1350,BD!BN$2:BO$51,2,FALSE)),"",VLOOKUP(H1350,BD!BN$2:BO$51,2,FALSE))</f>
        <v>BLOQUE 43</v>
      </c>
      <c r="J1350" s="74" t="str">
        <f t="shared" si="81"/>
        <v>IT</v>
      </c>
      <c r="K1350" s="74" t="str">
        <f t="shared" si="85"/>
        <v>TIPUTINI</v>
      </c>
      <c r="L1350" s="74" t="str">
        <f t="shared" si="85"/>
        <v>PAD C</v>
      </c>
      <c r="M1350" s="74" t="str">
        <f t="shared" si="82"/>
        <v>TIPUTINI-C088</v>
      </c>
      <c r="N1350" s="71" t="s">
        <v>3382</v>
      </c>
    </row>
    <row r="1351" spans="1:14" hidden="1">
      <c r="A1351" s="74" t="s">
        <v>2827</v>
      </c>
      <c r="B1351" s="74" t="s">
        <v>5783</v>
      </c>
      <c r="C1351" s="74" t="s">
        <v>2988</v>
      </c>
      <c r="D1351" s="74" t="s">
        <v>3523</v>
      </c>
      <c r="E1351" s="74" t="s">
        <v>6028</v>
      </c>
      <c r="F1351" s="74" t="s">
        <v>6029</v>
      </c>
      <c r="G1351" s="74" t="s">
        <v>6029</v>
      </c>
      <c r="H1351" s="74" t="str">
        <f t="shared" si="83"/>
        <v>B43</v>
      </c>
      <c r="I1351" s="74" t="str">
        <f>IF(ISERROR(VLOOKUP(H1351,BD!BN$2:BO$51,2,FALSE)),"",VLOOKUP(H1351,BD!BN$2:BO$51,2,FALSE))</f>
        <v>BLOQUE 43</v>
      </c>
      <c r="J1351" s="74" t="str">
        <f t="shared" si="81"/>
        <v>IT</v>
      </c>
      <c r="K1351" s="74" t="str">
        <f t="shared" si="85"/>
        <v>TIPUTINI</v>
      </c>
      <c r="L1351" s="74" t="str">
        <f t="shared" si="85"/>
        <v>PAD D</v>
      </c>
      <c r="M1351" s="74" t="str">
        <f t="shared" si="82"/>
        <v>TIPUTINI-D048</v>
      </c>
      <c r="N1351" s="71" t="s">
        <v>3382</v>
      </c>
    </row>
    <row r="1352" spans="1:14" hidden="1">
      <c r="A1352" s="74" t="s">
        <v>2827</v>
      </c>
      <c r="B1352" s="74" t="s">
        <v>5783</v>
      </c>
      <c r="C1352" s="74" t="s">
        <v>2988</v>
      </c>
      <c r="D1352" s="74" t="s">
        <v>3523</v>
      </c>
      <c r="E1352" s="74" t="s">
        <v>6030</v>
      </c>
      <c r="F1352" s="74" t="s">
        <v>6031</v>
      </c>
      <c r="G1352" s="74" t="s">
        <v>6031</v>
      </c>
      <c r="H1352" s="74" t="str">
        <f t="shared" si="83"/>
        <v>B43</v>
      </c>
      <c r="I1352" s="74" t="str">
        <f>IF(ISERROR(VLOOKUP(H1352,BD!BN$2:BO$51,2,FALSE)),"",VLOOKUP(H1352,BD!BN$2:BO$51,2,FALSE))</f>
        <v>BLOQUE 43</v>
      </c>
      <c r="J1352" s="74" t="str">
        <f t="shared" si="81"/>
        <v>IT</v>
      </c>
      <c r="K1352" s="74" t="str">
        <f t="shared" si="85"/>
        <v>TIPUTINI</v>
      </c>
      <c r="L1352" s="74" t="str">
        <f t="shared" si="85"/>
        <v>PAD D</v>
      </c>
      <c r="M1352" s="74" t="str">
        <f t="shared" si="82"/>
        <v>TIPUTINI-D049H</v>
      </c>
      <c r="N1352" s="71" t="s">
        <v>3382</v>
      </c>
    </row>
    <row r="1353" spans="1:14" hidden="1">
      <c r="A1353" s="74" t="s">
        <v>2827</v>
      </c>
      <c r="B1353" s="74" t="s">
        <v>5783</v>
      </c>
      <c r="C1353" s="74" t="s">
        <v>2988</v>
      </c>
      <c r="D1353" s="74" t="s">
        <v>3523</v>
      </c>
      <c r="E1353" s="74" t="s">
        <v>6032</v>
      </c>
      <c r="F1353" s="74" t="s">
        <v>6033</v>
      </c>
      <c r="G1353" s="74" t="s">
        <v>6033</v>
      </c>
      <c r="H1353" s="74" t="str">
        <f t="shared" si="83"/>
        <v>B43</v>
      </c>
      <c r="I1353" s="74" t="str">
        <f>IF(ISERROR(VLOOKUP(H1353,BD!BN$2:BO$51,2,FALSE)),"",VLOOKUP(H1353,BD!BN$2:BO$51,2,FALSE))</f>
        <v>BLOQUE 43</v>
      </c>
      <c r="J1353" s="74" t="str">
        <f t="shared" si="81"/>
        <v>IT</v>
      </c>
      <c r="K1353" s="74" t="str">
        <f t="shared" si="85"/>
        <v>TIPUTINI</v>
      </c>
      <c r="L1353" s="74" t="str">
        <f t="shared" si="85"/>
        <v>PAD D</v>
      </c>
      <c r="M1353" s="74" t="str">
        <f t="shared" si="82"/>
        <v>TIPUTINI-D050</v>
      </c>
      <c r="N1353" s="71" t="s">
        <v>3382</v>
      </c>
    </row>
    <row r="1354" spans="1:14" hidden="1">
      <c r="A1354" s="74" t="s">
        <v>2827</v>
      </c>
      <c r="B1354" s="74" t="s">
        <v>5783</v>
      </c>
      <c r="C1354" s="74" t="s">
        <v>2988</v>
      </c>
      <c r="D1354" s="74" t="s">
        <v>3523</v>
      </c>
      <c r="E1354" s="74" t="s">
        <v>6034</v>
      </c>
      <c r="F1354" s="74" t="s">
        <v>6035</v>
      </c>
      <c r="G1354" s="74" t="s">
        <v>6035</v>
      </c>
      <c r="H1354" s="74" t="str">
        <f t="shared" si="83"/>
        <v>B43</v>
      </c>
      <c r="I1354" s="74" t="str">
        <f>IF(ISERROR(VLOOKUP(H1354,BD!BN$2:BO$51,2,FALSE)),"",VLOOKUP(H1354,BD!BN$2:BO$51,2,FALSE))</f>
        <v>BLOQUE 43</v>
      </c>
      <c r="J1354" s="74" t="str">
        <f t="shared" si="81"/>
        <v>IT</v>
      </c>
      <c r="K1354" s="74" t="str">
        <f t="shared" si="85"/>
        <v>TIPUTINI</v>
      </c>
      <c r="L1354" s="74" t="str">
        <f t="shared" si="85"/>
        <v>PAD D</v>
      </c>
      <c r="M1354" s="74" t="str">
        <f t="shared" si="82"/>
        <v>TIPUTINI-D051H</v>
      </c>
      <c r="N1354" s="71" t="s">
        <v>3382</v>
      </c>
    </row>
    <row r="1355" spans="1:14" hidden="1">
      <c r="A1355" s="74" t="s">
        <v>2827</v>
      </c>
      <c r="B1355" s="74" t="s">
        <v>5783</v>
      </c>
      <c r="C1355" s="74" t="s">
        <v>2988</v>
      </c>
      <c r="D1355" s="74" t="s">
        <v>3523</v>
      </c>
      <c r="E1355" s="74" t="s">
        <v>6036</v>
      </c>
      <c r="F1355" s="74" t="s">
        <v>6037</v>
      </c>
      <c r="G1355" s="74" t="s">
        <v>6037</v>
      </c>
      <c r="H1355" s="74" t="str">
        <f t="shared" si="83"/>
        <v>B43</v>
      </c>
      <c r="I1355" s="74" t="str">
        <f>IF(ISERROR(VLOOKUP(H1355,BD!BN$2:BO$51,2,FALSE)),"",VLOOKUP(H1355,BD!BN$2:BO$51,2,FALSE))</f>
        <v>BLOQUE 43</v>
      </c>
      <c r="J1355" s="74" t="str">
        <f t="shared" si="81"/>
        <v>IT</v>
      </c>
      <c r="K1355" s="74" t="str">
        <f t="shared" si="85"/>
        <v>TIPUTINI</v>
      </c>
      <c r="L1355" s="74" t="str">
        <f t="shared" si="85"/>
        <v>PAD D</v>
      </c>
      <c r="M1355" s="74" t="str">
        <f t="shared" si="82"/>
        <v>TIPUTINI-D052H</v>
      </c>
      <c r="N1355" s="71" t="s">
        <v>3382</v>
      </c>
    </row>
    <row r="1356" spans="1:14" hidden="1">
      <c r="A1356" s="74" t="s">
        <v>2827</v>
      </c>
      <c r="B1356" s="74" t="s">
        <v>5783</v>
      </c>
      <c r="C1356" s="74" t="s">
        <v>2988</v>
      </c>
      <c r="D1356" s="74" t="s">
        <v>3523</v>
      </c>
      <c r="E1356" s="74" t="s">
        <v>6038</v>
      </c>
      <c r="F1356" s="74" t="s">
        <v>6039</v>
      </c>
      <c r="G1356" s="74" t="s">
        <v>6039</v>
      </c>
      <c r="H1356" s="74" t="str">
        <f t="shared" si="83"/>
        <v>B43</v>
      </c>
      <c r="I1356" s="74" t="str">
        <f>IF(ISERROR(VLOOKUP(H1356,BD!BN$2:BO$51,2,FALSE)),"",VLOOKUP(H1356,BD!BN$2:BO$51,2,FALSE))</f>
        <v>BLOQUE 43</v>
      </c>
      <c r="J1356" s="74" t="str">
        <f t="shared" si="81"/>
        <v>IT</v>
      </c>
      <c r="K1356" s="74" t="str">
        <f t="shared" si="85"/>
        <v>TIPUTINI</v>
      </c>
      <c r="L1356" s="74" t="str">
        <f t="shared" si="85"/>
        <v>PAD D</v>
      </c>
      <c r="M1356" s="74" t="str">
        <f t="shared" si="82"/>
        <v>TIPUTINI-D053</v>
      </c>
      <c r="N1356" s="71" t="s">
        <v>3382</v>
      </c>
    </row>
    <row r="1357" spans="1:14" hidden="1">
      <c r="A1357" s="74" t="s">
        <v>2827</v>
      </c>
      <c r="B1357" s="74" t="s">
        <v>5783</v>
      </c>
      <c r="C1357" s="74" t="s">
        <v>2988</v>
      </c>
      <c r="D1357" s="74" t="s">
        <v>3523</v>
      </c>
      <c r="E1357" s="74" t="s">
        <v>6040</v>
      </c>
      <c r="F1357" s="74" t="s">
        <v>6041</v>
      </c>
      <c r="G1357" s="74" t="s">
        <v>6041</v>
      </c>
      <c r="H1357" s="74" t="str">
        <f t="shared" si="83"/>
        <v>B43</v>
      </c>
      <c r="I1357" s="74" t="str">
        <f>IF(ISERROR(VLOOKUP(H1357,BD!BN$2:BO$51,2,FALSE)),"",VLOOKUP(H1357,BD!BN$2:BO$51,2,FALSE))</f>
        <v>BLOQUE 43</v>
      </c>
      <c r="J1357" s="74" t="str">
        <f t="shared" si="81"/>
        <v>IT</v>
      </c>
      <c r="K1357" s="74" t="str">
        <f t="shared" si="85"/>
        <v>TIPUTINI</v>
      </c>
      <c r="L1357" s="74" t="str">
        <f t="shared" si="85"/>
        <v>PAD D</v>
      </c>
      <c r="M1357" s="74" t="str">
        <f t="shared" si="82"/>
        <v>TIPUTINI-D054</v>
      </c>
      <c r="N1357" s="71" t="s">
        <v>3382</v>
      </c>
    </row>
    <row r="1358" spans="1:14" hidden="1">
      <c r="A1358" s="74" t="s">
        <v>2827</v>
      </c>
      <c r="B1358" s="74" t="s">
        <v>5783</v>
      </c>
      <c r="C1358" s="74" t="s">
        <v>2988</v>
      </c>
      <c r="D1358" s="74" t="s">
        <v>3523</v>
      </c>
      <c r="E1358" s="74" t="s">
        <v>6042</v>
      </c>
      <c r="F1358" s="74" t="s">
        <v>6043</v>
      </c>
      <c r="G1358" s="74" t="s">
        <v>6043</v>
      </c>
      <c r="H1358" s="74" t="str">
        <f t="shared" si="83"/>
        <v>B43</v>
      </c>
      <c r="I1358" s="74" t="str">
        <f>IF(ISERROR(VLOOKUP(H1358,BD!BN$2:BO$51,2,FALSE)),"",VLOOKUP(H1358,BD!BN$2:BO$51,2,FALSE))</f>
        <v>BLOQUE 43</v>
      </c>
      <c r="J1358" s="74" t="str">
        <f t="shared" si="81"/>
        <v>IT</v>
      </c>
      <c r="K1358" s="74" t="str">
        <f t="shared" si="85"/>
        <v>TIPUTINI</v>
      </c>
      <c r="L1358" s="74" t="str">
        <f t="shared" si="85"/>
        <v>PAD D</v>
      </c>
      <c r="M1358" s="74" t="str">
        <f t="shared" si="82"/>
        <v>TIPUTINI-D055H</v>
      </c>
      <c r="N1358" s="71" t="s">
        <v>3382</v>
      </c>
    </row>
    <row r="1359" spans="1:14" hidden="1">
      <c r="A1359" s="74" t="s">
        <v>2827</v>
      </c>
      <c r="B1359" s="74" t="s">
        <v>5783</v>
      </c>
      <c r="C1359" s="74" t="s">
        <v>2988</v>
      </c>
      <c r="D1359" s="74" t="s">
        <v>3523</v>
      </c>
      <c r="E1359" s="74" t="s">
        <v>6044</v>
      </c>
      <c r="F1359" s="74" t="s">
        <v>6045</v>
      </c>
      <c r="G1359" s="74" t="s">
        <v>6045</v>
      </c>
      <c r="H1359" s="74" t="str">
        <f t="shared" si="83"/>
        <v>B43</v>
      </c>
      <c r="I1359" s="74" t="str">
        <f>IF(ISERROR(VLOOKUP(H1359,BD!BN$2:BO$51,2,FALSE)),"",VLOOKUP(H1359,BD!BN$2:BO$51,2,FALSE))</f>
        <v>BLOQUE 43</v>
      </c>
      <c r="J1359" s="74" t="str">
        <f t="shared" si="81"/>
        <v>IT</v>
      </c>
      <c r="K1359" s="74" t="str">
        <f t="shared" si="85"/>
        <v>TIPUTINI</v>
      </c>
      <c r="L1359" s="74" t="str">
        <f t="shared" si="85"/>
        <v>PAD D</v>
      </c>
      <c r="M1359" s="74" t="str">
        <f t="shared" ref="M1359:M1422" si="86">+IF(F1359=F1358,E1359&amp;RIGHT(G1359,2),E1359)</f>
        <v>TIPUTINI-D057</v>
      </c>
      <c r="N1359" s="71" t="s">
        <v>3382</v>
      </c>
    </row>
    <row r="1360" spans="1:14" hidden="1">
      <c r="A1360" s="74" t="s">
        <v>2827</v>
      </c>
      <c r="B1360" s="74" t="s">
        <v>5783</v>
      </c>
      <c r="C1360" s="74" t="s">
        <v>2988</v>
      </c>
      <c r="D1360" s="74" t="s">
        <v>3523</v>
      </c>
      <c r="E1360" s="74" t="s">
        <v>6046</v>
      </c>
      <c r="F1360" s="74" t="s">
        <v>6047</v>
      </c>
      <c r="G1360" s="74" t="s">
        <v>6047</v>
      </c>
      <c r="H1360" s="74" t="str">
        <f t="shared" si="83"/>
        <v>B43</v>
      </c>
      <c r="I1360" s="74" t="str">
        <f>IF(ISERROR(VLOOKUP(H1360,BD!BN$2:BO$51,2,FALSE)),"",VLOOKUP(H1360,BD!BN$2:BO$51,2,FALSE))</f>
        <v>BLOQUE 43</v>
      </c>
      <c r="J1360" s="74" t="str">
        <f t="shared" si="81"/>
        <v>IT</v>
      </c>
      <c r="K1360" s="74" t="str">
        <f t="shared" si="85"/>
        <v>TIPUTINI</v>
      </c>
      <c r="L1360" s="74" t="str">
        <f t="shared" si="85"/>
        <v>PAD D</v>
      </c>
      <c r="M1360" s="74" t="str">
        <f t="shared" si="86"/>
        <v>TIPUTINI-D059</v>
      </c>
      <c r="N1360" s="71" t="s">
        <v>3382</v>
      </c>
    </row>
    <row r="1361" spans="1:14" hidden="1">
      <c r="A1361" s="74" t="s">
        <v>2827</v>
      </c>
      <c r="B1361" s="74" t="s">
        <v>5783</v>
      </c>
      <c r="C1361" s="74" t="s">
        <v>2988</v>
      </c>
      <c r="D1361" s="74" t="s">
        <v>3523</v>
      </c>
      <c r="E1361" s="74" t="s">
        <v>6046</v>
      </c>
      <c r="F1361" s="74" t="s">
        <v>6047</v>
      </c>
      <c r="G1361" s="74" t="s">
        <v>6048</v>
      </c>
      <c r="H1361" s="74" t="str">
        <f t="shared" si="83"/>
        <v>B43</v>
      </c>
      <c r="I1361" s="74" t="str">
        <f>IF(ISERROR(VLOOKUP(H1361,BD!BN$2:BO$51,2,FALSE)),"",VLOOKUP(H1361,BD!BN$2:BO$51,2,FALSE))</f>
        <v>BLOQUE 43</v>
      </c>
      <c r="J1361" s="74" t="str">
        <f t="shared" si="81"/>
        <v>IT</v>
      </c>
      <c r="K1361" s="74" t="str">
        <f t="shared" si="85"/>
        <v>TIPUTINI</v>
      </c>
      <c r="L1361" s="74" t="str">
        <f t="shared" si="85"/>
        <v>PAD D</v>
      </c>
      <c r="M1361" s="74" t="str">
        <f t="shared" si="86"/>
        <v>TIPUTINI-D059S1</v>
      </c>
      <c r="N1361" s="71" t="s">
        <v>3382</v>
      </c>
    </row>
    <row r="1362" spans="1:14" hidden="1">
      <c r="A1362" s="74" t="s">
        <v>2827</v>
      </c>
      <c r="B1362" s="74" t="s">
        <v>5783</v>
      </c>
      <c r="C1362" s="74" t="s">
        <v>2988</v>
      </c>
      <c r="D1362" s="74" t="s">
        <v>3523</v>
      </c>
      <c r="E1362" s="74" t="s">
        <v>6049</v>
      </c>
      <c r="F1362" s="74" t="s">
        <v>6050</v>
      </c>
      <c r="G1362" s="74" t="s">
        <v>6050</v>
      </c>
      <c r="H1362" s="74" t="str">
        <f t="shared" si="83"/>
        <v>B43</v>
      </c>
      <c r="I1362" s="74" t="str">
        <f>IF(ISERROR(VLOOKUP(H1362,BD!BN$2:BO$51,2,FALSE)),"",VLOOKUP(H1362,BD!BN$2:BO$51,2,FALSE))</f>
        <v>BLOQUE 43</v>
      </c>
      <c r="J1362" s="74" t="str">
        <f t="shared" si="81"/>
        <v>IT</v>
      </c>
      <c r="K1362" s="74" t="str">
        <f t="shared" si="85"/>
        <v>TIPUTINI</v>
      </c>
      <c r="L1362" s="74" t="str">
        <f t="shared" si="85"/>
        <v>PAD D</v>
      </c>
      <c r="M1362" s="74" t="str">
        <f t="shared" si="86"/>
        <v>TIPUTINI-D061</v>
      </c>
      <c r="N1362" s="71" t="s">
        <v>3382</v>
      </c>
    </row>
    <row r="1363" spans="1:14" hidden="1">
      <c r="A1363" s="74" t="s">
        <v>2827</v>
      </c>
      <c r="B1363" s="74" t="s">
        <v>5783</v>
      </c>
      <c r="C1363" s="74" t="s">
        <v>2988</v>
      </c>
      <c r="D1363" s="74" t="s">
        <v>3523</v>
      </c>
      <c r="E1363" s="74" t="s">
        <v>6051</v>
      </c>
      <c r="F1363" s="74" t="s">
        <v>6052</v>
      </c>
      <c r="G1363" s="74" t="s">
        <v>6052</v>
      </c>
      <c r="H1363" s="74" t="str">
        <f t="shared" si="83"/>
        <v>B43</v>
      </c>
      <c r="I1363" s="74" t="str">
        <f>IF(ISERROR(VLOOKUP(H1363,BD!BN$2:BO$51,2,FALSE)),"",VLOOKUP(H1363,BD!BN$2:BO$51,2,FALSE))</f>
        <v>BLOQUE 43</v>
      </c>
      <c r="J1363" s="74" t="str">
        <f t="shared" si="81"/>
        <v>IT</v>
      </c>
      <c r="K1363" s="74" t="str">
        <f t="shared" si="85"/>
        <v>TIPUTINI</v>
      </c>
      <c r="L1363" s="74" t="str">
        <f t="shared" si="85"/>
        <v>PAD D</v>
      </c>
      <c r="M1363" s="74" t="str">
        <f t="shared" si="86"/>
        <v>TIPUTINI-D063</v>
      </c>
      <c r="N1363" s="71" t="s">
        <v>3382</v>
      </c>
    </row>
    <row r="1364" spans="1:14" hidden="1">
      <c r="A1364" s="74" t="s">
        <v>2827</v>
      </c>
      <c r="B1364" s="74" t="s">
        <v>5783</v>
      </c>
      <c r="C1364" s="74" t="s">
        <v>2988</v>
      </c>
      <c r="D1364" s="74" t="s">
        <v>3523</v>
      </c>
      <c r="E1364" s="74" t="s">
        <v>6053</v>
      </c>
      <c r="F1364" s="74" t="s">
        <v>6054</v>
      </c>
      <c r="G1364" s="74" t="s">
        <v>6054</v>
      </c>
      <c r="H1364" s="74" t="str">
        <f t="shared" si="83"/>
        <v>B43</v>
      </c>
      <c r="I1364" s="74" t="str">
        <f>IF(ISERROR(VLOOKUP(H1364,BD!BN$2:BO$51,2,FALSE)),"",VLOOKUP(H1364,BD!BN$2:BO$51,2,FALSE))</f>
        <v>BLOQUE 43</v>
      </c>
      <c r="J1364" s="74" t="str">
        <f t="shared" si="81"/>
        <v>IT</v>
      </c>
      <c r="K1364" s="74" t="str">
        <f t="shared" si="85"/>
        <v>TIPUTINI</v>
      </c>
      <c r="L1364" s="74" t="str">
        <f t="shared" si="85"/>
        <v>PAD D</v>
      </c>
      <c r="M1364" s="74" t="str">
        <f t="shared" si="86"/>
        <v>TIPUTINI-D065</v>
      </c>
      <c r="N1364" s="71" t="s">
        <v>3382</v>
      </c>
    </row>
    <row r="1365" spans="1:14" hidden="1">
      <c r="A1365" s="74" t="s">
        <v>2827</v>
      </c>
      <c r="B1365" s="74" t="s">
        <v>5783</v>
      </c>
      <c r="C1365" s="74" t="s">
        <v>2988</v>
      </c>
      <c r="D1365" s="74" t="s">
        <v>3523</v>
      </c>
      <c r="E1365" s="74" t="s">
        <v>6053</v>
      </c>
      <c r="F1365" s="74" t="s">
        <v>6054</v>
      </c>
      <c r="G1365" s="74" t="s">
        <v>6055</v>
      </c>
      <c r="H1365" s="74" t="str">
        <f t="shared" ref="H1365:H1428" si="87">+A1365</f>
        <v>B43</v>
      </c>
      <c r="I1365" s="74" t="str">
        <f>IF(ISERROR(VLOOKUP(H1365,BD!BN$2:BO$51,2,FALSE)),"",VLOOKUP(H1365,BD!BN$2:BO$51,2,FALSE))</f>
        <v>BLOQUE 43</v>
      </c>
      <c r="J1365" s="74" t="str">
        <f t="shared" si="81"/>
        <v>IT</v>
      </c>
      <c r="K1365" s="74" t="str">
        <f t="shared" si="85"/>
        <v>TIPUTINI</v>
      </c>
      <c r="L1365" s="74" t="str">
        <f t="shared" si="85"/>
        <v>PAD D</v>
      </c>
      <c r="M1365" s="74" t="str">
        <f t="shared" si="86"/>
        <v>TIPUTINI-D065S1</v>
      </c>
      <c r="N1365" s="71" t="s">
        <v>3382</v>
      </c>
    </row>
    <row r="1366" spans="1:14" hidden="1">
      <c r="A1366" s="74" t="s">
        <v>2827</v>
      </c>
      <c r="B1366" s="74" t="s">
        <v>5783</v>
      </c>
      <c r="C1366" s="74" t="s">
        <v>2988</v>
      </c>
      <c r="D1366" s="74" t="s">
        <v>3599</v>
      </c>
      <c r="E1366" s="74" t="s">
        <v>6056</v>
      </c>
      <c r="F1366" s="74" t="s">
        <v>6057</v>
      </c>
      <c r="G1366" s="74" t="s">
        <v>6057</v>
      </c>
      <c r="H1366" s="74" t="str">
        <f t="shared" si="87"/>
        <v>B43</v>
      </c>
      <c r="I1366" s="74" t="str">
        <f>IF(ISERROR(VLOOKUP(H1366,BD!BN$2:BO$51,2,FALSE)),"",VLOOKUP(H1366,BD!BN$2:BO$51,2,FALSE))</f>
        <v>BLOQUE 43</v>
      </c>
      <c r="J1366" s="74" t="str">
        <f t="shared" si="81"/>
        <v>IT</v>
      </c>
      <c r="K1366" s="74" t="str">
        <f t="shared" si="85"/>
        <v>TIPUTINI</v>
      </c>
      <c r="L1366" s="74" t="str">
        <f t="shared" si="85"/>
        <v>PAD E</v>
      </c>
      <c r="M1366" s="74" t="str">
        <f t="shared" si="86"/>
        <v>TIPUTINI-E069H</v>
      </c>
      <c r="N1366" s="71" t="s">
        <v>3382</v>
      </c>
    </row>
    <row r="1367" spans="1:14" hidden="1">
      <c r="A1367" s="74" t="s">
        <v>2827</v>
      </c>
      <c r="B1367" s="74" t="s">
        <v>5783</v>
      </c>
      <c r="C1367" s="74" t="s">
        <v>2988</v>
      </c>
      <c r="D1367" s="74" t="s">
        <v>3599</v>
      </c>
      <c r="E1367" s="74" t="s">
        <v>6058</v>
      </c>
      <c r="F1367" s="74" t="s">
        <v>6059</v>
      </c>
      <c r="G1367" s="74" t="s">
        <v>6059</v>
      </c>
      <c r="H1367" s="74" t="str">
        <f t="shared" si="87"/>
        <v>B43</v>
      </c>
      <c r="I1367" s="74" t="str">
        <f>IF(ISERROR(VLOOKUP(H1367,BD!BN$2:BO$51,2,FALSE)),"",VLOOKUP(H1367,BD!BN$2:BO$51,2,FALSE))</f>
        <v>BLOQUE 43</v>
      </c>
      <c r="J1367" s="74" t="str">
        <f t="shared" si="81"/>
        <v>IT</v>
      </c>
      <c r="K1367" s="74" t="str">
        <f t="shared" si="85"/>
        <v>TIPUTINI</v>
      </c>
      <c r="L1367" s="74" t="str">
        <f t="shared" si="85"/>
        <v>PAD E</v>
      </c>
      <c r="M1367" s="74" t="str">
        <f t="shared" si="86"/>
        <v>TIPUTINI-E070</v>
      </c>
      <c r="N1367" s="71" t="s">
        <v>3382</v>
      </c>
    </row>
    <row r="1368" spans="1:14" hidden="1">
      <c r="A1368" s="74" t="s">
        <v>2827</v>
      </c>
      <c r="B1368" s="74" t="s">
        <v>5783</v>
      </c>
      <c r="C1368" s="74" t="s">
        <v>2988</v>
      </c>
      <c r="D1368" s="74" t="s">
        <v>3599</v>
      </c>
      <c r="E1368" s="74" t="s">
        <v>6060</v>
      </c>
      <c r="F1368" s="74" t="s">
        <v>6061</v>
      </c>
      <c r="G1368" s="74" t="s">
        <v>6061</v>
      </c>
      <c r="H1368" s="74" t="str">
        <f t="shared" si="87"/>
        <v>B43</v>
      </c>
      <c r="I1368" s="74" t="str">
        <f>IF(ISERROR(VLOOKUP(H1368,BD!BN$2:BO$51,2,FALSE)),"",VLOOKUP(H1368,BD!BN$2:BO$51,2,FALSE))</f>
        <v>BLOQUE 43</v>
      </c>
      <c r="J1368" s="74" t="str">
        <f t="shared" si="81"/>
        <v>IT</v>
      </c>
      <c r="K1368" s="74" t="str">
        <f t="shared" si="85"/>
        <v>TIPUTINI</v>
      </c>
      <c r="L1368" s="74" t="str">
        <f t="shared" si="85"/>
        <v>PAD E</v>
      </c>
      <c r="M1368" s="74" t="str">
        <f t="shared" si="86"/>
        <v>TIPUTINI-E071</v>
      </c>
      <c r="N1368" s="71" t="s">
        <v>3382</v>
      </c>
    </row>
    <row r="1369" spans="1:14" hidden="1">
      <c r="A1369" s="74" t="s">
        <v>2827</v>
      </c>
      <c r="B1369" s="74" t="s">
        <v>5783</v>
      </c>
      <c r="C1369" s="74" t="s">
        <v>2988</v>
      </c>
      <c r="D1369" s="74" t="s">
        <v>3599</v>
      </c>
      <c r="E1369" s="74" t="s">
        <v>6062</v>
      </c>
      <c r="F1369" s="74" t="s">
        <v>6063</v>
      </c>
      <c r="G1369" s="74" t="s">
        <v>6063</v>
      </c>
      <c r="H1369" s="74" t="str">
        <f t="shared" si="87"/>
        <v>B43</v>
      </c>
      <c r="I1369" s="74" t="str">
        <f>IF(ISERROR(VLOOKUP(H1369,BD!BN$2:BO$51,2,FALSE)),"",VLOOKUP(H1369,BD!BN$2:BO$51,2,FALSE))</f>
        <v>BLOQUE 43</v>
      </c>
      <c r="J1369" s="74" t="str">
        <f t="shared" si="81"/>
        <v>IT</v>
      </c>
      <c r="K1369" s="74" t="str">
        <f t="shared" si="85"/>
        <v>TIPUTINI</v>
      </c>
      <c r="L1369" s="74" t="str">
        <f t="shared" si="85"/>
        <v>PAD E</v>
      </c>
      <c r="M1369" s="74" t="str">
        <f t="shared" si="86"/>
        <v>TIPUTINI-E072</v>
      </c>
      <c r="N1369" s="71" t="s">
        <v>3382</v>
      </c>
    </row>
    <row r="1370" spans="1:14" hidden="1">
      <c r="A1370" s="74" t="s">
        <v>2827</v>
      </c>
      <c r="B1370" s="74" t="s">
        <v>5783</v>
      </c>
      <c r="C1370" s="74" t="s">
        <v>2988</v>
      </c>
      <c r="D1370" s="74" t="s">
        <v>3599</v>
      </c>
      <c r="E1370" s="74" t="s">
        <v>6064</v>
      </c>
      <c r="F1370" s="74" t="s">
        <v>6065</v>
      </c>
      <c r="G1370" s="74" t="s">
        <v>6065</v>
      </c>
      <c r="H1370" s="74" t="str">
        <f t="shared" si="87"/>
        <v>B43</v>
      </c>
      <c r="I1370" s="74" t="str">
        <f>IF(ISERROR(VLOOKUP(H1370,BD!BN$2:BO$51,2,FALSE)),"",VLOOKUP(H1370,BD!BN$2:BO$51,2,FALSE))</f>
        <v>BLOQUE 43</v>
      </c>
      <c r="J1370" s="74" t="str">
        <f t="shared" si="81"/>
        <v>IT</v>
      </c>
      <c r="K1370" s="74" t="str">
        <f t="shared" si="85"/>
        <v>TIPUTINI</v>
      </c>
      <c r="L1370" s="74" t="str">
        <f t="shared" si="85"/>
        <v>PAD E</v>
      </c>
      <c r="M1370" s="74" t="str">
        <f t="shared" si="86"/>
        <v>TIPUTINI-E073H</v>
      </c>
      <c r="N1370" s="71" t="s">
        <v>3382</v>
      </c>
    </row>
    <row r="1371" spans="1:14" hidden="1">
      <c r="A1371" s="74" t="s">
        <v>2827</v>
      </c>
      <c r="B1371" s="74" t="s">
        <v>5783</v>
      </c>
      <c r="C1371" s="74" t="s">
        <v>2988</v>
      </c>
      <c r="D1371" s="74" t="s">
        <v>3599</v>
      </c>
      <c r="E1371" s="74" t="s">
        <v>6066</v>
      </c>
      <c r="F1371" s="74" t="s">
        <v>6067</v>
      </c>
      <c r="G1371" s="74" t="s">
        <v>6067</v>
      </c>
      <c r="H1371" s="74" t="str">
        <f t="shared" si="87"/>
        <v>B43</v>
      </c>
      <c r="I1371" s="74" t="str">
        <f>IF(ISERROR(VLOOKUP(H1371,BD!BN$2:BO$51,2,FALSE)),"",VLOOKUP(H1371,BD!BN$2:BO$51,2,FALSE))</f>
        <v>BLOQUE 43</v>
      </c>
      <c r="J1371" s="74" t="str">
        <f t="shared" si="81"/>
        <v>IT</v>
      </c>
      <c r="K1371" s="74" t="str">
        <f t="shared" si="85"/>
        <v>TIPUTINI</v>
      </c>
      <c r="L1371" s="74" t="str">
        <f t="shared" si="85"/>
        <v>PAD E</v>
      </c>
      <c r="M1371" s="74" t="str">
        <f t="shared" si="86"/>
        <v>TIPUTINI-E074H</v>
      </c>
      <c r="N1371" s="71" t="s">
        <v>3382</v>
      </c>
    </row>
    <row r="1372" spans="1:14" hidden="1">
      <c r="A1372" s="74" t="s">
        <v>2827</v>
      </c>
      <c r="B1372" s="74" t="s">
        <v>5783</v>
      </c>
      <c r="C1372" s="74" t="s">
        <v>2988</v>
      </c>
      <c r="D1372" s="74" t="s">
        <v>3599</v>
      </c>
      <c r="E1372" s="74" t="s">
        <v>6068</v>
      </c>
      <c r="F1372" s="74" t="s">
        <v>6069</v>
      </c>
      <c r="G1372" s="74" t="s">
        <v>6069</v>
      </c>
      <c r="H1372" s="74" t="str">
        <f t="shared" si="87"/>
        <v>B43</v>
      </c>
      <c r="I1372" s="74" t="str">
        <f>IF(ISERROR(VLOOKUP(H1372,BD!BN$2:BO$51,2,FALSE)),"",VLOOKUP(H1372,BD!BN$2:BO$51,2,FALSE))</f>
        <v>BLOQUE 43</v>
      </c>
      <c r="J1372" s="74" t="str">
        <f t="shared" si="81"/>
        <v>IT</v>
      </c>
      <c r="K1372" s="74" t="str">
        <f t="shared" si="85"/>
        <v>TIPUTINI</v>
      </c>
      <c r="L1372" s="74" t="str">
        <f t="shared" si="85"/>
        <v>PAD E</v>
      </c>
      <c r="M1372" s="74" t="str">
        <f t="shared" si="86"/>
        <v>TIPUTINI-E075H</v>
      </c>
      <c r="N1372" s="71" t="s">
        <v>3382</v>
      </c>
    </row>
    <row r="1373" spans="1:14" hidden="1">
      <c r="A1373" s="74" t="s">
        <v>2827</v>
      </c>
      <c r="B1373" s="74" t="s">
        <v>5783</v>
      </c>
      <c r="C1373" s="74" t="s">
        <v>2988</v>
      </c>
      <c r="D1373" s="74" t="s">
        <v>3599</v>
      </c>
      <c r="E1373" s="74" t="s">
        <v>6070</v>
      </c>
      <c r="F1373" s="74" t="s">
        <v>6071</v>
      </c>
      <c r="G1373" s="74" t="s">
        <v>6071</v>
      </c>
      <c r="H1373" s="74" t="str">
        <f t="shared" si="87"/>
        <v>B43</v>
      </c>
      <c r="I1373" s="74" t="str">
        <f>IF(ISERROR(VLOOKUP(H1373,BD!BN$2:BO$51,2,FALSE)),"",VLOOKUP(H1373,BD!BN$2:BO$51,2,FALSE))</f>
        <v>BLOQUE 43</v>
      </c>
      <c r="J1373" s="74" t="str">
        <f t="shared" si="81"/>
        <v>IT</v>
      </c>
      <c r="K1373" s="74" t="str">
        <f t="shared" si="85"/>
        <v>TIPUTINI</v>
      </c>
      <c r="L1373" s="74" t="str">
        <f t="shared" si="85"/>
        <v>PAD E</v>
      </c>
      <c r="M1373" s="74" t="str">
        <f t="shared" si="86"/>
        <v>TIPUTINI-E076</v>
      </c>
      <c r="N1373" s="71" t="s">
        <v>3382</v>
      </c>
    </row>
    <row r="1374" spans="1:14" hidden="1">
      <c r="A1374" s="74" t="s">
        <v>2827</v>
      </c>
      <c r="B1374" s="74" t="s">
        <v>5783</v>
      </c>
      <c r="C1374" s="74" t="s">
        <v>2988</v>
      </c>
      <c r="D1374" s="74" t="s">
        <v>3599</v>
      </c>
      <c r="E1374" s="74" t="s">
        <v>6072</v>
      </c>
      <c r="F1374" s="74" t="s">
        <v>6073</v>
      </c>
      <c r="G1374" s="74" t="s">
        <v>6073</v>
      </c>
      <c r="H1374" s="74" t="str">
        <f t="shared" si="87"/>
        <v>B43</v>
      </c>
      <c r="I1374" s="74" t="str">
        <f>IF(ISERROR(VLOOKUP(H1374,BD!BN$2:BO$51,2,FALSE)),"",VLOOKUP(H1374,BD!BN$2:BO$51,2,FALSE))</f>
        <v>BLOQUE 43</v>
      </c>
      <c r="J1374" s="74" t="str">
        <f t="shared" si="81"/>
        <v>IT</v>
      </c>
      <c r="K1374" s="74" t="str">
        <f t="shared" si="85"/>
        <v>TIPUTINI</v>
      </c>
      <c r="L1374" s="74" t="str">
        <f t="shared" si="85"/>
        <v>PAD E</v>
      </c>
      <c r="M1374" s="74" t="str">
        <f t="shared" si="86"/>
        <v>TIPUTINI-E077</v>
      </c>
      <c r="N1374" s="71" t="s">
        <v>3382</v>
      </c>
    </row>
    <row r="1375" spans="1:14" hidden="1">
      <c r="A1375" s="74" t="s">
        <v>2827</v>
      </c>
      <c r="B1375" s="74" t="s">
        <v>5783</v>
      </c>
      <c r="C1375" s="74" t="s">
        <v>2988</v>
      </c>
      <c r="D1375" s="74" t="s">
        <v>3599</v>
      </c>
      <c r="E1375" s="74" t="s">
        <v>6074</v>
      </c>
      <c r="F1375" s="74" t="s">
        <v>6075</v>
      </c>
      <c r="G1375" s="74" t="s">
        <v>6075</v>
      </c>
      <c r="H1375" s="74" t="str">
        <f t="shared" si="87"/>
        <v>B43</v>
      </c>
      <c r="I1375" s="74" t="str">
        <f>IF(ISERROR(VLOOKUP(H1375,BD!BN$2:BO$51,2,FALSE)),"",VLOOKUP(H1375,BD!BN$2:BO$51,2,FALSE))</f>
        <v>BLOQUE 43</v>
      </c>
      <c r="J1375" s="74" t="str">
        <f t="shared" si="81"/>
        <v>IT</v>
      </c>
      <c r="K1375" s="74" t="str">
        <f t="shared" si="85"/>
        <v>TIPUTINI</v>
      </c>
      <c r="L1375" s="74" t="str">
        <f t="shared" si="85"/>
        <v>PAD E</v>
      </c>
      <c r="M1375" s="74" t="str">
        <f t="shared" si="86"/>
        <v>TIPUTINI-E078H</v>
      </c>
      <c r="N1375" s="71" t="s">
        <v>3382</v>
      </c>
    </row>
    <row r="1376" spans="1:14" hidden="1">
      <c r="A1376" s="74" t="s">
        <v>2827</v>
      </c>
      <c r="B1376" s="74" t="s">
        <v>5783</v>
      </c>
      <c r="C1376" s="74" t="s">
        <v>2988</v>
      </c>
      <c r="D1376" s="74" t="s">
        <v>3599</v>
      </c>
      <c r="E1376" s="74" t="s">
        <v>6076</v>
      </c>
      <c r="F1376" s="74" t="s">
        <v>6077</v>
      </c>
      <c r="G1376" s="74" t="s">
        <v>6077</v>
      </c>
      <c r="H1376" s="74" t="str">
        <f t="shared" si="87"/>
        <v>B43</v>
      </c>
      <c r="I1376" s="74" t="str">
        <f>IF(ISERROR(VLOOKUP(H1376,BD!BN$2:BO$51,2,FALSE)),"",VLOOKUP(H1376,BD!BN$2:BO$51,2,FALSE))</f>
        <v>BLOQUE 43</v>
      </c>
      <c r="J1376" s="74" t="str">
        <f t="shared" si="81"/>
        <v>IT</v>
      </c>
      <c r="K1376" s="74" t="str">
        <f t="shared" si="85"/>
        <v>TIPUTINI</v>
      </c>
      <c r="L1376" s="74" t="str">
        <f t="shared" si="85"/>
        <v>PAD E</v>
      </c>
      <c r="M1376" s="74" t="str">
        <f t="shared" si="86"/>
        <v>TIPUTINI-E079H</v>
      </c>
      <c r="N1376" s="71" t="s">
        <v>3382</v>
      </c>
    </row>
    <row r="1377" spans="1:14" hidden="1">
      <c r="A1377" s="74" t="s">
        <v>2827</v>
      </c>
      <c r="B1377" s="74" t="s">
        <v>5783</v>
      </c>
      <c r="C1377" s="74" t="s">
        <v>2988</v>
      </c>
      <c r="D1377" s="74" t="s">
        <v>6078</v>
      </c>
      <c r="E1377" s="74" t="s">
        <v>6079</v>
      </c>
      <c r="F1377" s="74" t="s">
        <v>6080</v>
      </c>
      <c r="G1377" s="74" t="s">
        <v>6080</v>
      </c>
      <c r="H1377" s="74" t="str">
        <f t="shared" si="87"/>
        <v>B43</v>
      </c>
      <c r="I1377" s="74" t="str">
        <f>IF(ISERROR(VLOOKUP(H1377,BD!BN$2:BO$51,2,FALSE)),"",VLOOKUP(H1377,BD!BN$2:BO$51,2,FALSE))</f>
        <v>BLOQUE 43</v>
      </c>
      <c r="J1377" s="74" t="str">
        <f t="shared" si="81"/>
        <v>IT</v>
      </c>
      <c r="K1377" s="74" t="str">
        <f t="shared" si="85"/>
        <v>TIPUTINI</v>
      </c>
      <c r="L1377" s="74" t="str">
        <f t="shared" si="85"/>
        <v>PAD CP</v>
      </c>
      <c r="M1377" s="74" t="str">
        <f t="shared" si="86"/>
        <v>TIPUTINI-CP082I</v>
      </c>
      <c r="N1377" s="71" t="s">
        <v>3382</v>
      </c>
    </row>
    <row r="1378" spans="1:14" hidden="1">
      <c r="A1378" s="74" t="s">
        <v>2827</v>
      </c>
      <c r="B1378" s="74" t="s">
        <v>5783</v>
      </c>
      <c r="C1378" s="74" t="s">
        <v>2988</v>
      </c>
      <c r="D1378" s="74" t="s">
        <v>6078</v>
      </c>
      <c r="E1378" s="74" t="s">
        <v>6081</v>
      </c>
      <c r="F1378" s="74" t="s">
        <v>6082</v>
      </c>
      <c r="G1378" s="74" t="s">
        <v>6082</v>
      </c>
      <c r="H1378" s="74" t="str">
        <f t="shared" si="87"/>
        <v>B43</v>
      </c>
      <c r="I1378" s="74" t="str">
        <f>IF(ISERROR(VLOOKUP(H1378,BD!BN$2:BO$51,2,FALSE)),"",VLOOKUP(H1378,BD!BN$2:BO$51,2,FALSE))</f>
        <v>BLOQUE 43</v>
      </c>
      <c r="J1378" s="74" t="str">
        <f t="shared" si="81"/>
        <v>IT</v>
      </c>
      <c r="K1378" s="74" t="str">
        <f t="shared" si="85"/>
        <v>TIPUTINI</v>
      </c>
      <c r="L1378" s="74" t="str">
        <f t="shared" si="85"/>
        <v>PAD CP</v>
      </c>
      <c r="M1378" s="74" t="str">
        <f t="shared" si="86"/>
        <v>TIPUTINI-CP083I</v>
      </c>
      <c r="N1378" s="71" t="s">
        <v>3382</v>
      </c>
    </row>
    <row r="1379" spans="1:14" hidden="1">
      <c r="A1379" s="74" t="s">
        <v>2827</v>
      </c>
      <c r="B1379" s="74" t="s">
        <v>5783</v>
      </c>
      <c r="C1379" s="74" t="s">
        <v>2988</v>
      </c>
      <c r="D1379" s="74" t="s">
        <v>6078</v>
      </c>
      <c r="E1379" s="74" t="s">
        <v>6083</v>
      </c>
      <c r="F1379" s="74" t="s">
        <v>6084</v>
      </c>
      <c r="G1379" s="74" t="s">
        <v>6084</v>
      </c>
      <c r="H1379" s="74" t="str">
        <f t="shared" si="87"/>
        <v>B43</v>
      </c>
      <c r="I1379" s="74" t="str">
        <f>IF(ISERROR(VLOOKUP(H1379,BD!BN$2:BO$51,2,FALSE)),"",VLOOKUP(H1379,BD!BN$2:BO$51,2,FALSE))</f>
        <v>BLOQUE 43</v>
      </c>
      <c r="J1379" s="74" t="str">
        <f t="shared" si="81"/>
        <v>IT</v>
      </c>
      <c r="K1379" s="74" t="str">
        <f t="shared" si="85"/>
        <v>TIPUTINI</v>
      </c>
      <c r="L1379" s="74" t="str">
        <f t="shared" si="85"/>
        <v>PAD CP</v>
      </c>
      <c r="M1379" s="74" t="str">
        <f t="shared" si="86"/>
        <v>TIPUTINI-CP084I</v>
      </c>
      <c r="N1379" s="71" t="s">
        <v>3382</v>
      </c>
    </row>
    <row r="1380" spans="1:14" hidden="1">
      <c r="A1380" s="74" t="s">
        <v>2827</v>
      </c>
      <c r="B1380" s="74" t="s">
        <v>5783</v>
      </c>
      <c r="C1380" s="74" t="s">
        <v>2988</v>
      </c>
      <c r="D1380" s="74" t="s">
        <v>6078</v>
      </c>
      <c r="E1380" s="74" t="s">
        <v>6085</v>
      </c>
      <c r="F1380" s="74" t="s">
        <v>6086</v>
      </c>
      <c r="G1380" s="74" t="s">
        <v>6086</v>
      </c>
      <c r="H1380" s="74" t="str">
        <f t="shared" si="87"/>
        <v>B43</v>
      </c>
      <c r="I1380" s="74" t="str">
        <f>IF(ISERROR(VLOOKUP(H1380,BD!BN$2:BO$51,2,FALSE)),"",VLOOKUP(H1380,BD!BN$2:BO$51,2,FALSE))</f>
        <v>BLOQUE 43</v>
      </c>
      <c r="J1380" s="74" t="str">
        <f t="shared" si="81"/>
        <v>IT</v>
      </c>
      <c r="K1380" s="74" t="str">
        <f t="shared" si="85"/>
        <v>TIPUTINI</v>
      </c>
      <c r="L1380" s="74" t="str">
        <f t="shared" si="85"/>
        <v>PAD CP</v>
      </c>
      <c r="M1380" s="74" t="str">
        <f t="shared" si="86"/>
        <v>TIPUTINI-CP086I</v>
      </c>
      <c r="N1380" s="71" t="s">
        <v>3382</v>
      </c>
    </row>
    <row r="1381" spans="1:14" hidden="1">
      <c r="A1381" s="74" t="s">
        <v>2827</v>
      </c>
      <c r="B1381" s="74" t="s">
        <v>5783</v>
      </c>
      <c r="C1381" s="74" t="s">
        <v>2988</v>
      </c>
      <c r="D1381" s="74" t="s">
        <v>6078</v>
      </c>
      <c r="E1381" s="74" t="s">
        <v>6087</v>
      </c>
      <c r="F1381" s="74" t="s">
        <v>6088</v>
      </c>
      <c r="G1381" s="74" t="s">
        <v>6088</v>
      </c>
      <c r="H1381" s="74" t="str">
        <f t="shared" si="87"/>
        <v>B43</v>
      </c>
      <c r="I1381" s="74" t="str">
        <f>IF(ISERROR(VLOOKUP(H1381,BD!BN$2:BO$51,2,FALSE)),"",VLOOKUP(H1381,BD!BN$2:BO$51,2,FALSE))</f>
        <v>BLOQUE 43</v>
      </c>
      <c r="J1381" s="74" t="str">
        <f t="shared" si="81"/>
        <v>IT</v>
      </c>
      <c r="K1381" s="74" t="str">
        <f t="shared" si="85"/>
        <v>TIPUTINI</v>
      </c>
      <c r="L1381" s="74" t="str">
        <f t="shared" si="85"/>
        <v>PAD CP</v>
      </c>
      <c r="M1381" s="74" t="str">
        <f t="shared" si="86"/>
        <v>TIPUTINI-CP087I</v>
      </c>
      <c r="N1381" s="71" t="s">
        <v>3382</v>
      </c>
    </row>
    <row r="1382" spans="1:14" hidden="1">
      <c r="A1382" s="74" t="s">
        <v>2837</v>
      </c>
      <c r="B1382" s="74" t="s">
        <v>5409</v>
      </c>
      <c r="C1382" s="74" t="s">
        <v>3111</v>
      </c>
      <c r="D1382" s="74" t="s">
        <v>3374</v>
      </c>
      <c r="E1382" s="74" t="s">
        <v>6089</v>
      </c>
      <c r="F1382" s="74" t="s">
        <v>6090</v>
      </c>
      <c r="G1382" s="74" t="s">
        <v>6090</v>
      </c>
      <c r="H1382" s="74" t="str">
        <f t="shared" si="87"/>
        <v>B44</v>
      </c>
      <c r="I1382" s="74" t="str">
        <f>IF(ISERROR(VLOOKUP(H1382,BD!BN$2:BO$51,2,FALSE)),"",VLOOKUP(H1382,BD!BN$2:BO$51,2,FALSE))</f>
        <v>BLOQUE 44</v>
      </c>
      <c r="J1382" s="74" t="str">
        <f t="shared" si="81"/>
        <v>PA</v>
      </c>
      <c r="K1382" s="74" t="str">
        <f t="shared" ref="K1382:L1397" si="88">+C1382</f>
        <v>PUCUNA</v>
      </c>
      <c r="L1382" s="74" t="str">
        <f t="shared" si="88"/>
        <v>PAD</v>
      </c>
      <c r="M1382" s="74" t="str">
        <f t="shared" si="86"/>
        <v>PUCUNA-001</v>
      </c>
      <c r="N1382" s="71" t="s">
        <v>3382</v>
      </c>
    </row>
    <row r="1383" spans="1:14" hidden="1">
      <c r="A1383" s="74" t="s">
        <v>2837</v>
      </c>
      <c r="B1383" s="74" t="s">
        <v>5409</v>
      </c>
      <c r="C1383" s="74" t="s">
        <v>3111</v>
      </c>
      <c r="D1383" s="74" t="s">
        <v>3374</v>
      </c>
      <c r="E1383" s="74" t="s">
        <v>6091</v>
      </c>
      <c r="F1383" s="74" t="s">
        <v>6092</v>
      </c>
      <c r="G1383" s="74" t="s">
        <v>6092</v>
      </c>
      <c r="H1383" s="74" t="str">
        <f t="shared" si="87"/>
        <v>B44</v>
      </c>
      <c r="I1383" s="74" t="str">
        <f>IF(ISERROR(VLOOKUP(H1383,BD!BN$2:BO$51,2,FALSE)),"",VLOOKUP(H1383,BD!BN$2:BO$51,2,FALSE))</f>
        <v>BLOQUE 44</v>
      </c>
      <c r="J1383" s="74" t="str">
        <f t="shared" si="81"/>
        <v>PA</v>
      </c>
      <c r="K1383" s="74" t="str">
        <f t="shared" si="88"/>
        <v>PUCUNA</v>
      </c>
      <c r="L1383" s="74" t="str">
        <f t="shared" si="88"/>
        <v>PAD</v>
      </c>
      <c r="M1383" s="74" t="str">
        <f t="shared" si="86"/>
        <v>PUCUNA-002</v>
      </c>
      <c r="N1383" s="71" t="s">
        <v>3382</v>
      </c>
    </row>
    <row r="1384" spans="1:14" hidden="1">
      <c r="A1384" s="74" t="s">
        <v>2837</v>
      </c>
      <c r="B1384" s="74" t="s">
        <v>5409</v>
      </c>
      <c r="C1384" s="74" t="s">
        <v>3111</v>
      </c>
      <c r="D1384" s="74" t="s">
        <v>3374</v>
      </c>
      <c r="E1384" s="74" t="s">
        <v>6093</v>
      </c>
      <c r="F1384" s="74" t="s">
        <v>6094</v>
      </c>
      <c r="G1384" s="74" t="s">
        <v>6094</v>
      </c>
      <c r="H1384" s="74" t="str">
        <f t="shared" si="87"/>
        <v>B44</v>
      </c>
      <c r="I1384" s="74" t="str">
        <f>IF(ISERROR(VLOOKUP(H1384,BD!BN$2:BO$51,2,FALSE)),"",VLOOKUP(H1384,BD!BN$2:BO$51,2,FALSE))</f>
        <v>BLOQUE 44</v>
      </c>
      <c r="J1384" s="74" t="str">
        <f t="shared" si="81"/>
        <v>PA</v>
      </c>
      <c r="K1384" s="74" t="str">
        <f t="shared" si="88"/>
        <v>PUCUNA</v>
      </c>
      <c r="L1384" s="74" t="str">
        <f t="shared" si="88"/>
        <v>PAD</v>
      </c>
      <c r="M1384" s="74" t="str">
        <f t="shared" si="86"/>
        <v>PUCUNA-003</v>
      </c>
      <c r="N1384" s="71" t="s">
        <v>3382</v>
      </c>
    </row>
    <row r="1385" spans="1:14" hidden="1">
      <c r="A1385" s="74" t="s">
        <v>2837</v>
      </c>
      <c r="B1385" s="74" t="s">
        <v>5409</v>
      </c>
      <c r="C1385" s="74" t="s">
        <v>3111</v>
      </c>
      <c r="D1385" s="74" t="s">
        <v>3374</v>
      </c>
      <c r="E1385" s="74" t="s">
        <v>6095</v>
      </c>
      <c r="F1385" s="74" t="s">
        <v>6096</v>
      </c>
      <c r="G1385" s="74" t="s">
        <v>6096</v>
      </c>
      <c r="H1385" s="74" t="str">
        <f t="shared" si="87"/>
        <v>B44</v>
      </c>
      <c r="I1385" s="74" t="str">
        <f>IF(ISERROR(VLOOKUP(H1385,BD!BN$2:BO$51,2,FALSE)),"",VLOOKUP(H1385,BD!BN$2:BO$51,2,FALSE))</f>
        <v>BLOQUE 44</v>
      </c>
      <c r="J1385" s="74" t="str">
        <f t="shared" si="81"/>
        <v>PA</v>
      </c>
      <c r="K1385" s="74" t="str">
        <f t="shared" si="88"/>
        <v>PUCUNA</v>
      </c>
      <c r="L1385" s="74" t="str">
        <f t="shared" si="88"/>
        <v>PAD</v>
      </c>
      <c r="M1385" s="74" t="str">
        <f t="shared" si="86"/>
        <v>PUCUNA-004</v>
      </c>
      <c r="N1385" s="71" t="s">
        <v>3382</v>
      </c>
    </row>
    <row r="1386" spans="1:14" hidden="1">
      <c r="A1386" s="74" t="s">
        <v>2837</v>
      </c>
      <c r="B1386" s="74" t="s">
        <v>5409</v>
      </c>
      <c r="C1386" s="74" t="s">
        <v>3111</v>
      </c>
      <c r="D1386" s="74" t="s">
        <v>3374</v>
      </c>
      <c r="E1386" s="74" t="s">
        <v>6097</v>
      </c>
      <c r="F1386" s="74" t="s">
        <v>6098</v>
      </c>
      <c r="G1386" s="74" t="s">
        <v>6098</v>
      </c>
      <c r="H1386" s="74" t="str">
        <f t="shared" si="87"/>
        <v>B44</v>
      </c>
      <c r="I1386" s="74" t="str">
        <f>IF(ISERROR(VLOOKUP(H1386,BD!BN$2:BO$51,2,FALSE)),"",VLOOKUP(H1386,BD!BN$2:BO$51,2,FALSE))</f>
        <v>BLOQUE 44</v>
      </c>
      <c r="J1386" s="74" t="str">
        <f t="shared" si="81"/>
        <v>PA</v>
      </c>
      <c r="K1386" s="74" t="str">
        <f t="shared" si="88"/>
        <v>PUCUNA</v>
      </c>
      <c r="L1386" s="74" t="str">
        <f t="shared" si="88"/>
        <v>PAD</v>
      </c>
      <c r="M1386" s="74" t="str">
        <f t="shared" si="86"/>
        <v>PUCUNA-006</v>
      </c>
      <c r="N1386" s="71" t="s">
        <v>3382</v>
      </c>
    </row>
    <row r="1387" spans="1:14" hidden="1">
      <c r="A1387" s="74" t="s">
        <v>2837</v>
      </c>
      <c r="B1387" s="74" t="s">
        <v>5409</v>
      </c>
      <c r="C1387" s="74" t="s">
        <v>3111</v>
      </c>
      <c r="D1387" s="74" t="s">
        <v>3374</v>
      </c>
      <c r="E1387" s="74" t="s">
        <v>6099</v>
      </c>
      <c r="F1387" s="74" t="s">
        <v>6100</v>
      </c>
      <c r="G1387" s="74" t="s">
        <v>6100</v>
      </c>
      <c r="H1387" s="74" t="str">
        <f t="shared" si="87"/>
        <v>B44</v>
      </c>
      <c r="I1387" s="74" t="str">
        <f>IF(ISERROR(VLOOKUP(H1387,BD!BN$2:BO$51,2,FALSE)),"",VLOOKUP(H1387,BD!BN$2:BO$51,2,FALSE))</f>
        <v>BLOQUE 44</v>
      </c>
      <c r="J1387" s="74" t="str">
        <f t="shared" si="81"/>
        <v>PA</v>
      </c>
      <c r="K1387" s="74" t="str">
        <f t="shared" si="88"/>
        <v>PUCUNA</v>
      </c>
      <c r="L1387" s="74" t="str">
        <f t="shared" si="88"/>
        <v>PAD</v>
      </c>
      <c r="M1387" s="74" t="str">
        <f t="shared" si="86"/>
        <v>PUCUNA-007</v>
      </c>
      <c r="N1387" s="71" t="s">
        <v>3382</v>
      </c>
    </row>
    <row r="1388" spans="1:14" hidden="1">
      <c r="A1388" s="74" t="s">
        <v>2837</v>
      </c>
      <c r="B1388" s="74" t="s">
        <v>5409</v>
      </c>
      <c r="C1388" s="74" t="s">
        <v>3111</v>
      </c>
      <c r="D1388" s="74" t="s">
        <v>3374</v>
      </c>
      <c r="E1388" s="74" t="s">
        <v>6101</v>
      </c>
      <c r="F1388" s="74" t="s">
        <v>6102</v>
      </c>
      <c r="G1388" s="74" t="s">
        <v>6102</v>
      </c>
      <c r="H1388" s="74" t="str">
        <f t="shared" si="87"/>
        <v>B44</v>
      </c>
      <c r="I1388" s="74" t="str">
        <f>IF(ISERROR(VLOOKUP(H1388,BD!BN$2:BO$51,2,FALSE)),"",VLOOKUP(H1388,BD!BN$2:BO$51,2,FALSE))</f>
        <v>BLOQUE 44</v>
      </c>
      <c r="J1388" s="74" t="str">
        <f t="shared" si="81"/>
        <v>PA</v>
      </c>
      <c r="K1388" s="74" t="str">
        <f t="shared" si="88"/>
        <v>PUCUNA</v>
      </c>
      <c r="L1388" s="74" t="str">
        <f t="shared" si="88"/>
        <v>PAD</v>
      </c>
      <c r="M1388" s="74" t="str">
        <f t="shared" si="86"/>
        <v>PUCUNA-008</v>
      </c>
      <c r="N1388" s="71" t="s">
        <v>3382</v>
      </c>
    </row>
    <row r="1389" spans="1:14" hidden="1">
      <c r="A1389" s="74" t="s">
        <v>2837</v>
      </c>
      <c r="B1389" s="74" t="s">
        <v>5409</v>
      </c>
      <c r="C1389" s="74" t="s">
        <v>3111</v>
      </c>
      <c r="D1389" s="74" t="s">
        <v>3374</v>
      </c>
      <c r="E1389" s="74" t="s">
        <v>6103</v>
      </c>
      <c r="F1389" s="74" t="s">
        <v>6104</v>
      </c>
      <c r="G1389" s="74" t="s">
        <v>6104</v>
      </c>
      <c r="H1389" s="74" t="str">
        <f t="shared" si="87"/>
        <v>B44</v>
      </c>
      <c r="I1389" s="74" t="str">
        <f>IF(ISERROR(VLOOKUP(H1389,BD!BN$2:BO$51,2,FALSE)),"",VLOOKUP(H1389,BD!BN$2:BO$51,2,FALSE))</f>
        <v>BLOQUE 44</v>
      </c>
      <c r="J1389" s="74" t="str">
        <f t="shared" si="81"/>
        <v>PA</v>
      </c>
      <c r="K1389" s="74" t="str">
        <f t="shared" si="88"/>
        <v>PUCUNA</v>
      </c>
      <c r="L1389" s="74" t="str">
        <f t="shared" si="88"/>
        <v>PAD</v>
      </c>
      <c r="M1389" s="74" t="str">
        <f t="shared" si="86"/>
        <v>PUCUNA-009</v>
      </c>
      <c r="N1389" s="71" t="s">
        <v>3382</v>
      </c>
    </row>
    <row r="1390" spans="1:14" hidden="1">
      <c r="A1390" s="74" t="s">
        <v>2837</v>
      </c>
      <c r="B1390" s="74" t="s">
        <v>5409</v>
      </c>
      <c r="C1390" s="74" t="s">
        <v>3111</v>
      </c>
      <c r="D1390" s="74" t="s">
        <v>3374</v>
      </c>
      <c r="E1390" s="74" t="s">
        <v>6105</v>
      </c>
      <c r="F1390" s="74" t="s">
        <v>6106</v>
      </c>
      <c r="G1390" s="74" t="s">
        <v>6106</v>
      </c>
      <c r="H1390" s="74" t="str">
        <f t="shared" si="87"/>
        <v>B44</v>
      </c>
      <c r="I1390" s="74" t="str">
        <f>IF(ISERROR(VLOOKUP(H1390,BD!BN$2:BO$51,2,FALSE)),"",VLOOKUP(H1390,BD!BN$2:BO$51,2,FALSE))</f>
        <v>BLOQUE 44</v>
      </c>
      <c r="J1390" s="74" t="str">
        <f t="shared" si="81"/>
        <v>PA</v>
      </c>
      <c r="K1390" s="74" t="str">
        <f t="shared" si="88"/>
        <v>PUCUNA</v>
      </c>
      <c r="L1390" s="74" t="str">
        <f t="shared" si="88"/>
        <v>PAD</v>
      </c>
      <c r="M1390" s="74" t="str">
        <f t="shared" si="86"/>
        <v>PUCUNA-010</v>
      </c>
      <c r="N1390" s="71" t="s">
        <v>3382</v>
      </c>
    </row>
    <row r="1391" spans="1:14" hidden="1">
      <c r="A1391" s="74" t="s">
        <v>2837</v>
      </c>
      <c r="B1391" s="74" t="s">
        <v>5409</v>
      </c>
      <c r="C1391" s="74" t="s">
        <v>3111</v>
      </c>
      <c r="D1391" s="74" t="s">
        <v>3374</v>
      </c>
      <c r="E1391" s="74" t="s">
        <v>6107</v>
      </c>
      <c r="F1391" s="74" t="s">
        <v>6108</v>
      </c>
      <c r="G1391" s="74" t="s">
        <v>6108</v>
      </c>
      <c r="H1391" s="74" t="str">
        <f t="shared" si="87"/>
        <v>B44</v>
      </c>
      <c r="I1391" s="74" t="str">
        <f>IF(ISERROR(VLOOKUP(H1391,BD!BN$2:BO$51,2,FALSE)),"",VLOOKUP(H1391,BD!BN$2:BO$51,2,FALSE))</f>
        <v>BLOQUE 44</v>
      </c>
      <c r="J1391" s="74" t="str">
        <f t="shared" si="81"/>
        <v>PA</v>
      </c>
      <c r="K1391" s="74" t="str">
        <f t="shared" si="88"/>
        <v>PUCUNA</v>
      </c>
      <c r="L1391" s="74" t="str">
        <f t="shared" si="88"/>
        <v>PAD</v>
      </c>
      <c r="M1391" s="74" t="str">
        <f t="shared" si="86"/>
        <v>PUCUNA-012</v>
      </c>
      <c r="N1391" s="71" t="s">
        <v>3382</v>
      </c>
    </row>
    <row r="1392" spans="1:14" hidden="1">
      <c r="A1392" s="74" t="s">
        <v>2837</v>
      </c>
      <c r="B1392" s="74" t="s">
        <v>5409</v>
      </c>
      <c r="C1392" s="74" t="s">
        <v>3111</v>
      </c>
      <c r="D1392" s="74" t="s">
        <v>3374</v>
      </c>
      <c r="E1392" s="74" t="s">
        <v>6109</v>
      </c>
      <c r="F1392" s="74" t="s">
        <v>6110</v>
      </c>
      <c r="G1392" s="74" t="s">
        <v>6110</v>
      </c>
      <c r="H1392" s="74" t="str">
        <f t="shared" si="87"/>
        <v>B44</v>
      </c>
      <c r="I1392" s="74" t="str">
        <f>IF(ISERROR(VLOOKUP(H1392,BD!BN$2:BO$51,2,FALSE)),"",VLOOKUP(H1392,BD!BN$2:BO$51,2,FALSE))</f>
        <v>BLOQUE 44</v>
      </c>
      <c r="J1392" s="74" t="str">
        <f t="shared" si="81"/>
        <v>PA</v>
      </c>
      <c r="K1392" s="74" t="str">
        <f t="shared" si="88"/>
        <v>PUCUNA</v>
      </c>
      <c r="L1392" s="74" t="str">
        <f t="shared" si="88"/>
        <v>PAD</v>
      </c>
      <c r="M1392" s="74" t="str">
        <f t="shared" si="86"/>
        <v>PUCUNA-013</v>
      </c>
      <c r="N1392" s="71" t="s">
        <v>3382</v>
      </c>
    </row>
    <row r="1393" spans="1:14" hidden="1">
      <c r="A1393" s="74" t="s">
        <v>2837</v>
      </c>
      <c r="B1393" s="74" t="s">
        <v>5409</v>
      </c>
      <c r="C1393" s="74" t="s">
        <v>3111</v>
      </c>
      <c r="D1393" s="74" t="s">
        <v>3374</v>
      </c>
      <c r="E1393" s="74" t="s">
        <v>6111</v>
      </c>
      <c r="F1393" s="74" t="s">
        <v>6112</v>
      </c>
      <c r="G1393" s="74" t="s">
        <v>6112</v>
      </c>
      <c r="H1393" s="74" t="str">
        <f t="shared" si="87"/>
        <v>B44</v>
      </c>
      <c r="I1393" s="74" t="str">
        <f>IF(ISERROR(VLOOKUP(H1393,BD!BN$2:BO$51,2,FALSE)),"",VLOOKUP(H1393,BD!BN$2:BO$51,2,FALSE))</f>
        <v>BLOQUE 44</v>
      </c>
      <c r="J1393" s="74" t="str">
        <f t="shared" si="81"/>
        <v>PA</v>
      </c>
      <c r="K1393" s="74" t="str">
        <f t="shared" si="88"/>
        <v>PUCUNA</v>
      </c>
      <c r="L1393" s="74" t="str">
        <f t="shared" si="88"/>
        <v>PAD</v>
      </c>
      <c r="M1393" s="74" t="str">
        <f t="shared" si="86"/>
        <v>PUCUNA-018</v>
      </c>
      <c r="N1393" s="71" t="s">
        <v>3382</v>
      </c>
    </row>
    <row r="1394" spans="1:14" hidden="1">
      <c r="A1394" s="74" t="s">
        <v>2837</v>
      </c>
      <c r="B1394" s="74" t="s">
        <v>5409</v>
      </c>
      <c r="C1394" s="74" t="s">
        <v>3111</v>
      </c>
      <c r="D1394" s="74" t="s">
        <v>3374</v>
      </c>
      <c r="E1394" s="74" t="s">
        <v>6113</v>
      </c>
      <c r="F1394" s="74" t="s">
        <v>6114</v>
      </c>
      <c r="G1394" s="74" t="s">
        <v>6114</v>
      </c>
      <c r="H1394" s="74" t="str">
        <f t="shared" si="87"/>
        <v>B44</v>
      </c>
      <c r="I1394" s="74" t="str">
        <f>IF(ISERROR(VLOOKUP(H1394,BD!BN$2:BO$51,2,FALSE)),"",VLOOKUP(H1394,BD!BN$2:BO$51,2,FALSE))</f>
        <v>BLOQUE 44</v>
      </c>
      <c r="J1394" s="74" t="str">
        <f t="shared" si="81"/>
        <v>PA</v>
      </c>
      <c r="K1394" s="74" t="str">
        <f t="shared" si="88"/>
        <v>PUCUNA</v>
      </c>
      <c r="L1394" s="74" t="str">
        <f t="shared" si="88"/>
        <v>PAD</v>
      </c>
      <c r="M1394" s="74" t="str">
        <f t="shared" si="86"/>
        <v>PUCUNA-020</v>
      </c>
      <c r="N1394" s="71" t="s">
        <v>3382</v>
      </c>
    </row>
    <row r="1395" spans="1:14" hidden="1">
      <c r="A1395" s="74" t="s">
        <v>2837</v>
      </c>
      <c r="B1395" s="74" t="s">
        <v>5409</v>
      </c>
      <c r="C1395" s="74" t="s">
        <v>3111</v>
      </c>
      <c r="D1395" s="74" t="s">
        <v>3374</v>
      </c>
      <c r="E1395" s="74" t="s">
        <v>6115</v>
      </c>
      <c r="F1395" s="74" t="s">
        <v>6116</v>
      </c>
      <c r="G1395" s="74" t="s">
        <v>6116</v>
      </c>
      <c r="H1395" s="74" t="str">
        <f t="shared" si="87"/>
        <v>B44</v>
      </c>
      <c r="I1395" s="74" t="str">
        <f>IF(ISERROR(VLOOKUP(H1395,BD!BN$2:BO$51,2,FALSE)),"",VLOOKUP(H1395,BD!BN$2:BO$51,2,FALSE))</f>
        <v>BLOQUE 44</v>
      </c>
      <c r="J1395" s="74" t="str">
        <f t="shared" si="81"/>
        <v>PA</v>
      </c>
      <c r="K1395" s="74" t="str">
        <f t="shared" si="88"/>
        <v>PUCUNA</v>
      </c>
      <c r="L1395" s="74" t="str">
        <f t="shared" si="88"/>
        <v>PAD</v>
      </c>
      <c r="M1395" s="74" t="str">
        <f t="shared" si="86"/>
        <v>PUCUNA-021</v>
      </c>
      <c r="N1395" s="71" t="s">
        <v>3382</v>
      </c>
    </row>
    <row r="1396" spans="1:14" hidden="1">
      <c r="A1396" s="74" t="s">
        <v>2837</v>
      </c>
      <c r="B1396" s="74" t="s">
        <v>5409</v>
      </c>
      <c r="C1396" s="74" t="s">
        <v>3111</v>
      </c>
      <c r="D1396" s="74" t="s">
        <v>3374</v>
      </c>
      <c r="E1396" s="74" t="s">
        <v>6117</v>
      </c>
      <c r="F1396" s="74" t="s">
        <v>6118</v>
      </c>
      <c r="G1396" s="74" t="s">
        <v>6118</v>
      </c>
      <c r="H1396" s="74" t="str">
        <f t="shared" si="87"/>
        <v>B44</v>
      </c>
      <c r="I1396" s="74" t="str">
        <f>IF(ISERROR(VLOOKUP(H1396,BD!BN$2:BO$51,2,FALSE)),"",VLOOKUP(H1396,BD!BN$2:BO$51,2,FALSE))</f>
        <v>BLOQUE 44</v>
      </c>
      <c r="J1396" s="74" t="str">
        <f t="shared" si="81"/>
        <v>PA</v>
      </c>
      <c r="K1396" s="74" t="str">
        <f t="shared" si="88"/>
        <v>PUCUNA</v>
      </c>
      <c r="L1396" s="74" t="str">
        <f t="shared" si="88"/>
        <v>PAD</v>
      </c>
      <c r="M1396" s="74" t="str">
        <f t="shared" si="86"/>
        <v>PUCUNA-022</v>
      </c>
      <c r="N1396" s="71" t="s">
        <v>3382</v>
      </c>
    </row>
    <row r="1397" spans="1:14" hidden="1">
      <c r="A1397" s="74" t="s">
        <v>2837</v>
      </c>
      <c r="B1397" s="74" t="s">
        <v>5409</v>
      </c>
      <c r="C1397" s="74" t="s">
        <v>3111</v>
      </c>
      <c r="D1397" s="74" t="s">
        <v>3489</v>
      </c>
      <c r="E1397" s="74" t="s">
        <v>6119</v>
      </c>
      <c r="F1397" s="74" t="s">
        <v>6120</v>
      </c>
      <c r="G1397" s="74" t="s">
        <v>6120</v>
      </c>
      <c r="H1397" s="74" t="str">
        <f t="shared" si="87"/>
        <v>B44</v>
      </c>
      <c r="I1397" s="74" t="str">
        <f>IF(ISERROR(VLOOKUP(H1397,BD!BN$2:BO$51,2,FALSE)),"",VLOOKUP(H1397,BD!BN$2:BO$51,2,FALSE))</f>
        <v>BLOQUE 44</v>
      </c>
      <c r="J1397" s="74" t="str">
        <f t="shared" si="81"/>
        <v>PA</v>
      </c>
      <c r="K1397" s="74" t="str">
        <f t="shared" si="88"/>
        <v>PUCUNA</v>
      </c>
      <c r="L1397" s="74" t="str">
        <f t="shared" si="88"/>
        <v>PAD A</v>
      </c>
      <c r="M1397" s="74" t="str">
        <f t="shared" si="86"/>
        <v>PUCUNA-A015</v>
      </c>
      <c r="N1397" s="71" t="s">
        <v>3382</v>
      </c>
    </row>
    <row r="1398" spans="1:14" hidden="1">
      <c r="A1398" s="74" t="s">
        <v>2837</v>
      </c>
      <c r="B1398" s="74" t="s">
        <v>5409</v>
      </c>
      <c r="C1398" s="74" t="s">
        <v>3111</v>
      </c>
      <c r="D1398" s="74" t="s">
        <v>3489</v>
      </c>
      <c r="E1398" s="74" t="s">
        <v>6121</v>
      </c>
      <c r="F1398" s="74" t="s">
        <v>6122</v>
      </c>
      <c r="G1398" s="74" t="s">
        <v>6122</v>
      </c>
      <c r="H1398" s="74" t="str">
        <f t="shared" si="87"/>
        <v>B44</v>
      </c>
      <c r="I1398" s="74" t="str">
        <f>IF(ISERROR(VLOOKUP(H1398,BD!BN$2:BO$51,2,FALSE)),"",VLOOKUP(H1398,BD!BN$2:BO$51,2,FALSE))</f>
        <v>BLOQUE 44</v>
      </c>
      <c r="J1398" s="74" t="str">
        <f t="shared" si="81"/>
        <v>PA</v>
      </c>
      <c r="K1398" s="74" t="str">
        <f t="shared" ref="K1398:L1415" si="89">+C1398</f>
        <v>PUCUNA</v>
      </c>
      <c r="L1398" s="74" t="str">
        <f t="shared" si="89"/>
        <v>PAD A</v>
      </c>
      <c r="M1398" s="74" t="str">
        <f t="shared" si="86"/>
        <v>PUCUNA-A005</v>
      </c>
      <c r="N1398" s="71" t="s">
        <v>3382</v>
      </c>
    </row>
    <row r="1399" spans="1:14" hidden="1">
      <c r="A1399" s="74" t="s">
        <v>2837</v>
      </c>
      <c r="B1399" s="74" t="s">
        <v>5409</v>
      </c>
      <c r="C1399" s="74" t="s">
        <v>3111</v>
      </c>
      <c r="D1399" s="74" t="s">
        <v>3489</v>
      </c>
      <c r="E1399" s="74" t="s">
        <v>6123</v>
      </c>
      <c r="F1399" s="74" t="s">
        <v>6124</v>
      </c>
      <c r="G1399" s="74" t="s">
        <v>6124</v>
      </c>
      <c r="H1399" s="74" t="str">
        <f t="shared" si="87"/>
        <v>B44</v>
      </c>
      <c r="I1399" s="74" t="str">
        <f>IF(ISERROR(VLOOKUP(H1399,BD!BN$2:BO$51,2,FALSE)),"",VLOOKUP(H1399,BD!BN$2:BO$51,2,FALSE))</f>
        <v>BLOQUE 44</v>
      </c>
      <c r="J1399" s="74" t="str">
        <f t="shared" si="81"/>
        <v>PA</v>
      </c>
      <c r="K1399" s="74" t="str">
        <f t="shared" si="89"/>
        <v>PUCUNA</v>
      </c>
      <c r="L1399" s="74" t="str">
        <f t="shared" si="89"/>
        <v>PAD A</v>
      </c>
      <c r="M1399" s="74" t="str">
        <f t="shared" si="86"/>
        <v>PUCUNA-A017</v>
      </c>
      <c r="N1399" s="71" t="s">
        <v>3382</v>
      </c>
    </row>
    <row r="1400" spans="1:14" hidden="1">
      <c r="A1400" s="74" t="s">
        <v>2837</v>
      </c>
      <c r="B1400" s="74" t="s">
        <v>5409</v>
      </c>
      <c r="C1400" s="74" t="s">
        <v>3111</v>
      </c>
      <c r="D1400" s="74" t="s">
        <v>3516</v>
      </c>
      <c r="E1400" s="74" t="s">
        <v>6125</v>
      </c>
      <c r="F1400" s="74" t="s">
        <v>6126</v>
      </c>
      <c r="G1400" s="74" t="s">
        <v>6126</v>
      </c>
      <c r="H1400" s="74" t="str">
        <f t="shared" si="87"/>
        <v>B44</v>
      </c>
      <c r="I1400" s="74" t="str">
        <f>IF(ISERROR(VLOOKUP(H1400,BD!BN$2:BO$51,2,FALSE)),"",VLOOKUP(H1400,BD!BN$2:BO$51,2,FALSE))</f>
        <v>BLOQUE 44</v>
      </c>
      <c r="J1400" s="74" t="str">
        <f t="shared" si="81"/>
        <v>PA</v>
      </c>
      <c r="K1400" s="74" t="str">
        <f t="shared" si="89"/>
        <v>PUCUNA</v>
      </c>
      <c r="L1400" s="74" t="str">
        <f t="shared" si="89"/>
        <v>PAD B</v>
      </c>
      <c r="M1400" s="74" t="str">
        <f t="shared" si="86"/>
        <v>PUCUNA-B014</v>
      </c>
      <c r="N1400" s="71" t="s">
        <v>3382</v>
      </c>
    </row>
    <row r="1401" spans="1:14" hidden="1">
      <c r="A1401" s="74" t="s">
        <v>2837</v>
      </c>
      <c r="B1401" s="74" t="s">
        <v>5409</v>
      </c>
      <c r="C1401" s="74" t="s">
        <v>3111</v>
      </c>
      <c r="D1401" s="74" t="s">
        <v>3516</v>
      </c>
      <c r="E1401" s="74" t="s">
        <v>6127</v>
      </c>
      <c r="F1401" s="74" t="s">
        <v>6128</v>
      </c>
      <c r="G1401" s="74" t="s">
        <v>6128</v>
      </c>
      <c r="H1401" s="74" t="str">
        <f t="shared" si="87"/>
        <v>B44</v>
      </c>
      <c r="I1401" s="74" t="str">
        <f>IF(ISERROR(VLOOKUP(H1401,BD!BN$2:BO$51,2,FALSE)),"",VLOOKUP(H1401,BD!BN$2:BO$51,2,FALSE))</f>
        <v>BLOQUE 44</v>
      </c>
      <c r="J1401" s="74" t="str">
        <f t="shared" si="81"/>
        <v>PA</v>
      </c>
      <c r="K1401" s="74" t="str">
        <f t="shared" si="89"/>
        <v>PUCUNA</v>
      </c>
      <c r="L1401" s="74" t="str">
        <f t="shared" si="89"/>
        <v>PAD B</v>
      </c>
      <c r="M1401" s="74" t="str">
        <f t="shared" si="86"/>
        <v>PUCUNA-B011</v>
      </c>
      <c r="N1401" s="71" t="s">
        <v>3382</v>
      </c>
    </row>
    <row r="1402" spans="1:14" hidden="1">
      <c r="A1402" s="74" t="s">
        <v>2837</v>
      </c>
      <c r="B1402" s="74" t="s">
        <v>5409</v>
      </c>
      <c r="C1402" s="74" t="s">
        <v>3111</v>
      </c>
      <c r="D1402" s="74" t="s">
        <v>3519</v>
      </c>
      <c r="E1402" s="74" t="s">
        <v>6129</v>
      </c>
      <c r="F1402" s="74" t="s">
        <v>6130</v>
      </c>
      <c r="G1402" s="74" t="s">
        <v>6130</v>
      </c>
      <c r="H1402" s="74" t="str">
        <f t="shared" si="87"/>
        <v>B44</v>
      </c>
      <c r="I1402" s="74" t="str">
        <f>IF(ISERROR(VLOOKUP(H1402,BD!BN$2:BO$51,2,FALSE)),"",VLOOKUP(H1402,BD!BN$2:BO$51,2,FALSE))</f>
        <v>BLOQUE 44</v>
      </c>
      <c r="J1402" s="74" t="str">
        <f t="shared" si="81"/>
        <v>PA</v>
      </c>
      <c r="K1402" s="74" t="str">
        <f t="shared" si="89"/>
        <v>PUCUNA</v>
      </c>
      <c r="L1402" s="74" t="str">
        <f t="shared" si="89"/>
        <v>PAD C</v>
      </c>
      <c r="M1402" s="74" t="str">
        <f t="shared" si="86"/>
        <v>PUCUNA-C016</v>
      </c>
      <c r="N1402" s="71" t="s">
        <v>3382</v>
      </c>
    </row>
    <row r="1403" spans="1:14" hidden="1">
      <c r="A1403" s="74" t="s">
        <v>2864</v>
      </c>
      <c r="B1403" s="74" t="s">
        <v>3547</v>
      </c>
      <c r="C1403" s="74" t="s">
        <v>6131</v>
      </c>
      <c r="D1403" s="74" t="s">
        <v>3489</v>
      </c>
      <c r="E1403" s="74" t="s">
        <v>6132</v>
      </c>
      <c r="F1403" s="74" t="s">
        <v>6133</v>
      </c>
      <c r="G1403" s="74" t="s">
        <v>6133</v>
      </c>
      <c r="H1403" s="74" t="str">
        <f t="shared" si="87"/>
        <v>B47</v>
      </c>
      <c r="I1403" s="74" t="str">
        <f>IF(ISERROR(VLOOKUP(H1403,BD!BN$2:BO$51,2,FALSE)),"",VLOOKUP(H1403,BD!BN$2:BO$51,2,FALSE))</f>
        <v>BLOQUE 47</v>
      </c>
      <c r="J1403" s="74" t="str">
        <f t="shared" si="81"/>
        <v>OY</v>
      </c>
      <c r="K1403" s="74" t="str">
        <f t="shared" si="89"/>
        <v>BIGUNO</v>
      </c>
      <c r="L1403" s="74" t="str">
        <f t="shared" si="89"/>
        <v>PAD A</v>
      </c>
      <c r="M1403" s="74" t="str">
        <f t="shared" si="86"/>
        <v>BIGUNO-A001</v>
      </c>
      <c r="N1403" s="71" t="s">
        <v>3382</v>
      </c>
    </row>
    <row r="1404" spans="1:14" hidden="1">
      <c r="A1404" s="74" t="s">
        <v>2864</v>
      </c>
      <c r="B1404" s="74" t="s">
        <v>3547</v>
      </c>
      <c r="C1404" s="74" t="s">
        <v>6134</v>
      </c>
      <c r="D1404" s="74" t="s">
        <v>3489</v>
      </c>
      <c r="E1404" s="74" t="s">
        <v>6135</v>
      </c>
      <c r="F1404" s="74" t="s">
        <v>6136</v>
      </c>
      <c r="G1404" s="74" t="s">
        <v>6136</v>
      </c>
      <c r="H1404" s="74" t="str">
        <f t="shared" si="87"/>
        <v>B47</v>
      </c>
      <c r="I1404" s="74" t="str">
        <f>IF(ISERROR(VLOOKUP(H1404,BD!BN$2:BO$51,2,FALSE)),"",VLOOKUP(H1404,BD!BN$2:BO$51,2,FALSE))</f>
        <v>BLOQUE 47</v>
      </c>
      <c r="J1404" s="74" t="str">
        <f t="shared" si="81"/>
        <v>OY</v>
      </c>
      <c r="K1404" s="74" t="str">
        <f t="shared" si="89"/>
        <v>HUACHITO</v>
      </c>
      <c r="L1404" s="74" t="str">
        <f t="shared" si="89"/>
        <v>PAD A</v>
      </c>
      <c r="M1404" s="74" t="str">
        <f t="shared" si="86"/>
        <v>HUACHITO-A001</v>
      </c>
      <c r="N1404" s="71" t="s">
        <v>3382</v>
      </c>
    </row>
    <row r="1405" spans="1:14" hidden="1">
      <c r="A1405" s="74" t="s">
        <v>2864</v>
      </c>
      <c r="B1405" s="74"/>
      <c r="C1405" s="74" t="s">
        <v>6137</v>
      </c>
      <c r="D1405" s="74" t="s">
        <v>3374</v>
      </c>
      <c r="E1405" s="74" t="s">
        <v>6138</v>
      </c>
      <c r="F1405" s="74" t="s">
        <v>6139</v>
      </c>
      <c r="G1405" s="74" t="s">
        <v>6139</v>
      </c>
      <c r="H1405" s="74" t="str">
        <f t="shared" si="87"/>
        <v>B47</v>
      </c>
      <c r="I1405" s="74" t="str">
        <f>IF(ISERROR(VLOOKUP(H1405,BD!BN$2:BO$51,2,FALSE)),"",VLOOKUP(H1405,BD!BN$2:BO$51,2,FALSE))</f>
        <v>BLOQUE 47</v>
      </c>
      <c r="J1405" s="74" t="str">
        <f t="shared" si="81"/>
        <v/>
      </c>
      <c r="K1405" s="74" t="str">
        <f t="shared" si="89"/>
        <v>PLAT</v>
      </c>
      <c r="L1405" s="74" t="str">
        <f t="shared" si="89"/>
        <v>PAD</v>
      </c>
      <c r="M1405" s="74" t="str">
        <f t="shared" si="86"/>
        <v>PLAT-001</v>
      </c>
      <c r="N1405" s="71" t="s">
        <v>3382</v>
      </c>
    </row>
    <row r="1406" spans="1:14" hidden="1">
      <c r="A1406" s="74" t="s">
        <v>2887</v>
      </c>
      <c r="B1406" s="74"/>
      <c r="C1406" s="74" t="s">
        <v>6140</v>
      </c>
      <c r="D1406" s="74" t="s">
        <v>3374</v>
      </c>
      <c r="E1406" s="74" t="s">
        <v>6141</v>
      </c>
      <c r="F1406" s="74" t="s">
        <v>6142</v>
      </c>
      <c r="G1406" s="74" t="s">
        <v>6142</v>
      </c>
      <c r="H1406" s="74" t="str">
        <f t="shared" si="87"/>
        <v>B50</v>
      </c>
      <c r="I1406" s="74" t="str">
        <f>IF(ISERROR(VLOOKUP(H1406,BD!BN$2:BO$51,2,FALSE)),"",VLOOKUP(H1406,BD!BN$2:BO$51,2,FALSE))</f>
        <v>BLOQUE 50</v>
      </c>
      <c r="J1406" s="74" t="str">
        <f t="shared" si="81"/>
        <v/>
      </c>
      <c r="K1406" s="74" t="str">
        <f t="shared" si="89"/>
        <v>CHARAPA</v>
      </c>
      <c r="L1406" s="74" t="str">
        <f t="shared" si="89"/>
        <v>PAD</v>
      </c>
      <c r="M1406" s="74" t="str">
        <f t="shared" si="86"/>
        <v>CHARAPA-001</v>
      </c>
      <c r="N1406" s="71" t="s">
        <v>3382</v>
      </c>
    </row>
    <row r="1407" spans="1:14" hidden="1">
      <c r="A1407" s="74" t="s">
        <v>2887</v>
      </c>
      <c r="B1407" s="74"/>
      <c r="C1407" s="74" t="s">
        <v>6140</v>
      </c>
      <c r="D1407" s="74" t="s">
        <v>3374</v>
      </c>
      <c r="E1407" s="74" t="s">
        <v>6143</v>
      </c>
      <c r="F1407" s="74" t="s">
        <v>6144</v>
      </c>
      <c r="G1407" s="74" t="s">
        <v>6144</v>
      </c>
      <c r="H1407" s="74" t="str">
        <f t="shared" si="87"/>
        <v>B50</v>
      </c>
      <c r="I1407" s="74" t="str">
        <f>IF(ISERROR(VLOOKUP(H1407,BD!BN$2:BO$51,2,FALSE)),"",VLOOKUP(H1407,BD!BN$2:BO$51,2,FALSE))</f>
        <v>BLOQUE 50</v>
      </c>
      <c r="J1407" s="74" t="str">
        <f t="shared" si="81"/>
        <v/>
      </c>
      <c r="K1407" s="74" t="str">
        <f t="shared" si="89"/>
        <v>CHARAPA</v>
      </c>
      <c r="L1407" s="74" t="str">
        <f t="shared" si="89"/>
        <v>PAD</v>
      </c>
      <c r="M1407" s="74" t="str">
        <f t="shared" si="86"/>
        <v>CHARAPA-004</v>
      </c>
      <c r="N1407" s="71" t="s">
        <v>3382</v>
      </c>
    </row>
    <row r="1408" spans="1:14" hidden="1">
      <c r="A1408" s="74" t="s">
        <v>2887</v>
      </c>
      <c r="B1408" s="74"/>
      <c r="C1408" s="74" t="s">
        <v>6140</v>
      </c>
      <c r="D1408" s="74" t="s">
        <v>3374</v>
      </c>
      <c r="E1408" s="74" t="s">
        <v>6145</v>
      </c>
      <c r="F1408" s="74" t="s">
        <v>6146</v>
      </c>
      <c r="G1408" s="74" t="s">
        <v>6146</v>
      </c>
      <c r="H1408" s="74" t="str">
        <f t="shared" si="87"/>
        <v>B50</v>
      </c>
      <c r="I1408" s="74" t="str">
        <f>IF(ISERROR(VLOOKUP(H1408,BD!BN$2:BO$51,2,FALSE)),"",VLOOKUP(H1408,BD!BN$2:BO$51,2,FALSE))</f>
        <v>BLOQUE 50</v>
      </c>
      <c r="J1408" s="74" t="str">
        <f t="shared" si="81"/>
        <v/>
      </c>
      <c r="K1408" s="74" t="str">
        <f t="shared" si="89"/>
        <v>CHARAPA</v>
      </c>
      <c r="L1408" s="74" t="str">
        <f t="shared" si="89"/>
        <v>PAD</v>
      </c>
      <c r="M1408" s="74" t="str">
        <f t="shared" si="86"/>
        <v>CHARAPA-003</v>
      </c>
      <c r="N1408" s="71" t="s">
        <v>3382</v>
      </c>
    </row>
    <row r="1409" spans="1:14" hidden="1">
      <c r="A1409" s="74" t="s">
        <v>2887</v>
      </c>
      <c r="B1409" s="74"/>
      <c r="C1409" s="74" t="s">
        <v>6140</v>
      </c>
      <c r="D1409" s="74" t="s">
        <v>3374</v>
      </c>
      <c r="E1409" s="74" t="s">
        <v>6147</v>
      </c>
      <c r="F1409" s="74" t="s">
        <v>6148</v>
      </c>
      <c r="G1409" s="74" t="s">
        <v>6148</v>
      </c>
      <c r="H1409" s="74" t="str">
        <f t="shared" si="87"/>
        <v>B50</v>
      </c>
      <c r="I1409" s="74" t="str">
        <f>IF(ISERROR(VLOOKUP(H1409,BD!BN$2:BO$51,2,FALSE)),"",VLOOKUP(H1409,BD!BN$2:BO$51,2,FALSE))</f>
        <v>BLOQUE 50</v>
      </c>
      <c r="J1409" s="74" t="str">
        <f t="shared" si="81"/>
        <v/>
      </c>
      <c r="K1409" s="74" t="str">
        <f t="shared" si="89"/>
        <v>CHARAPA</v>
      </c>
      <c r="L1409" s="74" t="str">
        <f t="shared" si="89"/>
        <v>PAD</v>
      </c>
      <c r="M1409" s="74" t="str">
        <f t="shared" si="86"/>
        <v>CHARAPA-002</v>
      </c>
      <c r="N1409" s="71" t="s">
        <v>3382</v>
      </c>
    </row>
    <row r="1410" spans="1:14" hidden="1">
      <c r="A1410" s="74" t="s">
        <v>2895</v>
      </c>
      <c r="B1410" s="74"/>
      <c r="C1410" s="74" t="s">
        <v>6149</v>
      </c>
      <c r="D1410" s="74" t="s">
        <v>3374</v>
      </c>
      <c r="E1410" s="74" t="s">
        <v>6150</v>
      </c>
      <c r="F1410" s="74" t="s">
        <v>6151</v>
      </c>
      <c r="G1410" s="74" t="s">
        <v>6151</v>
      </c>
      <c r="H1410" s="74" t="str">
        <f t="shared" si="87"/>
        <v>B51</v>
      </c>
      <c r="I1410" s="74" t="str">
        <f>IF(ISERROR(VLOOKUP(H1410,BD!BN$2:BO$51,2,FALSE)),"",VLOOKUP(H1410,BD!BN$2:BO$51,2,FALSE))</f>
        <v>BLOQUE 51</v>
      </c>
      <c r="J1410" s="74" t="str">
        <f t="shared" ref="J1410:J1473" si="90">IF(B1410="","",B1410)</f>
        <v/>
      </c>
      <c r="K1410" s="74" t="str">
        <f t="shared" si="89"/>
        <v>CHANANGUE</v>
      </c>
      <c r="L1410" s="74" t="str">
        <f t="shared" si="89"/>
        <v>PAD</v>
      </c>
      <c r="M1410" s="74" t="str">
        <f t="shared" si="86"/>
        <v>CHANANGUE-001</v>
      </c>
      <c r="N1410" s="71" t="s">
        <v>3382</v>
      </c>
    </row>
    <row r="1411" spans="1:14" hidden="1">
      <c r="A1411" s="74" t="s">
        <v>2903</v>
      </c>
      <c r="B1411" s="74"/>
      <c r="C1411" s="74" t="s">
        <v>6152</v>
      </c>
      <c r="D1411" s="74" t="s">
        <v>3374</v>
      </c>
      <c r="E1411" s="74" t="s">
        <v>6153</v>
      </c>
      <c r="F1411" s="74" t="s">
        <v>6154</v>
      </c>
      <c r="G1411" s="74" t="s">
        <v>6154</v>
      </c>
      <c r="H1411" s="74" t="str">
        <f t="shared" si="87"/>
        <v>B52</v>
      </c>
      <c r="I1411" s="74" t="str">
        <f>IF(ISERROR(VLOOKUP(H1411,BD!BN$2:BO$51,2,FALSE)),"",VLOOKUP(H1411,BD!BN$2:BO$51,2,FALSE))</f>
        <v>BLOQUE 52</v>
      </c>
      <c r="J1411" s="74" t="str">
        <f t="shared" si="90"/>
        <v/>
      </c>
      <c r="K1411" s="74" t="str">
        <f t="shared" si="89"/>
        <v>OCANO</v>
      </c>
      <c r="L1411" s="74" t="str">
        <f t="shared" si="89"/>
        <v>PAD</v>
      </c>
      <c r="M1411" s="74" t="str">
        <f t="shared" si="86"/>
        <v>OCANO-001</v>
      </c>
      <c r="N1411" s="71" t="s">
        <v>3382</v>
      </c>
    </row>
    <row r="1412" spans="1:14" hidden="1">
      <c r="A1412" s="74" t="s">
        <v>2903</v>
      </c>
      <c r="B1412" s="74"/>
      <c r="C1412" s="74" t="s">
        <v>6155</v>
      </c>
      <c r="D1412" s="74" t="s">
        <v>3374</v>
      </c>
      <c r="E1412" s="74" t="s">
        <v>6156</v>
      </c>
      <c r="F1412" s="74" t="s">
        <v>6157</v>
      </c>
      <c r="G1412" s="74" t="s">
        <v>6157</v>
      </c>
      <c r="H1412" s="74" t="str">
        <f t="shared" si="87"/>
        <v>B52</v>
      </c>
      <c r="I1412" s="74" t="str">
        <f>IF(ISERROR(VLOOKUP(H1412,BD!BN$2:BO$51,2,FALSE)),"",VLOOKUP(H1412,BD!BN$2:BO$51,2,FALSE))</f>
        <v>BLOQUE 52</v>
      </c>
      <c r="J1412" s="74" t="str">
        <f t="shared" si="90"/>
        <v/>
      </c>
      <c r="K1412" s="74" t="str">
        <f t="shared" si="89"/>
        <v>PEÑA BLANCA</v>
      </c>
      <c r="L1412" s="74" t="str">
        <f t="shared" si="89"/>
        <v>PAD</v>
      </c>
      <c r="M1412" s="74" t="str">
        <f t="shared" si="86"/>
        <v>PEÑA BLANCA-001</v>
      </c>
      <c r="N1412" s="71" t="s">
        <v>3382</v>
      </c>
    </row>
    <row r="1413" spans="1:14" hidden="1">
      <c r="A1413" s="74" t="s">
        <v>2918</v>
      </c>
      <c r="B1413" s="74"/>
      <c r="C1413" s="74" t="s">
        <v>6158</v>
      </c>
      <c r="D1413" s="74" t="s">
        <v>3374</v>
      </c>
      <c r="E1413" s="74" t="s">
        <v>6159</v>
      </c>
      <c r="F1413" s="74" t="s">
        <v>6159</v>
      </c>
      <c r="G1413" s="74" t="s">
        <v>6159</v>
      </c>
      <c r="H1413" s="74" t="str">
        <f t="shared" si="87"/>
        <v>B54</v>
      </c>
      <c r="I1413" s="74" t="str">
        <f>IF(ISERROR(VLOOKUP(H1413,BD!BN$2:BO$51,2,FALSE)),"",VLOOKUP(H1413,BD!BN$2:BO$51,2,FALSE))</f>
        <v>BLOQUE 54</v>
      </c>
      <c r="J1413" s="74" t="str">
        <f t="shared" si="90"/>
        <v/>
      </c>
      <c r="K1413" s="74" t="str">
        <f t="shared" si="89"/>
        <v>ENO</v>
      </c>
      <c r="L1413" s="74" t="str">
        <f t="shared" si="89"/>
        <v>PAD</v>
      </c>
      <c r="M1413" s="74" t="str">
        <f t="shared" si="86"/>
        <v>ENO-001</v>
      </c>
      <c r="N1413" s="71" t="s">
        <v>3382</v>
      </c>
    </row>
    <row r="1414" spans="1:14" hidden="1">
      <c r="A1414" s="74" t="s">
        <v>2925</v>
      </c>
      <c r="B1414" s="74" t="s">
        <v>6160</v>
      </c>
      <c r="C1414" s="74" t="s">
        <v>2722</v>
      </c>
      <c r="D1414" s="74" t="s">
        <v>3489</v>
      </c>
      <c r="E1414" s="74" t="s">
        <v>6161</v>
      </c>
      <c r="F1414" s="74" t="s">
        <v>6162</v>
      </c>
      <c r="G1414" s="74" t="s">
        <v>6162</v>
      </c>
      <c r="H1414" s="74" t="str">
        <f t="shared" si="87"/>
        <v>B55</v>
      </c>
      <c r="I1414" s="74" t="str">
        <f>IF(ISERROR(VLOOKUP(H1414,BD!BN$2:BO$51,2,FALSE)),"",VLOOKUP(H1414,BD!BN$2:BO$51,2,FALSE))</f>
        <v>BLOQUE 55</v>
      </c>
      <c r="J1414" s="74" t="str">
        <f t="shared" si="90"/>
        <v>AU</v>
      </c>
      <c r="K1414" s="74" t="str">
        <f t="shared" si="89"/>
        <v>ARMADILLO</v>
      </c>
      <c r="L1414" s="74" t="str">
        <f t="shared" si="89"/>
        <v>PAD A</v>
      </c>
      <c r="M1414" s="74" t="str">
        <f t="shared" si="86"/>
        <v>ARMADILLO A 001</v>
      </c>
      <c r="N1414" s="71" t="s">
        <v>3382</v>
      </c>
    </row>
    <row r="1415" spans="1:14" hidden="1">
      <c r="A1415" s="74" t="s">
        <v>2925</v>
      </c>
      <c r="B1415" s="74" t="s">
        <v>6160</v>
      </c>
      <c r="C1415" s="74" t="s">
        <v>2722</v>
      </c>
      <c r="D1415" s="74" t="s">
        <v>3516</v>
      </c>
      <c r="E1415" s="74" t="s">
        <v>6163</v>
      </c>
      <c r="F1415" s="74" t="s">
        <v>6164</v>
      </c>
      <c r="G1415" s="74" t="s">
        <v>6164</v>
      </c>
      <c r="H1415" s="74" t="str">
        <f t="shared" si="87"/>
        <v>B55</v>
      </c>
      <c r="I1415" s="74" t="str">
        <f>IF(ISERROR(VLOOKUP(H1415,BD!BN$2:BO$51,2,FALSE)),"",VLOOKUP(H1415,BD!BN$2:BO$51,2,FALSE))</f>
        <v>BLOQUE 55</v>
      </c>
      <c r="J1415" s="74" t="str">
        <f t="shared" si="90"/>
        <v>AU</v>
      </c>
      <c r="K1415" s="74" t="str">
        <f t="shared" si="89"/>
        <v>ARMADILLO</v>
      </c>
      <c r="L1415" s="74" t="str">
        <f t="shared" si="89"/>
        <v>PAD B</v>
      </c>
      <c r="M1415" s="74" t="str">
        <f t="shared" si="86"/>
        <v>ARMADILLO-B002</v>
      </c>
      <c r="N1415" s="71" t="s">
        <v>3382</v>
      </c>
    </row>
    <row r="1416" spans="1:14" hidden="1">
      <c r="A1416" s="74" t="s">
        <v>2925</v>
      </c>
      <c r="B1416" s="74" t="s">
        <v>6160</v>
      </c>
      <c r="C1416" s="74" t="s">
        <v>2722</v>
      </c>
      <c r="D1416" s="74" t="s">
        <v>3516</v>
      </c>
      <c r="E1416" s="74" t="s">
        <v>6165</v>
      </c>
      <c r="F1416" s="74" t="s">
        <v>6166</v>
      </c>
      <c r="G1416" s="74" t="s">
        <v>6166</v>
      </c>
      <c r="H1416" s="74" t="str">
        <f t="shared" si="87"/>
        <v>B55</v>
      </c>
      <c r="I1416" s="74" t="str">
        <f>IF(ISERROR(VLOOKUP(H1416,BD!BN$2:BO$51,2,FALSE)),"",VLOOKUP(H1416,BD!BN$2:BO$51,2,FALSE))</f>
        <v>BLOQUE 55</v>
      </c>
      <c r="J1416" s="74" t="str">
        <f t="shared" si="90"/>
        <v>AU</v>
      </c>
      <c r="K1416" s="74" t="str">
        <f t="shared" ref="K1416:L1431" si="91">+C1416</f>
        <v>ARMADILLO</v>
      </c>
      <c r="L1416" s="74" t="str">
        <f t="shared" si="91"/>
        <v>PAD B</v>
      </c>
      <c r="M1416" s="74" t="str">
        <f t="shared" si="86"/>
        <v>ARMADILLO-B003</v>
      </c>
      <c r="N1416" s="71" t="s">
        <v>3382</v>
      </c>
    </row>
    <row r="1417" spans="1:14" hidden="1">
      <c r="A1417" s="74" t="s">
        <v>2925</v>
      </c>
      <c r="B1417" s="74" t="s">
        <v>6160</v>
      </c>
      <c r="C1417" s="74" t="s">
        <v>2722</v>
      </c>
      <c r="D1417" s="74" t="s">
        <v>3516</v>
      </c>
      <c r="E1417" s="74" t="s">
        <v>6167</v>
      </c>
      <c r="F1417" s="74" t="s">
        <v>6168</v>
      </c>
      <c r="G1417" s="74" t="s">
        <v>6168</v>
      </c>
      <c r="H1417" s="74" t="str">
        <f t="shared" si="87"/>
        <v>B55</v>
      </c>
      <c r="I1417" s="74" t="str">
        <f>IF(ISERROR(VLOOKUP(H1417,BD!BN$2:BO$51,2,FALSE)),"",VLOOKUP(H1417,BD!BN$2:BO$51,2,FALSE))</f>
        <v>BLOQUE 55</v>
      </c>
      <c r="J1417" s="74" t="str">
        <f t="shared" si="90"/>
        <v>AU</v>
      </c>
      <c r="K1417" s="74" t="str">
        <f t="shared" si="91"/>
        <v>ARMADILLO</v>
      </c>
      <c r="L1417" s="74" t="str">
        <f t="shared" si="91"/>
        <v>PAD B</v>
      </c>
      <c r="M1417" s="74" t="str">
        <f t="shared" si="86"/>
        <v>ARMADILLO-B004</v>
      </c>
      <c r="N1417" s="71" t="s">
        <v>3382</v>
      </c>
    </row>
    <row r="1418" spans="1:14" hidden="1">
      <c r="A1418" s="74" t="s">
        <v>2925</v>
      </c>
      <c r="B1418" s="74" t="s">
        <v>6160</v>
      </c>
      <c r="C1418" s="74" t="s">
        <v>2722</v>
      </c>
      <c r="D1418" s="74" t="s">
        <v>3516</v>
      </c>
      <c r="E1418" s="74" t="s">
        <v>6169</v>
      </c>
      <c r="F1418" s="74" t="s">
        <v>6170</v>
      </c>
      <c r="G1418" s="74" t="s">
        <v>6170</v>
      </c>
      <c r="H1418" s="74" t="str">
        <f t="shared" si="87"/>
        <v>B55</v>
      </c>
      <c r="I1418" s="74" t="str">
        <f>IF(ISERROR(VLOOKUP(H1418,BD!BN$2:BO$51,2,FALSE)),"",VLOOKUP(H1418,BD!BN$2:BO$51,2,FALSE))</f>
        <v>BLOQUE 55</v>
      </c>
      <c r="J1418" s="74" t="str">
        <f t="shared" si="90"/>
        <v>AU</v>
      </c>
      <c r="K1418" s="74" t="str">
        <f t="shared" si="91"/>
        <v>ARMADILLO</v>
      </c>
      <c r="L1418" s="74" t="str">
        <f t="shared" si="91"/>
        <v>PAD B</v>
      </c>
      <c r="M1418" s="74" t="str">
        <f t="shared" si="86"/>
        <v>ARMADILLO-B005</v>
      </c>
      <c r="N1418" s="71" t="s">
        <v>3382</v>
      </c>
    </row>
    <row r="1419" spans="1:14" hidden="1">
      <c r="A1419" s="74" t="s">
        <v>2925</v>
      </c>
      <c r="B1419" s="74" t="s">
        <v>6160</v>
      </c>
      <c r="C1419" s="74" t="s">
        <v>2722</v>
      </c>
      <c r="D1419" s="74" t="s">
        <v>3516</v>
      </c>
      <c r="E1419" s="74" t="s">
        <v>6171</v>
      </c>
      <c r="F1419" s="74" t="s">
        <v>6172</v>
      </c>
      <c r="G1419" s="74" t="s">
        <v>6172</v>
      </c>
      <c r="H1419" s="74" t="str">
        <f t="shared" si="87"/>
        <v>B55</v>
      </c>
      <c r="I1419" s="74" t="str">
        <f>IF(ISERROR(VLOOKUP(H1419,BD!BN$2:BO$51,2,FALSE)),"",VLOOKUP(H1419,BD!BN$2:BO$51,2,FALSE))</f>
        <v>BLOQUE 55</v>
      </c>
      <c r="J1419" s="74" t="str">
        <f t="shared" si="90"/>
        <v>AU</v>
      </c>
      <c r="K1419" s="74" t="str">
        <f t="shared" si="91"/>
        <v>ARMADILLO</v>
      </c>
      <c r="L1419" s="74" t="str">
        <f t="shared" si="91"/>
        <v>PAD B</v>
      </c>
      <c r="M1419" s="74" t="str">
        <f t="shared" si="86"/>
        <v>ARMADILLO-B006</v>
      </c>
      <c r="N1419" s="71" t="s">
        <v>3382</v>
      </c>
    </row>
    <row r="1420" spans="1:14" hidden="1">
      <c r="A1420" s="74" t="s">
        <v>2925</v>
      </c>
      <c r="B1420" s="74" t="s">
        <v>6160</v>
      </c>
      <c r="C1420" s="74" t="s">
        <v>2722</v>
      </c>
      <c r="D1420" s="74" t="s">
        <v>3516</v>
      </c>
      <c r="E1420" s="74" t="s">
        <v>6173</v>
      </c>
      <c r="F1420" s="74" t="s">
        <v>6174</v>
      </c>
      <c r="G1420" s="74" t="s">
        <v>6174</v>
      </c>
      <c r="H1420" s="74" t="str">
        <f t="shared" si="87"/>
        <v>B55</v>
      </c>
      <c r="I1420" s="74" t="str">
        <f>IF(ISERROR(VLOOKUP(H1420,BD!BN$2:BO$51,2,FALSE)),"",VLOOKUP(H1420,BD!BN$2:BO$51,2,FALSE))</f>
        <v>BLOQUE 55</v>
      </c>
      <c r="J1420" s="74" t="str">
        <f t="shared" si="90"/>
        <v>AU</v>
      </c>
      <c r="K1420" s="74" t="str">
        <f t="shared" si="91"/>
        <v>ARMADILLO</v>
      </c>
      <c r="L1420" s="74" t="str">
        <f t="shared" si="91"/>
        <v>PAD B</v>
      </c>
      <c r="M1420" s="74" t="str">
        <f t="shared" si="86"/>
        <v>ARMADILLO-B007</v>
      </c>
      <c r="N1420" s="71" t="s">
        <v>3382</v>
      </c>
    </row>
    <row r="1421" spans="1:14" hidden="1">
      <c r="A1421" s="74" t="s">
        <v>2925</v>
      </c>
      <c r="B1421" s="74" t="s">
        <v>6160</v>
      </c>
      <c r="C1421" s="74" t="s">
        <v>2722</v>
      </c>
      <c r="D1421" s="74" t="s">
        <v>3516</v>
      </c>
      <c r="E1421" s="74" t="s">
        <v>6175</v>
      </c>
      <c r="F1421" s="74" t="s">
        <v>6176</v>
      </c>
      <c r="G1421" s="74" t="s">
        <v>6176</v>
      </c>
      <c r="H1421" s="74" t="str">
        <f t="shared" si="87"/>
        <v>B55</v>
      </c>
      <c r="I1421" s="74" t="str">
        <f>IF(ISERROR(VLOOKUP(H1421,BD!BN$2:BO$51,2,FALSE)),"",VLOOKUP(H1421,BD!BN$2:BO$51,2,FALSE))</f>
        <v>BLOQUE 55</v>
      </c>
      <c r="J1421" s="74" t="str">
        <f t="shared" si="90"/>
        <v>AU</v>
      </c>
      <c r="K1421" s="74" t="str">
        <f t="shared" si="91"/>
        <v>ARMADILLO</v>
      </c>
      <c r="L1421" s="74" t="str">
        <f t="shared" si="91"/>
        <v>PAD B</v>
      </c>
      <c r="M1421" s="74" t="str">
        <f t="shared" si="86"/>
        <v>ARMADILLO-B008</v>
      </c>
      <c r="N1421" s="71" t="s">
        <v>3382</v>
      </c>
    </row>
    <row r="1422" spans="1:14" hidden="1">
      <c r="A1422" s="74" t="s">
        <v>2925</v>
      </c>
      <c r="B1422" s="74" t="s">
        <v>6160</v>
      </c>
      <c r="C1422" s="74" t="s">
        <v>2722</v>
      </c>
      <c r="D1422" s="74" t="s">
        <v>3516</v>
      </c>
      <c r="E1422" s="74" t="s">
        <v>6177</v>
      </c>
      <c r="F1422" s="74" t="s">
        <v>6178</v>
      </c>
      <c r="G1422" s="74" t="s">
        <v>6178</v>
      </c>
      <c r="H1422" s="74" t="str">
        <f t="shared" si="87"/>
        <v>B55</v>
      </c>
      <c r="I1422" s="74" t="str">
        <f>IF(ISERROR(VLOOKUP(H1422,BD!BN$2:BO$51,2,FALSE)),"",VLOOKUP(H1422,BD!BN$2:BO$51,2,FALSE))</f>
        <v>BLOQUE 55</v>
      </c>
      <c r="J1422" s="74" t="str">
        <f t="shared" si="90"/>
        <v>AU</v>
      </c>
      <c r="K1422" s="74" t="str">
        <f t="shared" si="91"/>
        <v>ARMADILLO</v>
      </c>
      <c r="L1422" s="74" t="str">
        <f t="shared" si="91"/>
        <v>PAD B</v>
      </c>
      <c r="M1422" s="74" t="str">
        <f t="shared" si="86"/>
        <v>ARMADILLO-B009</v>
      </c>
      <c r="N1422" s="71" t="s">
        <v>3382</v>
      </c>
    </row>
    <row r="1423" spans="1:14" hidden="1">
      <c r="A1423" s="74" t="s">
        <v>2925</v>
      </c>
      <c r="B1423" s="74" t="s">
        <v>6160</v>
      </c>
      <c r="C1423" s="74" t="s">
        <v>2722</v>
      </c>
      <c r="D1423" s="74" t="s">
        <v>3516</v>
      </c>
      <c r="E1423" s="74" t="s">
        <v>6179</v>
      </c>
      <c r="F1423" s="74" t="s">
        <v>6180</v>
      </c>
      <c r="G1423" s="74" t="s">
        <v>6180</v>
      </c>
      <c r="H1423" s="74" t="str">
        <f t="shared" si="87"/>
        <v>B55</v>
      </c>
      <c r="I1423" s="74" t="str">
        <f>IF(ISERROR(VLOOKUP(H1423,BD!BN$2:BO$51,2,FALSE)),"",VLOOKUP(H1423,BD!BN$2:BO$51,2,FALSE))</f>
        <v>BLOQUE 55</v>
      </c>
      <c r="J1423" s="74" t="str">
        <f t="shared" si="90"/>
        <v>AU</v>
      </c>
      <c r="K1423" s="74" t="str">
        <f t="shared" si="91"/>
        <v>ARMADILLO</v>
      </c>
      <c r="L1423" s="74" t="str">
        <f t="shared" si="91"/>
        <v>PAD B</v>
      </c>
      <c r="M1423" s="74" t="str">
        <f t="shared" ref="M1423:M1486" si="92">+IF(F1423=F1422,E1423&amp;RIGHT(G1423,2),E1423)</f>
        <v>ARMADILLO-B010</v>
      </c>
      <c r="N1423" s="71" t="s">
        <v>3382</v>
      </c>
    </row>
    <row r="1424" spans="1:14" hidden="1">
      <c r="A1424" s="74" t="s">
        <v>2925</v>
      </c>
      <c r="B1424" s="74" t="s">
        <v>6160</v>
      </c>
      <c r="C1424" s="74" t="s">
        <v>2722</v>
      </c>
      <c r="D1424" s="74" t="s">
        <v>3516</v>
      </c>
      <c r="E1424" s="74" t="s">
        <v>6181</v>
      </c>
      <c r="F1424" s="74" t="s">
        <v>6182</v>
      </c>
      <c r="G1424" s="74" t="s">
        <v>6182</v>
      </c>
      <c r="H1424" s="74" t="str">
        <f t="shared" si="87"/>
        <v>B55</v>
      </c>
      <c r="I1424" s="74" t="str">
        <f>IF(ISERROR(VLOOKUP(H1424,BD!BN$2:BO$51,2,FALSE)),"",VLOOKUP(H1424,BD!BN$2:BO$51,2,FALSE))</f>
        <v>BLOQUE 55</v>
      </c>
      <c r="J1424" s="74" t="str">
        <f t="shared" si="90"/>
        <v>AU</v>
      </c>
      <c r="K1424" s="74" t="str">
        <f t="shared" si="91"/>
        <v>ARMADILLO</v>
      </c>
      <c r="L1424" s="74" t="str">
        <f t="shared" si="91"/>
        <v>PAD B</v>
      </c>
      <c r="M1424" s="74" t="str">
        <f t="shared" si="92"/>
        <v>ARMADILLO-B011</v>
      </c>
      <c r="N1424" s="71" t="s">
        <v>3382</v>
      </c>
    </row>
    <row r="1425" spans="1:14" hidden="1">
      <c r="A1425" s="74" t="s">
        <v>2925</v>
      </c>
      <c r="B1425" s="74" t="s">
        <v>6160</v>
      </c>
      <c r="C1425" s="74" t="s">
        <v>2722</v>
      </c>
      <c r="D1425" s="74" t="s">
        <v>3516</v>
      </c>
      <c r="E1425" s="74" t="s">
        <v>6183</v>
      </c>
      <c r="F1425" s="74" t="s">
        <v>6184</v>
      </c>
      <c r="G1425" s="74" t="s">
        <v>6184</v>
      </c>
      <c r="H1425" s="74" t="str">
        <f t="shared" si="87"/>
        <v>B55</v>
      </c>
      <c r="I1425" s="74" t="str">
        <f>IF(ISERROR(VLOOKUP(H1425,BD!BN$2:BO$51,2,FALSE)),"",VLOOKUP(H1425,BD!BN$2:BO$51,2,FALSE))</f>
        <v>BLOQUE 55</v>
      </c>
      <c r="J1425" s="74" t="str">
        <f t="shared" si="90"/>
        <v>AU</v>
      </c>
      <c r="K1425" s="74" t="str">
        <f t="shared" si="91"/>
        <v>ARMADILLO</v>
      </c>
      <c r="L1425" s="74" t="str">
        <f t="shared" si="91"/>
        <v>PAD B</v>
      </c>
      <c r="M1425" s="74" t="str">
        <f t="shared" si="92"/>
        <v>ARMADILLO-B012I</v>
      </c>
      <c r="N1425" s="71" t="s">
        <v>3382</v>
      </c>
    </row>
    <row r="1426" spans="1:14" hidden="1">
      <c r="A1426" s="74" t="s">
        <v>2933</v>
      </c>
      <c r="B1426" s="74" t="s">
        <v>3379</v>
      </c>
      <c r="C1426" s="74" t="s">
        <v>2992</v>
      </c>
      <c r="D1426" s="74" t="s">
        <v>3374</v>
      </c>
      <c r="E1426" s="74" t="s">
        <v>6185</v>
      </c>
      <c r="F1426" s="74" t="s">
        <v>6186</v>
      </c>
      <c r="G1426" s="74" t="s">
        <v>6186</v>
      </c>
      <c r="H1426" s="74" t="str">
        <f t="shared" si="87"/>
        <v>B56</v>
      </c>
      <c r="I1426" s="74" t="str">
        <f>IF(ISERROR(VLOOKUP(H1426,BD!BN$2:BO$51,2,FALSE)),"",VLOOKUP(H1426,BD!BN$2:BO$51,2,FALSE))</f>
        <v>BLOQUE 56</v>
      </c>
      <c r="J1426" s="74" t="str">
        <f t="shared" si="90"/>
        <v>LA</v>
      </c>
      <c r="K1426" s="74" t="str">
        <f t="shared" si="91"/>
        <v>LAGO AGRIO</v>
      </c>
      <c r="L1426" s="74" t="str">
        <f t="shared" si="91"/>
        <v>PAD</v>
      </c>
      <c r="M1426" s="74" t="str">
        <f t="shared" si="92"/>
        <v>LAGO AGRIO-001</v>
      </c>
      <c r="N1426" s="71" t="s">
        <v>3382</v>
      </c>
    </row>
    <row r="1427" spans="1:14" hidden="1">
      <c r="A1427" s="74" t="s">
        <v>2933</v>
      </c>
      <c r="B1427" s="74" t="s">
        <v>3379</v>
      </c>
      <c r="C1427" s="74" t="s">
        <v>2992</v>
      </c>
      <c r="D1427" s="74" t="s">
        <v>3374</v>
      </c>
      <c r="E1427" s="74" t="s">
        <v>6187</v>
      </c>
      <c r="F1427" s="74" t="s">
        <v>6188</v>
      </c>
      <c r="G1427" s="74" t="s">
        <v>6188</v>
      </c>
      <c r="H1427" s="74" t="str">
        <f t="shared" si="87"/>
        <v>B56</v>
      </c>
      <c r="I1427" s="74" t="str">
        <f>IF(ISERROR(VLOOKUP(H1427,BD!BN$2:BO$51,2,FALSE)),"",VLOOKUP(H1427,BD!BN$2:BO$51,2,FALSE))</f>
        <v>BLOQUE 56</v>
      </c>
      <c r="J1427" s="74" t="str">
        <f t="shared" si="90"/>
        <v>LA</v>
      </c>
      <c r="K1427" s="74" t="str">
        <f t="shared" si="91"/>
        <v>LAGO AGRIO</v>
      </c>
      <c r="L1427" s="74" t="str">
        <f t="shared" si="91"/>
        <v>PAD</v>
      </c>
      <c r="M1427" s="74" t="str">
        <f t="shared" si="92"/>
        <v>LAGO AGRIO-003</v>
      </c>
      <c r="N1427" s="71" t="s">
        <v>3382</v>
      </c>
    </row>
    <row r="1428" spans="1:14" hidden="1">
      <c r="A1428" s="74" t="s">
        <v>2933</v>
      </c>
      <c r="B1428" s="74" t="s">
        <v>3379</v>
      </c>
      <c r="C1428" s="74" t="s">
        <v>2992</v>
      </c>
      <c r="D1428" s="74" t="s">
        <v>3374</v>
      </c>
      <c r="E1428" s="74" t="s">
        <v>6189</v>
      </c>
      <c r="F1428" s="74" t="s">
        <v>6190</v>
      </c>
      <c r="G1428" s="74" t="s">
        <v>6190</v>
      </c>
      <c r="H1428" s="74" t="str">
        <f t="shared" si="87"/>
        <v>B56</v>
      </c>
      <c r="I1428" s="74" t="str">
        <f>IF(ISERROR(VLOOKUP(H1428,BD!BN$2:BO$51,2,FALSE)),"",VLOOKUP(H1428,BD!BN$2:BO$51,2,FALSE))</f>
        <v>BLOQUE 56</v>
      </c>
      <c r="J1428" s="74" t="str">
        <f t="shared" si="90"/>
        <v>LA</v>
      </c>
      <c r="K1428" s="74" t="str">
        <f t="shared" si="91"/>
        <v>LAGO AGRIO</v>
      </c>
      <c r="L1428" s="74" t="str">
        <f t="shared" si="91"/>
        <v>PAD</v>
      </c>
      <c r="M1428" s="74" t="str">
        <f t="shared" si="92"/>
        <v>LAGO AGRIO-023</v>
      </c>
      <c r="N1428" s="71" t="s">
        <v>3382</v>
      </c>
    </row>
    <row r="1429" spans="1:14" hidden="1">
      <c r="A1429" s="74" t="s">
        <v>2933</v>
      </c>
      <c r="B1429" s="74" t="s">
        <v>3379</v>
      </c>
      <c r="C1429" s="74" t="s">
        <v>2992</v>
      </c>
      <c r="D1429" s="74" t="s">
        <v>3374</v>
      </c>
      <c r="E1429" s="74" t="s">
        <v>6191</v>
      </c>
      <c r="F1429" s="74" t="s">
        <v>6192</v>
      </c>
      <c r="G1429" s="74" t="s">
        <v>6192</v>
      </c>
      <c r="H1429" s="74" t="str">
        <f t="shared" ref="H1429:H1492" si="93">+A1429</f>
        <v>B56</v>
      </c>
      <c r="I1429" s="74" t="str">
        <f>IF(ISERROR(VLOOKUP(H1429,BD!BN$2:BO$51,2,FALSE)),"",VLOOKUP(H1429,BD!BN$2:BO$51,2,FALSE))</f>
        <v>BLOQUE 56</v>
      </c>
      <c r="J1429" s="74" t="str">
        <f t="shared" si="90"/>
        <v>LA</v>
      </c>
      <c r="K1429" s="74" t="str">
        <f t="shared" si="91"/>
        <v>LAGO AGRIO</v>
      </c>
      <c r="L1429" s="74" t="str">
        <f t="shared" si="91"/>
        <v>PAD</v>
      </c>
      <c r="M1429" s="74" t="str">
        <f t="shared" si="92"/>
        <v>LAGO AGRIO-021</v>
      </c>
      <c r="N1429" s="71" t="s">
        <v>3382</v>
      </c>
    </row>
    <row r="1430" spans="1:14" hidden="1">
      <c r="A1430" s="74" t="s">
        <v>2933</v>
      </c>
      <c r="B1430" s="74" t="s">
        <v>3379</v>
      </c>
      <c r="C1430" s="74" t="s">
        <v>2992</v>
      </c>
      <c r="D1430" s="74" t="s">
        <v>3374</v>
      </c>
      <c r="E1430" s="74" t="s">
        <v>6193</v>
      </c>
      <c r="F1430" s="74" t="s">
        <v>6194</v>
      </c>
      <c r="G1430" s="74" t="s">
        <v>6194</v>
      </c>
      <c r="H1430" s="74" t="str">
        <f t="shared" si="93"/>
        <v>B56</v>
      </c>
      <c r="I1430" s="74" t="str">
        <f>IF(ISERROR(VLOOKUP(H1430,BD!BN$2:BO$51,2,FALSE)),"",VLOOKUP(H1430,BD!BN$2:BO$51,2,FALSE))</f>
        <v>BLOQUE 56</v>
      </c>
      <c r="J1430" s="74" t="str">
        <f t="shared" si="90"/>
        <v>LA</v>
      </c>
      <c r="K1430" s="74" t="str">
        <f t="shared" si="91"/>
        <v>LAGO AGRIO</v>
      </c>
      <c r="L1430" s="74" t="str">
        <f t="shared" si="91"/>
        <v>PAD</v>
      </c>
      <c r="M1430" s="74" t="str">
        <f t="shared" si="92"/>
        <v>LAGO AGRIO-028</v>
      </c>
      <c r="N1430" s="71" t="s">
        <v>3382</v>
      </c>
    </row>
    <row r="1431" spans="1:14" hidden="1">
      <c r="A1431" s="74" t="s">
        <v>2933</v>
      </c>
      <c r="B1431" s="74" t="s">
        <v>3379</v>
      </c>
      <c r="C1431" s="74" t="s">
        <v>2992</v>
      </c>
      <c r="D1431" s="74" t="s">
        <v>3374</v>
      </c>
      <c r="E1431" s="74" t="s">
        <v>6195</v>
      </c>
      <c r="F1431" s="74" t="s">
        <v>6196</v>
      </c>
      <c r="G1431" s="74" t="s">
        <v>6196</v>
      </c>
      <c r="H1431" s="74" t="str">
        <f t="shared" si="93"/>
        <v>B56</v>
      </c>
      <c r="I1431" s="74" t="str">
        <f>IF(ISERROR(VLOOKUP(H1431,BD!BN$2:BO$51,2,FALSE)),"",VLOOKUP(H1431,BD!BN$2:BO$51,2,FALSE))</f>
        <v>BLOQUE 56</v>
      </c>
      <c r="J1431" s="74" t="str">
        <f t="shared" si="90"/>
        <v>LA</v>
      </c>
      <c r="K1431" s="74" t="str">
        <f t="shared" si="91"/>
        <v>LAGO AGRIO</v>
      </c>
      <c r="L1431" s="74" t="str">
        <f t="shared" si="91"/>
        <v>PAD</v>
      </c>
      <c r="M1431" s="74" t="str">
        <f t="shared" si="92"/>
        <v>LAGO AGRIO-006</v>
      </c>
      <c r="N1431" s="71" t="s">
        <v>3382</v>
      </c>
    </row>
    <row r="1432" spans="1:14" hidden="1">
      <c r="A1432" s="74" t="s">
        <v>2933</v>
      </c>
      <c r="B1432" s="74" t="s">
        <v>3379</v>
      </c>
      <c r="C1432" s="74" t="s">
        <v>2992</v>
      </c>
      <c r="D1432" s="74" t="s">
        <v>3374</v>
      </c>
      <c r="E1432" s="74" t="s">
        <v>6197</v>
      </c>
      <c r="F1432" s="74" t="s">
        <v>6198</v>
      </c>
      <c r="G1432" s="74" t="s">
        <v>6198</v>
      </c>
      <c r="H1432" s="74" t="str">
        <f t="shared" si="93"/>
        <v>B56</v>
      </c>
      <c r="I1432" s="74" t="str">
        <f>IF(ISERROR(VLOOKUP(H1432,BD!BN$2:BO$51,2,FALSE)),"",VLOOKUP(H1432,BD!BN$2:BO$51,2,FALSE))</f>
        <v>BLOQUE 56</v>
      </c>
      <c r="J1432" s="74" t="str">
        <f t="shared" si="90"/>
        <v>LA</v>
      </c>
      <c r="K1432" s="74" t="str">
        <f t="shared" ref="K1432:L1447" si="94">+C1432</f>
        <v>LAGO AGRIO</v>
      </c>
      <c r="L1432" s="74" t="str">
        <f t="shared" si="94"/>
        <v>PAD</v>
      </c>
      <c r="M1432" s="74" t="str">
        <f t="shared" si="92"/>
        <v>LAGO AGRIO-022</v>
      </c>
      <c r="N1432" s="71" t="s">
        <v>3382</v>
      </c>
    </row>
    <row r="1433" spans="1:14" hidden="1">
      <c r="A1433" s="74" t="s">
        <v>2933</v>
      </c>
      <c r="B1433" s="74" t="s">
        <v>3379</v>
      </c>
      <c r="C1433" s="74" t="s">
        <v>2992</v>
      </c>
      <c r="D1433" s="74" t="s">
        <v>3374</v>
      </c>
      <c r="E1433" s="74" t="s">
        <v>6199</v>
      </c>
      <c r="F1433" s="74" t="s">
        <v>6200</v>
      </c>
      <c r="G1433" s="74" t="s">
        <v>6200</v>
      </c>
      <c r="H1433" s="74" t="str">
        <f t="shared" si="93"/>
        <v>B56</v>
      </c>
      <c r="I1433" s="74" t="str">
        <f>IF(ISERROR(VLOOKUP(H1433,BD!BN$2:BO$51,2,FALSE)),"",VLOOKUP(H1433,BD!BN$2:BO$51,2,FALSE))</f>
        <v>BLOQUE 56</v>
      </c>
      <c r="J1433" s="74" t="str">
        <f t="shared" si="90"/>
        <v>LA</v>
      </c>
      <c r="K1433" s="74" t="str">
        <f t="shared" si="94"/>
        <v>LAGO AGRIO</v>
      </c>
      <c r="L1433" s="74" t="str">
        <f t="shared" si="94"/>
        <v>PAD</v>
      </c>
      <c r="M1433" s="74" t="str">
        <f t="shared" si="92"/>
        <v>LAGO AGRIO-032</v>
      </c>
      <c r="N1433" s="71" t="s">
        <v>3382</v>
      </c>
    </row>
    <row r="1434" spans="1:14" hidden="1">
      <c r="A1434" s="74" t="s">
        <v>2933</v>
      </c>
      <c r="B1434" s="74" t="s">
        <v>3379</v>
      </c>
      <c r="C1434" s="74" t="s">
        <v>2992</v>
      </c>
      <c r="D1434" s="74" t="s">
        <v>3374</v>
      </c>
      <c r="E1434" s="74" t="s">
        <v>6201</v>
      </c>
      <c r="F1434" s="74" t="s">
        <v>6202</v>
      </c>
      <c r="G1434" s="74" t="s">
        <v>6202</v>
      </c>
      <c r="H1434" s="74" t="str">
        <f t="shared" si="93"/>
        <v>B56</v>
      </c>
      <c r="I1434" s="74" t="str">
        <f>IF(ISERROR(VLOOKUP(H1434,BD!BN$2:BO$51,2,FALSE)),"",VLOOKUP(H1434,BD!BN$2:BO$51,2,FALSE))</f>
        <v>BLOQUE 56</v>
      </c>
      <c r="J1434" s="74" t="str">
        <f t="shared" si="90"/>
        <v>LA</v>
      </c>
      <c r="K1434" s="74" t="str">
        <f t="shared" si="94"/>
        <v>LAGO AGRIO</v>
      </c>
      <c r="L1434" s="74" t="str">
        <f t="shared" si="94"/>
        <v>PAD</v>
      </c>
      <c r="M1434" s="74" t="str">
        <f t="shared" si="92"/>
        <v>LAGO AGRIO-020</v>
      </c>
      <c r="N1434" s="71" t="s">
        <v>3382</v>
      </c>
    </row>
    <row r="1435" spans="1:14" hidden="1">
      <c r="A1435" s="74" t="s">
        <v>2933</v>
      </c>
      <c r="B1435" s="74" t="s">
        <v>3379</v>
      </c>
      <c r="C1435" s="74" t="s">
        <v>2992</v>
      </c>
      <c r="D1435" s="74" t="s">
        <v>3374</v>
      </c>
      <c r="E1435" s="74" t="s">
        <v>6203</v>
      </c>
      <c r="F1435" s="74" t="s">
        <v>6204</v>
      </c>
      <c r="G1435" s="74" t="s">
        <v>6204</v>
      </c>
      <c r="H1435" s="74" t="str">
        <f t="shared" si="93"/>
        <v>B56</v>
      </c>
      <c r="I1435" s="74" t="str">
        <f>IF(ISERROR(VLOOKUP(H1435,BD!BN$2:BO$51,2,FALSE)),"",VLOOKUP(H1435,BD!BN$2:BO$51,2,FALSE))</f>
        <v>BLOQUE 56</v>
      </c>
      <c r="J1435" s="74" t="str">
        <f t="shared" si="90"/>
        <v>LA</v>
      </c>
      <c r="K1435" s="74" t="str">
        <f t="shared" si="94"/>
        <v>LAGO AGRIO</v>
      </c>
      <c r="L1435" s="74" t="str">
        <f t="shared" si="94"/>
        <v>PAD</v>
      </c>
      <c r="M1435" s="74" t="str">
        <f t="shared" si="92"/>
        <v>LAGO AGRIO-019</v>
      </c>
      <c r="N1435" s="71" t="s">
        <v>3382</v>
      </c>
    </row>
    <row r="1436" spans="1:14" hidden="1">
      <c r="A1436" s="74" t="s">
        <v>2933</v>
      </c>
      <c r="B1436" s="74" t="s">
        <v>3379</v>
      </c>
      <c r="C1436" s="74" t="s">
        <v>2992</v>
      </c>
      <c r="D1436" s="74" t="s">
        <v>3374</v>
      </c>
      <c r="E1436" s="74" t="s">
        <v>6205</v>
      </c>
      <c r="F1436" s="74" t="s">
        <v>6206</v>
      </c>
      <c r="G1436" s="74" t="s">
        <v>6206</v>
      </c>
      <c r="H1436" s="74" t="str">
        <f t="shared" si="93"/>
        <v>B56</v>
      </c>
      <c r="I1436" s="74" t="str">
        <f>IF(ISERROR(VLOOKUP(H1436,BD!BN$2:BO$51,2,FALSE)),"",VLOOKUP(H1436,BD!BN$2:BO$51,2,FALSE))</f>
        <v>BLOQUE 56</v>
      </c>
      <c r="J1436" s="74" t="str">
        <f t="shared" si="90"/>
        <v>LA</v>
      </c>
      <c r="K1436" s="74" t="str">
        <f t="shared" si="94"/>
        <v>LAGO AGRIO</v>
      </c>
      <c r="L1436" s="74" t="str">
        <f t="shared" si="94"/>
        <v>PAD</v>
      </c>
      <c r="M1436" s="74" t="str">
        <f t="shared" si="92"/>
        <v>LAGO AGRIO-033</v>
      </c>
      <c r="N1436" s="71" t="s">
        <v>3382</v>
      </c>
    </row>
    <row r="1437" spans="1:14" hidden="1">
      <c r="A1437" s="74" t="s">
        <v>2933</v>
      </c>
      <c r="B1437" s="74" t="s">
        <v>3379</v>
      </c>
      <c r="C1437" s="74" t="s">
        <v>2992</v>
      </c>
      <c r="D1437" s="74" t="s">
        <v>3374</v>
      </c>
      <c r="E1437" s="74" t="s">
        <v>6207</v>
      </c>
      <c r="F1437" s="74" t="s">
        <v>6208</v>
      </c>
      <c r="G1437" s="74" t="s">
        <v>6208</v>
      </c>
      <c r="H1437" s="74" t="str">
        <f t="shared" si="93"/>
        <v>B56</v>
      </c>
      <c r="I1437" s="74" t="str">
        <f>IF(ISERROR(VLOOKUP(H1437,BD!BN$2:BO$51,2,FALSE)),"",VLOOKUP(H1437,BD!BN$2:BO$51,2,FALSE))</f>
        <v>BLOQUE 56</v>
      </c>
      <c r="J1437" s="74" t="str">
        <f t="shared" si="90"/>
        <v>LA</v>
      </c>
      <c r="K1437" s="74" t="str">
        <f t="shared" si="94"/>
        <v>LAGO AGRIO</v>
      </c>
      <c r="L1437" s="74" t="str">
        <f t="shared" si="94"/>
        <v>PAD</v>
      </c>
      <c r="M1437" s="74" t="str">
        <f t="shared" si="92"/>
        <v>LAGO AGRIO-026</v>
      </c>
      <c r="N1437" s="71" t="s">
        <v>3382</v>
      </c>
    </row>
    <row r="1438" spans="1:14" hidden="1">
      <c r="A1438" s="74" t="s">
        <v>2933</v>
      </c>
      <c r="B1438" s="74" t="s">
        <v>3379</v>
      </c>
      <c r="C1438" s="74" t="s">
        <v>2992</v>
      </c>
      <c r="D1438" s="74" t="s">
        <v>3374</v>
      </c>
      <c r="E1438" s="74" t="s">
        <v>6209</v>
      </c>
      <c r="F1438" s="74" t="s">
        <v>6210</v>
      </c>
      <c r="G1438" s="74" t="s">
        <v>6210</v>
      </c>
      <c r="H1438" s="74" t="str">
        <f t="shared" si="93"/>
        <v>B56</v>
      </c>
      <c r="I1438" s="74" t="str">
        <f>IF(ISERROR(VLOOKUP(H1438,BD!BN$2:BO$51,2,FALSE)),"",VLOOKUP(H1438,BD!BN$2:BO$51,2,FALSE))</f>
        <v>BLOQUE 56</v>
      </c>
      <c r="J1438" s="74" t="str">
        <f t="shared" si="90"/>
        <v>LA</v>
      </c>
      <c r="K1438" s="74" t="str">
        <f t="shared" si="94"/>
        <v>LAGO AGRIO</v>
      </c>
      <c r="L1438" s="74" t="str">
        <f t="shared" si="94"/>
        <v>PAD</v>
      </c>
      <c r="M1438" s="74" t="str">
        <f t="shared" si="92"/>
        <v>LAGO AGRIO-018</v>
      </c>
      <c r="N1438" s="71" t="s">
        <v>3382</v>
      </c>
    </row>
    <row r="1439" spans="1:14" hidden="1">
      <c r="A1439" s="74" t="s">
        <v>2933</v>
      </c>
      <c r="B1439" s="74" t="s">
        <v>3379</v>
      </c>
      <c r="C1439" s="74" t="s">
        <v>2992</v>
      </c>
      <c r="D1439" s="74" t="s">
        <v>3374</v>
      </c>
      <c r="E1439" s="74" t="s">
        <v>6211</v>
      </c>
      <c r="F1439" s="74" t="s">
        <v>6212</v>
      </c>
      <c r="G1439" s="74" t="s">
        <v>6212</v>
      </c>
      <c r="H1439" s="74" t="str">
        <f t="shared" si="93"/>
        <v>B56</v>
      </c>
      <c r="I1439" s="74" t="str">
        <f>IF(ISERROR(VLOOKUP(H1439,BD!BN$2:BO$51,2,FALSE)),"",VLOOKUP(H1439,BD!BN$2:BO$51,2,FALSE))</f>
        <v>BLOQUE 56</v>
      </c>
      <c r="J1439" s="74" t="str">
        <f t="shared" si="90"/>
        <v>LA</v>
      </c>
      <c r="K1439" s="74" t="str">
        <f t="shared" si="94"/>
        <v>LAGO AGRIO</v>
      </c>
      <c r="L1439" s="74" t="str">
        <f t="shared" si="94"/>
        <v>PAD</v>
      </c>
      <c r="M1439" s="74" t="str">
        <f t="shared" si="92"/>
        <v>LAGO AGRIO-017</v>
      </c>
      <c r="N1439" s="71" t="s">
        <v>3382</v>
      </c>
    </row>
    <row r="1440" spans="1:14" hidden="1">
      <c r="A1440" s="74" t="s">
        <v>2933</v>
      </c>
      <c r="B1440" s="74" t="s">
        <v>3379</v>
      </c>
      <c r="C1440" s="74" t="s">
        <v>2992</v>
      </c>
      <c r="D1440" s="74" t="s">
        <v>3374</v>
      </c>
      <c r="E1440" s="74" t="s">
        <v>6213</v>
      </c>
      <c r="F1440" s="74" t="s">
        <v>6214</v>
      </c>
      <c r="G1440" s="74" t="s">
        <v>6214</v>
      </c>
      <c r="H1440" s="74" t="str">
        <f t="shared" si="93"/>
        <v>B56</v>
      </c>
      <c r="I1440" s="74" t="str">
        <f>IF(ISERROR(VLOOKUP(H1440,BD!BN$2:BO$51,2,FALSE)),"",VLOOKUP(H1440,BD!BN$2:BO$51,2,FALSE))</f>
        <v>BLOQUE 56</v>
      </c>
      <c r="J1440" s="74" t="str">
        <f t="shared" si="90"/>
        <v>LA</v>
      </c>
      <c r="K1440" s="74" t="str">
        <f t="shared" si="94"/>
        <v>LAGO AGRIO</v>
      </c>
      <c r="L1440" s="74" t="str">
        <f t="shared" si="94"/>
        <v>PAD</v>
      </c>
      <c r="M1440" s="74" t="str">
        <f t="shared" si="92"/>
        <v>LAGO AGRIO-015</v>
      </c>
      <c r="N1440" s="71" t="s">
        <v>3382</v>
      </c>
    </row>
    <row r="1441" spans="1:14" hidden="1">
      <c r="A1441" s="74" t="s">
        <v>2933</v>
      </c>
      <c r="B1441" s="74" t="s">
        <v>3379</v>
      </c>
      <c r="C1441" s="74" t="s">
        <v>2992</v>
      </c>
      <c r="D1441" s="74" t="s">
        <v>3374</v>
      </c>
      <c r="E1441" s="74" t="s">
        <v>6213</v>
      </c>
      <c r="F1441" s="74" t="s">
        <v>6214</v>
      </c>
      <c r="G1441" s="74" t="s">
        <v>6215</v>
      </c>
      <c r="H1441" s="74" t="str">
        <f t="shared" si="93"/>
        <v>B56</v>
      </c>
      <c r="I1441" s="74" t="str">
        <f>IF(ISERROR(VLOOKUP(H1441,BD!BN$2:BO$51,2,FALSE)),"",VLOOKUP(H1441,BD!BN$2:BO$51,2,FALSE))</f>
        <v>BLOQUE 56</v>
      </c>
      <c r="J1441" s="74" t="str">
        <f t="shared" si="90"/>
        <v>LA</v>
      </c>
      <c r="K1441" s="74" t="str">
        <f t="shared" si="94"/>
        <v>LAGO AGRIO</v>
      </c>
      <c r="L1441" s="74" t="str">
        <f t="shared" si="94"/>
        <v>PAD</v>
      </c>
      <c r="M1441" s="74" t="str">
        <f t="shared" si="92"/>
        <v>LAGO AGRIO-015R1</v>
      </c>
      <c r="N1441" s="71" t="s">
        <v>3382</v>
      </c>
    </row>
    <row r="1442" spans="1:14" hidden="1">
      <c r="A1442" s="74" t="s">
        <v>2933</v>
      </c>
      <c r="B1442" s="74" t="s">
        <v>3379</v>
      </c>
      <c r="C1442" s="74" t="s">
        <v>2992</v>
      </c>
      <c r="D1442" s="74" t="s">
        <v>3374</v>
      </c>
      <c r="E1442" s="74" t="s">
        <v>6216</v>
      </c>
      <c r="F1442" s="74" t="s">
        <v>6217</v>
      </c>
      <c r="G1442" s="74" t="s">
        <v>6217</v>
      </c>
      <c r="H1442" s="74" t="str">
        <f t="shared" si="93"/>
        <v>B56</v>
      </c>
      <c r="I1442" s="74" t="str">
        <f>IF(ISERROR(VLOOKUP(H1442,BD!BN$2:BO$51,2,FALSE)),"",VLOOKUP(H1442,BD!BN$2:BO$51,2,FALSE))</f>
        <v>BLOQUE 56</v>
      </c>
      <c r="J1442" s="74" t="str">
        <f t="shared" si="90"/>
        <v>LA</v>
      </c>
      <c r="K1442" s="74" t="str">
        <f t="shared" si="94"/>
        <v>LAGO AGRIO</v>
      </c>
      <c r="L1442" s="74" t="str">
        <f t="shared" si="94"/>
        <v>PAD</v>
      </c>
      <c r="M1442" s="74" t="str">
        <f t="shared" si="92"/>
        <v>LAGO AGRIO-025</v>
      </c>
      <c r="N1442" s="71" t="s">
        <v>3382</v>
      </c>
    </row>
    <row r="1443" spans="1:14" hidden="1">
      <c r="A1443" s="74" t="s">
        <v>2933</v>
      </c>
      <c r="B1443" s="74" t="s">
        <v>3379</v>
      </c>
      <c r="C1443" s="74" t="s">
        <v>2992</v>
      </c>
      <c r="D1443" s="74" t="s">
        <v>3374</v>
      </c>
      <c r="E1443" s="74" t="s">
        <v>6218</v>
      </c>
      <c r="F1443" s="74" t="s">
        <v>6219</v>
      </c>
      <c r="G1443" s="74" t="s">
        <v>6219</v>
      </c>
      <c r="H1443" s="74" t="str">
        <f t="shared" si="93"/>
        <v>B56</v>
      </c>
      <c r="I1443" s="74" t="str">
        <f>IF(ISERROR(VLOOKUP(H1443,BD!BN$2:BO$51,2,FALSE)),"",VLOOKUP(H1443,BD!BN$2:BO$51,2,FALSE))</f>
        <v>BLOQUE 56</v>
      </c>
      <c r="J1443" s="74" t="str">
        <f t="shared" si="90"/>
        <v>LA</v>
      </c>
      <c r="K1443" s="74" t="str">
        <f t="shared" si="94"/>
        <v>LAGO AGRIO</v>
      </c>
      <c r="L1443" s="74" t="str">
        <f t="shared" si="94"/>
        <v>PAD</v>
      </c>
      <c r="M1443" s="74" t="str">
        <f t="shared" si="92"/>
        <v>LAGO AGRIO-030</v>
      </c>
      <c r="N1443" s="71" t="s">
        <v>3382</v>
      </c>
    </row>
    <row r="1444" spans="1:14" hidden="1">
      <c r="A1444" s="74" t="s">
        <v>2933</v>
      </c>
      <c r="B1444" s="74" t="s">
        <v>3379</v>
      </c>
      <c r="C1444" s="74" t="s">
        <v>2992</v>
      </c>
      <c r="D1444" s="74" t="s">
        <v>3374</v>
      </c>
      <c r="E1444" s="74" t="s">
        <v>6220</v>
      </c>
      <c r="F1444" s="74" t="s">
        <v>6221</v>
      </c>
      <c r="G1444" s="74" t="s">
        <v>6221</v>
      </c>
      <c r="H1444" s="74" t="str">
        <f t="shared" si="93"/>
        <v>B56</v>
      </c>
      <c r="I1444" s="74" t="str">
        <f>IF(ISERROR(VLOOKUP(H1444,BD!BN$2:BO$51,2,FALSE)),"",VLOOKUP(H1444,BD!BN$2:BO$51,2,FALSE))</f>
        <v>BLOQUE 56</v>
      </c>
      <c r="J1444" s="74" t="str">
        <f t="shared" si="90"/>
        <v>LA</v>
      </c>
      <c r="K1444" s="74" t="str">
        <f t="shared" si="94"/>
        <v>LAGO AGRIO</v>
      </c>
      <c r="L1444" s="74" t="str">
        <f t="shared" si="94"/>
        <v>PAD</v>
      </c>
      <c r="M1444" s="74" t="str">
        <f t="shared" si="92"/>
        <v>LAGO AGRIO-014</v>
      </c>
      <c r="N1444" s="71" t="s">
        <v>3382</v>
      </c>
    </row>
    <row r="1445" spans="1:14" hidden="1">
      <c r="A1445" s="74" t="s">
        <v>2933</v>
      </c>
      <c r="B1445" s="74" t="s">
        <v>3379</v>
      </c>
      <c r="C1445" s="74" t="s">
        <v>2992</v>
      </c>
      <c r="D1445" s="74" t="s">
        <v>3374</v>
      </c>
      <c r="E1445" s="74" t="s">
        <v>6222</v>
      </c>
      <c r="F1445" s="74" t="s">
        <v>6223</v>
      </c>
      <c r="G1445" s="74" t="s">
        <v>6223</v>
      </c>
      <c r="H1445" s="74" t="str">
        <f t="shared" si="93"/>
        <v>B56</v>
      </c>
      <c r="I1445" s="74" t="str">
        <f>IF(ISERROR(VLOOKUP(H1445,BD!BN$2:BO$51,2,FALSE)),"",VLOOKUP(H1445,BD!BN$2:BO$51,2,FALSE))</f>
        <v>BLOQUE 56</v>
      </c>
      <c r="J1445" s="74" t="str">
        <f t="shared" si="90"/>
        <v>LA</v>
      </c>
      <c r="K1445" s="74" t="str">
        <f t="shared" si="94"/>
        <v>LAGO AGRIO</v>
      </c>
      <c r="L1445" s="74" t="str">
        <f t="shared" si="94"/>
        <v>PAD</v>
      </c>
      <c r="M1445" s="74" t="str">
        <f t="shared" si="92"/>
        <v>LAGO AGRIO-034</v>
      </c>
      <c r="N1445" s="71" t="s">
        <v>3382</v>
      </c>
    </row>
    <row r="1446" spans="1:14" hidden="1">
      <c r="A1446" s="74" t="s">
        <v>2933</v>
      </c>
      <c r="B1446" s="74" t="s">
        <v>3379</v>
      </c>
      <c r="C1446" s="74" t="s">
        <v>2992</v>
      </c>
      <c r="D1446" s="74" t="s">
        <v>3374</v>
      </c>
      <c r="E1446" s="74" t="s">
        <v>6224</v>
      </c>
      <c r="F1446" s="74" t="s">
        <v>6225</v>
      </c>
      <c r="G1446" s="74" t="s">
        <v>6225</v>
      </c>
      <c r="H1446" s="74" t="str">
        <f t="shared" si="93"/>
        <v>B56</v>
      </c>
      <c r="I1446" s="74" t="str">
        <f>IF(ISERROR(VLOOKUP(H1446,BD!BN$2:BO$51,2,FALSE)),"",VLOOKUP(H1446,BD!BN$2:BO$51,2,FALSE))</f>
        <v>BLOQUE 56</v>
      </c>
      <c r="J1446" s="74" t="str">
        <f t="shared" si="90"/>
        <v>LA</v>
      </c>
      <c r="K1446" s="74" t="str">
        <f t="shared" si="94"/>
        <v>LAGO AGRIO</v>
      </c>
      <c r="L1446" s="74" t="str">
        <f t="shared" si="94"/>
        <v>PAD</v>
      </c>
      <c r="M1446" s="74" t="str">
        <f t="shared" si="92"/>
        <v>LAGO AGRIO-035</v>
      </c>
      <c r="N1446" s="71" t="s">
        <v>3382</v>
      </c>
    </row>
    <row r="1447" spans="1:14" hidden="1">
      <c r="A1447" s="74" t="s">
        <v>2933</v>
      </c>
      <c r="B1447" s="74" t="s">
        <v>3379</v>
      </c>
      <c r="C1447" s="74" t="s">
        <v>2992</v>
      </c>
      <c r="D1447" s="74" t="s">
        <v>3374</v>
      </c>
      <c r="E1447" s="74" t="s">
        <v>6226</v>
      </c>
      <c r="F1447" s="74" t="s">
        <v>6227</v>
      </c>
      <c r="G1447" s="74" t="s">
        <v>6227</v>
      </c>
      <c r="H1447" s="74" t="str">
        <f t="shared" si="93"/>
        <v>B56</v>
      </c>
      <c r="I1447" s="74" t="str">
        <f>IF(ISERROR(VLOOKUP(H1447,BD!BN$2:BO$51,2,FALSE)),"",VLOOKUP(H1447,BD!BN$2:BO$51,2,FALSE))</f>
        <v>BLOQUE 56</v>
      </c>
      <c r="J1447" s="74" t="str">
        <f t="shared" si="90"/>
        <v>LA</v>
      </c>
      <c r="K1447" s="74" t="str">
        <f t="shared" si="94"/>
        <v>LAGO AGRIO</v>
      </c>
      <c r="L1447" s="74" t="str">
        <f t="shared" si="94"/>
        <v>PAD</v>
      </c>
      <c r="M1447" s="74" t="str">
        <f t="shared" si="92"/>
        <v>LAGO AGRIO-036</v>
      </c>
      <c r="N1447" s="71" t="s">
        <v>3382</v>
      </c>
    </row>
    <row r="1448" spans="1:14" hidden="1">
      <c r="A1448" s="74" t="s">
        <v>2933</v>
      </c>
      <c r="B1448" s="74" t="s">
        <v>3379</v>
      </c>
      <c r="C1448" s="74" t="s">
        <v>2992</v>
      </c>
      <c r="D1448" s="74" t="s">
        <v>3374</v>
      </c>
      <c r="E1448" s="74" t="s">
        <v>6228</v>
      </c>
      <c r="F1448" s="74" t="s">
        <v>6229</v>
      </c>
      <c r="G1448" s="74" t="s">
        <v>6229</v>
      </c>
      <c r="H1448" s="74" t="str">
        <f t="shared" si="93"/>
        <v>B56</v>
      </c>
      <c r="I1448" s="74" t="str">
        <f>IF(ISERROR(VLOOKUP(H1448,BD!BN$2:BO$51,2,FALSE)),"",VLOOKUP(H1448,BD!BN$2:BO$51,2,FALSE))</f>
        <v>BLOQUE 56</v>
      </c>
      <c r="J1448" s="74" t="str">
        <f t="shared" si="90"/>
        <v>LA</v>
      </c>
      <c r="K1448" s="74" t="str">
        <f t="shared" ref="K1448:L1511" si="95">+C1448</f>
        <v>LAGO AGRIO</v>
      </c>
      <c r="L1448" s="74" t="str">
        <f t="shared" si="95"/>
        <v>PAD</v>
      </c>
      <c r="M1448" s="74" t="str">
        <f t="shared" si="92"/>
        <v>LAGO AGRIO-037</v>
      </c>
      <c r="N1448" s="71" t="s">
        <v>3382</v>
      </c>
    </row>
    <row r="1449" spans="1:14" hidden="1">
      <c r="A1449" s="74" t="s">
        <v>2933</v>
      </c>
      <c r="B1449" s="74" t="s">
        <v>3379</v>
      </c>
      <c r="C1449" s="74" t="s">
        <v>2992</v>
      </c>
      <c r="D1449" s="74" t="s">
        <v>3374</v>
      </c>
      <c r="E1449" s="74" t="s">
        <v>6230</v>
      </c>
      <c r="F1449" s="74" t="s">
        <v>6231</v>
      </c>
      <c r="G1449" s="74" t="s">
        <v>6231</v>
      </c>
      <c r="H1449" s="74" t="str">
        <f t="shared" si="93"/>
        <v>B56</v>
      </c>
      <c r="I1449" s="74" t="str">
        <f>IF(ISERROR(VLOOKUP(H1449,BD!BN$2:BO$51,2,FALSE)),"",VLOOKUP(H1449,BD!BN$2:BO$51,2,FALSE))</f>
        <v>BLOQUE 56</v>
      </c>
      <c r="J1449" s="74" t="str">
        <f t="shared" si="90"/>
        <v>LA</v>
      </c>
      <c r="K1449" s="74" t="str">
        <f t="shared" si="95"/>
        <v>LAGO AGRIO</v>
      </c>
      <c r="L1449" s="74" t="str">
        <f t="shared" si="95"/>
        <v>PAD</v>
      </c>
      <c r="M1449" s="74" t="str">
        <f t="shared" si="92"/>
        <v>LAGO AGRIO-038</v>
      </c>
      <c r="N1449" s="71" t="s">
        <v>3382</v>
      </c>
    </row>
    <row r="1450" spans="1:14" hidden="1">
      <c r="A1450" s="74" t="s">
        <v>2933</v>
      </c>
      <c r="B1450" s="74" t="s">
        <v>3379</v>
      </c>
      <c r="C1450" s="74" t="s">
        <v>2992</v>
      </c>
      <c r="D1450" s="74" t="s">
        <v>3374</v>
      </c>
      <c r="E1450" s="74" t="s">
        <v>6232</v>
      </c>
      <c r="F1450" s="74" t="s">
        <v>6233</v>
      </c>
      <c r="G1450" s="74" t="s">
        <v>6233</v>
      </c>
      <c r="H1450" s="74" t="str">
        <f t="shared" si="93"/>
        <v>B56</v>
      </c>
      <c r="I1450" s="74" t="str">
        <f>IF(ISERROR(VLOOKUP(H1450,BD!BN$2:BO$51,2,FALSE)),"",VLOOKUP(H1450,BD!BN$2:BO$51,2,FALSE))</f>
        <v>BLOQUE 56</v>
      </c>
      <c r="J1450" s="74" t="str">
        <f t="shared" si="90"/>
        <v>LA</v>
      </c>
      <c r="K1450" s="74" t="str">
        <f t="shared" si="95"/>
        <v>LAGO AGRIO</v>
      </c>
      <c r="L1450" s="74" t="str">
        <f t="shared" si="95"/>
        <v>PAD</v>
      </c>
      <c r="M1450" s="74" t="str">
        <f t="shared" si="92"/>
        <v>LAGO AGRIO-013</v>
      </c>
      <c r="N1450" s="71" t="s">
        <v>3382</v>
      </c>
    </row>
    <row r="1451" spans="1:14" hidden="1">
      <c r="A1451" s="74" t="s">
        <v>2933</v>
      </c>
      <c r="B1451" s="74" t="s">
        <v>3379</v>
      </c>
      <c r="C1451" s="74" t="s">
        <v>2992</v>
      </c>
      <c r="D1451" s="74" t="s">
        <v>3374</v>
      </c>
      <c r="E1451" s="74" t="s">
        <v>6234</v>
      </c>
      <c r="F1451" s="74" t="s">
        <v>6235</v>
      </c>
      <c r="G1451" s="74" t="s">
        <v>6235</v>
      </c>
      <c r="H1451" s="74" t="str">
        <f t="shared" si="93"/>
        <v>B56</v>
      </c>
      <c r="I1451" s="74" t="str">
        <f>IF(ISERROR(VLOOKUP(H1451,BD!BN$2:BO$51,2,FALSE)),"",VLOOKUP(H1451,BD!BN$2:BO$51,2,FALSE))</f>
        <v>BLOQUE 56</v>
      </c>
      <c r="J1451" s="74" t="str">
        <f t="shared" si="90"/>
        <v>LA</v>
      </c>
      <c r="K1451" s="74" t="str">
        <f t="shared" si="95"/>
        <v>LAGO AGRIO</v>
      </c>
      <c r="L1451" s="74" t="str">
        <f t="shared" si="95"/>
        <v>PAD</v>
      </c>
      <c r="M1451" s="74" t="str">
        <f t="shared" si="92"/>
        <v>LAGO AGRIO-012</v>
      </c>
      <c r="N1451" s="71" t="s">
        <v>3382</v>
      </c>
    </row>
    <row r="1452" spans="1:14" hidden="1">
      <c r="A1452" s="74" t="s">
        <v>2933</v>
      </c>
      <c r="B1452" s="74" t="s">
        <v>3379</v>
      </c>
      <c r="C1452" s="74" t="s">
        <v>2992</v>
      </c>
      <c r="D1452" s="74" t="s">
        <v>3374</v>
      </c>
      <c r="E1452" s="74" t="s">
        <v>6236</v>
      </c>
      <c r="F1452" s="74" t="s">
        <v>6237</v>
      </c>
      <c r="G1452" s="74" t="s">
        <v>6237</v>
      </c>
      <c r="H1452" s="74" t="str">
        <f t="shared" si="93"/>
        <v>B56</v>
      </c>
      <c r="I1452" s="74" t="str">
        <f>IF(ISERROR(VLOOKUP(H1452,BD!BN$2:BO$51,2,FALSE)),"",VLOOKUP(H1452,BD!BN$2:BO$51,2,FALSE))</f>
        <v>BLOQUE 56</v>
      </c>
      <c r="J1452" s="74" t="str">
        <f t="shared" si="90"/>
        <v>LA</v>
      </c>
      <c r="K1452" s="74" t="str">
        <f t="shared" si="95"/>
        <v>LAGO AGRIO</v>
      </c>
      <c r="L1452" s="74" t="str">
        <f t="shared" si="95"/>
        <v>PAD</v>
      </c>
      <c r="M1452" s="74" t="str">
        <f t="shared" si="92"/>
        <v>LAGO AGRIO-045</v>
      </c>
      <c r="N1452" s="71" t="s">
        <v>3382</v>
      </c>
    </row>
    <row r="1453" spans="1:14" hidden="1">
      <c r="A1453" s="74" t="s">
        <v>2933</v>
      </c>
      <c r="B1453" s="74" t="s">
        <v>3379</v>
      </c>
      <c r="C1453" s="74" t="s">
        <v>2992</v>
      </c>
      <c r="D1453" s="74" t="s">
        <v>3374</v>
      </c>
      <c r="E1453" s="74" t="s">
        <v>6238</v>
      </c>
      <c r="F1453" s="74" t="s">
        <v>6239</v>
      </c>
      <c r="G1453" s="74" t="s">
        <v>6239</v>
      </c>
      <c r="H1453" s="74" t="str">
        <f t="shared" si="93"/>
        <v>B56</v>
      </c>
      <c r="I1453" s="74" t="str">
        <f>IF(ISERROR(VLOOKUP(H1453,BD!BN$2:BO$51,2,FALSE)),"",VLOOKUP(H1453,BD!BN$2:BO$51,2,FALSE))</f>
        <v>BLOQUE 56</v>
      </c>
      <c r="J1453" s="74" t="str">
        <f t="shared" si="90"/>
        <v>LA</v>
      </c>
      <c r="K1453" s="74" t="str">
        <f t="shared" si="95"/>
        <v>LAGO AGRIO</v>
      </c>
      <c r="L1453" s="74" t="str">
        <f t="shared" si="95"/>
        <v>PAD</v>
      </c>
      <c r="M1453" s="74" t="str">
        <f t="shared" si="92"/>
        <v>LAGO AGRIO-027</v>
      </c>
      <c r="N1453" s="71" t="s">
        <v>3382</v>
      </c>
    </row>
    <row r="1454" spans="1:14" hidden="1">
      <c r="A1454" s="74" t="s">
        <v>2933</v>
      </c>
      <c r="B1454" s="74" t="s">
        <v>3379</v>
      </c>
      <c r="C1454" s="74" t="s">
        <v>2992</v>
      </c>
      <c r="D1454" s="74" t="s">
        <v>3374</v>
      </c>
      <c r="E1454" s="74" t="s">
        <v>6240</v>
      </c>
      <c r="F1454" s="74" t="s">
        <v>6241</v>
      </c>
      <c r="G1454" s="74" t="s">
        <v>6241</v>
      </c>
      <c r="H1454" s="74" t="str">
        <f t="shared" si="93"/>
        <v>B56</v>
      </c>
      <c r="I1454" s="74" t="str">
        <f>IF(ISERROR(VLOOKUP(H1454,BD!BN$2:BO$51,2,FALSE)),"",VLOOKUP(H1454,BD!BN$2:BO$51,2,FALSE))</f>
        <v>BLOQUE 56</v>
      </c>
      <c r="J1454" s="74" t="str">
        <f t="shared" si="90"/>
        <v>LA</v>
      </c>
      <c r="K1454" s="74" t="str">
        <f t="shared" si="95"/>
        <v>LAGO AGRIO</v>
      </c>
      <c r="L1454" s="74" t="str">
        <f t="shared" si="95"/>
        <v>PAD</v>
      </c>
      <c r="M1454" s="74" t="str">
        <f t="shared" si="92"/>
        <v>LAGO AGRIO-010</v>
      </c>
      <c r="N1454" s="71" t="s">
        <v>3382</v>
      </c>
    </row>
    <row r="1455" spans="1:14" hidden="1">
      <c r="A1455" s="74" t="s">
        <v>2933</v>
      </c>
      <c r="B1455" s="74" t="s">
        <v>3379</v>
      </c>
      <c r="C1455" s="74" t="s">
        <v>2992</v>
      </c>
      <c r="D1455" s="74" t="s">
        <v>3374</v>
      </c>
      <c r="E1455" s="74" t="s">
        <v>6242</v>
      </c>
      <c r="F1455" s="74" t="s">
        <v>6243</v>
      </c>
      <c r="G1455" s="74" t="s">
        <v>6243</v>
      </c>
      <c r="H1455" s="74" t="str">
        <f t="shared" si="93"/>
        <v>B56</v>
      </c>
      <c r="I1455" s="74" t="str">
        <f>IF(ISERROR(VLOOKUP(H1455,BD!BN$2:BO$51,2,FALSE)),"",VLOOKUP(H1455,BD!BN$2:BO$51,2,FALSE))</f>
        <v>BLOQUE 56</v>
      </c>
      <c r="J1455" s="74" t="str">
        <f t="shared" si="90"/>
        <v>LA</v>
      </c>
      <c r="K1455" s="74" t="str">
        <f t="shared" si="95"/>
        <v>LAGO AGRIO</v>
      </c>
      <c r="L1455" s="74" t="str">
        <f t="shared" si="95"/>
        <v>PAD</v>
      </c>
      <c r="M1455" s="74" t="str">
        <f t="shared" si="92"/>
        <v>LAGO AGRIO-008</v>
      </c>
      <c r="N1455" s="71" t="s">
        <v>3382</v>
      </c>
    </row>
    <row r="1456" spans="1:14" hidden="1">
      <c r="A1456" s="74" t="s">
        <v>2933</v>
      </c>
      <c r="B1456" s="74" t="s">
        <v>3379</v>
      </c>
      <c r="C1456" s="74" t="s">
        <v>2992</v>
      </c>
      <c r="D1456" s="74" t="s">
        <v>3374</v>
      </c>
      <c r="E1456" s="74" t="s">
        <v>6244</v>
      </c>
      <c r="F1456" s="74" t="s">
        <v>6245</v>
      </c>
      <c r="G1456" s="74" t="s">
        <v>6245</v>
      </c>
      <c r="H1456" s="74" t="str">
        <f t="shared" si="93"/>
        <v>B56</v>
      </c>
      <c r="I1456" s="74" t="str">
        <f>IF(ISERROR(VLOOKUP(H1456,BD!BN$2:BO$51,2,FALSE)),"",VLOOKUP(H1456,BD!BN$2:BO$51,2,FALSE))</f>
        <v>BLOQUE 56</v>
      </c>
      <c r="J1456" s="74" t="str">
        <f t="shared" si="90"/>
        <v>LA</v>
      </c>
      <c r="K1456" s="74" t="str">
        <f t="shared" si="95"/>
        <v>LAGO AGRIO</v>
      </c>
      <c r="L1456" s="74" t="str">
        <f t="shared" si="95"/>
        <v>PAD</v>
      </c>
      <c r="M1456" s="74" t="str">
        <f t="shared" si="92"/>
        <v>LAGO AGRIO-041</v>
      </c>
      <c r="N1456" s="71" t="s">
        <v>3382</v>
      </c>
    </row>
    <row r="1457" spans="1:14" hidden="1">
      <c r="A1457" s="74" t="s">
        <v>2933</v>
      </c>
      <c r="B1457" s="74" t="s">
        <v>3379</v>
      </c>
      <c r="C1457" s="74" t="s">
        <v>2992</v>
      </c>
      <c r="D1457" s="74" t="s">
        <v>3374</v>
      </c>
      <c r="E1457" s="74" t="s">
        <v>6246</v>
      </c>
      <c r="F1457" s="74" t="s">
        <v>6247</v>
      </c>
      <c r="G1457" s="74" t="s">
        <v>6247</v>
      </c>
      <c r="H1457" s="74" t="str">
        <f t="shared" si="93"/>
        <v>B56</v>
      </c>
      <c r="I1457" s="74" t="str">
        <f>IF(ISERROR(VLOOKUP(H1457,BD!BN$2:BO$51,2,FALSE)),"",VLOOKUP(H1457,BD!BN$2:BO$51,2,FALSE))</f>
        <v>BLOQUE 56</v>
      </c>
      <c r="J1457" s="74" t="str">
        <f t="shared" si="90"/>
        <v>LA</v>
      </c>
      <c r="K1457" s="74" t="str">
        <f t="shared" si="95"/>
        <v>LAGO AGRIO</v>
      </c>
      <c r="L1457" s="74" t="str">
        <f t="shared" si="95"/>
        <v>PAD</v>
      </c>
      <c r="M1457" s="74" t="str">
        <f t="shared" si="92"/>
        <v>LAGO AGRIO-005</v>
      </c>
      <c r="N1457" s="71" t="s">
        <v>3382</v>
      </c>
    </row>
    <row r="1458" spans="1:14" hidden="1">
      <c r="A1458" s="74" t="s">
        <v>2933</v>
      </c>
      <c r="B1458" s="74" t="s">
        <v>3379</v>
      </c>
      <c r="C1458" s="74" t="s">
        <v>2992</v>
      </c>
      <c r="D1458" s="74" t="s">
        <v>3374</v>
      </c>
      <c r="E1458" s="74" t="s">
        <v>6248</v>
      </c>
      <c r="F1458" s="74" t="s">
        <v>6249</v>
      </c>
      <c r="G1458" s="74" t="s">
        <v>6249</v>
      </c>
      <c r="H1458" s="74" t="str">
        <f t="shared" si="93"/>
        <v>B56</v>
      </c>
      <c r="I1458" s="74" t="str">
        <f>IF(ISERROR(VLOOKUP(H1458,BD!BN$2:BO$51,2,FALSE)),"",VLOOKUP(H1458,BD!BN$2:BO$51,2,FALSE))</f>
        <v>BLOQUE 56</v>
      </c>
      <c r="J1458" s="74" t="str">
        <f t="shared" si="90"/>
        <v>LA</v>
      </c>
      <c r="K1458" s="74" t="str">
        <f t="shared" si="95"/>
        <v>LAGO AGRIO</v>
      </c>
      <c r="L1458" s="74" t="str">
        <f t="shared" si="95"/>
        <v>PAD</v>
      </c>
      <c r="M1458" s="74" t="str">
        <f t="shared" si="92"/>
        <v>LAGO AGRIO-004</v>
      </c>
      <c r="N1458" s="71" t="s">
        <v>3382</v>
      </c>
    </row>
    <row r="1459" spans="1:14" hidden="1">
      <c r="A1459" s="74" t="s">
        <v>2933</v>
      </c>
      <c r="B1459" s="74" t="s">
        <v>3379</v>
      </c>
      <c r="C1459" s="74" t="s">
        <v>2992</v>
      </c>
      <c r="D1459" s="74" t="s">
        <v>3374</v>
      </c>
      <c r="E1459" s="74" t="s">
        <v>6250</v>
      </c>
      <c r="F1459" s="74" t="s">
        <v>6251</v>
      </c>
      <c r="G1459" s="74" t="s">
        <v>6251</v>
      </c>
      <c r="H1459" s="74" t="str">
        <f t="shared" si="93"/>
        <v>B56</v>
      </c>
      <c r="I1459" s="74" t="str">
        <f>IF(ISERROR(VLOOKUP(H1459,BD!BN$2:BO$51,2,FALSE)),"",VLOOKUP(H1459,BD!BN$2:BO$51,2,FALSE))</f>
        <v>BLOQUE 56</v>
      </c>
      <c r="J1459" s="74" t="str">
        <f t="shared" si="90"/>
        <v>LA</v>
      </c>
      <c r="K1459" s="74" t="str">
        <f t="shared" si="95"/>
        <v>LAGO AGRIO</v>
      </c>
      <c r="L1459" s="74" t="str">
        <f t="shared" si="95"/>
        <v>PAD</v>
      </c>
      <c r="M1459" s="74" t="str">
        <f t="shared" si="92"/>
        <v>LAGO AGRIO-002</v>
      </c>
      <c r="N1459" s="71" t="s">
        <v>3382</v>
      </c>
    </row>
    <row r="1460" spans="1:14" hidden="1">
      <c r="A1460" s="74" t="s">
        <v>2933</v>
      </c>
      <c r="B1460" s="74" t="s">
        <v>3379</v>
      </c>
      <c r="C1460" s="74" t="s">
        <v>2992</v>
      </c>
      <c r="D1460" s="74" t="s">
        <v>3489</v>
      </c>
      <c r="E1460" s="74" t="s">
        <v>6252</v>
      </c>
      <c r="F1460" s="74" t="s">
        <v>6253</v>
      </c>
      <c r="G1460" s="74" t="s">
        <v>6253</v>
      </c>
      <c r="H1460" s="74" t="str">
        <f t="shared" si="93"/>
        <v>B56</v>
      </c>
      <c r="I1460" s="74" t="str">
        <f>IF(ISERROR(VLOOKUP(H1460,BD!BN$2:BO$51,2,FALSE)),"",VLOOKUP(H1460,BD!BN$2:BO$51,2,FALSE))</f>
        <v>BLOQUE 56</v>
      </c>
      <c r="J1460" s="74" t="str">
        <f t="shared" si="90"/>
        <v>LA</v>
      </c>
      <c r="K1460" s="74" t="str">
        <f t="shared" si="95"/>
        <v>LAGO AGRIO</v>
      </c>
      <c r="L1460" s="74" t="str">
        <f t="shared" si="95"/>
        <v>PAD A</v>
      </c>
      <c r="M1460" s="74" t="str">
        <f t="shared" si="92"/>
        <v>LAGO AGRIO-A046</v>
      </c>
      <c r="N1460" s="71" t="s">
        <v>3382</v>
      </c>
    </row>
    <row r="1461" spans="1:14" hidden="1">
      <c r="A1461" s="74" t="s">
        <v>2933</v>
      </c>
      <c r="B1461" s="74" t="s">
        <v>3379</v>
      </c>
      <c r="C1461" s="74" t="s">
        <v>2992</v>
      </c>
      <c r="D1461" s="74" t="s">
        <v>3489</v>
      </c>
      <c r="E1461" s="74" t="s">
        <v>6252</v>
      </c>
      <c r="F1461" s="74" t="s">
        <v>6253</v>
      </c>
      <c r="G1461" s="74" t="s">
        <v>6254</v>
      </c>
      <c r="H1461" s="74" t="str">
        <f>+A1461</f>
        <v>B56</v>
      </c>
      <c r="I1461" s="74" t="str">
        <f>IF(ISERROR(VLOOKUP(H1461,BD!BN$2:BO$51,2,FALSE)),"",VLOOKUP(H1461,BD!BN$2:BO$51,2,FALSE))</f>
        <v>BLOQUE 56</v>
      </c>
      <c r="J1461" s="74" t="str">
        <f>IF(B1461="","",B1461)</f>
        <v>LA</v>
      </c>
      <c r="K1461" s="74" t="str">
        <f>+C1461</f>
        <v>LAGO AGRIO</v>
      </c>
      <c r="L1461" s="74" t="str">
        <f>+D1461</f>
        <v>PAD A</v>
      </c>
      <c r="M1461" s="74" t="str">
        <f t="shared" si="92"/>
        <v>LAGO AGRIO-A046R1</v>
      </c>
      <c r="N1461" s="71" t="s">
        <v>3382</v>
      </c>
    </row>
    <row r="1462" spans="1:14" hidden="1">
      <c r="A1462" s="74" t="s">
        <v>2933</v>
      </c>
      <c r="B1462" s="74" t="s">
        <v>3379</v>
      </c>
      <c r="C1462" s="74" t="s">
        <v>2992</v>
      </c>
      <c r="D1462" s="74" t="s">
        <v>3489</v>
      </c>
      <c r="E1462" s="74" t="s">
        <v>6255</v>
      </c>
      <c r="F1462" s="74" t="s">
        <v>6256</v>
      </c>
      <c r="G1462" s="74" t="s">
        <v>6256</v>
      </c>
      <c r="H1462" s="74" t="str">
        <f t="shared" si="93"/>
        <v>B56</v>
      </c>
      <c r="I1462" s="74" t="str">
        <f>IF(ISERROR(VLOOKUP(H1462,BD!BN$2:BO$51,2,FALSE)),"",VLOOKUP(H1462,BD!BN$2:BO$51,2,FALSE))</f>
        <v>BLOQUE 56</v>
      </c>
      <c r="J1462" s="74" t="str">
        <f t="shared" si="90"/>
        <v>LA</v>
      </c>
      <c r="K1462" s="74" t="str">
        <f t="shared" si="95"/>
        <v>LAGO AGRIO</v>
      </c>
      <c r="L1462" s="74" t="str">
        <f t="shared" si="95"/>
        <v>PAD A</v>
      </c>
      <c r="M1462" s="74" t="str">
        <f t="shared" si="92"/>
        <v>LAGO AGRIO-A007</v>
      </c>
      <c r="N1462" s="71" t="s">
        <v>3382</v>
      </c>
    </row>
    <row r="1463" spans="1:14" hidden="1">
      <c r="A1463" s="74" t="s">
        <v>2933</v>
      </c>
      <c r="B1463" s="74" t="s">
        <v>3379</v>
      </c>
      <c r="C1463" s="74" t="s">
        <v>2992</v>
      </c>
      <c r="D1463" s="74" t="s">
        <v>3516</v>
      </c>
      <c r="E1463" s="74" t="s">
        <v>6257</v>
      </c>
      <c r="F1463" s="74" t="s">
        <v>6258</v>
      </c>
      <c r="G1463" s="74" t="s">
        <v>6258</v>
      </c>
      <c r="H1463" s="74" t="str">
        <f>+A1463</f>
        <v>B56</v>
      </c>
      <c r="I1463" s="74" t="str">
        <f>IF(ISERROR(VLOOKUP(H1463,BD!BN$2:BO$51,2,FALSE)),"",VLOOKUP(H1463,BD!BN$2:BO$51,2,FALSE))</f>
        <v>BLOQUE 56</v>
      </c>
      <c r="J1463" s="74" t="str">
        <f>IF(B1463="","",B1463)</f>
        <v>LA</v>
      </c>
      <c r="K1463" s="74" t="str">
        <f>+C1463</f>
        <v>LAGO AGRIO</v>
      </c>
      <c r="L1463" s="74" t="str">
        <f>+D1463</f>
        <v>PAD B</v>
      </c>
      <c r="M1463" s="74" t="str">
        <f t="shared" si="92"/>
        <v>LAGO AGRIO-B009</v>
      </c>
      <c r="N1463" s="71" t="s">
        <v>3382</v>
      </c>
    </row>
    <row r="1464" spans="1:14" hidden="1">
      <c r="A1464" s="74" t="s">
        <v>2933</v>
      </c>
      <c r="B1464" s="74" t="s">
        <v>3379</v>
      </c>
      <c r="C1464" s="74" t="s">
        <v>2992</v>
      </c>
      <c r="D1464" s="74" t="s">
        <v>3516</v>
      </c>
      <c r="E1464" s="74" t="s">
        <v>6259</v>
      </c>
      <c r="F1464" s="74" t="s">
        <v>6260</v>
      </c>
      <c r="G1464" s="74" t="s">
        <v>6260</v>
      </c>
      <c r="H1464" s="74" t="str">
        <f t="shared" si="93"/>
        <v>B56</v>
      </c>
      <c r="I1464" s="74" t="str">
        <f>IF(ISERROR(VLOOKUP(H1464,BD!BN$2:BO$51,2,FALSE)),"",VLOOKUP(H1464,BD!BN$2:BO$51,2,FALSE))</f>
        <v>BLOQUE 56</v>
      </c>
      <c r="J1464" s="74" t="str">
        <f t="shared" si="90"/>
        <v>LA</v>
      </c>
      <c r="K1464" s="74" t="str">
        <f t="shared" si="95"/>
        <v>LAGO AGRIO</v>
      </c>
      <c r="L1464" s="74" t="str">
        <f t="shared" si="95"/>
        <v>PAD B</v>
      </c>
      <c r="M1464" s="74" t="str">
        <f t="shared" si="92"/>
        <v>LAGO AGRIO-B009B</v>
      </c>
      <c r="N1464" s="71" t="s">
        <v>3382</v>
      </c>
    </row>
    <row r="1465" spans="1:14" hidden="1">
      <c r="A1465" s="74" t="s">
        <v>2933</v>
      </c>
      <c r="B1465" s="74" t="s">
        <v>3379</v>
      </c>
      <c r="C1465" s="74" t="s">
        <v>2992</v>
      </c>
      <c r="D1465" s="74" t="s">
        <v>3519</v>
      </c>
      <c r="E1465" s="74" t="s">
        <v>6261</v>
      </c>
      <c r="F1465" s="74" t="s">
        <v>6262</v>
      </c>
      <c r="G1465" s="74" t="s">
        <v>6262</v>
      </c>
      <c r="H1465" s="74" t="str">
        <f t="shared" si="93"/>
        <v>B56</v>
      </c>
      <c r="I1465" s="74" t="str">
        <f>IF(ISERROR(VLOOKUP(H1465,BD!BN$2:BO$51,2,FALSE)),"",VLOOKUP(H1465,BD!BN$2:BO$51,2,FALSE))</f>
        <v>BLOQUE 56</v>
      </c>
      <c r="J1465" s="74" t="str">
        <f t="shared" si="90"/>
        <v>LA</v>
      </c>
      <c r="K1465" s="74" t="str">
        <f t="shared" si="95"/>
        <v>LAGO AGRIO</v>
      </c>
      <c r="L1465" s="74" t="str">
        <f t="shared" si="95"/>
        <v>PAD C</v>
      </c>
      <c r="M1465" s="74" t="str">
        <f t="shared" si="92"/>
        <v>LAGO AGRIO-C011</v>
      </c>
      <c r="N1465" s="71" t="s">
        <v>3382</v>
      </c>
    </row>
    <row r="1466" spans="1:14" hidden="1">
      <c r="A1466" s="74" t="s">
        <v>2933</v>
      </c>
      <c r="B1466" s="74" t="s">
        <v>3379</v>
      </c>
      <c r="C1466" s="74" t="s">
        <v>2992</v>
      </c>
      <c r="D1466" s="74" t="s">
        <v>3519</v>
      </c>
      <c r="E1466" s="74" t="s">
        <v>6263</v>
      </c>
      <c r="F1466" s="74" t="s">
        <v>6264</v>
      </c>
      <c r="G1466" s="74" t="s">
        <v>6264</v>
      </c>
      <c r="H1466" s="74" t="str">
        <f>+A1466</f>
        <v>B56</v>
      </c>
      <c r="I1466" s="74" t="str">
        <f>IF(ISERROR(VLOOKUP(H1466,BD!BN$2:BO$51,2,FALSE)),"",VLOOKUP(H1466,BD!BN$2:BO$51,2,FALSE))</f>
        <v>BLOQUE 56</v>
      </c>
      <c r="J1466" s="74" t="str">
        <f t="shared" si="90"/>
        <v>LA</v>
      </c>
      <c r="K1466" s="74" t="str">
        <f>+C1466</f>
        <v>LAGO AGRIO</v>
      </c>
      <c r="L1466" s="74" t="str">
        <f>+D1466</f>
        <v>PAD C</v>
      </c>
      <c r="M1466" s="74" t="str">
        <f t="shared" si="92"/>
        <v>LAGO AGRIO-C011B</v>
      </c>
      <c r="N1466" s="71" t="s">
        <v>3382</v>
      </c>
    </row>
    <row r="1467" spans="1:14" hidden="1">
      <c r="A1467" s="74" t="s">
        <v>2933</v>
      </c>
      <c r="B1467" s="74" t="s">
        <v>3379</v>
      </c>
      <c r="C1467" s="74" t="s">
        <v>2992</v>
      </c>
      <c r="D1467" s="74" t="s">
        <v>3519</v>
      </c>
      <c r="E1467" s="74" t="s">
        <v>6263</v>
      </c>
      <c r="F1467" s="74" t="s">
        <v>6264</v>
      </c>
      <c r="G1467" s="74" t="s">
        <v>6265</v>
      </c>
      <c r="H1467" s="74" t="str">
        <f t="shared" si="93"/>
        <v>B56</v>
      </c>
      <c r="I1467" s="74" t="str">
        <f>IF(ISERROR(VLOOKUP(H1467,BD!BN$2:BO$51,2,FALSE)),"",VLOOKUP(H1467,BD!BN$2:BO$51,2,FALSE))</f>
        <v>BLOQUE 56</v>
      </c>
      <c r="J1467" s="74" t="str">
        <f t="shared" si="90"/>
        <v>LA</v>
      </c>
      <c r="K1467" s="74" t="str">
        <f t="shared" si="95"/>
        <v>LAGO AGRIO</v>
      </c>
      <c r="L1467" s="74" t="str">
        <f t="shared" si="95"/>
        <v>PAD C</v>
      </c>
      <c r="M1467" s="74" t="str">
        <f t="shared" si="92"/>
        <v>LAGO AGRIO-C011BS1</v>
      </c>
      <c r="N1467" s="71" t="s">
        <v>3382</v>
      </c>
    </row>
    <row r="1468" spans="1:14" hidden="1">
      <c r="A1468" s="74" t="s">
        <v>2933</v>
      </c>
      <c r="B1468" s="74" t="s">
        <v>3379</v>
      </c>
      <c r="C1468" s="74" t="s">
        <v>2992</v>
      </c>
      <c r="D1468" s="74" t="s">
        <v>3523</v>
      </c>
      <c r="E1468" s="74" t="s">
        <v>6266</v>
      </c>
      <c r="F1468" s="74" t="s">
        <v>6267</v>
      </c>
      <c r="G1468" s="74" t="s">
        <v>6267</v>
      </c>
      <c r="H1468" s="74" t="str">
        <f t="shared" si="93"/>
        <v>B56</v>
      </c>
      <c r="I1468" s="74" t="str">
        <f>IF(ISERROR(VLOOKUP(H1468,BD!BN$2:BO$51,2,FALSE)),"",VLOOKUP(H1468,BD!BN$2:BO$51,2,FALSE))</f>
        <v>BLOQUE 56</v>
      </c>
      <c r="J1468" s="74" t="str">
        <f t="shared" si="90"/>
        <v>LA</v>
      </c>
      <c r="K1468" s="74" t="str">
        <f t="shared" si="95"/>
        <v>LAGO AGRIO</v>
      </c>
      <c r="L1468" s="74" t="str">
        <f t="shared" si="95"/>
        <v>PAD D</v>
      </c>
      <c r="M1468" s="74" t="str">
        <f t="shared" si="92"/>
        <v>LAGO AGRIO-D016</v>
      </c>
      <c r="N1468" s="71" t="s">
        <v>3382</v>
      </c>
    </row>
    <row r="1469" spans="1:14" hidden="1">
      <c r="A1469" s="74" t="s">
        <v>2933</v>
      </c>
      <c r="B1469" s="74" t="s">
        <v>3379</v>
      </c>
      <c r="C1469" s="74" t="s">
        <v>2992</v>
      </c>
      <c r="D1469" s="74" t="s">
        <v>3523</v>
      </c>
      <c r="E1469" s="74" t="s">
        <v>6268</v>
      </c>
      <c r="F1469" s="74" t="s">
        <v>6269</v>
      </c>
      <c r="G1469" s="74" t="s">
        <v>6269</v>
      </c>
      <c r="H1469" s="74" t="str">
        <f t="shared" si="93"/>
        <v>B56</v>
      </c>
      <c r="I1469" s="74" t="str">
        <f>IF(ISERROR(VLOOKUP(H1469,BD!BN$2:BO$51,2,FALSE)),"",VLOOKUP(H1469,BD!BN$2:BO$51,2,FALSE))</f>
        <v>BLOQUE 56</v>
      </c>
      <c r="J1469" s="74" t="str">
        <f t="shared" si="90"/>
        <v>LA</v>
      </c>
      <c r="K1469" s="74" t="str">
        <f t="shared" si="95"/>
        <v>LAGO AGRIO</v>
      </c>
      <c r="L1469" s="74" t="str">
        <f t="shared" si="95"/>
        <v>PAD D</v>
      </c>
      <c r="M1469" s="74" t="str">
        <f t="shared" si="92"/>
        <v>LAGO AGRIO-D016B</v>
      </c>
      <c r="N1469" s="71" t="s">
        <v>3382</v>
      </c>
    </row>
    <row r="1470" spans="1:14" hidden="1">
      <c r="A1470" s="74" t="s">
        <v>2933</v>
      </c>
      <c r="B1470" s="74" t="s">
        <v>3379</v>
      </c>
      <c r="C1470" s="74" t="s">
        <v>2992</v>
      </c>
      <c r="D1470" s="74" t="s">
        <v>3599</v>
      </c>
      <c r="E1470" s="74" t="s">
        <v>6270</v>
      </c>
      <c r="F1470" s="74" t="s">
        <v>6271</v>
      </c>
      <c r="G1470" s="74" t="s">
        <v>6271</v>
      </c>
      <c r="H1470" s="74" t="str">
        <f t="shared" si="93"/>
        <v>B56</v>
      </c>
      <c r="I1470" s="74" t="str">
        <f>IF(ISERROR(VLOOKUP(H1470,BD!BN$2:BO$51,2,FALSE)),"",VLOOKUP(H1470,BD!BN$2:BO$51,2,FALSE))</f>
        <v>BLOQUE 56</v>
      </c>
      <c r="J1470" s="74" t="str">
        <f t="shared" si="90"/>
        <v>LA</v>
      </c>
      <c r="K1470" s="74" t="str">
        <f t="shared" si="95"/>
        <v>LAGO AGRIO</v>
      </c>
      <c r="L1470" s="74" t="str">
        <f t="shared" si="95"/>
        <v>PAD E</v>
      </c>
      <c r="M1470" s="74" t="str">
        <f t="shared" si="92"/>
        <v>LAGO AGRIO-E049</v>
      </c>
      <c r="N1470" s="71" t="s">
        <v>3382</v>
      </c>
    </row>
    <row r="1471" spans="1:14" hidden="1">
      <c r="A1471" s="74" t="s">
        <v>2933</v>
      </c>
      <c r="B1471" s="74" t="s">
        <v>3379</v>
      </c>
      <c r="C1471" s="74" t="s">
        <v>2992</v>
      </c>
      <c r="D1471" s="74" t="s">
        <v>3599</v>
      </c>
      <c r="E1471" s="74" t="s">
        <v>6272</v>
      </c>
      <c r="F1471" s="74" t="s">
        <v>6273</v>
      </c>
      <c r="G1471" s="74" t="s">
        <v>6273</v>
      </c>
      <c r="H1471" s="74" t="str">
        <f t="shared" si="93"/>
        <v>B56</v>
      </c>
      <c r="I1471" s="74" t="str">
        <f>IF(ISERROR(VLOOKUP(H1471,BD!BN$2:BO$51,2,FALSE)),"",VLOOKUP(H1471,BD!BN$2:BO$51,2,FALSE))</f>
        <v>BLOQUE 56</v>
      </c>
      <c r="J1471" s="74" t="str">
        <f t="shared" si="90"/>
        <v>LA</v>
      </c>
      <c r="K1471" s="74" t="str">
        <f t="shared" si="95"/>
        <v>LAGO AGRIO</v>
      </c>
      <c r="L1471" s="74" t="str">
        <f t="shared" si="95"/>
        <v>PAD E</v>
      </c>
      <c r="M1471" s="74" t="str">
        <f t="shared" si="92"/>
        <v>LAGO AGRIO-E024</v>
      </c>
      <c r="N1471" s="71" t="s">
        <v>3382</v>
      </c>
    </row>
    <row r="1472" spans="1:14" hidden="1">
      <c r="A1472" s="74" t="s">
        <v>2933</v>
      </c>
      <c r="B1472" s="74" t="s">
        <v>3379</v>
      </c>
      <c r="C1472" s="74" t="s">
        <v>2992</v>
      </c>
      <c r="D1472" s="74" t="s">
        <v>3599</v>
      </c>
      <c r="E1472" s="74" t="s">
        <v>6274</v>
      </c>
      <c r="F1472" s="74" t="s">
        <v>6275</v>
      </c>
      <c r="G1472" s="74" t="s">
        <v>6275</v>
      </c>
      <c r="H1472" s="74" t="str">
        <f t="shared" si="93"/>
        <v>B56</v>
      </c>
      <c r="I1472" s="74" t="str">
        <f>IF(ISERROR(VLOOKUP(H1472,BD!BN$2:BO$51,2,FALSE)),"",VLOOKUP(H1472,BD!BN$2:BO$51,2,FALSE))</f>
        <v>BLOQUE 56</v>
      </c>
      <c r="J1472" s="74" t="str">
        <f t="shared" si="90"/>
        <v>LA</v>
      </c>
      <c r="K1472" s="74" t="str">
        <f t="shared" si="95"/>
        <v>LAGO AGRIO</v>
      </c>
      <c r="L1472" s="74" t="str">
        <f t="shared" si="95"/>
        <v>PAD E</v>
      </c>
      <c r="M1472" s="74" t="str">
        <f t="shared" si="92"/>
        <v>LAGO AGRIO-E040</v>
      </c>
      <c r="N1472" s="71" t="s">
        <v>3382</v>
      </c>
    </row>
    <row r="1473" spans="1:14" hidden="1">
      <c r="A1473" s="74" t="s">
        <v>2933</v>
      </c>
      <c r="B1473" s="74" t="s">
        <v>3379</v>
      </c>
      <c r="C1473" s="74" t="s">
        <v>2992</v>
      </c>
      <c r="D1473" s="74" t="s">
        <v>3602</v>
      </c>
      <c r="E1473" s="74" t="s">
        <v>6276</v>
      </c>
      <c r="F1473" s="74" t="s">
        <v>6277</v>
      </c>
      <c r="G1473" s="74" t="s">
        <v>6277</v>
      </c>
      <c r="H1473" s="74" t="str">
        <f t="shared" si="93"/>
        <v>B56</v>
      </c>
      <c r="I1473" s="74" t="str">
        <f>IF(ISERROR(VLOOKUP(H1473,BD!BN$2:BO$51,2,FALSE)),"",VLOOKUP(H1473,BD!BN$2:BO$51,2,FALSE))</f>
        <v>BLOQUE 56</v>
      </c>
      <c r="J1473" s="74" t="str">
        <f t="shared" si="90"/>
        <v>LA</v>
      </c>
      <c r="K1473" s="74" t="str">
        <f t="shared" si="95"/>
        <v>LAGO AGRIO</v>
      </c>
      <c r="L1473" s="74" t="str">
        <f t="shared" si="95"/>
        <v>PAD F</v>
      </c>
      <c r="M1473" s="74" t="str">
        <f t="shared" si="92"/>
        <v>LAGO AGRIO-F029</v>
      </c>
      <c r="N1473" s="71" t="s">
        <v>3382</v>
      </c>
    </row>
    <row r="1474" spans="1:14" hidden="1">
      <c r="A1474" s="74" t="s">
        <v>2933</v>
      </c>
      <c r="B1474" s="74" t="s">
        <v>3379</v>
      </c>
      <c r="C1474" s="74" t="s">
        <v>2992</v>
      </c>
      <c r="D1474" s="74" t="s">
        <v>3602</v>
      </c>
      <c r="E1474" s="74" t="s">
        <v>6276</v>
      </c>
      <c r="F1474" s="74" t="s">
        <v>6277</v>
      </c>
      <c r="G1474" s="74" t="s">
        <v>6278</v>
      </c>
      <c r="H1474" s="74" t="str">
        <f t="shared" si="93"/>
        <v>B56</v>
      </c>
      <c r="I1474" s="74" t="str">
        <f>IF(ISERROR(VLOOKUP(H1474,BD!BN$2:BO$51,2,FALSE)),"",VLOOKUP(H1474,BD!BN$2:BO$51,2,FALSE))</f>
        <v>BLOQUE 56</v>
      </c>
      <c r="J1474" s="74" t="str">
        <f t="shared" ref="J1474:J1537" si="96">IF(B1474="","",B1474)</f>
        <v>LA</v>
      </c>
      <c r="K1474" s="74" t="str">
        <f t="shared" si="95"/>
        <v>LAGO AGRIO</v>
      </c>
      <c r="L1474" s="74" t="str">
        <f t="shared" si="95"/>
        <v>PAD F</v>
      </c>
      <c r="M1474" s="74" t="str">
        <f t="shared" si="92"/>
        <v>LAGO AGRIO-F029R1</v>
      </c>
      <c r="N1474" s="71" t="s">
        <v>3382</v>
      </c>
    </row>
    <row r="1475" spans="1:14" hidden="1">
      <c r="A1475" s="74" t="s">
        <v>2933</v>
      </c>
      <c r="B1475" s="74" t="s">
        <v>3379</v>
      </c>
      <c r="C1475" s="74" t="s">
        <v>2992</v>
      </c>
      <c r="D1475" s="74" t="s">
        <v>3602</v>
      </c>
      <c r="E1475" s="74" t="s">
        <v>6279</v>
      </c>
      <c r="F1475" s="74" t="s">
        <v>6280</v>
      </c>
      <c r="G1475" s="74" t="s">
        <v>6280</v>
      </c>
      <c r="H1475" s="74" t="str">
        <f t="shared" si="93"/>
        <v>B56</v>
      </c>
      <c r="I1475" s="74" t="str">
        <f>IF(ISERROR(VLOOKUP(H1475,BD!BN$2:BO$51,2,FALSE)),"",VLOOKUP(H1475,BD!BN$2:BO$51,2,FALSE))</f>
        <v>BLOQUE 56</v>
      </c>
      <c r="J1475" s="74" t="str">
        <f t="shared" si="96"/>
        <v>LA</v>
      </c>
      <c r="K1475" s="74" t="str">
        <f t="shared" si="95"/>
        <v>LAGO AGRIO</v>
      </c>
      <c r="L1475" s="74" t="str">
        <f t="shared" si="95"/>
        <v>PAD F</v>
      </c>
      <c r="M1475" s="74" t="str">
        <f t="shared" si="92"/>
        <v>LAGO AGRIO-F048</v>
      </c>
      <c r="N1475" s="71" t="s">
        <v>3382</v>
      </c>
    </row>
    <row r="1476" spans="1:14" hidden="1">
      <c r="A1476" s="74" t="s">
        <v>2933</v>
      </c>
      <c r="B1476" s="74" t="s">
        <v>3379</v>
      </c>
      <c r="C1476" s="74" t="s">
        <v>2992</v>
      </c>
      <c r="D1476" s="74" t="s">
        <v>3602</v>
      </c>
      <c r="E1476" s="74" t="s">
        <v>6281</v>
      </c>
      <c r="F1476" s="74" t="s">
        <v>6282</v>
      </c>
      <c r="G1476" s="74" t="s">
        <v>6282</v>
      </c>
      <c r="H1476" s="74" t="str">
        <f t="shared" si="93"/>
        <v>B56</v>
      </c>
      <c r="I1476" s="74" t="str">
        <f>IF(ISERROR(VLOOKUP(H1476,BD!BN$2:BO$51,2,FALSE)),"",VLOOKUP(H1476,BD!BN$2:BO$51,2,FALSE))</f>
        <v>BLOQUE 56</v>
      </c>
      <c r="J1476" s="74" t="str">
        <f t="shared" si="96"/>
        <v>LA</v>
      </c>
      <c r="K1476" s="74" t="str">
        <f t="shared" si="95"/>
        <v>LAGO AGRIO</v>
      </c>
      <c r="L1476" s="74" t="str">
        <f t="shared" si="95"/>
        <v>PAD F</v>
      </c>
      <c r="M1476" s="74" t="str">
        <f t="shared" si="92"/>
        <v>LAGO AGRIO-F047</v>
      </c>
      <c r="N1476" s="71" t="s">
        <v>3382</v>
      </c>
    </row>
    <row r="1477" spans="1:14" hidden="1">
      <c r="A1477" s="74" t="s">
        <v>2933</v>
      </c>
      <c r="B1477" s="74" t="s">
        <v>3379</v>
      </c>
      <c r="C1477" s="74" t="s">
        <v>2992</v>
      </c>
      <c r="D1477" s="74" t="s">
        <v>3602</v>
      </c>
      <c r="E1477" s="74" t="s">
        <v>6283</v>
      </c>
      <c r="F1477" s="74" t="s">
        <v>6284</v>
      </c>
      <c r="G1477" s="74" t="s">
        <v>6284</v>
      </c>
      <c r="H1477" s="74" t="str">
        <f t="shared" si="93"/>
        <v>B56</v>
      </c>
      <c r="I1477" s="74" t="str">
        <f>IF(ISERROR(VLOOKUP(H1477,BD!BN$2:BO$51,2,FALSE)),"",VLOOKUP(H1477,BD!BN$2:BO$51,2,FALSE))</f>
        <v>BLOQUE 56</v>
      </c>
      <c r="J1477" s="74" t="str">
        <f t="shared" si="96"/>
        <v>LA</v>
      </c>
      <c r="K1477" s="74" t="str">
        <f t="shared" si="95"/>
        <v>LAGO AGRIO</v>
      </c>
      <c r="L1477" s="74" t="str">
        <f t="shared" si="95"/>
        <v>PAD F</v>
      </c>
      <c r="M1477" s="74" t="str">
        <f t="shared" si="92"/>
        <v>LAGO AGRIO-F042</v>
      </c>
      <c r="N1477" s="71" t="s">
        <v>3382</v>
      </c>
    </row>
    <row r="1478" spans="1:14" hidden="1">
      <c r="A1478" s="74" t="s">
        <v>2933</v>
      </c>
      <c r="B1478" s="74" t="s">
        <v>3379</v>
      </c>
      <c r="C1478" s="74" t="s">
        <v>2992</v>
      </c>
      <c r="D1478" s="74" t="s">
        <v>3605</v>
      </c>
      <c r="E1478" s="74" t="s">
        <v>6285</v>
      </c>
      <c r="F1478" s="74" t="s">
        <v>6286</v>
      </c>
      <c r="G1478" s="74" t="s">
        <v>6286</v>
      </c>
      <c r="H1478" s="74" t="str">
        <f t="shared" si="93"/>
        <v>B56</v>
      </c>
      <c r="I1478" s="74" t="str">
        <f>IF(ISERROR(VLOOKUP(H1478,BD!BN$2:BO$51,2,FALSE)),"",VLOOKUP(H1478,BD!BN$2:BO$51,2,FALSE))</f>
        <v>BLOQUE 56</v>
      </c>
      <c r="J1478" s="74" t="str">
        <f t="shared" si="96"/>
        <v>LA</v>
      </c>
      <c r="K1478" s="74" t="str">
        <f t="shared" si="95"/>
        <v>LAGO AGRIO</v>
      </c>
      <c r="L1478" s="74" t="str">
        <f t="shared" si="95"/>
        <v>PAD G</v>
      </c>
      <c r="M1478" s="74" t="str">
        <f t="shared" si="92"/>
        <v>LAGO AGRIO-G050</v>
      </c>
      <c r="N1478" s="71" t="s">
        <v>3382</v>
      </c>
    </row>
    <row r="1479" spans="1:14" hidden="1">
      <c r="A1479" s="74" t="s">
        <v>2933</v>
      </c>
      <c r="B1479" s="74" t="s">
        <v>3379</v>
      </c>
      <c r="C1479" s="74" t="s">
        <v>2992</v>
      </c>
      <c r="D1479" s="74" t="s">
        <v>3605</v>
      </c>
      <c r="E1479" s="74" t="s">
        <v>6287</v>
      </c>
      <c r="F1479" s="74" t="s">
        <v>6288</v>
      </c>
      <c r="G1479" s="74" t="s">
        <v>6288</v>
      </c>
      <c r="H1479" s="74" t="str">
        <f t="shared" si="93"/>
        <v>B56</v>
      </c>
      <c r="I1479" s="74" t="str">
        <f>IF(ISERROR(VLOOKUP(H1479,BD!BN$2:BO$51,2,FALSE)),"",VLOOKUP(H1479,BD!BN$2:BO$51,2,FALSE))</f>
        <v>BLOQUE 56</v>
      </c>
      <c r="J1479" s="74" t="str">
        <f t="shared" si="96"/>
        <v>LA</v>
      </c>
      <c r="K1479" s="74" t="str">
        <f t="shared" si="95"/>
        <v>LAGO AGRIO</v>
      </c>
      <c r="L1479" s="74" t="str">
        <f t="shared" si="95"/>
        <v>PAD G</v>
      </c>
      <c r="M1479" s="74" t="str">
        <f t="shared" si="92"/>
        <v>LAGO AGRIO-G044</v>
      </c>
      <c r="N1479" s="71" t="s">
        <v>3382</v>
      </c>
    </row>
    <row r="1480" spans="1:14" hidden="1">
      <c r="A1480" s="74" t="s">
        <v>2933</v>
      </c>
      <c r="B1480" s="74" t="s">
        <v>3379</v>
      </c>
      <c r="C1480" s="74" t="s">
        <v>2992</v>
      </c>
      <c r="D1480" s="74" t="s">
        <v>3605</v>
      </c>
      <c r="E1480" s="74" t="s">
        <v>6289</v>
      </c>
      <c r="F1480" s="74" t="s">
        <v>6290</v>
      </c>
      <c r="G1480" s="74" t="s">
        <v>6290</v>
      </c>
      <c r="H1480" s="74" t="str">
        <f t="shared" si="93"/>
        <v>B56</v>
      </c>
      <c r="I1480" s="74" t="str">
        <f>IF(ISERROR(VLOOKUP(H1480,BD!BN$2:BO$51,2,FALSE)),"",VLOOKUP(H1480,BD!BN$2:BO$51,2,FALSE))</f>
        <v>BLOQUE 56</v>
      </c>
      <c r="J1480" s="74" t="str">
        <f t="shared" si="96"/>
        <v>LA</v>
      </c>
      <c r="K1480" s="74" t="str">
        <f t="shared" si="95"/>
        <v>LAGO AGRIO</v>
      </c>
      <c r="L1480" s="74" t="str">
        <f t="shared" si="95"/>
        <v>PAD G</v>
      </c>
      <c r="M1480" s="74" t="str">
        <f t="shared" si="92"/>
        <v>LAGO AGRIO-G051</v>
      </c>
      <c r="N1480" s="71" t="s">
        <v>3382</v>
      </c>
    </row>
    <row r="1481" spans="1:14" hidden="1">
      <c r="A1481" s="74" t="s">
        <v>2933</v>
      </c>
      <c r="B1481" s="74" t="s">
        <v>3379</v>
      </c>
      <c r="C1481" s="74" t="s">
        <v>2992</v>
      </c>
      <c r="D1481" s="74" t="s">
        <v>3608</v>
      </c>
      <c r="E1481" s="74" t="s">
        <v>6291</v>
      </c>
      <c r="F1481" s="74" t="s">
        <v>6292</v>
      </c>
      <c r="G1481" s="74" t="s">
        <v>6292</v>
      </c>
      <c r="H1481" s="74" t="str">
        <f t="shared" si="93"/>
        <v>B56</v>
      </c>
      <c r="I1481" s="74" t="str">
        <f>IF(ISERROR(VLOOKUP(H1481,BD!BN$2:BO$51,2,FALSE)),"",VLOOKUP(H1481,BD!BN$2:BO$51,2,FALSE))</f>
        <v>BLOQUE 56</v>
      </c>
      <c r="J1481" s="74" t="str">
        <f t="shared" si="96"/>
        <v>LA</v>
      </c>
      <c r="K1481" s="74" t="str">
        <f t="shared" si="95"/>
        <v>LAGO AGRIO</v>
      </c>
      <c r="L1481" s="74" t="str">
        <f t="shared" si="95"/>
        <v>PAD H</v>
      </c>
      <c r="M1481" s="74" t="str">
        <f t="shared" si="92"/>
        <v>LAGO AGRIO-H055</v>
      </c>
      <c r="N1481" s="71" t="s">
        <v>3382</v>
      </c>
    </row>
    <row r="1482" spans="1:14" hidden="1">
      <c r="A1482" s="74" t="s">
        <v>2933</v>
      </c>
      <c r="B1482" s="74" t="s">
        <v>3379</v>
      </c>
      <c r="C1482" s="74" t="s">
        <v>2992</v>
      </c>
      <c r="D1482" s="74" t="s">
        <v>3608</v>
      </c>
      <c r="E1482" s="74" t="s">
        <v>6293</v>
      </c>
      <c r="F1482" s="74" t="s">
        <v>6294</v>
      </c>
      <c r="G1482" s="74" t="s">
        <v>6294</v>
      </c>
      <c r="H1482" s="74" t="str">
        <f t="shared" si="93"/>
        <v>B56</v>
      </c>
      <c r="I1482" s="74" t="str">
        <f>IF(ISERROR(VLOOKUP(H1482,BD!BN$2:BO$51,2,FALSE)),"",VLOOKUP(H1482,BD!BN$2:BO$51,2,FALSE))</f>
        <v>BLOQUE 56</v>
      </c>
      <c r="J1482" s="74" t="str">
        <f t="shared" si="96"/>
        <v>LA</v>
      </c>
      <c r="K1482" s="74" t="str">
        <f t="shared" si="95"/>
        <v>LAGO AGRIO</v>
      </c>
      <c r="L1482" s="74" t="str">
        <f t="shared" si="95"/>
        <v>PAD H</v>
      </c>
      <c r="M1482" s="74" t="str">
        <f t="shared" si="92"/>
        <v>LAGO AGRIO-H031</v>
      </c>
      <c r="N1482" s="71" t="s">
        <v>3382</v>
      </c>
    </row>
    <row r="1483" spans="1:14" hidden="1">
      <c r="A1483" s="74" t="s">
        <v>2933</v>
      </c>
      <c r="B1483" s="74" t="s">
        <v>3379</v>
      </c>
      <c r="C1483" s="74" t="s">
        <v>2992</v>
      </c>
      <c r="D1483" s="74" t="s">
        <v>3608</v>
      </c>
      <c r="E1483" s="74" t="s">
        <v>6295</v>
      </c>
      <c r="F1483" s="74" t="s">
        <v>6296</v>
      </c>
      <c r="G1483" s="74" t="s">
        <v>6296</v>
      </c>
      <c r="H1483" s="74" t="str">
        <f t="shared" si="93"/>
        <v>B56</v>
      </c>
      <c r="I1483" s="74" t="str">
        <f>IF(ISERROR(VLOOKUP(H1483,BD!BN$2:BO$51,2,FALSE)),"",VLOOKUP(H1483,BD!BN$2:BO$51,2,FALSE))</f>
        <v>BLOQUE 56</v>
      </c>
      <c r="J1483" s="74" t="str">
        <f t="shared" si="96"/>
        <v>LA</v>
      </c>
      <c r="K1483" s="74" t="str">
        <f t="shared" si="95"/>
        <v>LAGO AGRIO</v>
      </c>
      <c r="L1483" s="74" t="str">
        <f t="shared" si="95"/>
        <v>PAD H</v>
      </c>
      <c r="M1483" s="74" t="str">
        <f t="shared" si="92"/>
        <v>LAGO AGRIO-H062</v>
      </c>
      <c r="N1483" s="71" t="s">
        <v>3382</v>
      </c>
    </row>
    <row r="1484" spans="1:14" hidden="1">
      <c r="A1484" s="74" t="s">
        <v>2933</v>
      </c>
      <c r="B1484" s="74" t="s">
        <v>3379</v>
      </c>
      <c r="C1484" s="74" t="s">
        <v>2992</v>
      </c>
      <c r="D1484" s="74" t="s">
        <v>3608</v>
      </c>
      <c r="E1484" s="74" t="s">
        <v>6297</v>
      </c>
      <c r="F1484" s="74" t="s">
        <v>6298</v>
      </c>
      <c r="G1484" s="74" t="s">
        <v>6298</v>
      </c>
      <c r="H1484" s="74" t="str">
        <f t="shared" si="93"/>
        <v>B56</v>
      </c>
      <c r="I1484" s="74" t="str">
        <f>IF(ISERROR(VLOOKUP(H1484,BD!BN$2:BO$51,2,FALSE)),"",VLOOKUP(H1484,BD!BN$2:BO$51,2,FALSE))</f>
        <v>BLOQUE 56</v>
      </c>
      <c r="J1484" s="74" t="str">
        <f t="shared" si="96"/>
        <v>LA</v>
      </c>
      <c r="K1484" s="74" t="str">
        <f t="shared" si="95"/>
        <v>LAGO AGRIO</v>
      </c>
      <c r="L1484" s="74" t="str">
        <f t="shared" si="95"/>
        <v>PAD H</v>
      </c>
      <c r="M1484" s="74" t="str">
        <f t="shared" si="92"/>
        <v>LAGO AGRIO-H060</v>
      </c>
      <c r="N1484" s="71" t="s">
        <v>3382</v>
      </c>
    </row>
    <row r="1485" spans="1:14" hidden="1">
      <c r="A1485" s="74" t="s">
        <v>2933</v>
      </c>
      <c r="B1485" s="74" t="s">
        <v>3379</v>
      </c>
      <c r="C1485" s="74" t="s">
        <v>2992</v>
      </c>
      <c r="D1485" s="74" t="s">
        <v>3608</v>
      </c>
      <c r="E1485" s="74" t="s">
        <v>6299</v>
      </c>
      <c r="F1485" s="74" t="s">
        <v>6300</v>
      </c>
      <c r="G1485" s="74" t="s">
        <v>6300</v>
      </c>
      <c r="H1485" s="74" t="str">
        <f t="shared" si="93"/>
        <v>B56</v>
      </c>
      <c r="I1485" s="74" t="str">
        <f>IF(ISERROR(VLOOKUP(H1485,BD!BN$2:BO$51,2,FALSE)),"",VLOOKUP(H1485,BD!BN$2:BO$51,2,FALSE))</f>
        <v>BLOQUE 56</v>
      </c>
      <c r="J1485" s="74" t="str">
        <f t="shared" si="96"/>
        <v>LA</v>
      </c>
      <c r="K1485" s="74" t="str">
        <f t="shared" si="95"/>
        <v>LAGO AGRIO</v>
      </c>
      <c r="L1485" s="74" t="str">
        <f t="shared" si="95"/>
        <v>PAD H</v>
      </c>
      <c r="M1485" s="74" t="str">
        <f t="shared" si="92"/>
        <v>LAGO AGRIO-H054</v>
      </c>
      <c r="N1485" s="71" t="s">
        <v>3382</v>
      </c>
    </row>
    <row r="1486" spans="1:14" hidden="1">
      <c r="A1486" s="74" t="s">
        <v>2933</v>
      </c>
      <c r="B1486" s="74" t="s">
        <v>3379</v>
      </c>
      <c r="C1486" s="74" t="s">
        <v>2992</v>
      </c>
      <c r="D1486" s="74" t="s">
        <v>3608</v>
      </c>
      <c r="E1486" s="74" t="s">
        <v>6301</v>
      </c>
      <c r="F1486" s="74" t="s">
        <v>6302</v>
      </c>
      <c r="G1486" s="74" t="s">
        <v>6302</v>
      </c>
      <c r="H1486" s="74" t="str">
        <f t="shared" si="93"/>
        <v>B56</v>
      </c>
      <c r="I1486" s="74" t="str">
        <f>IF(ISERROR(VLOOKUP(H1486,BD!BN$2:BO$51,2,FALSE)),"",VLOOKUP(H1486,BD!BN$2:BO$51,2,FALSE))</f>
        <v>BLOQUE 56</v>
      </c>
      <c r="J1486" s="74" t="str">
        <f t="shared" si="96"/>
        <v>LA</v>
      </c>
      <c r="K1486" s="74" t="str">
        <f t="shared" si="95"/>
        <v>LAGO AGRIO</v>
      </c>
      <c r="L1486" s="74" t="str">
        <f t="shared" si="95"/>
        <v>PAD H</v>
      </c>
      <c r="M1486" s="74" t="str">
        <f t="shared" si="92"/>
        <v>LAGO AGRIO-H063</v>
      </c>
      <c r="N1486" s="71" t="s">
        <v>3382</v>
      </c>
    </row>
    <row r="1487" spans="1:14" hidden="1">
      <c r="A1487" s="74" t="s">
        <v>2933</v>
      </c>
      <c r="B1487" s="74" t="s">
        <v>3379</v>
      </c>
      <c r="C1487" s="74" t="s">
        <v>2992</v>
      </c>
      <c r="D1487" s="74" t="s">
        <v>3613</v>
      </c>
      <c r="E1487" s="74" t="s">
        <v>6303</v>
      </c>
      <c r="F1487" s="74" t="s">
        <v>6304</v>
      </c>
      <c r="G1487" s="74" t="s">
        <v>6304</v>
      </c>
      <c r="H1487" s="74" t="str">
        <f t="shared" si="93"/>
        <v>B56</v>
      </c>
      <c r="I1487" s="74" t="str">
        <f>IF(ISERROR(VLOOKUP(H1487,BD!BN$2:BO$51,2,FALSE)),"",VLOOKUP(H1487,BD!BN$2:BO$51,2,FALSE))</f>
        <v>BLOQUE 56</v>
      </c>
      <c r="J1487" s="74" t="str">
        <f t="shared" si="96"/>
        <v>LA</v>
      </c>
      <c r="K1487" s="74" t="str">
        <f t="shared" si="95"/>
        <v>LAGO AGRIO</v>
      </c>
      <c r="L1487" s="74" t="str">
        <f t="shared" si="95"/>
        <v>PAD I</v>
      </c>
      <c r="M1487" s="74" t="str">
        <f t="shared" ref="M1487:M1550" si="97">+IF(F1487=F1486,E1487&amp;RIGHT(G1487,2),E1487)</f>
        <v>LAGO AGRIO-I043</v>
      </c>
      <c r="N1487" s="71" t="s">
        <v>3382</v>
      </c>
    </row>
    <row r="1488" spans="1:14" hidden="1">
      <c r="A1488" s="74" t="s">
        <v>2933</v>
      </c>
      <c r="B1488" s="74" t="s">
        <v>3379</v>
      </c>
      <c r="C1488" s="74" t="s">
        <v>2992</v>
      </c>
      <c r="D1488" s="74" t="s">
        <v>3616</v>
      </c>
      <c r="E1488" s="74" t="s">
        <v>6305</v>
      </c>
      <c r="F1488" s="74" t="s">
        <v>6306</v>
      </c>
      <c r="G1488" s="74" t="s">
        <v>6306</v>
      </c>
      <c r="H1488" s="74" t="str">
        <f t="shared" si="93"/>
        <v>B56</v>
      </c>
      <c r="I1488" s="74" t="str">
        <f>IF(ISERROR(VLOOKUP(H1488,BD!BN$2:BO$51,2,FALSE)),"",VLOOKUP(H1488,BD!BN$2:BO$51,2,FALSE))</f>
        <v>BLOQUE 56</v>
      </c>
      <c r="J1488" s="74" t="str">
        <f t="shared" si="96"/>
        <v>LA</v>
      </c>
      <c r="K1488" s="74" t="str">
        <f t="shared" si="95"/>
        <v>LAGO AGRIO</v>
      </c>
      <c r="L1488" s="74" t="str">
        <f t="shared" si="95"/>
        <v>PAD J</v>
      </c>
      <c r="M1488" s="74" t="str">
        <f t="shared" si="97"/>
        <v>LAGO AGRIO-J052</v>
      </c>
      <c r="N1488" s="71" t="s">
        <v>3382</v>
      </c>
    </row>
    <row r="1489" spans="1:14" hidden="1">
      <c r="A1489" s="74" t="s">
        <v>2933</v>
      </c>
      <c r="B1489" s="74" t="s">
        <v>3379</v>
      </c>
      <c r="C1489" s="74" t="s">
        <v>2992</v>
      </c>
      <c r="D1489" s="74" t="s">
        <v>3616</v>
      </c>
      <c r="E1489" s="74" t="s">
        <v>6307</v>
      </c>
      <c r="F1489" s="74" t="s">
        <v>6308</v>
      </c>
      <c r="G1489" s="74" t="s">
        <v>6308</v>
      </c>
      <c r="H1489" s="74" t="str">
        <f t="shared" si="93"/>
        <v>B56</v>
      </c>
      <c r="I1489" s="74" t="str">
        <f>IF(ISERROR(VLOOKUP(H1489,BD!BN$2:BO$51,2,FALSE)),"",VLOOKUP(H1489,BD!BN$2:BO$51,2,FALSE))</f>
        <v>BLOQUE 56</v>
      </c>
      <c r="J1489" s="74" t="str">
        <f t="shared" si="96"/>
        <v>LA</v>
      </c>
      <c r="K1489" s="74" t="str">
        <f t="shared" si="95"/>
        <v>LAGO AGRIO</v>
      </c>
      <c r="L1489" s="74" t="str">
        <f t="shared" si="95"/>
        <v>PAD J</v>
      </c>
      <c r="M1489" s="74" t="str">
        <f t="shared" si="97"/>
        <v>LAGO AGRIO-J039</v>
      </c>
      <c r="N1489" s="71" t="s">
        <v>3382</v>
      </c>
    </row>
    <row r="1490" spans="1:14">
      <c r="A1490" s="74" t="s">
        <v>2940</v>
      </c>
      <c r="B1490" s="74" t="s">
        <v>6309</v>
      </c>
      <c r="C1490" s="74" t="s">
        <v>2645</v>
      </c>
      <c r="D1490" s="74" t="s">
        <v>3374</v>
      </c>
      <c r="E1490" s="74" t="s">
        <v>6310</v>
      </c>
      <c r="F1490" s="74" t="s">
        <v>6311</v>
      </c>
      <c r="G1490" s="74" t="s">
        <v>6311</v>
      </c>
      <c r="H1490" s="74" t="str">
        <f t="shared" si="93"/>
        <v>B57</v>
      </c>
      <c r="I1490" s="74" t="str">
        <f>IF(ISERROR(VLOOKUP(H1490,BD!BN$2:BO$51,2,FALSE)),"",VLOOKUP(H1490,BD!BN$2:BO$51,2,FALSE))</f>
        <v>BLOQUE 57</v>
      </c>
      <c r="J1490" s="74" t="str">
        <f t="shared" si="96"/>
        <v>SH</v>
      </c>
      <c r="K1490" s="74" t="str">
        <f t="shared" si="95"/>
        <v>AGUARICO</v>
      </c>
      <c r="L1490" s="74" t="str">
        <f t="shared" si="95"/>
        <v>PAD</v>
      </c>
      <c r="M1490" s="74" t="str">
        <f t="shared" si="97"/>
        <v>AGUARICO-004</v>
      </c>
      <c r="N1490" s="71" t="s">
        <v>3382</v>
      </c>
    </row>
    <row r="1491" spans="1:14">
      <c r="A1491" s="74" t="s">
        <v>2940</v>
      </c>
      <c r="B1491" s="74" t="s">
        <v>6309</v>
      </c>
      <c r="C1491" s="74" t="s">
        <v>2645</v>
      </c>
      <c r="D1491" s="74" t="s">
        <v>3374</v>
      </c>
      <c r="E1491" s="74" t="s">
        <v>6312</v>
      </c>
      <c r="F1491" s="74" t="s">
        <v>6313</v>
      </c>
      <c r="G1491" s="74" t="s">
        <v>6313</v>
      </c>
      <c r="H1491" s="74" t="str">
        <f t="shared" si="93"/>
        <v>B57</v>
      </c>
      <c r="I1491" s="74" t="str">
        <f>IF(ISERROR(VLOOKUP(H1491,BD!BN$2:BO$51,2,FALSE)),"",VLOOKUP(H1491,BD!BN$2:BO$51,2,FALSE))</f>
        <v>BLOQUE 57</v>
      </c>
      <c r="J1491" s="74" t="str">
        <f t="shared" si="96"/>
        <v>SH</v>
      </c>
      <c r="K1491" s="74" t="str">
        <f t="shared" si="95"/>
        <v>AGUARICO</v>
      </c>
      <c r="L1491" s="74" t="str">
        <f t="shared" si="95"/>
        <v>PAD</v>
      </c>
      <c r="M1491" s="74" t="str">
        <f t="shared" si="97"/>
        <v>AGUARICO-001</v>
      </c>
      <c r="N1491" s="71" t="s">
        <v>3382</v>
      </c>
    </row>
    <row r="1492" spans="1:14">
      <c r="A1492" s="74" t="s">
        <v>2940</v>
      </c>
      <c r="B1492" s="74" t="s">
        <v>6309</v>
      </c>
      <c r="C1492" s="74" t="s">
        <v>2645</v>
      </c>
      <c r="D1492" s="74" t="s">
        <v>3374</v>
      </c>
      <c r="E1492" s="74" t="s">
        <v>6314</v>
      </c>
      <c r="F1492" s="74" t="s">
        <v>6315</v>
      </c>
      <c r="G1492" s="74" t="s">
        <v>6315</v>
      </c>
      <c r="H1492" s="74" t="str">
        <f t="shared" si="93"/>
        <v>B57</v>
      </c>
      <c r="I1492" s="74" t="str">
        <f>IF(ISERROR(VLOOKUP(H1492,BD!BN$2:BO$51,2,FALSE)),"",VLOOKUP(H1492,BD!BN$2:BO$51,2,FALSE))</f>
        <v>BLOQUE 57</v>
      </c>
      <c r="J1492" s="74" t="str">
        <f t="shared" si="96"/>
        <v>SH</v>
      </c>
      <c r="K1492" s="74" t="str">
        <f t="shared" si="95"/>
        <v>AGUARICO</v>
      </c>
      <c r="L1492" s="74" t="str">
        <f t="shared" si="95"/>
        <v>PAD</v>
      </c>
      <c r="M1492" s="74" t="str">
        <f t="shared" si="97"/>
        <v>AGUARICO-010</v>
      </c>
      <c r="N1492" s="71" t="s">
        <v>3382</v>
      </c>
    </row>
    <row r="1493" spans="1:14">
      <c r="A1493" s="74" t="s">
        <v>2940</v>
      </c>
      <c r="B1493" s="74" t="s">
        <v>6309</v>
      </c>
      <c r="C1493" s="74" t="s">
        <v>2645</v>
      </c>
      <c r="D1493" s="74" t="s">
        <v>3374</v>
      </c>
      <c r="E1493" s="74" t="s">
        <v>6316</v>
      </c>
      <c r="F1493" s="74" t="s">
        <v>6317</v>
      </c>
      <c r="G1493" s="74" t="s">
        <v>6317</v>
      </c>
      <c r="H1493" s="74" t="str">
        <f t="shared" ref="H1493:H1556" si="98">+A1493</f>
        <v>B57</v>
      </c>
      <c r="I1493" s="74" t="str">
        <f>IF(ISERROR(VLOOKUP(H1493,BD!BN$2:BO$51,2,FALSE)),"",VLOOKUP(H1493,BD!BN$2:BO$51,2,FALSE))</f>
        <v>BLOQUE 57</v>
      </c>
      <c r="J1493" s="74" t="str">
        <f t="shared" si="96"/>
        <v>SH</v>
      </c>
      <c r="K1493" s="74" t="str">
        <f t="shared" si="95"/>
        <v>AGUARICO</v>
      </c>
      <c r="L1493" s="74" t="str">
        <f t="shared" si="95"/>
        <v>PAD</v>
      </c>
      <c r="M1493" s="74" t="str">
        <f t="shared" si="97"/>
        <v>AGUARICO-005</v>
      </c>
      <c r="N1493" s="71" t="s">
        <v>3382</v>
      </c>
    </row>
    <row r="1494" spans="1:14">
      <c r="A1494" s="74" t="s">
        <v>2940</v>
      </c>
      <c r="B1494" s="74" t="s">
        <v>6309</v>
      </c>
      <c r="C1494" s="74" t="s">
        <v>2645</v>
      </c>
      <c r="D1494" s="74" t="s">
        <v>3374</v>
      </c>
      <c r="E1494" s="74" t="s">
        <v>6318</v>
      </c>
      <c r="F1494" s="74" t="s">
        <v>6319</v>
      </c>
      <c r="G1494" s="74" t="s">
        <v>6319</v>
      </c>
      <c r="H1494" s="74" t="str">
        <f t="shared" si="98"/>
        <v>B57</v>
      </c>
      <c r="I1494" s="74" t="str">
        <f>IF(ISERROR(VLOOKUP(H1494,BD!BN$2:BO$51,2,FALSE)),"",VLOOKUP(H1494,BD!BN$2:BO$51,2,FALSE))</f>
        <v>BLOQUE 57</v>
      </c>
      <c r="J1494" s="74" t="str">
        <f t="shared" si="96"/>
        <v>SH</v>
      </c>
      <c r="K1494" s="74" t="str">
        <f t="shared" si="95"/>
        <v>AGUARICO</v>
      </c>
      <c r="L1494" s="74" t="str">
        <f t="shared" si="95"/>
        <v>PAD</v>
      </c>
      <c r="M1494" s="74" t="str">
        <f t="shared" si="97"/>
        <v>AGUARICO-008</v>
      </c>
      <c r="N1494" s="71" t="s">
        <v>3382</v>
      </c>
    </row>
    <row r="1495" spans="1:14">
      <c r="A1495" s="74" t="s">
        <v>2940</v>
      </c>
      <c r="B1495" s="74" t="s">
        <v>6309</v>
      </c>
      <c r="C1495" s="74" t="s">
        <v>2645</v>
      </c>
      <c r="D1495" s="74" t="s">
        <v>3374</v>
      </c>
      <c r="E1495" s="74" t="s">
        <v>6320</v>
      </c>
      <c r="F1495" s="74" t="s">
        <v>6321</v>
      </c>
      <c r="G1495" s="74" t="s">
        <v>6321</v>
      </c>
      <c r="H1495" s="74" t="str">
        <f t="shared" si="98"/>
        <v>B57</v>
      </c>
      <c r="I1495" s="74" t="str">
        <f>IF(ISERROR(VLOOKUP(H1495,BD!BN$2:BO$51,2,FALSE)),"",VLOOKUP(H1495,BD!BN$2:BO$51,2,FALSE))</f>
        <v>BLOQUE 57</v>
      </c>
      <c r="J1495" s="74" t="str">
        <f t="shared" si="96"/>
        <v>SH</v>
      </c>
      <c r="K1495" s="74" t="str">
        <f t="shared" si="95"/>
        <v>AGUARICO</v>
      </c>
      <c r="L1495" s="74" t="str">
        <f t="shared" si="95"/>
        <v>PAD</v>
      </c>
      <c r="M1495" s="74" t="str">
        <f t="shared" si="97"/>
        <v>AGUARICO-007</v>
      </c>
      <c r="N1495" s="71" t="s">
        <v>3382</v>
      </c>
    </row>
    <row r="1496" spans="1:14">
      <c r="A1496" s="74" t="s">
        <v>2940</v>
      </c>
      <c r="B1496" s="74" t="s">
        <v>6309</v>
      </c>
      <c r="C1496" s="74" t="s">
        <v>2645</v>
      </c>
      <c r="D1496" s="74" t="s">
        <v>3374</v>
      </c>
      <c r="E1496" s="74" t="s">
        <v>6322</v>
      </c>
      <c r="F1496" s="74" t="s">
        <v>6323</v>
      </c>
      <c r="G1496" s="74" t="s">
        <v>6323</v>
      </c>
      <c r="H1496" s="74" t="str">
        <f t="shared" si="98"/>
        <v>B57</v>
      </c>
      <c r="I1496" s="74" t="str">
        <f>IF(ISERROR(VLOOKUP(H1496,BD!BN$2:BO$51,2,FALSE)),"",VLOOKUP(H1496,BD!BN$2:BO$51,2,FALSE))</f>
        <v>BLOQUE 57</v>
      </c>
      <c r="J1496" s="74" t="str">
        <f t="shared" si="96"/>
        <v>SH</v>
      </c>
      <c r="K1496" s="74" t="str">
        <f t="shared" si="95"/>
        <v>AGUARICO</v>
      </c>
      <c r="L1496" s="74" t="str">
        <f t="shared" si="95"/>
        <v>PAD</v>
      </c>
      <c r="M1496" s="74" t="str">
        <f t="shared" si="97"/>
        <v>AGUARICO-006</v>
      </c>
      <c r="N1496" s="71" t="s">
        <v>3382</v>
      </c>
    </row>
    <row r="1497" spans="1:14">
      <c r="A1497" s="74" t="s">
        <v>2940</v>
      </c>
      <c r="B1497" s="74" t="s">
        <v>6309</v>
      </c>
      <c r="C1497" s="74" t="s">
        <v>2645</v>
      </c>
      <c r="D1497" s="74" t="s">
        <v>3374</v>
      </c>
      <c r="E1497" s="74" t="s">
        <v>6324</v>
      </c>
      <c r="F1497" s="74" t="s">
        <v>6325</v>
      </c>
      <c r="G1497" s="74" t="s">
        <v>6325</v>
      </c>
      <c r="H1497" s="74" t="str">
        <f t="shared" si="98"/>
        <v>B57</v>
      </c>
      <c r="I1497" s="74" t="str">
        <f>IF(ISERROR(VLOOKUP(H1497,BD!BN$2:BO$51,2,FALSE)),"",VLOOKUP(H1497,BD!BN$2:BO$51,2,FALSE))</f>
        <v>BLOQUE 57</v>
      </c>
      <c r="J1497" s="74" t="str">
        <f t="shared" si="96"/>
        <v>SH</v>
      </c>
      <c r="K1497" s="74" t="str">
        <f t="shared" si="95"/>
        <v>AGUARICO</v>
      </c>
      <c r="L1497" s="74" t="str">
        <f t="shared" si="95"/>
        <v>PAD</v>
      </c>
      <c r="M1497" s="74" t="str">
        <f t="shared" si="97"/>
        <v>AGUARICO-002</v>
      </c>
      <c r="N1497" s="71" t="s">
        <v>3382</v>
      </c>
    </row>
    <row r="1498" spans="1:14">
      <c r="A1498" s="74" t="s">
        <v>2940</v>
      </c>
      <c r="B1498" s="74" t="s">
        <v>6309</v>
      </c>
      <c r="C1498" s="74" t="s">
        <v>2645</v>
      </c>
      <c r="D1498" s="74" t="s">
        <v>3489</v>
      </c>
      <c r="E1498" s="74" t="s">
        <v>6326</v>
      </c>
      <c r="F1498" s="74" t="s">
        <v>6327</v>
      </c>
      <c r="G1498" s="74" t="s">
        <v>6327</v>
      </c>
      <c r="H1498" s="74" t="str">
        <f t="shared" si="98"/>
        <v>B57</v>
      </c>
      <c r="I1498" s="74" t="str">
        <f>IF(ISERROR(VLOOKUP(H1498,BD!BN$2:BO$51,2,FALSE)),"",VLOOKUP(H1498,BD!BN$2:BO$51,2,FALSE))</f>
        <v>BLOQUE 57</v>
      </c>
      <c r="J1498" s="74" t="str">
        <f t="shared" si="96"/>
        <v>SH</v>
      </c>
      <c r="K1498" s="74" t="str">
        <f t="shared" si="95"/>
        <v>AGUARICO</v>
      </c>
      <c r="L1498" s="74" t="str">
        <f t="shared" si="95"/>
        <v>PAD A</v>
      </c>
      <c r="M1498" s="74" t="str">
        <f t="shared" si="97"/>
        <v>AGUARICO-A012</v>
      </c>
      <c r="N1498" s="71" t="s">
        <v>3382</v>
      </c>
    </row>
    <row r="1499" spans="1:14">
      <c r="A1499" s="74" t="s">
        <v>2940</v>
      </c>
      <c r="B1499" s="74" t="s">
        <v>6309</v>
      </c>
      <c r="C1499" s="74" t="s">
        <v>2645</v>
      </c>
      <c r="D1499" s="74" t="s">
        <v>3489</v>
      </c>
      <c r="E1499" s="74" t="s">
        <v>6328</v>
      </c>
      <c r="F1499" s="74" t="s">
        <v>6329</v>
      </c>
      <c r="G1499" s="74" t="s">
        <v>6329</v>
      </c>
      <c r="H1499" s="74" t="str">
        <f t="shared" si="98"/>
        <v>B57</v>
      </c>
      <c r="I1499" s="74" t="str">
        <f>IF(ISERROR(VLOOKUP(H1499,BD!BN$2:BO$51,2,FALSE)),"",VLOOKUP(H1499,BD!BN$2:BO$51,2,FALSE))</f>
        <v>BLOQUE 57</v>
      </c>
      <c r="J1499" s="74" t="str">
        <f t="shared" si="96"/>
        <v>SH</v>
      </c>
      <c r="K1499" s="74" t="str">
        <f t="shared" si="95"/>
        <v>AGUARICO</v>
      </c>
      <c r="L1499" s="74" t="str">
        <f t="shared" si="95"/>
        <v>PAD A</v>
      </c>
      <c r="M1499" s="74" t="str">
        <f t="shared" si="97"/>
        <v>AGUARICO-A003I</v>
      </c>
      <c r="N1499" s="71" t="s">
        <v>3382</v>
      </c>
    </row>
    <row r="1500" spans="1:14">
      <c r="A1500" s="74" t="s">
        <v>2940</v>
      </c>
      <c r="B1500" s="74" t="s">
        <v>6309</v>
      </c>
      <c r="C1500" s="74" t="s">
        <v>2645</v>
      </c>
      <c r="D1500" s="74" t="s">
        <v>3489</v>
      </c>
      <c r="E1500" s="74" t="s">
        <v>6330</v>
      </c>
      <c r="F1500" s="74" t="s">
        <v>6331</v>
      </c>
      <c r="G1500" s="74" t="s">
        <v>6331</v>
      </c>
      <c r="H1500" s="74" t="str">
        <f t="shared" si="98"/>
        <v>B57</v>
      </c>
      <c r="I1500" s="74" t="str">
        <f>IF(ISERROR(VLOOKUP(H1500,BD!BN$2:BO$51,2,FALSE)),"",VLOOKUP(H1500,BD!BN$2:BO$51,2,FALSE))</f>
        <v>BLOQUE 57</v>
      </c>
      <c r="J1500" s="74" t="str">
        <f t="shared" si="96"/>
        <v>SH</v>
      </c>
      <c r="K1500" s="74" t="str">
        <f t="shared" si="95"/>
        <v>AGUARICO</v>
      </c>
      <c r="L1500" s="74" t="str">
        <f t="shared" si="95"/>
        <v>PAD A</v>
      </c>
      <c r="M1500" s="74" t="str">
        <f t="shared" si="97"/>
        <v>AGUARICO-A013</v>
      </c>
      <c r="N1500" s="71" t="s">
        <v>3382</v>
      </c>
    </row>
    <row r="1501" spans="1:14">
      <c r="A1501" s="74" t="s">
        <v>2940</v>
      </c>
      <c r="B1501" s="74" t="s">
        <v>6309</v>
      </c>
      <c r="C1501" s="74" t="s">
        <v>2645</v>
      </c>
      <c r="D1501" s="74" t="s">
        <v>3489</v>
      </c>
      <c r="E1501" s="74" t="s">
        <v>6332</v>
      </c>
      <c r="F1501" s="74" t="s">
        <v>6333</v>
      </c>
      <c r="G1501" s="74" t="s">
        <v>6333</v>
      </c>
      <c r="H1501" s="74" t="str">
        <f t="shared" si="98"/>
        <v>B57</v>
      </c>
      <c r="I1501" s="74" t="str">
        <f>IF(ISERROR(VLOOKUP(H1501,BD!BN$2:BO$51,2,FALSE)),"",VLOOKUP(H1501,BD!BN$2:BO$51,2,FALSE))</f>
        <v>BLOQUE 57</v>
      </c>
      <c r="J1501" s="74" t="str">
        <f t="shared" si="96"/>
        <v>SH</v>
      </c>
      <c r="K1501" s="74" t="str">
        <f t="shared" si="95"/>
        <v>AGUARICO</v>
      </c>
      <c r="L1501" s="74" t="str">
        <f t="shared" si="95"/>
        <v>PAD A</v>
      </c>
      <c r="M1501" s="74" t="str">
        <f t="shared" si="97"/>
        <v>AGUARICO-A011</v>
      </c>
      <c r="N1501" s="71" t="s">
        <v>3382</v>
      </c>
    </row>
    <row r="1502" spans="1:14">
      <c r="A1502" s="74" t="s">
        <v>2940</v>
      </c>
      <c r="B1502" s="74" t="s">
        <v>6309</v>
      </c>
      <c r="C1502" s="74" t="s">
        <v>2645</v>
      </c>
      <c r="D1502" s="74" t="s">
        <v>3489</v>
      </c>
      <c r="E1502" s="74" t="s">
        <v>6334</v>
      </c>
      <c r="F1502" s="74" t="s">
        <v>6335</v>
      </c>
      <c r="G1502" s="74" t="s">
        <v>6335</v>
      </c>
      <c r="H1502" s="74" t="str">
        <f t="shared" si="98"/>
        <v>B57</v>
      </c>
      <c r="I1502" s="74" t="str">
        <f>IF(ISERROR(VLOOKUP(H1502,BD!BN$2:BO$51,2,FALSE)),"",VLOOKUP(H1502,BD!BN$2:BO$51,2,FALSE))</f>
        <v>BLOQUE 57</v>
      </c>
      <c r="J1502" s="74" t="str">
        <f t="shared" si="96"/>
        <v>SH</v>
      </c>
      <c r="K1502" s="74" t="str">
        <f t="shared" si="95"/>
        <v>AGUARICO</v>
      </c>
      <c r="L1502" s="74" t="str">
        <f t="shared" si="95"/>
        <v>PAD A</v>
      </c>
      <c r="M1502" s="74" t="str">
        <f t="shared" si="97"/>
        <v>AGUARICO-A015</v>
      </c>
      <c r="N1502" s="71" t="s">
        <v>3382</v>
      </c>
    </row>
    <row r="1503" spans="1:14">
      <c r="A1503" s="74" t="s">
        <v>2940</v>
      </c>
      <c r="B1503" s="74" t="s">
        <v>6309</v>
      </c>
      <c r="C1503" s="74" t="s">
        <v>2645</v>
      </c>
      <c r="D1503" s="74" t="s">
        <v>3489</v>
      </c>
      <c r="E1503" s="74" t="s">
        <v>6336</v>
      </c>
      <c r="F1503" s="74" t="s">
        <v>6337</v>
      </c>
      <c r="G1503" s="74" t="s">
        <v>6337</v>
      </c>
      <c r="H1503" s="74" t="str">
        <f t="shared" si="98"/>
        <v>B57</v>
      </c>
      <c r="I1503" s="74" t="str">
        <f>IF(ISERROR(VLOOKUP(H1503,BD!BN$2:BO$51,2,FALSE)),"",VLOOKUP(H1503,BD!BN$2:BO$51,2,FALSE))</f>
        <v>BLOQUE 57</v>
      </c>
      <c r="J1503" s="74" t="str">
        <f t="shared" si="96"/>
        <v>SH</v>
      </c>
      <c r="K1503" s="74" t="str">
        <f t="shared" si="95"/>
        <v>AGUARICO</v>
      </c>
      <c r="L1503" s="74" t="str">
        <f t="shared" si="95"/>
        <v>PAD A</v>
      </c>
      <c r="M1503" s="74" t="str">
        <f t="shared" si="97"/>
        <v>AGUARICO-A003</v>
      </c>
      <c r="N1503" s="71" t="s">
        <v>3382</v>
      </c>
    </row>
    <row r="1504" spans="1:14">
      <c r="A1504" s="74" t="s">
        <v>2940</v>
      </c>
      <c r="B1504" s="74" t="s">
        <v>6309</v>
      </c>
      <c r="C1504" s="74" t="s">
        <v>2645</v>
      </c>
      <c r="D1504" s="74" t="s">
        <v>3489</v>
      </c>
      <c r="E1504" s="74" t="s">
        <v>6338</v>
      </c>
      <c r="F1504" s="74" t="s">
        <v>6339</v>
      </c>
      <c r="G1504" s="74" t="s">
        <v>6339</v>
      </c>
      <c r="H1504" s="74" t="str">
        <f t="shared" si="98"/>
        <v>B57</v>
      </c>
      <c r="I1504" s="74" t="str">
        <f>IF(ISERROR(VLOOKUP(H1504,BD!BN$2:BO$51,2,FALSE)),"",VLOOKUP(H1504,BD!BN$2:BO$51,2,FALSE))</f>
        <v>BLOQUE 57</v>
      </c>
      <c r="J1504" s="74" t="str">
        <f t="shared" si="96"/>
        <v>SH</v>
      </c>
      <c r="K1504" s="74" t="str">
        <f t="shared" si="95"/>
        <v>AGUARICO</v>
      </c>
      <c r="L1504" s="74" t="str">
        <f t="shared" si="95"/>
        <v>PAD A</v>
      </c>
      <c r="M1504" s="74" t="str">
        <f t="shared" si="97"/>
        <v>AGUARICO-A050</v>
      </c>
      <c r="N1504" s="71" t="s">
        <v>3382</v>
      </c>
    </row>
    <row r="1505" spans="1:14">
      <c r="A1505" s="74" t="s">
        <v>2940</v>
      </c>
      <c r="B1505" s="74" t="s">
        <v>6309</v>
      </c>
      <c r="C1505" s="74" t="s">
        <v>2645</v>
      </c>
      <c r="D1505" s="74" t="s">
        <v>3516</v>
      </c>
      <c r="E1505" s="74" t="s">
        <v>6340</v>
      </c>
      <c r="F1505" s="74" t="s">
        <v>6341</v>
      </c>
      <c r="G1505" s="74" t="s">
        <v>6341</v>
      </c>
      <c r="H1505" s="74" t="str">
        <f t="shared" si="98"/>
        <v>B57</v>
      </c>
      <c r="I1505" s="74" t="str">
        <f>IF(ISERROR(VLOOKUP(H1505,BD!BN$2:BO$51,2,FALSE)),"",VLOOKUP(H1505,BD!BN$2:BO$51,2,FALSE))</f>
        <v>BLOQUE 57</v>
      </c>
      <c r="J1505" s="74" t="str">
        <f t="shared" si="96"/>
        <v>SH</v>
      </c>
      <c r="K1505" s="74" t="str">
        <f t="shared" si="95"/>
        <v>AGUARICO</v>
      </c>
      <c r="L1505" s="74" t="str">
        <f t="shared" si="95"/>
        <v>PAD B</v>
      </c>
      <c r="M1505" s="74" t="str">
        <f t="shared" si="97"/>
        <v>AGUARICO-B009</v>
      </c>
      <c r="N1505" s="71" t="s">
        <v>3382</v>
      </c>
    </row>
    <row r="1506" spans="1:14">
      <c r="A1506" s="74" t="s">
        <v>2940</v>
      </c>
      <c r="B1506" s="74" t="s">
        <v>6309</v>
      </c>
      <c r="C1506" s="74" t="s">
        <v>2645</v>
      </c>
      <c r="D1506" s="74" t="s">
        <v>3519</v>
      </c>
      <c r="E1506" s="74" t="s">
        <v>6342</v>
      </c>
      <c r="F1506" s="74" t="s">
        <v>6343</v>
      </c>
      <c r="G1506" s="74" t="s">
        <v>6343</v>
      </c>
      <c r="H1506" s="74" t="str">
        <f t="shared" si="98"/>
        <v>B57</v>
      </c>
      <c r="I1506" s="74" t="str">
        <f>IF(ISERROR(VLOOKUP(H1506,BD!BN$2:BO$51,2,FALSE)),"",VLOOKUP(H1506,BD!BN$2:BO$51,2,FALSE))</f>
        <v>BLOQUE 57</v>
      </c>
      <c r="J1506" s="74" t="str">
        <f t="shared" si="96"/>
        <v>SH</v>
      </c>
      <c r="K1506" s="74" t="str">
        <f t="shared" si="95"/>
        <v>AGUARICO</v>
      </c>
      <c r="L1506" s="74" t="str">
        <f t="shared" si="95"/>
        <v>PAD C</v>
      </c>
      <c r="M1506" s="74" t="str">
        <f t="shared" si="97"/>
        <v>AGUARICO-C025</v>
      </c>
      <c r="N1506" s="71" t="s">
        <v>3382</v>
      </c>
    </row>
    <row r="1507" spans="1:14">
      <c r="A1507" s="74" t="s">
        <v>2940</v>
      </c>
      <c r="B1507" s="74" t="s">
        <v>6309</v>
      </c>
      <c r="C1507" s="74" t="s">
        <v>2645</v>
      </c>
      <c r="D1507" s="74" t="s">
        <v>3519</v>
      </c>
      <c r="E1507" s="74" t="s">
        <v>6344</v>
      </c>
      <c r="F1507" s="74" t="s">
        <v>6345</v>
      </c>
      <c r="G1507" s="74" t="s">
        <v>6345</v>
      </c>
      <c r="H1507" s="74" t="str">
        <f t="shared" si="98"/>
        <v>B57</v>
      </c>
      <c r="I1507" s="74" t="str">
        <f>IF(ISERROR(VLOOKUP(H1507,BD!BN$2:BO$51,2,FALSE)),"",VLOOKUP(H1507,BD!BN$2:BO$51,2,FALSE))</f>
        <v>BLOQUE 57</v>
      </c>
      <c r="J1507" s="74" t="str">
        <f t="shared" si="96"/>
        <v>SH</v>
      </c>
      <c r="K1507" s="74" t="str">
        <f t="shared" si="95"/>
        <v>AGUARICO</v>
      </c>
      <c r="L1507" s="74" t="str">
        <f t="shared" si="95"/>
        <v>PAD C</v>
      </c>
      <c r="M1507" s="74" t="str">
        <f t="shared" si="97"/>
        <v>AGUARICO-C017</v>
      </c>
      <c r="N1507" s="71" t="s">
        <v>3382</v>
      </c>
    </row>
    <row r="1508" spans="1:14">
      <c r="A1508" s="74" t="s">
        <v>2940</v>
      </c>
      <c r="B1508" s="74" t="s">
        <v>6309</v>
      </c>
      <c r="C1508" s="74" t="s">
        <v>2645</v>
      </c>
      <c r="D1508" s="74" t="s">
        <v>3519</v>
      </c>
      <c r="E1508" s="74" t="s">
        <v>6346</v>
      </c>
      <c r="F1508" s="74" t="s">
        <v>6347</v>
      </c>
      <c r="G1508" s="74" t="s">
        <v>6347</v>
      </c>
      <c r="H1508" s="74" t="str">
        <f t="shared" si="98"/>
        <v>B57</v>
      </c>
      <c r="I1508" s="74" t="str">
        <f>IF(ISERROR(VLOOKUP(H1508,BD!BN$2:BO$51,2,FALSE)),"",VLOOKUP(H1508,BD!BN$2:BO$51,2,FALSE))</f>
        <v>BLOQUE 57</v>
      </c>
      <c r="J1508" s="74" t="str">
        <f t="shared" si="96"/>
        <v>SH</v>
      </c>
      <c r="K1508" s="74" t="str">
        <f t="shared" si="95"/>
        <v>AGUARICO</v>
      </c>
      <c r="L1508" s="74" t="str">
        <f t="shared" si="95"/>
        <v>PAD C</v>
      </c>
      <c r="M1508" s="74" t="str">
        <f t="shared" si="97"/>
        <v>AGUARICO-C026</v>
      </c>
      <c r="N1508" s="71" t="s">
        <v>3382</v>
      </c>
    </row>
    <row r="1509" spans="1:14">
      <c r="A1509" s="74" t="s">
        <v>2940</v>
      </c>
      <c r="B1509" s="74" t="s">
        <v>6309</v>
      </c>
      <c r="C1509" s="74" t="s">
        <v>2645</v>
      </c>
      <c r="D1509" s="74" t="s">
        <v>3519</v>
      </c>
      <c r="E1509" s="74" t="s">
        <v>6348</v>
      </c>
      <c r="F1509" s="74" t="s">
        <v>6349</v>
      </c>
      <c r="G1509" s="74" t="s">
        <v>6349</v>
      </c>
      <c r="H1509" s="74" t="str">
        <f t="shared" si="98"/>
        <v>B57</v>
      </c>
      <c r="I1509" s="74" t="str">
        <f>IF(ISERROR(VLOOKUP(H1509,BD!BN$2:BO$51,2,FALSE)),"",VLOOKUP(H1509,BD!BN$2:BO$51,2,FALSE))</f>
        <v>BLOQUE 57</v>
      </c>
      <c r="J1509" s="74" t="str">
        <f t="shared" si="96"/>
        <v>SH</v>
      </c>
      <c r="K1509" s="74" t="str">
        <f t="shared" si="95"/>
        <v>AGUARICO</v>
      </c>
      <c r="L1509" s="74" t="str">
        <f t="shared" si="95"/>
        <v>PAD C</v>
      </c>
      <c r="M1509" s="74" t="str">
        <f t="shared" si="97"/>
        <v>AGUARICO-C018</v>
      </c>
      <c r="N1509" s="71" t="s">
        <v>3382</v>
      </c>
    </row>
    <row r="1510" spans="1:14">
      <c r="A1510" s="74" t="s">
        <v>2940</v>
      </c>
      <c r="B1510" s="74" t="s">
        <v>6309</v>
      </c>
      <c r="C1510" s="74" t="s">
        <v>2645</v>
      </c>
      <c r="D1510" s="74" t="s">
        <v>3519</v>
      </c>
      <c r="E1510" s="74" t="s">
        <v>6350</v>
      </c>
      <c r="F1510" s="74" t="s">
        <v>6351</v>
      </c>
      <c r="G1510" s="74" t="s">
        <v>6351</v>
      </c>
      <c r="H1510" s="74" t="str">
        <f t="shared" si="98"/>
        <v>B57</v>
      </c>
      <c r="I1510" s="74" t="str">
        <f>IF(ISERROR(VLOOKUP(H1510,BD!BN$2:BO$51,2,FALSE)),"",VLOOKUP(H1510,BD!BN$2:BO$51,2,FALSE))</f>
        <v>BLOQUE 57</v>
      </c>
      <c r="J1510" s="74" t="str">
        <f t="shared" si="96"/>
        <v>SH</v>
      </c>
      <c r="K1510" s="74" t="str">
        <f t="shared" si="95"/>
        <v>AGUARICO</v>
      </c>
      <c r="L1510" s="74" t="str">
        <f t="shared" si="95"/>
        <v>PAD C</v>
      </c>
      <c r="M1510" s="74" t="str">
        <f t="shared" si="97"/>
        <v>AGUARICO-C046</v>
      </c>
      <c r="N1510" s="71" t="s">
        <v>3382</v>
      </c>
    </row>
    <row r="1511" spans="1:14">
      <c r="A1511" s="74" t="s">
        <v>2940</v>
      </c>
      <c r="B1511" s="74" t="s">
        <v>6309</v>
      </c>
      <c r="C1511" s="74" t="s">
        <v>2645</v>
      </c>
      <c r="D1511" s="74" t="s">
        <v>3519</v>
      </c>
      <c r="E1511" s="74" t="s">
        <v>6352</v>
      </c>
      <c r="F1511" s="74" t="s">
        <v>6353</v>
      </c>
      <c r="G1511" s="74" t="s">
        <v>6353</v>
      </c>
      <c r="H1511" s="74" t="str">
        <f t="shared" si="98"/>
        <v>B57</v>
      </c>
      <c r="I1511" s="74" t="str">
        <f>IF(ISERROR(VLOOKUP(H1511,BD!BN$2:BO$51,2,FALSE)),"",VLOOKUP(H1511,BD!BN$2:BO$51,2,FALSE))</f>
        <v>BLOQUE 57</v>
      </c>
      <c r="J1511" s="74" t="str">
        <f t="shared" si="96"/>
        <v>SH</v>
      </c>
      <c r="K1511" s="74" t="str">
        <f t="shared" si="95"/>
        <v>AGUARICO</v>
      </c>
      <c r="L1511" s="74" t="str">
        <f t="shared" si="95"/>
        <v>PAD C</v>
      </c>
      <c r="M1511" s="74" t="str">
        <f t="shared" si="97"/>
        <v>AGUARICO-C047H</v>
      </c>
      <c r="N1511" s="71" t="s">
        <v>3382</v>
      </c>
    </row>
    <row r="1512" spans="1:14">
      <c r="A1512" s="74" t="s">
        <v>2940</v>
      </c>
      <c r="B1512" s="74" t="s">
        <v>6309</v>
      </c>
      <c r="C1512" s="74" t="s">
        <v>2645</v>
      </c>
      <c r="D1512" s="74" t="s">
        <v>3519</v>
      </c>
      <c r="E1512" s="74" t="s">
        <v>6352</v>
      </c>
      <c r="F1512" s="74" t="s">
        <v>6353</v>
      </c>
      <c r="G1512" s="74" t="s">
        <v>6354</v>
      </c>
      <c r="H1512" s="74" t="str">
        <f t="shared" si="98"/>
        <v>B57</v>
      </c>
      <c r="I1512" s="74" t="str">
        <f>IF(ISERROR(VLOOKUP(H1512,BD!BN$2:BO$51,2,FALSE)),"",VLOOKUP(H1512,BD!BN$2:BO$51,2,FALSE))</f>
        <v>BLOQUE 57</v>
      </c>
      <c r="J1512" s="74" t="str">
        <f t="shared" si="96"/>
        <v>SH</v>
      </c>
      <c r="K1512" s="74" t="str">
        <f t="shared" ref="K1512:L1576" si="99">+C1512</f>
        <v>AGUARICO</v>
      </c>
      <c r="L1512" s="74" t="str">
        <f t="shared" si="99"/>
        <v>PAD C</v>
      </c>
      <c r="M1512" s="74" t="str">
        <f t="shared" si="97"/>
        <v>AGUARICO-C047HS1</v>
      </c>
      <c r="N1512" s="71" t="s">
        <v>3382</v>
      </c>
    </row>
    <row r="1513" spans="1:14">
      <c r="A1513" s="74" t="s">
        <v>2940</v>
      </c>
      <c r="B1513" s="74" t="s">
        <v>6309</v>
      </c>
      <c r="C1513" s="74" t="s">
        <v>2645</v>
      </c>
      <c r="D1513" s="74" t="s">
        <v>3523</v>
      </c>
      <c r="E1513" s="74" t="s">
        <v>6355</v>
      </c>
      <c r="F1513" s="74" t="s">
        <v>6356</v>
      </c>
      <c r="G1513" s="74" t="s">
        <v>6356</v>
      </c>
      <c r="H1513" s="74" t="str">
        <f t="shared" si="98"/>
        <v>B57</v>
      </c>
      <c r="I1513" s="74" t="str">
        <f>IF(ISERROR(VLOOKUP(H1513,BD!BN$2:BO$51,2,FALSE)),"",VLOOKUP(H1513,BD!BN$2:BO$51,2,FALSE))</f>
        <v>BLOQUE 57</v>
      </c>
      <c r="J1513" s="74" t="str">
        <f t="shared" si="96"/>
        <v>SH</v>
      </c>
      <c r="K1513" s="74" t="str">
        <f t="shared" si="99"/>
        <v>AGUARICO</v>
      </c>
      <c r="L1513" s="74" t="str">
        <f t="shared" si="99"/>
        <v>PAD D</v>
      </c>
      <c r="M1513" s="74" t="str">
        <f t="shared" si="97"/>
        <v>AGUARICO-D020</v>
      </c>
      <c r="N1513" s="71" t="s">
        <v>3382</v>
      </c>
    </row>
    <row r="1514" spans="1:14">
      <c r="A1514" s="74" t="s">
        <v>2940</v>
      </c>
      <c r="B1514" s="74" t="s">
        <v>6309</v>
      </c>
      <c r="C1514" s="74" t="s">
        <v>2645</v>
      </c>
      <c r="D1514" s="74" t="s">
        <v>3523</v>
      </c>
      <c r="E1514" s="74" t="s">
        <v>6357</v>
      </c>
      <c r="F1514" s="74" t="s">
        <v>6358</v>
      </c>
      <c r="G1514" s="74" t="s">
        <v>6358</v>
      </c>
      <c r="H1514" s="74" t="str">
        <f t="shared" si="98"/>
        <v>B57</v>
      </c>
      <c r="I1514" s="74" t="str">
        <f>IF(ISERROR(VLOOKUP(H1514,BD!BN$2:BO$51,2,FALSE)),"",VLOOKUP(H1514,BD!BN$2:BO$51,2,FALSE))</f>
        <v>BLOQUE 57</v>
      </c>
      <c r="J1514" s="74" t="str">
        <f t="shared" si="96"/>
        <v>SH</v>
      </c>
      <c r="K1514" s="74" t="str">
        <f t="shared" si="99"/>
        <v>AGUARICO</v>
      </c>
      <c r="L1514" s="74" t="str">
        <f t="shared" si="99"/>
        <v>PAD D</v>
      </c>
      <c r="M1514" s="74" t="str">
        <f t="shared" si="97"/>
        <v>AGUARICO-D030</v>
      </c>
      <c r="N1514" s="71" t="s">
        <v>3382</v>
      </c>
    </row>
    <row r="1515" spans="1:14">
      <c r="A1515" s="74" t="s">
        <v>2940</v>
      </c>
      <c r="B1515" s="74" t="s">
        <v>6309</v>
      </c>
      <c r="C1515" s="74" t="s">
        <v>2645</v>
      </c>
      <c r="D1515" s="74" t="s">
        <v>3523</v>
      </c>
      <c r="E1515" s="74" t="s">
        <v>6359</v>
      </c>
      <c r="F1515" s="74" t="s">
        <v>6360</v>
      </c>
      <c r="G1515" s="74" t="s">
        <v>6360</v>
      </c>
      <c r="H1515" s="74" t="str">
        <f t="shared" si="98"/>
        <v>B57</v>
      </c>
      <c r="I1515" s="74" t="str">
        <f>IF(ISERROR(VLOOKUP(H1515,BD!BN$2:BO$51,2,FALSE)),"",VLOOKUP(H1515,BD!BN$2:BO$51,2,FALSE))</f>
        <v>BLOQUE 57</v>
      </c>
      <c r="J1515" s="74" t="str">
        <f t="shared" si="96"/>
        <v>SH</v>
      </c>
      <c r="K1515" s="74" t="str">
        <f t="shared" si="99"/>
        <v>AGUARICO</v>
      </c>
      <c r="L1515" s="74" t="str">
        <f t="shared" si="99"/>
        <v>PAD D</v>
      </c>
      <c r="M1515" s="74" t="str">
        <f t="shared" si="97"/>
        <v>AGUARICO-D034</v>
      </c>
      <c r="N1515" s="71" t="s">
        <v>3382</v>
      </c>
    </row>
    <row r="1516" spans="1:14">
      <c r="A1516" s="74" t="s">
        <v>2940</v>
      </c>
      <c r="B1516" s="74" t="s">
        <v>6309</v>
      </c>
      <c r="C1516" s="74" t="s">
        <v>2645</v>
      </c>
      <c r="D1516" s="74" t="s">
        <v>3599</v>
      </c>
      <c r="E1516" s="74" t="s">
        <v>6361</v>
      </c>
      <c r="F1516" s="74" t="s">
        <v>6362</v>
      </c>
      <c r="G1516" s="74" t="s">
        <v>6362</v>
      </c>
      <c r="H1516" s="74" t="str">
        <f t="shared" si="98"/>
        <v>B57</v>
      </c>
      <c r="I1516" s="74" t="str">
        <f>IF(ISERROR(VLOOKUP(H1516,BD!BN$2:BO$51,2,FALSE)),"",VLOOKUP(H1516,BD!BN$2:BO$51,2,FALSE))</f>
        <v>BLOQUE 57</v>
      </c>
      <c r="J1516" s="74" t="str">
        <f t="shared" si="96"/>
        <v>SH</v>
      </c>
      <c r="K1516" s="74" t="str">
        <f t="shared" si="99"/>
        <v>AGUARICO</v>
      </c>
      <c r="L1516" s="74" t="str">
        <f t="shared" si="99"/>
        <v>PAD E</v>
      </c>
      <c r="M1516" s="74" t="str">
        <f t="shared" si="97"/>
        <v>AGUARICO-E019</v>
      </c>
      <c r="N1516" s="71" t="s">
        <v>3382</v>
      </c>
    </row>
    <row r="1517" spans="1:14">
      <c r="A1517" s="74" t="s">
        <v>2940</v>
      </c>
      <c r="B1517" s="74" t="s">
        <v>6309</v>
      </c>
      <c r="C1517" s="74" t="s">
        <v>2645</v>
      </c>
      <c r="D1517" s="74" t="s">
        <v>3599</v>
      </c>
      <c r="E1517" s="74" t="s">
        <v>6363</v>
      </c>
      <c r="F1517" s="74" t="s">
        <v>6364</v>
      </c>
      <c r="G1517" s="74" t="s">
        <v>6364</v>
      </c>
      <c r="H1517" s="74" t="str">
        <f t="shared" si="98"/>
        <v>B57</v>
      </c>
      <c r="I1517" s="74" t="str">
        <f>IF(ISERROR(VLOOKUP(H1517,BD!BN$2:BO$51,2,FALSE)),"",VLOOKUP(H1517,BD!BN$2:BO$51,2,FALSE))</f>
        <v>BLOQUE 57</v>
      </c>
      <c r="J1517" s="74" t="str">
        <f t="shared" si="96"/>
        <v>SH</v>
      </c>
      <c r="K1517" s="74" t="str">
        <f t="shared" si="99"/>
        <v>AGUARICO</v>
      </c>
      <c r="L1517" s="74" t="str">
        <f t="shared" si="99"/>
        <v>PAD E</v>
      </c>
      <c r="M1517" s="74" t="str">
        <f t="shared" si="97"/>
        <v>AGUARICO-E023</v>
      </c>
      <c r="N1517" s="71" t="s">
        <v>3382</v>
      </c>
    </row>
    <row r="1518" spans="1:14">
      <c r="A1518" s="74" t="s">
        <v>2940</v>
      </c>
      <c r="B1518" s="74" t="s">
        <v>6309</v>
      </c>
      <c r="C1518" s="74" t="s">
        <v>2645</v>
      </c>
      <c r="D1518" s="74" t="s">
        <v>3602</v>
      </c>
      <c r="E1518" s="74" t="s">
        <v>6365</v>
      </c>
      <c r="F1518" s="74" t="s">
        <v>6366</v>
      </c>
      <c r="G1518" s="74" t="s">
        <v>6366</v>
      </c>
      <c r="H1518" s="74" t="str">
        <f t="shared" si="98"/>
        <v>B57</v>
      </c>
      <c r="I1518" s="74" t="str">
        <f>IF(ISERROR(VLOOKUP(H1518,BD!BN$2:BO$51,2,FALSE)),"",VLOOKUP(H1518,BD!BN$2:BO$51,2,FALSE))</f>
        <v>BLOQUE 57</v>
      </c>
      <c r="J1518" s="74" t="str">
        <f t="shared" si="96"/>
        <v>SH</v>
      </c>
      <c r="K1518" s="74" t="str">
        <f t="shared" si="99"/>
        <v>AGUARICO</v>
      </c>
      <c r="L1518" s="74" t="str">
        <f t="shared" si="99"/>
        <v>PAD F</v>
      </c>
      <c r="M1518" s="74" t="str">
        <f t="shared" si="97"/>
        <v>AGUARICO-F014</v>
      </c>
      <c r="N1518" s="71" t="s">
        <v>3382</v>
      </c>
    </row>
    <row r="1519" spans="1:14">
      <c r="A1519" s="74" t="s">
        <v>2940</v>
      </c>
      <c r="B1519" s="74" t="s">
        <v>6309</v>
      </c>
      <c r="C1519" s="74" t="s">
        <v>2645</v>
      </c>
      <c r="D1519" s="74" t="s">
        <v>3602</v>
      </c>
      <c r="E1519" s="74" t="s">
        <v>6367</v>
      </c>
      <c r="F1519" s="74" t="s">
        <v>6368</v>
      </c>
      <c r="G1519" s="74" t="s">
        <v>6368</v>
      </c>
      <c r="H1519" s="74" t="str">
        <f t="shared" si="98"/>
        <v>B57</v>
      </c>
      <c r="I1519" s="74" t="str">
        <f>IF(ISERROR(VLOOKUP(H1519,BD!BN$2:BO$51,2,FALSE)),"",VLOOKUP(H1519,BD!BN$2:BO$51,2,FALSE))</f>
        <v>BLOQUE 57</v>
      </c>
      <c r="J1519" s="74" t="str">
        <f t="shared" si="96"/>
        <v>SH</v>
      </c>
      <c r="K1519" s="74" t="str">
        <f t="shared" si="99"/>
        <v>AGUARICO</v>
      </c>
      <c r="L1519" s="74" t="str">
        <f t="shared" si="99"/>
        <v>PAD F</v>
      </c>
      <c r="M1519" s="74" t="str">
        <f t="shared" si="97"/>
        <v>AGUARICO-F038</v>
      </c>
      <c r="N1519" s="71" t="s">
        <v>3382</v>
      </c>
    </row>
    <row r="1520" spans="1:14">
      <c r="A1520" s="74" t="s">
        <v>2940</v>
      </c>
      <c r="B1520" s="74" t="s">
        <v>6309</v>
      </c>
      <c r="C1520" s="74" t="s">
        <v>2645</v>
      </c>
      <c r="D1520" s="74" t="s">
        <v>3602</v>
      </c>
      <c r="E1520" s="74" t="s">
        <v>6369</v>
      </c>
      <c r="F1520" s="74" t="s">
        <v>6370</v>
      </c>
      <c r="G1520" s="74" t="s">
        <v>6370</v>
      </c>
      <c r="H1520" s="74" t="str">
        <f t="shared" si="98"/>
        <v>B57</v>
      </c>
      <c r="I1520" s="74" t="str">
        <f>IF(ISERROR(VLOOKUP(H1520,BD!BN$2:BO$51,2,FALSE)),"",VLOOKUP(H1520,BD!BN$2:BO$51,2,FALSE))</f>
        <v>BLOQUE 57</v>
      </c>
      <c r="J1520" s="74" t="str">
        <f t="shared" si="96"/>
        <v>SH</v>
      </c>
      <c r="K1520" s="74" t="str">
        <f t="shared" si="99"/>
        <v>AGUARICO</v>
      </c>
      <c r="L1520" s="74" t="str">
        <f t="shared" si="99"/>
        <v>PAD F</v>
      </c>
      <c r="M1520" s="74" t="str">
        <f t="shared" si="97"/>
        <v>AGUARICO-F039</v>
      </c>
      <c r="N1520" s="71" t="s">
        <v>3382</v>
      </c>
    </row>
    <row r="1521" spans="1:14">
      <c r="A1521" s="74" t="s">
        <v>2940</v>
      </c>
      <c r="B1521" s="74" t="s">
        <v>6309</v>
      </c>
      <c r="C1521" s="74" t="s">
        <v>2645</v>
      </c>
      <c r="D1521" s="74" t="s">
        <v>3605</v>
      </c>
      <c r="E1521" s="74" t="s">
        <v>6371</v>
      </c>
      <c r="F1521" s="74" t="s">
        <v>6372</v>
      </c>
      <c r="G1521" s="74" t="s">
        <v>6372</v>
      </c>
      <c r="H1521" s="74" t="str">
        <f t="shared" si="98"/>
        <v>B57</v>
      </c>
      <c r="I1521" s="74" t="str">
        <f>IF(ISERROR(VLOOKUP(H1521,BD!BN$2:BO$51,2,FALSE)),"",VLOOKUP(H1521,BD!BN$2:BO$51,2,FALSE))</f>
        <v>BLOQUE 57</v>
      </c>
      <c r="J1521" s="74" t="str">
        <f t="shared" si="96"/>
        <v>SH</v>
      </c>
      <c r="K1521" s="74" t="str">
        <f t="shared" si="99"/>
        <v>AGUARICO</v>
      </c>
      <c r="L1521" s="74" t="str">
        <f t="shared" si="99"/>
        <v>PAD G</v>
      </c>
      <c r="M1521" s="74" t="str">
        <f t="shared" si="97"/>
        <v>AGUARICO-G044</v>
      </c>
      <c r="N1521" s="71" t="s">
        <v>3382</v>
      </c>
    </row>
    <row r="1522" spans="1:14">
      <c r="A1522" s="74" t="s">
        <v>2940</v>
      </c>
      <c r="B1522" s="74" t="s">
        <v>6309</v>
      </c>
      <c r="C1522" s="74" t="s">
        <v>2645</v>
      </c>
      <c r="D1522" s="74" t="s">
        <v>3605</v>
      </c>
      <c r="E1522" s="74" t="s">
        <v>6373</v>
      </c>
      <c r="F1522" s="74" t="s">
        <v>6374</v>
      </c>
      <c r="G1522" s="74" t="s">
        <v>6374</v>
      </c>
      <c r="H1522" s="74" t="str">
        <f t="shared" si="98"/>
        <v>B57</v>
      </c>
      <c r="I1522" s="74" t="str">
        <f>IF(ISERROR(VLOOKUP(H1522,BD!BN$2:BO$51,2,FALSE)),"",VLOOKUP(H1522,BD!BN$2:BO$51,2,FALSE))</f>
        <v>BLOQUE 57</v>
      </c>
      <c r="J1522" s="74" t="str">
        <f t="shared" si="96"/>
        <v>SH</v>
      </c>
      <c r="K1522" s="74" t="str">
        <f t="shared" si="99"/>
        <v>AGUARICO</v>
      </c>
      <c r="L1522" s="74" t="str">
        <f t="shared" si="99"/>
        <v>PAD G</v>
      </c>
      <c r="M1522" s="74" t="str">
        <f t="shared" si="97"/>
        <v>AGUARICO-G054</v>
      </c>
      <c r="N1522" s="71" t="s">
        <v>3382</v>
      </c>
    </row>
    <row r="1523" spans="1:14">
      <c r="A1523" s="74" t="s">
        <v>2940</v>
      </c>
      <c r="B1523" s="74" t="s">
        <v>6309</v>
      </c>
      <c r="C1523" s="74" t="s">
        <v>2645</v>
      </c>
      <c r="D1523" s="74" t="s">
        <v>3605</v>
      </c>
      <c r="E1523" s="74" t="s">
        <v>6375</v>
      </c>
      <c r="F1523" s="74" t="s">
        <v>6376</v>
      </c>
      <c r="G1523" s="74" t="s">
        <v>6376</v>
      </c>
      <c r="H1523" s="74" t="str">
        <f t="shared" si="98"/>
        <v>B57</v>
      </c>
      <c r="I1523" s="74" t="str">
        <f>IF(ISERROR(VLOOKUP(H1523,BD!BN$2:BO$51,2,FALSE)),"",VLOOKUP(H1523,BD!BN$2:BO$51,2,FALSE))</f>
        <v>BLOQUE 57</v>
      </c>
      <c r="J1523" s="74" t="str">
        <f t="shared" si="96"/>
        <v>SH</v>
      </c>
      <c r="K1523" s="74" t="str">
        <f t="shared" si="99"/>
        <v>AGUARICO</v>
      </c>
      <c r="L1523" s="74" t="str">
        <f t="shared" si="99"/>
        <v>PAD G</v>
      </c>
      <c r="M1523" s="74" t="str">
        <f t="shared" si="97"/>
        <v>AGUARICO-G005B</v>
      </c>
      <c r="N1523" s="71" t="s">
        <v>3382</v>
      </c>
    </row>
    <row r="1524" spans="1:14">
      <c r="A1524" s="74" t="s">
        <v>2940</v>
      </c>
      <c r="B1524" s="74" t="s">
        <v>6309</v>
      </c>
      <c r="C1524" s="74" t="s">
        <v>2645</v>
      </c>
      <c r="D1524" s="74" t="s">
        <v>3605</v>
      </c>
      <c r="E1524" s="74" t="s">
        <v>6377</v>
      </c>
      <c r="F1524" s="74" t="s">
        <v>6378</v>
      </c>
      <c r="G1524" s="74" t="s">
        <v>6378</v>
      </c>
      <c r="H1524" s="74" t="str">
        <f t="shared" si="98"/>
        <v>B57</v>
      </c>
      <c r="I1524" s="74" t="str">
        <f>IF(ISERROR(VLOOKUP(H1524,BD!BN$2:BO$51,2,FALSE)),"",VLOOKUP(H1524,BD!BN$2:BO$51,2,FALSE))</f>
        <v>BLOQUE 57</v>
      </c>
      <c r="J1524" s="74" t="str">
        <f t="shared" si="96"/>
        <v>SH</v>
      </c>
      <c r="K1524" s="74" t="str">
        <f t="shared" si="99"/>
        <v>AGUARICO</v>
      </c>
      <c r="L1524" s="74" t="str">
        <f t="shared" si="99"/>
        <v>PAD G</v>
      </c>
      <c r="M1524" s="74" t="str">
        <f t="shared" si="97"/>
        <v>AGUARICO-G040</v>
      </c>
      <c r="N1524" s="71" t="s">
        <v>3382</v>
      </c>
    </row>
    <row r="1525" spans="1:14">
      <c r="A1525" s="74" t="s">
        <v>2940</v>
      </c>
      <c r="B1525" s="74" t="s">
        <v>6309</v>
      </c>
      <c r="C1525" s="74" t="s">
        <v>2645</v>
      </c>
      <c r="D1525" s="74" t="s">
        <v>3608</v>
      </c>
      <c r="E1525" s="74" t="s">
        <v>6379</v>
      </c>
      <c r="F1525" s="74" t="s">
        <v>6380</v>
      </c>
      <c r="G1525" s="74" t="s">
        <v>6380</v>
      </c>
      <c r="H1525" s="74" t="str">
        <f t="shared" si="98"/>
        <v>B57</v>
      </c>
      <c r="I1525" s="74" t="str">
        <f>IF(ISERROR(VLOOKUP(H1525,BD!BN$2:BO$51,2,FALSE)),"",VLOOKUP(H1525,BD!BN$2:BO$51,2,FALSE))</f>
        <v>BLOQUE 57</v>
      </c>
      <c r="J1525" s="74" t="str">
        <f t="shared" si="96"/>
        <v>SH</v>
      </c>
      <c r="K1525" s="74" t="str">
        <f t="shared" si="99"/>
        <v>AGUARICO</v>
      </c>
      <c r="L1525" s="74" t="str">
        <f t="shared" si="99"/>
        <v>PAD H</v>
      </c>
      <c r="M1525" s="74" t="str">
        <f t="shared" si="97"/>
        <v>AGUARICO-H029</v>
      </c>
      <c r="N1525" s="71" t="s">
        <v>3382</v>
      </c>
    </row>
    <row r="1526" spans="1:14">
      <c r="A1526" s="74" t="s">
        <v>2940</v>
      </c>
      <c r="B1526" s="74" t="s">
        <v>6309</v>
      </c>
      <c r="C1526" s="74" t="s">
        <v>2645</v>
      </c>
      <c r="D1526" s="74" t="s">
        <v>3608</v>
      </c>
      <c r="E1526" s="74" t="s">
        <v>6381</v>
      </c>
      <c r="F1526" s="74" t="s">
        <v>6382</v>
      </c>
      <c r="G1526" s="74" t="s">
        <v>6382</v>
      </c>
      <c r="H1526" s="74" t="str">
        <f t="shared" si="98"/>
        <v>B57</v>
      </c>
      <c r="I1526" s="74" t="str">
        <f>IF(ISERROR(VLOOKUP(H1526,BD!BN$2:BO$51,2,FALSE)),"",VLOOKUP(H1526,BD!BN$2:BO$51,2,FALSE))</f>
        <v>BLOQUE 57</v>
      </c>
      <c r="J1526" s="74" t="str">
        <f t="shared" si="96"/>
        <v>SH</v>
      </c>
      <c r="K1526" s="74" t="str">
        <f t="shared" si="99"/>
        <v>AGUARICO</v>
      </c>
      <c r="L1526" s="74" t="str">
        <f t="shared" si="99"/>
        <v>PAD H</v>
      </c>
      <c r="M1526" s="74" t="str">
        <f t="shared" si="97"/>
        <v>AGUARICO-H027</v>
      </c>
      <c r="N1526" s="71" t="s">
        <v>3382</v>
      </c>
    </row>
    <row r="1527" spans="1:14">
      <c r="A1527" s="74" t="s">
        <v>2940</v>
      </c>
      <c r="B1527" s="74" t="s">
        <v>6309</v>
      </c>
      <c r="C1527" s="74" t="s">
        <v>2645</v>
      </c>
      <c r="D1527" s="74" t="s">
        <v>3608</v>
      </c>
      <c r="E1527" s="74" t="s">
        <v>6383</v>
      </c>
      <c r="F1527" s="74" t="s">
        <v>6384</v>
      </c>
      <c r="G1527" s="74" t="s">
        <v>6384</v>
      </c>
      <c r="H1527" s="74" t="str">
        <f t="shared" si="98"/>
        <v>B57</v>
      </c>
      <c r="I1527" s="74" t="str">
        <f>IF(ISERROR(VLOOKUP(H1527,BD!BN$2:BO$51,2,FALSE)),"",VLOOKUP(H1527,BD!BN$2:BO$51,2,FALSE))</f>
        <v>BLOQUE 57</v>
      </c>
      <c r="J1527" s="74" t="str">
        <f t="shared" si="96"/>
        <v>SH</v>
      </c>
      <c r="K1527" s="74" t="str">
        <f t="shared" si="99"/>
        <v>AGUARICO</v>
      </c>
      <c r="L1527" s="74" t="str">
        <f t="shared" si="99"/>
        <v>PAD H</v>
      </c>
      <c r="M1527" s="74" t="str">
        <f t="shared" si="97"/>
        <v>AGUARICO-H035</v>
      </c>
      <c r="N1527" s="71" t="s">
        <v>3382</v>
      </c>
    </row>
    <row r="1528" spans="1:14">
      <c r="A1528" s="74" t="s">
        <v>2940</v>
      </c>
      <c r="B1528" s="74" t="s">
        <v>6309</v>
      </c>
      <c r="C1528" s="74" t="s">
        <v>2645</v>
      </c>
      <c r="D1528" s="74" t="s">
        <v>3608</v>
      </c>
      <c r="E1528" s="74" t="s">
        <v>6385</v>
      </c>
      <c r="F1528" s="74" t="s">
        <v>6386</v>
      </c>
      <c r="G1528" s="74" t="s">
        <v>6386</v>
      </c>
      <c r="H1528" s="74" t="str">
        <f t="shared" si="98"/>
        <v>B57</v>
      </c>
      <c r="I1528" s="74" t="str">
        <f>IF(ISERROR(VLOOKUP(H1528,BD!BN$2:BO$51,2,FALSE)),"",VLOOKUP(H1528,BD!BN$2:BO$51,2,FALSE))</f>
        <v>BLOQUE 57</v>
      </c>
      <c r="J1528" s="74" t="str">
        <f t="shared" si="96"/>
        <v>SH</v>
      </c>
      <c r="K1528" s="74" t="str">
        <f t="shared" si="99"/>
        <v>AGUARICO</v>
      </c>
      <c r="L1528" s="74" t="str">
        <f t="shared" si="99"/>
        <v>PAD H</v>
      </c>
      <c r="M1528" s="74" t="str">
        <f t="shared" si="97"/>
        <v>AGUARICO-H028</v>
      </c>
      <c r="N1528" s="71" t="s">
        <v>3382</v>
      </c>
    </row>
    <row r="1529" spans="1:14">
      <c r="A1529" s="74" t="s">
        <v>2940</v>
      </c>
      <c r="B1529" s="74" t="s">
        <v>6309</v>
      </c>
      <c r="C1529" s="74" t="s">
        <v>2645</v>
      </c>
      <c r="D1529" s="74" t="s">
        <v>3608</v>
      </c>
      <c r="E1529" s="74" t="s">
        <v>6387</v>
      </c>
      <c r="F1529" s="74" t="s">
        <v>6388</v>
      </c>
      <c r="G1529" s="74" t="s">
        <v>6388</v>
      </c>
      <c r="H1529" s="74" t="str">
        <f t="shared" si="98"/>
        <v>B57</v>
      </c>
      <c r="I1529" s="74" t="str">
        <f>IF(ISERROR(VLOOKUP(H1529,BD!BN$2:BO$51,2,FALSE)),"",VLOOKUP(H1529,BD!BN$2:BO$51,2,FALSE))</f>
        <v>BLOQUE 57</v>
      </c>
      <c r="J1529" s="74" t="str">
        <f t="shared" si="96"/>
        <v>SH</v>
      </c>
      <c r="K1529" s="74" t="str">
        <f t="shared" si="99"/>
        <v>AGUARICO</v>
      </c>
      <c r="L1529" s="74" t="str">
        <f t="shared" si="99"/>
        <v>PAD H</v>
      </c>
      <c r="M1529" s="74" t="str">
        <f t="shared" si="97"/>
        <v>AGUARICO-H033</v>
      </c>
      <c r="N1529" s="71" t="s">
        <v>3382</v>
      </c>
    </row>
    <row r="1530" spans="1:14">
      <c r="A1530" s="74" t="s">
        <v>2940</v>
      </c>
      <c r="B1530" s="74" t="s">
        <v>6309</v>
      </c>
      <c r="C1530" s="74" t="s">
        <v>2645</v>
      </c>
      <c r="D1530" s="74" t="s">
        <v>3608</v>
      </c>
      <c r="E1530" s="74" t="s">
        <v>6389</v>
      </c>
      <c r="F1530" s="74" t="s">
        <v>6390</v>
      </c>
      <c r="G1530" s="74" t="s">
        <v>6390</v>
      </c>
      <c r="H1530" s="74" t="str">
        <f t="shared" si="98"/>
        <v>B57</v>
      </c>
      <c r="I1530" s="74" t="str">
        <f>IF(ISERROR(VLOOKUP(H1530,BD!BN$2:BO$51,2,FALSE)),"",VLOOKUP(H1530,BD!BN$2:BO$51,2,FALSE))</f>
        <v>BLOQUE 57</v>
      </c>
      <c r="J1530" s="74" t="str">
        <f t="shared" si="96"/>
        <v>SH</v>
      </c>
      <c r="K1530" s="74" t="str">
        <f t="shared" si="99"/>
        <v>AGUARICO</v>
      </c>
      <c r="L1530" s="74" t="str">
        <f t="shared" si="99"/>
        <v>PAD H</v>
      </c>
      <c r="M1530" s="74" t="str">
        <f t="shared" si="97"/>
        <v>AGUARICO-H031</v>
      </c>
      <c r="N1530" s="71" t="s">
        <v>3382</v>
      </c>
    </row>
    <row r="1531" spans="1:14">
      <c r="A1531" s="74" t="s">
        <v>2940</v>
      </c>
      <c r="B1531" s="74" t="s">
        <v>6309</v>
      </c>
      <c r="C1531" s="74" t="s">
        <v>2645</v>
      </c>
      <c r="D1531" s="74" t="s">
        <v>3608</v>
      </c>
      <c r="E1531" s="74" t="s">
        <v>6391</v>
      </c>
      <c r="F1531" s="74" t="s">
        <v>6392</v>
      </c>
      <c r="G1531" s="74" t="s">
        <v>6392</v>
      </c>
      <c r="H1531" s="74" t="str">
        <f t="shared" si="98"/>
        <v>B57</v>
      </c>
      <c r="I1531" s="74" t="str">
        <f>IF(ISERROR(VLOOKUP(H1531,BD!BN$2:BO$51,2,FALSE)),"",VLOOKUP(H1531,BD!BN$2:BO$51,2,FALSE))</f>
        <v>BLOQUE 57</v>
      </c>
      <c r="J1531" s="74" t="str">
        <f t="shared" si="96"/>
        <v>SH</v>
      </c>
      <c r="K1531" s="74" t="str">
        <f t="shared" si="99"/>
        <v>AGUARICO</v>
      </c>
      <c r="L1531" s="74" t="str">
        <f t="shared" si="99"/>
        <v>PAD H</v>
      </c>
      <c r="M1531" s="74" t="str">
        <f t="shared" si="97"/>
        <v>AGUARICO-H032</v>
      </c>
      <c r="N1531" s="71" t="s">
        <v>3382</v>
      </c>
    </row>
    <row r="1532" spans="1:14">
      <c r="A1532" s="74" t="s">
        <v>2940</v>
      </c>
      <c r="B1532" s="74" t="s">
        <v>6309</v>
      </c>
      <c r="C1532" s="74" t="s">
        <v>2645</v>
      </c>
      <c r="D1532" s="74" t="s">
        <v>3613</v>
      </c>
      <c r="E1532" s="74" t="s">
        <v>6393</v>
      </c>
      <c r="F1532" s="74" t="s">
        <v>6394</v>
      </c>
      <c r="G1532" s="74" t="s">
        <v>6394</v>
      </c>
      <c r="H1532" s="74" t="str">
        <f t="shared" si="98"/>
        <v>B57</v>
      </c>
      <c r="I1532" s="74" t="str">
        <f>IF(ISERROR(VLOOKUP(H1532,BD!BN$2:BO$51,2,FALSE)),"",VLOOKUP(H1532,BD!BN$2:BO$51,2,FALSE))</f>
        <v>BLOQUE 57</v>
      </c>
      <c r="J1532" s="74" t="str">
        <f t="shared" si="96"/>
        <v>SH</v>
      </c>
      <c r="K1532" s="74" t="str">
        <f t="shared" si="99"/>
        <v>AGUARICO</v>
      </c>
      <c r="L1532" s="74" t="str">
        <f t="shared" si="99"/>
        <v>PAD I</v>
      </c>
      <c r="M1532" s="74" t="str">
        <f t="shared" si="97"/>
        <v>AGUARICO-I042</v>
      </c>
      <c r="N1532" s="71" t="s">
        <v>3382</v>
      </c>
    </row>
    <row r="1533" spans="1:14">
      <c r="A1533" s="74" t="s">
        <v>2940</v>
      </c>
      <c r="B1533" s="74" t="s">
        <v>6309</v>
      </c>
      <c r="C1533" s="74" t="s">
        <v>2645</v>
      </c>
      <c r="D1533" s="74" t="s">
        <v>3613</v>
      </c>
      <c r="E1533" s="74" t="s">
        <v>6395</v>
      </c>
      <c r="F1533" s="74" t="s">
        <v>6396</v>
      </c>
      <c r="G1533" s="74" t="s">
        <v>6396</v>
      </c>
      <c r="H1533" s="74" t="str">
        <f t="shared" si="98"/>
        <v>B57</v>
      </c>
      <c r="I1533" s="74" t="str">
        <f>IF(ISERROR(VLOOKUP(H1533,BD!BN$2:BO$51,2,FALSE)),"",VLOOKUP(H1533,BD!BN$2:BO$51,2,FALSE))</f>
        <v>BLOQUE 57</v>
      </c>
      <c r="J1533" s="74" t="str">
        <f t="shared" si="96"/>
        <v>SH</v>
      </c>
      <c r="K1533" s="74" t="str">
        <f t="shared" si="99"/>
        <v>AGUARICO</v>
      </c>
      <c r="L1533" s="74" t="str">
        <f t="shared" si="99"/>
        <v>PAD I</v>
      </c>
      <c r="M1533" s="74" t="str">
        <f t="shared" si="97"/>
        <v>AGUARICO-I037</v>
      </c>
      <c r="N1533" s="71" t="s">
        <v>3382</v>
      </c>
    </row>
    <row r="1534" spans="1:14">
      <c r="A1534" s="74" t="s">
        <v>2940</v>
      </c>
      <c r="B1534" s="74" t="s">
        <v>6309</v>
      </c>
      <c r="C1534" s="74" t="s">
        <v>2645</v>
      </c>
      <c r="D1534" s="74" t="s">
        <v>3613</v>
      </c>
      <c r="E1534" s="74" t="s">
        <v>6397</v>
      </c>
      <c r="F1534" s="74" t="s">
        <v>6398</v>
      </c>
      <c r="G1534" s="74" t="s">
        <v>6398</v>
      </c>
      <c r="H1534" s="74" t="str">
        <f t="shared" si="98"/>
        <v>B57</v>
      </c>
      <c r="I1534" s="74" t="str">
        <f>IF(ISERROR(VLOOKUP(H1534,BD!BN$2:BO$51,2,FALSE)),"",VLOOKUP(H1534,BD!BN$2:BO$51,2,FALSE))</f>
        <v>BLOQUE 57</v>
      </c>
      <c r="J1534" s="74" t="str">
        <f t="shared" si="96"/>
        <v>SH</v>
      </c>
      <c r="K1534" s="74" t="str">
        <f t="shared" si="99"/>
        <v>AGUARICO</v>
      </c>
      <c r="L1534" s="74" t="str">
        <f t="shared" si="99"/>
        <v>PAD I</v>
      </c>
      <c r="M1534" s="74" t="str">
        <f t="shared" si="97"/>
        <v>AGUARICO-I036</v>
      </c>
      <c r="N1534" s="71" t="s">
        <v>3382</v>
      </c>
    </row>
    <row r="1535" spans="1:14">
      <c r="A1535" s="74" t="s">
        <v>2940</v>
      </c>
      <c r="B1535" s="74" t="s">
        <v>6309</v>
      </c>
      <c r="C1535" s="74" t="s">
        <v>2645</v>
      </c>
      <c r="D1535" s="74" t="s">
        <v>3613</v>
      </c>
      <c r="E1535" s="74" t="s">
        <v>6399</v>
      </c>
      <c r="F1535" s="74" t="s">
        <v>6400</v>
      </c>
      <c r="G1535" s="74" t="s">
        <v>6400</v>
      </c>
      <c r="H1535" s="74" t="str">
        <f t="shared" si="98"/>
        <v>B57</v>
      </c>
      <c r="I1535" s="74" t="str">
        <f>IF(ISERROR(VLOOKUP(H1535,BD!BN$2:BO$51,2,FALSE)),"",VLOOKUP(H1535,BD!BN$2:BO$51,2,FALSE))</f>
        <v>BLOQUE 57</v>
      </c>
      <c r="J1535" s="74" t="str">
        <f t="shared" si="96"/>
        <v>SH</v>
      </c>
      <c r="K1535" s="74" t="str">
        <f t="shared" si="99"/>
        <v>AGUARICO</v>
      </c>
      <c r="L1535" s="74" t="str">
        <f t="shared" si="99"/>
        <v>PAD I</v>
      </c>
      <c r="M1535" s="74" t="str">
        <f t="shared" si="97"/>
        <v>AGUARICO-I051</v>
      </c>
      <c r="N1535" s="71" t="s">
        <v>3382</v>
      </c>
    </row>
    <row r="1536" spans="1:14">
      <c r="A1536" s="74" t="s">
        <v>2940</v>
      </c>
      <c r="B1536" s="74" t="s">
        <v>6309</v>
      </c>
      <c r="C1536" s="74" t="s">
        <v>2645</v>
      </c>
      <c r="D1536" s="74" t="s">
        <v>3613</v>
      </c>
      <c r="E1536" s="74" t="s">
        <v>6401</v>
      </c>
      <c r="F1536" s="74" t="s">
        <v>6402</v>
      </c>
      <c r="G1536" s="74" t="s">
        <v>6402</v>
      </c>
      <c r="H1536" s="74" t="str">
        <f t="shared" si="98"/>
        <v>B57</v>
      </c>
      <c r="I1536" s="74" t="str">
        <f>IF(ISERROR(VLOOKUP(H1536,BD!BN$2:BO$51,2,FALSE)),"",VLOOKUP(H1536,BD!BN$2:BO$51,2,FALSE))</f>
        <v>BLOQUE 57</v>
      </c>
      <c r="J1536" s="74" t="str">
        <f t="shared" si="96"/>
        <v>SH</v>
      </c>
      <c r="K1536" s="74" t="str">
        <f t="shared" si="99"/>
        <v>AGUARICO</v>
      </c>
      <c r="L1536" s="74" t="str">
        <f t="shared" si="99"/>
        <v>PAD I</v>
      </c>
      <c r="M1536" s="74" t="str">
        <f t="shared" si="97"/>
        <v>AGUARICO-I052</v>
      </c>
      <c r="N1536" s="71" t="s">
        <v>3382</v>
      </c>
    </row>
    <row r="1537" spans="1:14">
      <c r="A1537" s="74" t="s">
        <v>2940</v>
      </c>
      <c r="B1537" s="74" t="s">
        <v>6309</v>
      </c>
      <c r="C1537" s="74" t="s">
        <v>6403</v>
      </c>
      <c r="D1537" s="74" t="s">
        <v>3374</v>
      </c>
      <c r="E1537" s="74" t="s">
        <v>6404</v>
      </c>
      <c r="F1537" s="74" t="s">
        <v>6405</v>
      </c>
      <c r="G1537" s="74" t="s">
        <v>6405</v>
      </c>
      <c r="H1537" s="74" t="str">
        <f t="shared" si="98"/>
        <v>B57</v>
      </c>
      <c r="I1537" s="74" t="str">
        <f>IF(ISERROR(VLOOKUP(H1537,BD!BN$2:BO$51,2,FALSE)),"",VLOOKUP(H1537,BD!BN$2:BO$51,2,FALSE))</f>
        <v>BLOQUE 57</v>
      </c>
      <c r="J1537" s="74" t="str">
        <f t="shared" si="96"/>
        <v>SH</v>
      </c>
      <c r="K1537" s="74" t="str">
        <f t="shared" si="99"/>
        <v>AGUARICO OESTE</v>
      </c>
      <c r="L1537" s="74" t="str">
        <f t="shared" si="99"/>
        <v>PAD</v>
      </c>
      <c r="M1537" s="74" t="str">
        <f t="shared" si="97"/>
        <v>AGUARICO OESTE-001</v>
      </c>
      <c r="N1537" s="71" t="s">
        <v>3382</v>
      </c>
    </row>
    <row r="1538" spans="1:14">
      <c r="A1538" s="74" t="s">
        <v>2940</v>
      </c>
      <c r="B1538" s="74" t="s">
        <v>6406</v>
      </c>
      <c r="C1538" s="74" t="s">
        <v>2712</v>
      </c>
      <c r="D1538" s="74" t="s">
        <v>3489</v>
      </c>
      <c r="E1538" s="74" t="s">
        <v>6407</v>
      </c>
      <c r="F1538" s="74" t="s">
        <v>6408</v>
      </c>
      <c r="G1538" s="74" t="s">
        <v>6408</v>
      </c>
      <c r="H1538" s="74" t="str">
        <f t="shared" si="98"/>
        <v>B57</v>
      </c>
      <c r="I1538" s="74" t="str">
        <f>IF(ISERROR(VLOOKUP(H1538,BD!BN$2:BO$51,2,FALSE)),"",VLOOKUP(H1538,BD!BN$2:BO$51,2,FALSE))</f>
        <v>BLOQUE 57</v>
      </c>
      <c r="J1538" s="74" t="str">
        <f t="shared" ref="J1538:J1602" si="100">IF(B1538="","",B1538)</f>
        <v>LI</v>
      </c>
      <c r="K1538" s="74" t="str">
        <f t="shared" si="99"/>
        <v>ARAZA</v>
      </c>
      <c r="L1538" s="74" t="str">
        <f t="shared" si="99"/>
        <v>PAD A</v>
      </c>
      <c r="M1538" s="74" t="str">
        <f t="shared" si="97"/>
        <v>ARAZA-A005</v>
      </c>
      <c r="N1538" s="71" t="s">
        <v>3382</v>
      </c>
    </row>
    <row r="1539" spans="1:14">
      <c r="A1539" s="74" t="s">
        <v>2940</v>
      </c>
      <c r="B1539" s="74" t="s">
        <v>6406</v>
      </c>
      <c r="C1539" s="74" t="s">
        <v>2712</v>
      </c>
      <c r="D1539" s="74" t="s">
        <v>3489</v>
      </c>
      <c r="E1539" s="74" t="s">
        <v>6409</v>
      </c>
      <c r="F1539" s="74" t="s">
        <v>6410</v>
      </c>
      <c r="G1539" s="74" t="s">
        <v>6410</v>
      </c>
      <c r="H1539" s="74" t="str">
        <f t="shared" si="98"/>
        <v>B57</v>
      </c>
      <c r="I1539" s="74" t="str">
        <f>IF(ISERROR(VLOOKUP(H1539,BD!BN$2:BO$51,2,FALSE)),"",VLOOKUP(H1539,BD!BN$2:BO$51,2,FALSE))</f>
        <v>BLOQUE 57</v>
      </c>
      <c r="J1539" s="74" t="str">
        <f t="shared" si="100"/>
        <v>LI</v>
      </c>
      <c r="K1539" s="74" t="str">
        <f t="shared" si="99"/>
        <v>ARAZA</v>
      </c>
      <c r="L1539" s="74" t="str">
        <f t="shared" si="99"/>
        <v>PAD A</v>
      </c>
      <c r="M1539" s="74" t="str">
        <f t="shared" si="97"/>
        <v>ARAZA-A008</v>
      </c>
      <c r="N1539" s="71" t="s">
        <v>3382</v>
      </c>
    </row>
    <row r="1540" spans="1:14">
      <c r="A1540" s="74" t="s">
        <v>2940</v>
      </c>
      <c r="B1540" s="74" t="s">
        <v>6406</v>
      </c>
      <c r="C1540" s="74" t="s">
        <v>2712</v>
      </c>
      <c r="D1540" s="74" t="s">
        <v>3489</v>
      </c>
      <c r="E1540" s="74" t="s">
        <v>6411</v>
      </c>
      <c r="F1540" s="74" t="s">
        <v>6412</v>
      </c>
      <c r="G1540" s="74" t="s">
        <v>6412</v>
      </c>
      <c r="H1540" s="74" t="str">
        <f t="shared" si="98"/>
        <v>B57</v>
      </c>
      <c r="I1540" s="74" t="str">
        <f>IF(ISERROR(VLOOKUP(H1540,BD!BN$2:BO$51,2,FALSE)),"",VLOOKUP(H1540,BD!BN$2:BO$51,2,FALSE))</f>
        <v>BLOQUE 57</v>
      </c>
      <c r="J1540" s="74" t="str">
        <f t="shared" si="100"/>
        <v>LI</v>
      </c>
      <c r="K1540" s="74" t="str">
        <f t="shared" si="99"/>
        <v>ARAZA</v>
      </c>
      <c r="L1540" s="74" t="str">
        <f t="shared" si="99"/>
        <v>PAD A</v>
      </c>
      <c r="M1540" s="74" t="str">
        <f t="shared" si="97"/>
        <v>ARAZA-A007</v>
      </c>
      <c r="N1540" s="71" t="s">
        <v>3382</v>
      </c>
    </row>
    <row r="1541" spans="1:14">
      <c r="A1541" s="74" t="s">
        <v>2940</v>
      </c>
      <c r="B1541" s="74" t="s">
        <v>6406</v>
      </c>
      <c r="C1541" s="74" t="s">
        <v>2712</v>
      </c>
      <c r="D1541" s="74" t="s">
        <v>3489</v>
      </c>
      <c r="E1541" s="74" t="s">
        <v>6413</v>
      </c>
      <c r="F1541" s="74" t="s">
        <v>6414</v>
      </c>
      <c r="G1541" s="74" t="s">
        <v>6414</v>
      </c>
      <c r="H1541" s="74" t="str">
        <f t="shared" si="98"/>
        <v>B57</v>
      </c>
      <c r="I1541" s="74" t="str">
        <f>IF(ISERROR(VLOOKUP(H1541,BD!BN$2:BO$51,2,FALSE)),"",VLOOKUP(H1541,BD!BN$2:BO$51,2,FALSE))</f>
        <v>BLOQUE 57</v>
      </c>
      <c r="J1541" s="74" t="str">
        <f t="shared" si="100"/>
        <v>LI</v>
      </c>
      <c r="K1541" s="74" t="str">
        <f t="shared" si="99"/>
        <v>ARAZA</v>
      </c>
      <c r="L1541" s="74" t="str">
        <f t="shared" si="99"/>
        <v>PAD A</v>
      </c>
      <c r="M1541" s="74" t="str">
        <f t="shared" si="97"/>
        <v>ARAZA-A003</v>
      </c>
      <c r="N1541" s="71" t="s">
        <v>3382</v>
      </c>
    </row>
    <row r="1542" spans="1:14">
      <c r="A1542" s="74" t="s">
        <v>2940</v>
      </c>
      <c r="B1542" s="74" t="s">
        <v>6406</v>
      </c>
      <c r="C1542" s="74" t="s">
        <v>2712</v>
      </c>
      <c r="D1542" s="74" t="s">
        <v>3516</v>
      </c>
      <c r="E1542" s="74" t="s">
        <v>6415</v>
      </c>
      <c r="F1542" s="74" t="s">
        <v>6416</v>
      </c>
      <c r="G1542" s="74" t="s">
        <v>6416</v>
      </c>
      <c r="H1542" s="74" t="str">
        <f t="shared" si="98"/>
        <v>B57</v>
      </c>
      <c r="I1542" s="74" t="str">
        <f>IF(ISERROR(VLOOKUP(H1542,BD!BN$2:BO$51,2,FALSE)),"",VLOOKUP(H1542,BD!BN$2:BO$51,2,FALSE))</f>
        <v>BLOQUE 57</v>
      </c>
      <c r="J1542" s="74" t="str">
        <f t="shared" si="100"/>
        <v>LI</v>
      </c>
      <c r="K1542" s="74" t="str">
        <f t="shared" si="99"/>
        <v>ARAZA</v>
      </c>
      <c r="L1542" s="74" t="str">
        <f t="shared" si="99"/>
        <v>PAD B</v>
      </c>
      <c r="M1542" s="74" t="str">
        <f t="shared" si="97"/>
        <v>ARAZA-B001</v>
      </c>
      <c r="N1542" s="71" t="s">
        <v>3382</v>
      </c>
    </row>
    <row r="1543" spans="1:14">
      <c r="A1543" s="74" t="s">
        <v>2940</v>
      </c>
      <c r="B1543" s="74" t="s">
        <v>6406</v>
      </c>
      <c r="C1543" s="74" t="s">
        <v>2712</v>
      </c>
      <c r="D1543" s="74" t="s">
        <v>3516</v>
      </c>
      <c r="E1543" s="74" t="s">
        <v>6417</v>
      </c>
      <c r="F1543" s="74" t="s">
        <v>6418</v>
      </c>
      <c r="G1543" s="74" t="s">
        <v>6418</v>
      </c>
      <c r="H1543" s="74" t="str">
        <f t="shared" si="98"/>
        <v>B57</v>
      </c>
      <c r="I1543" s="74" t="str">
        <f>IF(ISERROR(VLOOKUP(H1543,BD!BN$2:BO$51,2,FALSE)),"",VLOOKUP(H1543,BD!BN$2:BO$51,2,FALSE))</f>
        <v>BLOQUE 57</v>
      </c>
      <c r="J1543" s="74" t="str">
        <f t="shared" si="100"/>
        <v>LI</v>
      </c>
      <c r="K1543" s="74" t="str">
        <f t="shared" si="99"/>
        <v>ARAZA</v>
      </c>
      <c r="L1543" s="74" t="str">
        <f t="shared" si="99"/>
        <v>PAD B</v>
      </c>
      <c r="M1543" s="74" t="str">
        <f t="shared" si="97"/>
        <v>ARAZA-B004</v>
      </c>
      <c r="N1543" s="71" t="s">
        <v>3382</v>
      </c>
    </row>
    <row r="1544" spans="1:14">
      <c r="A1544" s="74" t="s">
        <v>2940</v>
      </c>
      <c r="B1544" s="74" t="s">
        <v>6406</v>
      </c>
      <c r="C1544" s="74" t="s">
        <v>2712</v>
      </c>
      <c r="D1544" s="74" t="s">
        <v>3516</v>
      </c>
      <c r="E1544" s="74" t="s">
        <v>6419</v>
      </c>
      <c r="F1544" s="74" t="s">
        <v>6420</v>
      </c>
      <c r="G1544" s="74" t="s">
        <v>6420</v>
      </c>
      <c r="H1544" s="74" t="str">
        <f t="shared" si="98"/>
        <v>B57</v>
      </c>
      <c r="I1544" s="74" t="str">
        <f>IF(ISERROR(VLOOKUP(H1544,BD!BN$2:BO$51,2,FALSE)),"",VLOOKUP(H1544,BD!BN$2:BO$51,2,FALSE))</f>
        <v>BLOQUE 57</v>
      </c>
      <c r="J1544" s="74" t="str">
        <f t="shared" si="100"/>
        <v>LI</v>
      </c>
      <c r="K1544" s="74" t="str">
        <f t="shared" si="99"/>
        <v>ARAZA</v>
      </c>
      <c r="L1544" s="74" t="str">
        <f t="shared" si="99"/>
        <v>PAD B</v>
      </c>
      <c r="M1544" s="74" t="str">
        <f t="shared" si="97"/>
        <v>ARAZA-B002</v>
      </c>
      <c r="N1544" s="71" t="s">
        <v>3382</v>
      </c>
    </row>
    <row r="1545" spans="1:14">
      <c r="A1545" s="74" t="s">
        <v>2940</v>
      </c>
      <c r="B1545" s="74" t="s">
        <v>6406</v>
      </c>
      <c r="C1545" s="74" t="s">
        <v>2712</v>
      </c>
      <c r="D1545" s="74" t="s">
        <v>3516</v>
      </c>
      <c r="E1545" s="74" t="s">
        <v>6421</v>
      </c>
      <c r="F1545" s="74" t="s">
        <v>6422</v>
      </c>
      <c r="G1545" s="74" t="s">
        <v>6422</v>
      </c>
      <c r="H1545" s="74" t="str">
        <f t="shared" si="98"/>
        <v>B57</v>
      </c>
      <c r="I1545" s="74" t="str">
        <f>IF(ISERROR(VLOOKUP(H1545,BD!BN$2:BO$51,2,FALSE)),"",VLOOKUP(H1545,BD!BN$2:BO$51,2,FALSE))</f>
        <v>BLOQUE 57</v>
      </c>
      <c r="J1545" s="74" t="str">
        <f t="shared" si="100"/>
        <v>LI</v>
      </c>
      <c r="K1545" s="74" t="str">
        <f t="shared" si="99"/>
        <v>ARAZA</v>
      </c>
      <c r="L1545" s="74" t="str">
        <f t="shared" si="99"/>
        <v>PAD B</v>
      </c>
      <c r="M1545" s="74" t="str">
        <f t="shared" si="97"/>
        <v>ARAZA-B006</v>
      </c>
      <c r="N1545" s="71" t="s">
        <v>3382</v>
      </c>
    </row>
    <row r="1546" spans="1:14">
      <c r="A1546" s="74" t="s">
        <v>2940</v>
      </c>
      <c r="B1546" s="74" t="s">
        <v>6406</v>
      </c>
      <c r="C1546" s="74" t="s">
        <v>2712</v>
      </c>
      <c r="D1546" s="74" t="s">
        <v>3516</v>
      </c>
      <c r="E1546" s="74" t="s">
        <v>6421</v>
      </c>
      <c r="F1546" s="74" t="s">
        <v>6422</v>
      </c>
      <c r="G1546" s="74" t="s">
        <v>6423</v>
      </c>
      <c r="H1546" s="74" t="str">
        <f>+A1546</f>
        <v>B57</v>
      </c>
      <c r="I1546" s="74" t="str">
        <f>IF(ISERROR(VLOOKUP(H1546,BD!BN$2:BO$51,2,FALSE)),"",VLOOKUP(H1546,BD!BN$2:BO$51,2,FALSE))</f>
        <v>BLOQUE 57</v>
      </c>
      <c r="J1546" s="74" t="str">
        <f>IF(B1546="","",B1546)</f>
        <v>LI</v>
      </c>
      <c r="K1546" s="74" t="str">
        <f>+C1546</f>
        <v>ARAZA</v>
      </c>
      <c r="L1546" s="74" t="str">
        <f>+D1546</f>
        <v>PAD B</v>
      </c>
      <c r="M1546" s="74" t="str">
        <f t="shared" si="97"/>
        <v>ARAZA-B006S1</v>
      </c>
      <c r="N1546" s="71" t="s">
        <v>3382</v>
      </c>
    </row>
    <row r="1547" spans="1:14">
      <c r="A1547" s="74" t="s">
        <v>2940</v>
      </c>
      <c r="B1547" s="74" t="s">
        <v>6406</v>
      </c>
      <c r="C1547" s="74" t="s">
        <v>2734</v>
      </c>
      <c r="D1547" s="74" t="s">
        <v>3374</v>
      </c>
      <c r="E1547" s="74" t="s">
        <v>6424</v>
      </c>
      <c r="F1547" s="74" t="s">
        <v>6425</v>
      </c>
      <c r="G1547" s="74" t="s">
        <v>6425</v>
      </c>
      <c r="H1547" s="74" t="str">
        <f t="shared" si="98"/>
        <v>B57</v>
      </c>
      <c r="I1547" s="74" t="str">
        <f>IF(ISERROR(VLOOKUP(H1547,BD!BN$2:BO$51,2,FALSE)),"",VLOOKUP(H1547,BD!BN$2:BO$51,2,FALSE))</f>
        <v>BLOQUE 57</v>
      </c>
      <c r="J1547" s="74" t="str">
        <f t="shared" si="100"/>
        <v>LI</v>
      </c>
      <c r="K1547" s="74" t="str">
        <f t="shared" si="99"/>
        <v>ATACAPI</v>
      </c>
      <c r="L1547" s="74" t="str">
        <f t="shared" si="99"/>
        <v>PAD</v>
      </c>
      <c r="M1547" s="74" t="str">
        <f t="shared" si="97"/>
        <v>ATACAPI-006</v>
      </c>
      <c r="N1547" s="71" t="s">
        <v>3382</v>
      </c>
    </row>
    <row r="1548" spans="1:14">
      <c r="A1548" s="74" t="s">
        <v>2940</v>
      </c>
      <c r="B1548" s="74" t="s">
        <v>6406</v>
      </c>
      <c r="C1548" s="74" t="s">
        <v>2734</v>
      </c>
      <c r="D1548" s="74" t="s">
        <v>3374</v>
      </c>
      <c r="E1548" s="74" t="s">
        <v>6426</v>
      </c>
      <c r="F1548" s="74" t="s">
        <v>6427</v>
      </c>
      <c r="G1548" s="74" t="s">
        <v>6427</v>
      </c>
      <c r="H1548" s="74" t="str">
        <f t="shared" si="98"/>
        <v>B57</v>
      </c>
      <c r="I1548" s="74" t="str">
        <f>IF(ISERROR(VLOOKUP(H1548,BD!BN$2:BO$51,2,FALSE)),"",VLOOKUP(H1548,BD!BN$2:BO$51,2,FALSE))</f>
        <v>BLOQUE 57</v>
      </c>
      <c r="J1548" s="74" t="str">
        <f t="shared" si="100"/>
        <v>LI</v>
      </c>
      <c r="K1548" s="74" t="str">
        <f t="shared" si="99"/>
        <v>ATACAPI</v>
      </c>
      <c r="L1548" s="74" t="str">
        <f t="shared" si="99"/>
        <v>PAD</v>
      </c>
      <c r="M1548" s="74" t="str">
        <f t="shared" si="97"/>
        <v>ATACAPI-001</v>
      </c>
      <c r="N1548" s="71" t="s">
        <v>3382</v>
      </c>
    </row>
    <row r="1549" spans="1:14">
      <c r="A1549" s="74" t="s">
        <v>2940</v>
      </c>
      <c r="B1549" s="74" t="s">
        <v>6406</v>
      </c>
      <c r="C1549" s="74" t="s">
        <v>2734</v>
      </c>
      <c r="D1549" s="74" t="s">
        <v>3374</v>
      </c>
      <c r="E1549" s="74" t="s">
        <v>6426</v>
      </c>
      <c r="F1549" s="74" t="s">
        <v>6427</v>
      </c>
      <c r="G1549" s="74" t="s">
        <v>6428</v>
      </c>
      <c r="H1549" s="74" t="str">
        <f t="shared" si="98"/>
        <v>B57</v>
      </c>
      <c r="I1549" s="74" t="str">
        <f>IF(ISERROR(VLOOKUP(H1549,BD!BN$2:BO$51,2,FALSE)),"",VLOOKUP(H1549,BD!BN$2:BO$51,2,FALSE))</f>
        <v>BLOQUE 57</v>
      </c>
      <c r="J1549" s="74" t="str">
        <f t="shared" si="100"/>
        <v>LI</v>
      </c>
      <c r="K1549" s="74" t="str">
        <f t="shared" si="99"/>
        <v>ATACAPI</v>
      </c>
      <c r="L1549" s="74" t="str">
        <f t="shared" si="99"/>
        <v>PAD</v>
      </c>
      <c r="M1549" s="74" t="str">
        <f t="shared" si="97"/>
        <v>ATACAPI-001R1</v>
      </c>
      <c r="N1549" s="71" t="s">
        <v>3382</v>
      </c>
    </row>
    <row r="1550" spans="1:14">
      <c r="A1550" s="74" t="s">
        <v>2940</v>
      </c>
      <c r="B1550" s="74" t="s">
        <v>6406</v>
      </c>
      <c r="C1550" s="74" t="s">
        <v>2734</v>
      </c>
      <c r="D1550" s="74" t="s">
        <v>3374</v>
      </c>
      <c r="E1550" s="74" t="s">
        <v>6429</v>
      </c>
      <c r="F1550" s="74" t="s">
        <v>6430</v>
      </c>
      <c r="G1550" s="74" t="s">
        <v>6430</v>
      </c>
      <c r="H1550" s="74" t="str">
        <f t="shared" si="98"/>
        <v>B57</v>
      </c>
      <c r="I1550" s="74" t="str">
        <f>IF(ISERROR(VLOOKUP(H1550,BD!BN$2:BO$51,2,FALSE)),"",VLOOKUP(H1550,BD!BN$2:BO$51,2,FALSE))</f>
        <v>BLOQUE 57</v>
      </c>
      <c r="J1550" s="74" t="str">
        <f t="shared" si="100"/>
        <v>LI</v>
      </c>
      <c r="K1550" s="74" t="str">
        <f t="shared" si="99"/>
        <v>ATACAPI</v>
      </c>
      <c r="L1550" s="74" t="str">
        <f t="shared" si="99"/>
        <v>PAD</v>
      </c>
      <c r="M1550" s="74" t="str">
        <f t="shared" si="97"/>
        <v>ATACAPI-001I</v>
      </c>
      <c r="N1550" s="71" t="s">
        <v>3382</v>
      </c>
    </row>
    <row r="1551" spans="1:14">
      <c r="A1551" s="74" t="s">
        <v>2940</v>
      </c>
      <c r="B1551" s="74" t="s">
        <v>6406</v>
      </c>
      <c r="C1551" s="74" t="s">
        <v>2734</v>
      </c>
      <c r="D1551" s="74" t="s">
        <v>3374</v>
      </c>
      <c r="E1551" s="74" t="s">
        <v>6431</v>
      </c>
      <c r="F1551" s="74" t="s">
        <v>6432</v>
      </c>
      <c r="G1551" s="74" t="s">
        <v>6432</v>
      </c>
      <c r="H1551" s="74" t="str">
        <f t="shared" si="98"/>
        <v>B57</v>
      </c>
      <c r="I1551" s="74" t="str">
        <f>IF(ISERROR(VLOOKUP(H1551,BD!BN$2:BO$51,2,FALSE)),"",VLOOKUP(H1551,BD!BN$2:BO$51,2,FALSE))</f>
        <v>BLOQUE 57</v>
      </c>
      <c r="J1551" s="74" t="str">
        <f t="shared" si="100"/>
        <v>LI</v>
      </c>
      <c r="K1551" s="74" t="str">
        <f t="shared" si="99"/>
        <v>ATACAPI</v>
      </c>
      <c r="L1551" s="74" t="str">
        <f t="shared" si="99"/>
        <v>PAD</v>
      </c>
      <c r="M1551" s="74" t="str">
        <f t="shared" ref="M1551:M1614" si="101">+IF(F1551=F1550,E1551&amp;RIGHT(G1551,2),E1551)</f>
        <v>ATACAPI-002</v>
      </c>
      <c r="N1551" s="71" t="s">
        <v>3382</v>
      </c>
    </row>
    <row r="1552" spans="1:14">
      <c r="A1552" s="74" t="s">
        <v>2940</v>
      </c>
      <c r="B1552" s="74" t="s">
        <v>6406</v>
      </c>
      <c r="C1552" s="74" t="s">
        <v>2734</v>
      </c>
      <c r="D1552" s="74" t="s">
        <v>3374</v>
      </c>
      <c r="E1552" s="74" t="s">
        <v>6433</v>
      </c>
      <c r="F1552" s="74" t="s">
        <v>6434</v>
      </c>
      <c r="G1552" s="74" t="s">
        <v>6434</v>
      </c>
      <c r="H1552" s="74" t="str">
        <f t="shared" si="98"/>
        <v>B57</v>
      </c>
      <c r="I1552" s="74" t="str">
        <f>IF(ISERROR(VLOOKUP(H1552,BD!BN$2:BO$51,2,FALSE)),"",VLOOKUP(H1552,BD!BN$2:BO$51,2,FALSE))</f>
        <v>BLOQUE 57</v>
      </c>
      <c r="J1552" s="74" t="str">
        <f t="shared" si="100"/>
        <v>LI</v>
      </c>
      <c r="K1552" s="74" t="str">
        <f t="shared" si="99"/>
        <v>ATACAPI</v>
      </c>
      <c r="L1552" s="74" t="str">
        <f t="shared" si="99"/>
        <v>PAD</v>
      </c>
      <c r="M1552" s="74" t="str">
        <f t="shared" si="101"/>
        <v>ATACAPI-003</v>
      </c>
      <c r="N1552" s="71" t="s">
        <v>3382</v>
      </c>
    </row>
    <row r="1553" spans="1:14">
      <c r="A1553" s="74" t="s">
        <v>2940</v>
      </c>
      <c r="B1553" s="74" t="s">
        <v>6406</v>
      </c>
      <c r="C1553" s="74" t="s">
        <v>2734</v>
      </c>
      <c r="D1553" s="74" t="s">
        <v>3374</v>
      </c>
      <c r="E1553" s="74" t="s">
        <v>6435</v>
      </c>
      <c r="F1553" s="74" t="s">
        <v>6436</v>
      </c>
      <c r="G1553" s="74" t="s">
        <v>6436</v>
      </c>
      <c r="H1553" s="74" t="str">
        <f>+A1553</f>
        <v>B57</v>
      </c>
      <c r="I1553" s="74" t="str">
        <f>IF(ISERROR(VLOOKUP(H1553,BD!BN$2:BO$51,2,FALSE)),"",VLOOKUP(H1553,BD!BN$2:BO$51,2,FALSE))</f>
        <v>BLOQUE 57</v>
      </c>
      <c r="J1553" s="74" t="str">
        <f>IF(B1553="","",B1553)</f>
        <v>LI</v>
      </c>
      <c r="K1553" s="74" t="str">
        <f>+C1553</f>
        <v>ATACAPI</v>
      </c>
      <c r="L1553" s="74" t="str">
        <f>+D1553</f>
        <v>PAD</v>
      </c>
      <c r="M1553" s="74" t="str">
        <f t="shared" si="101"/>
        <v>ATACAPI-003I</v>
      </c>
      <c r="N1553" s="71" t="s">
        <v>3382</v>
      </c>
    </row>
    <row r="1554" spans="1:14">
      <c r="A1554" s="74" t="s">
        <v>2940</v>
      </c>
      <c r="B1554" s="74" t="s">
        <v>6406</v>
      </c>
      <c r="C1554" s="74" t="s">
        <v>2734</v>
      </c>
      <c r="D1554" s="74" t="s">
        <v>3374</v>
      </c>
      <c r="E1554" s="74" t="s">
        <v>6437</v>
      </c>
      <c r="F1554" s="74" t="s">
        <v>6438</v>
      </c>
      <c r="G1554" s="74" t="s">
        <v>6438</v>
      </c>
      <c r="H1554" s="74" t="str">
        <f t="shared" si="98"/>
        <v>B57</v>
      </c>
      <c r="I1554" s="74" t="str">
        <f>IF(ISERROR(VLOOKUP(H1554,BD!BN$2:BO$51,2,FALSE)),"",VLOOKUP(H1554,BD!BN$2:BO$51,2,FALSE))</f>
        <v>BLOQUE 57</v>
      </c>
      <c r="J1554" s="74" t="str">
        <f t="shared" si="100"/>
        <v>LI</v>
      </c>
      <c r="K1554" s="74" t="str">
        <f t="shared" si="99"/>
        <v>ATACAPI</v>
      </c>
      <c r="L1554" s="74" t="str">
        <f t="shared" si="99"/>
        <v>PAD</v>
      </c>
      <c r="M1554" s="74" t="str">
        <f t="shared" si="101"/>
        <v>ATACAPI-005</v>
      </c>
      <c r="N1554" s="71" t="s">
        <v>3382</v>
      </c>
    </row>
    <row r="1555" spans="1:14">
      <c r="A1555" s="74" t="s">
        <v>2940</v>
      </c>
      <c r="B1555" s="74" t="s">
        <v>6406</v>
      </c>
      <c r="C1555" s="74" t="s">
        <v>2734</v>
      </c>
      <c r="D1555" s="74" t="s">
        <v>3374</v>
      </c>
      <c r="E1555" s="74" t="s">
        <v>6439</v>
      </c>
      <c r="F1555" s="74" t="s">
        <v>6440</v>
      </c>
      <c r="G1555" s="74" t="s">
        <v>6440</v>
      </c>
      <c r="H1555" s="74" t="str">
        <f t="shared" si="98"/>
        <v>B57</v>
      </c>
      <c r="I1555" s="74" t="str">
        <f>IF(ISERROR(VLOOKUP(H1555,BD!BN$2:BO$51,2,FALSE)),"",VLOOKUP(H1555,BD!BN$2:BO$51,2,FALSE))</f>
        <v>BLOQUE 57</v>
      </c>
      <c r="J1555" s="74" t="str">
        <f t="shared" si="100"/>
        <v>LI</v>
      </c>
      <c r="K1555" s="74" t="str">
        <f t="shared" si="99"/>
        <v>ATACAPI</v>
      </c>
      <c r="L1555" s="74" t="str">
        <f t="shared" si="99"/>
        <v>PAD</v>
      </c>
      <c r="M1555" s="74" t="str">
        <f t="shared" si="101"/>
        <v>ATACAPI-009</v>
      </c>
      <c r="N1555" s="71" t="s">
        <v>3382</v>
      </c>
    </row>
    <row r="1556" spans="1:14">
      <c r="A1556" s="74" t="s">
        <v>2940</v>
      </c>
      <c r="B1556" s="74" t="s">
        <v>6406</v>
      </c>
      <c r="C1556" s="74" t="s">
        <v>2734</v>
      </c>
      <c r="D1556" s="74" t="s">
        <v>3374</v>
      </c>
      <c r="E1556" s="74" t="s">
        <v>6441</v>
      </c>
      <c r="F1556" s="74" t="s">
        <v>6442</v>
      </c>
      <c r="G1556" s="74" t="s">
        <v>6442</v>
      </c>
      <c r="H1556" s="74" t="str">
        <f t="shared" si="98"/>
        <v>B57</v>
      </c>
      <c r="I1556" s="74" t="str">
        <f>IF(ISERROR(VLOOKUP(H1556,BD!BN$2:BO$51,2,FALSE)),"",VLOOKUP(H1556,BD!BN$2:BO$51,2,FALSE))</f>
        <v>BLOQUE 57</v>
      </c>
      <c r="J1556" s="74" t="str">
        <f t="shared" si="100"/>
        <v>LI</v>
      </c>
      <c r="K1556" s="74" t="str">
        <f t="shared" si="99"/>
        <v>ATACAPI</v>
      </c>
      <c r="L1556" s="74" t="str">
        <f t="shared" si="99"/>
        <v>PAD</v>
      </c>
      <c r="M1556" s="74" t="str">
        <f t="shared" si="101"/>
        <v>ATACAPI-013</v>
      </c>
      <c r="N1556" s="71" t="s">
        <v>3382</v>
      </c>
    </row>
    <row r="1557" spans="1:14">
      <c r="A1557" s="74" t="s">
        <v>2940</v>
      </c>
      <c r="B1557" s="74" t="s">
        <v>6406</v>
      </c>
      <c r="C1557" s="74" t="s">
        <v>2734</v>
      </c>
      <c r="D1557" s="74" t="s">
        <v>3374</v>
      </c>
      <c r="E1557" s="74" t="s">
        <v>6443</v>
      </c>
      <c r="F1557" s="74" t="s">
        <v>6444</v>
      </c>
      <c r="G1557" s="74" t="s">
        <v>6444</v>
      </c>
      <c r="H1557" s="74" t="str">
        <f t="shared" ref="H1557:H1621" si="102">+A1557</f>
        <v>B57</v>
      </c>
      <c r="I1557" s="74" t="str">
        <f>IF(ISERROR(VLOOKUP(H1557,BD!BN$2:BO$51,2,FALSE)),"",VLOOKUP(H1557,BD!BN$2:BO$51,2,FALSE))</f>
        <v>BLOQUE 57</v>
      </c>
      <c r="J1557" s="74" t="str">
        <f t="shared" si="100"/>
        <v>LI</v>
      </c>
      <c r="K1557" s="74" t="str">
        <f t="shared" si="99"/>
        <v>ATACAPI</v>
      </c>
      <c r="L1557" s="74" t="str">
        <f t="shared" si="99"/>
        <v>PAD</v>
      </c>
      <c r="M1557" s="74" t="str">
        <f t="shared" si="101"/>
        <v>ATACAPI-014</v>
      </c>
      <c r="N1557" s="71" t="s">
        <v>3382</v>
      </c>
    </row>
    <row r="1558" spans="1:14">
      <c r="A1558" s="74" t="s">
        <v>2940</v>
      </c>
      <c r="B1558" s="74" t="s">
        <v>6406</v>
      </c>
      <c r="C1558" s="74" t="s">
        <v>2734</v>
      </c>
      <c r="D1558" s="74" t="s">
        <v>3374</v>
      </c>
      <c r="E1558" s="74" t="s">
        <v>6445</v>
      </c>
      <c r="F1558" s="74" t="s">
        <v>6446</v>
      </c>
      <c r="G1558" s="74" t="s">
        <v>6446</v>
      </c>
      <c r="H1558" s="74" t="str">
        <f t="shared" si="102"/>
        <v>B57</v>
      </c>
      <c r="I1558" s="74" t="str">
        <f>IF(ISERROR(VLOOKUP(H1558,BD!BN$2:BO$51,2,FALSE)),"",VLOOKUP(H1558,BD!BN$2:BO$51,2,FALSE))</f>
        <v>BLOQUE 57</v>
      </c>
      <c r="J1558" s="74" t="str">
        <f t="shared" si="100"/>
        <v>LI</v>
      </c>
      <c r="K1558" s="74" t="str">
        <f t="shared" si="99"/>
        <v>ATACAPI</v>
      </c>
      <c r="L1558" s="74" t="str">
        <f t="shared" si="99"/>
        <v>PAD</v>
      </c>
      <c r="M1558" s="74" t="str">
        <f t="shared" si="101"/>
        <v>ATACAPI-018</v>
      </c>
      <c r="N1558" s="71" t="s">
        <v>3382</v>
      </c>
    </row>
    <row r="1559" spans="1:14">
      <c r="A1559" s="74" t="s">
        <v>2940</v>
      </c>
      <c r="B1559" s="74" t="s">
        <v>6406</v>
      </c>
      <c r="C1559" s="74" t="s">
        <v>2734</v>
      </c>
      <c r="D1559" s="74" t="s">
        <v>3489</v>
      </c>
      <c r="E1559" s="74" t="s">
        <v>6447</v>
      </c>
      <c r="F1559" s="74" t="s">
        <v>6448</v>
      </c>
      <c r="G1559" s="74" t="s">
        <v>6448</v>
      </c>
      <c r="H1559" s="74" t="str">
        <f t="shared" si="102"/>
        <v>B57</v>
      </c>
      <c r="I1559" s="74" t="str">
        <f>IF(ISERROR(VLOOKUP(H1559,BD!BN$2:BO$51,2,FALSE)),"",VLOOKUP(H1559,BD!BN$2:BO$51,2,FALSE))</f>
        <v>BLOQUE 57</v>
      </c>
      <c r="J1559" s="74" t="str">
        <f t="shared" si="100"/>
        <v>LI</v>
      </c>
      <c r="K1559" s="74" t="str">
        <f t="shared" si="99"/>
        <v>ATACAPI</v>
      </c>
      <c r="L1559" s="74" t="str">
        <f t="shared" si="99"/>
        <v>PAD A</v>
      </c>
      <c r="M1559" s="74" t="str">
        <f t="shared" si="101"/>
        <v>ATACAPI-A031</v>
      </c>
      <c r="N1559" s="71" t="s">
        <v>3382</v>
      </c>
    </row>
    <row r="1560" spans="1:14">
      <c r="A1560" s="74" t="s">
        <v>2940</v>
      </c>
      <c r="B1560" s="74" t="s">
        <v>6406</v>
      </c>
      <c r="C1560" s="74" t="s">
        <v>2734</v>
      </c>
      <c r="D1560" s="74" t="s">
        <v>3489</v>
      </c>
      <c r="E1560" s="74" t="s">
        <v>6449</v>
      </c>
      <c r="F1560" s="74" t="s">
        <v>6450</v>
      </c>
      <c r="G1560" s="74" t="s">
        <v>6450</v>
      </c>
      <c r="H1560" s="74" t="str">
        <f t="shared" si="102"/>
        <v>B57</v>
      </c>
      <c r="I1560" s="74" t="str">
        <f>IF(ISERROR(VLOOKUP(H1560,BD!BN$2:BO$51,2,FALSE)),"",VLOOKUP(H1560,BD!BN$2:BO$51,2,FALSE))</f>
        <v>BLOQUE 57</v>
      </c>
      <c r="J1560" s="74" t="str">
        <f t="shared" si="100"/>
        <v>LI</v>
      </c>
      <c r="K1560" s="74" t="str">
        <f t="shared" si="99"/>
        <v>ATACAPI</v>
      </c>
      <c r="L1560" s="74" t="str">
        <f t="shared" si="99"/>
        <v>PAD A</v>
      </c>
      <c r="M1560" s="74" t="str">
        <f t="shared" si="101"/>
        <v>ATACAPI-A021</v>
      </c>
      <c r="N1560" s="71" t="s">
        <v>3382</v>
      </c>
    </row>
    <row r="1561" spans="1:14">
      <c r="A1561" s="74" t="s">
        <v>2940</v>
      </c>
      <c r="B1561" s="74" t="s">
        <v>6406</v>
      </c>
      <c r="C1561" s="74" t="s">
        <v>2734</v>
      </c>
      <c r="D1561" s="74" t="s">
        <v>3489</v>
      </c>
      <c r="E1561" s="74" t="s">
        <v>6451</v>
      </c>
      <c r="F1561" s="74" t="s">
        <v>6452</v>
      </c>
      <c r="G1561" s="74" t="s">
        <v>6452</v>
      </c>
      <c r="H1561" s="74" t="str">
        <f t="shared" si="102"/>
        <v>B57</v>
      </c>
      <c r="I1561" s="74" t="str">
        <f>IF(ISERROR(VLOOKUP(H1561,BD!BN$2:BO$51,2,FALSE)),"",VLOOKUP(H1561,BD!BN$2:BO$51,2,FALSE))</f>
        <v>BLOQUE 57</v>
      </c>
      <c r="J1561" s="74" t="str">
        <f t="shared" si="100"/>
        <v>LI</v>
      </c>
      <c r="K1561" s="74" t="str">
        <f t="shared" si="99"/>
        <v>ATACAPI</v>
      </c>
      <c r="L1561" s="74" t="str">
        <f t="shared" si="99"/>
        <v>PAD A</v>
      </c>
      <c r="M1561" s="74" t="str">
        <f t="shared" si="101"/>
        <v>ATACAPI-A007</v>
      </c>
      <c r="N1561" s="71" t="s">
        <v>3382</v>
      </c>
    </row>
    <row r="1562" spans="1:14">
      <c r="A1562" s="74" t="s">
        <v>2940</v>
      </c>
      <c r="B1562" s="74" t="s">
        <v>6406</v>
      </c>
      <c r="C1562" s="74" t="s">
        <v>2734</v>
      </c>
      <c r="D1562" s="74" t="s">
        <v>3489</v>
      </c>
      <c r="E1562" s="74" t="s">
        <v>6453</v>
      </c>
      <c r="F1562" s="74" t="s">
        <v>6454</v>
      </c>
      <c r="G1562" s="74" t="s">
        <v>6454</v>
      </c>
      <c r="H1562" s="74" t="str">
        <f t="shared" si="102"/>
        <v>B57</v>
      </c>
      <c r="I1562" s="74" t="str">
        <f>IF(ISERROR(VLOOKUP(H1562,BD!BN$2:BO$51,2,FALSE)),"",VLOOKUP(H1562,BD!BN$2:BO$51,2,FALSE))</f>
        <v>BLOQUE 57</v>
      </c>
      <c r="J1562" s="74" t="str">
        <f t="shared" si="100"/>
        <v>LI</v>
      </c>
      <c r="K1562" s="74" t="str">
        <f t="shared" si="99"/>
        <v>ATACAPI</v>
      </c>
      <c r="L1562" s="74" t="str">
        <f t="shared" si="99"/>
        <v>PAD A</v>
      </c>
      <c r="M1562" s="74" t="str">
        <f t="shared" si="101"/>
        <v>ATACAPI-A020</v>
      </c>
      <c r="N1562" s="71" t="s">
        <v>3382</v>
      </c>
    </row>
    <row r="1563" spans="1:14">
      <c r="A1563" s="74" t="s">
        <v>2940</v>
      </c>
      <c r="B1563" s="74" t="s">
        <v>6406</v>
      </c>
      <c r="C1563" s="74" t="s">
        <v>2734</v>
      </c>
      <c r="D1563" s="74" t="s">
        <v>3516</v>
      </c>
      <c r="E1563" s="74" t="s">
        <v>6455</v>
      </c>
      <c r="F1563" s="74" t="s">
        <v>6456</v>
      </c>
      <c r="G1563" s="74" t="s">
        <v>6456</v>
      </c>
      <c r="H1563" s="74" t="str">
        <f t="shared" si="102"/>
        <v>B57</v>
      </c>
      <c r="I1563" s="74" t="str">
        <f>IF(ISERROR(VLOOKUP(H1563,BD!BN$2:BO$51,2,FALSE)),"",VLOOKUP(H1563,BD!BN$2:BO$51,2,FALSE))</f>
        <v>BLOQUE 57</v>
      </c>
      <c r="J1563" s="74" t="str">
        <f t="shared" si="100"/>
        <v>LI</v>
      </c>
      <c r="K1563" s="74" t="str">
        <f t="shared" si="99"/>
        <v>ATACAPI</v>
      </c>
      <c r="L1563" s="74" t="str">
        <f t="shared" si="99"/>
        <v>PAD B</v>
      </c>
      <c r="M1563" s="74" t="str">
        <f t="shared" si="101"/>
        <v>ATACAPI-B019</v>
      </c>
      <c r="N1563" s="71" t="s">
        <v>3382</v>
      </c>
    </row>
    <row r="1564" spans="1:14">
      <c r="A1564" s="74" t="s">
        <v>2940</v>
      </c>
      <c r="B1564" s="74" t="s">
        <v>6406</v>
      </c>
      <c r="C1564" s="74" t="s">
        <v>2734</v>
      </c>
      <c r="D1564" s="74" t="s">
        <v>3516</v>
      </c>
      <c r="E1564" s="74" t="s">
        <v>6457</v>
      </c>
      <c r="F1564" s="74" t="s">
        <v>6458</v>
      </c>
      <c r="G1564" s="74" t="s">
        <v>6458</v>
      </c>
      <c r="H1564" s="74" t="str">
        <f t="shared" si="102"/>
        <v>B57</v>
      </c>
      <c r="I1564" s="74" t="str">
        <f>IF(ISERROR(VLOOKUP(H1564,BD!BN$2:BO$51,2,FALSE)),"",VLOOKUP(H1564,BD!BN$2:BO$51,2,FALSE))</f>
        <v>BLOQUE 57</v>
      </c>
      <c r="J1564" s="74" t="str">
        <f t="shared" si="100"/>
        <v>LI</v>
      </c>
      <c r="K1564" s="74" t="str">
        <f t="shared" si="99"/>
        <v>ATACAPI</v>
      </c>
      <c r="L1564" s="74" t="str">
        <f t="shared" si="99"/>
        <v>PAD B</v>
      </c>
      <c r="M1564" s="74" t="str">
        <f t="shared" si="101"/>
        <v>ATACAPI-B012</v>
      </c>
      <c r="N1564" s="71" t="s">
        <v>3382</v>
      </c>
    </row>
    <row r="1565" spans="1:14">
      <c r="A1565" s="74" t="s">
        <v>2940</v>
      </c>
      <c r="B1565" s="74" t="s">
        <v>6406</v>
      </c>
      <c r="C1565" s="74" t="s">
        <v>2734</v>
      </c>
      <c r="D1565" s="74" t="s">
        <v>3516</v>
      </c>
      <c r="E1565" s="74" t="s">
        <v>6459</v>
      </c>
      <c r="F1565" s="74" t="s">
        <v>6460</v>
      </c>
      <c r="G1565" s="74" t="s">
        <v>6460</v>
      </c>
      <c r="H1565" s="74" t="str">
        <f t="shared" si="102"/>
        <v>B57</v>
      </c>
      <c r="I1565" s="74" t="str">
        <f>IF(ISERROR(VLOOKUP(H1565,BD!BN$2:BO$51,2,FALSE)),"",VLOOKUP(H1565,BD!BN$2:BO$51,2,FALSE))</f>
        <v>BLOQUE 57</v>
      </c>
      <c r="J1565" s="74" t="str">
        <f t="shared" si="100"/>
        <v>LI</v>
      </c>
      <c r="K1565" s="74" t="str">
        <f t="shared" si="99"/>
        <v>ATACAPI</v>
      </c>
      <c r="L1565" s="74" t="str">
        <f t="shared" si="99"/>
        <v>PAD B</v>
      </c>
      <c r="M1565" s="74" t="str">
        <f t="shared" si="101"/>
        <v>ATACAPI-B011B</v>
      </c>
      <c r="N1565" s="71" t="s">
        <v>3382</v>
      </c>
    </row>
    <row r="1566" spans="1:14">
      <c r="A1566" s="74" t="s">
        <v>2940</v>
      </c>
      <c r="B1566" s="74" t="s">
        <v>6406</v>
      </c>
      <c r="C1566" s="74" t="s">
        <v>2734</v>
      </c>
      <c r="D1566" s="74" t="s">
        <v>3516</v>
      </c>
      <c r="E1566" s="74" t="s">
        <v>6461</v>
      </c>
      <c r="F1566" s="74" t="s">
        <v>6462</v>
      </c>
      <c r="G1566" s="74" t="s">
        <v>6462</v>
      </c>
      <c r="H1566" s="74" t="str">
        <f t="shared" si="102"/>
        <v>B57</v>
      </c>
      <c r="I1566" s="74" t="str">
        <f>IF(ISERROR(VLOOKUP(H1566,BD!BN$2:BO$51,2,FALSE)),"",VLOOKUP(H1566,BD!BN$2:BO$51,2,FALSE))</f>
        <v>BLOQUE 57</v>
      </c>
      <c r="J1566" s="74" t="str">
        <f t="shared" si="100"/>
        <v>LI</v>
      </c>
      <c r="K1566" s="74" t="str">
        <f t="shared" si="99"/>
        <v>ATACAPI</v>
      </c>
      <c r="L1566" s="74" t="str">
        <f t="shared" si="99"/>
        <v>PAD B</v>
      </c>
      <c r="M1566" s="74" t="str">
        <f t="shared" si="101"/>
        <v>ATACAPI-B008</v>
      </c>
      <c r="N1566" s="71" t="s">
        <v>3382</v>
      </c>
    </row>
    <row r="1567" spans="1:14">
      <c r="A1567" s="74" t="s">
        <v>2940</v>
      </c>
      <c r="B1567" s="74" t="s">
        <v>6406</v>
      </c>
      <c r="C1567" s="74" t="s">
        <v>2734</v>
      </c>
      <c r="D1567" s="74" t="s">
        <v>3516</v>
      </c>
      <c r="E1567" s="74" t="s">
        <v>6463</v>
      </c>
      <c r="F1567" s="74" t="s">
        <v>6464</v>
      </c>
      <c r="G1567" s="74" t="s">
        <v>6464</v>
      </c>
      <c r="H1567" s="74" t="str">
        <f t="shared" si="102"/>
        <v>B57</v>
      </c>
      <c r="I1567" s="74" t="str">
        <f>IF(ISERROR(VLOOKUP(H1567,BD!BN$2:BO$51,2,FALSE)),"",VLOOKUP(H1567,BD!BN$2:BO$51,2,FALSE))</f>
        <v>BLOQUE 57</v>
      </c>
      <c r="J1567" s="74" t="str">
        <f t="shared" si="100"/>
        <v>LI</v>
      </c>
      <c r="K1567" s="74" t="str">
        <f t="shared" si="99"/>
        <v>ATACAPI</v>
      </c>
      <c r="L1567" s="74" t="str">
        <f t="shared" si="99"/>
        <v>PAD B</v>
      </c>
      <c r="M1567" s="74" t="str">
        <f t="shared" si="101"/>
        <v>ATACAPI-B002I</v>
      </c>
      <c r="N1567" s="71" t="s">
        <v>3382</v>
      </c>
    </row>
    <row r="1568" spans="1:14">
      <c r="A1568" s="74" t="s">
        <v>2940</v>
      </c>
      <c r="B1568" s="74" t="s">
        <v>6406</v>
      </c>
      <c r="C1568" s="74" t="s">
        <v>2734</v>
      </c>
      <c r="D1568" s="74" t="s">
        <v>3516</v>
      </c>
      <c r="E1568" s="74" t="s">
        <v>6465</v>
      </c>
      <c r="F1568" s="74" t="s">
        <v>6466</v>
      </c>
      <c r="G1568" s="74" t="s">
        <v>6466</v>
      </c>
      <c r="H1568" s="74" t="str">
        <f t="shared" si="102"/>
        <v>B57</v>
      </c>
      <c r="I1568" s="74" t="str">
        <f>IF(ISERROR(VLOOKUP(H1568,BD!BN$2:BO$51,2,FALSE)),"",VLOOKUP(H1568,BD!BN$2:BO$51,2,FALSE))</f>
        <v>BLOQUE 57</v>
      </c>
      <c r="J1568" s="74" t="str">
        <f t="shared" si="100"/>
        <v>LI</v>
      </c>
      <c r="K1568" s="74" t="str">
        <f t="shared" si="99"/>
        <v>ATACAPI</v>
      </c>
      <c r="L1568" s="74" t="str">
        <f t="shared" si="99"/>
        <v>PAD B</v>
      </c>
      <c r="M1568" s="74" t="str">
        <f t="shared" si="101"/>
        <v>ATACAPI-B011</v>
      </c>
      <c r="N1568" s="71" t="s">
        <v>3382</v>
      </c>
    </row>
    <row r="1569" spans="1:14">
      <c r="A1569" s="74" t="s">
        <v>2940</v>
      </c>
      <c r="B1569" s="74" t="s">
        <v>6406</v>
      </c>
      <c r="C1569" s="74" t="s">
        <v>2734</v>
      </c>
      <c r="D1569" s="74" t="s">
        <v>3519</v>
      </c>
      <c r="E1569" s="74" t="s">
        <v>6467</v>
      </c>
      <c r="F1569" s="74" t="s">
        <v>6468</v>
      </c>
      <c r="G1569" s="74" t="s">
        <v>6468</v>
      </c>
      <c r="H1569" s="74" t="str">
        <f t="shared" si="102"/>
        <v>B57</v>
      </c>
      <c r="I1569" s="74" t="str">
        <f>IF(ISERROR(VLOOKUP(H1569,BD!BN$2:BO$51,2,FALSE)),"",VLOOKUP(H1569,BD!BN$2:BO$51,2,FALSE))</f>
        <v>BLOQUE 57</v>
      </c>
      <c r="J1569" s="74" t="str">
        <f t="shared" si="100"/>
        <v>LI</v>
      </c>
      <c r="K1569" s="74" t="str">
        <f t="shared" si="99"/>
        <v>ATACAPI</v>
      </c>
      <c r="L1569" s="74" t="str">
        <f t="shared" si="99"/>
        <v>PAD C</v>
      </c>
      <c r="M1569" s="74" t="str">
        <f t="shared" si="101"/>
        <v>ATACAPI-C024</v>
      </c>
      <c r="N1569" s="71" t="s">
        <v>3382</v>
      </c>
    </row>
    <row r="1570" spans="1:14">
      <c r="A1570" s="74" t="s">
        <v>2940</v>
      </c>
      <c r="B1570" s="74" t="s">
        <v>6406</v>
      </c>
      <c r="C1570" s="74" t="s">
        <v>2734</v>
      </c>
      <c r="D1570" s="74" t="s">
        <v>3519</v>
      </c>
      <c r="E1570" s="74" t="s">
        <v>6469</v>
      </c>
      <c r="F1570" s="74" t="s">
        <v>6470</v>
      </c>
      <c r="G1570" s="74" t="s">
        <v>6470</v>
      </c>
      <c r="H1570" s="74" t="str">
        <f t="shared" si="102"/>
        <v>B57</v>
      </c>
      <c r="I1570" s="74" t="str">
        <f>IF(ISERROR(VLOOKUP(H1570,BD!BN$2:BO$51,2,FALSE)),"",VLOOKUP(H1570,BD!BN$2:BO$51,2,FALSE))</f>
        <v>BLOQUE 57</v>
      </c>
      <c r="J1570" s="74" t="str">
        <f t="shared" si="100"/>
        <v>LI</v>
      </c>
      <c r="K1570" s="74" t="str">
        <f t="shared" si="99"/>
        <v>ATACAPI</v>
      </c>
      <c r="L1570" s="74" t="str">
        <f t="shared" si="99"/>
        <v>PAD C</v>
      </c>
      <c r="M1570" s="74" t="str">
        <f t="shared" si="101"/>
        <v>ATACAPI-C030</v>
      </c>
      <c r="N1570" s="71" t="s">
        <v>3382</v>
      </c>
    </row>
    <row r="1571" spans="1:14">
      <c r="A1571" s="74" t="s">
        <v>2940</v>
      </c>
      <c r="B1571" s="74" t="s">
        <v>6406</v>
      </c>
      <c r="C1571" s="74" t="s">
        <v>2734</v>
      </c>
      <c r="D1571" s="74" t="s">
        <v>3519</v>
      </c>
      <c r="E1571" s="74" t="s">
        <v>6471</v>
      </c>
      <c r="F1571" s="74" t="s">
        <v>6472</v>
      </c>
      <c r="G1571" s="74" t="s">
        <v>6472</v>
      </c>
      <c r="H1571" s="74" t="str">
        <f t="shared" si="102"/>
        <v>B57</v>
      </c>
      <c r="I1571" s="74" t="str">
        <f>IF(ISERROR(VLOOKUP(H1571,BD!BN$2:BO$51,2,FALSE)),"",VLOOKUP(H1571,BD!BN$2:BO$51,2,FALSE))</f>
        <v>BLOQUE 57</v>
      </c>
      <c r="J1571" s="74" t="str">
        <f t="shared" si="100"/>
        <v>LI</v>
      </c>
      <c r="K1571" s="74" t="str">
        <f t="shared" si="99"/>
        <v>ATACAPI</v>
      </c>
      <c r="L1571" s="74" t="str">
        <f t="shared" si="99"/>
        <v>PAD C</v>
      </c>
      <c r="M1571" s="74" t="str">
        <f t="shared" si="101"/>
        <v>ATACAPI-C025</v>
      </c>
      <c r="N1571" s="71" t="s">
        <v>3382</v>
      </c>
    </row>
    <row r="1572" spans="1:14">
      <c r="A1572" s="74" t="s">
        <v>2940</v>
      </c>
      <c r="B1572" s="74" t="s">
        <v>6406</v>
      </c>
      <c r="C1572" s="74" t="s">
        <v>2734</v>
      </c>
      <c r="D1572" s="74" t="s">
        <v>3519</v>
      </c>
      <c r="E1572" s="74" t="s">
        <v>6473</v>
      </c>
      <c r="F1572" s="74" t="s">
        <v>6474</v>
      </c>
      <c r="G1572" s="74" t="s">
        <v>6474</v>
      </c>
      <c r="H1572" s="74" t="str">
        <f t="shared" si="102"/>
        <v>B57</v>
      </c>
      <c r="I1572" s="74" t="str">
        <f>IF(ISERROR(VLOOKUP(H1572,BD!BN$2:BO$51,2,FALSE)),"",VLOOKUP(H1572,BD!BN$2:BO$51,2,FALSE))</f>
        <v>BLOQUE 57</v>
      </c>
      <c r="J1572" s="74" t="str">
        <f t="shared" si="100"/>
        <v>LI</v>
      </c>
      <c r="K1572" s="74" t="str">
        <f t="shared" si="99"/>
        <v>ATACAPI</v>
      </c>
      <c r="L1572" s="74" t="str">
        <f t="shared" si="99"/>
        <v>PAD C</v>
      </c>
      <c r="M1572" s="74" t="str">
        <f t="shared" si="101"/>
        <v>ATACAPI-C023</v>
      </c>
      <c r="N1572" s="71" t="s">
        <v>3382</v>
      </c>
    </row>
    <row r="1573" spans="1:14">
      <c r="A1573" s="74" t="s">
        <v>2940</v>
      </c>
      <c r="B1573" s="74" t="s">
        <v>6406</v>
      </c>
      <c r="C1573" s="74" t="s">
        <v>2734</v>
      </c>
      <c r="D1573" s="74" t="s">
        <v>3519</v>
      </c>
      <c r="E1573" s="74" t="s">
        <v>6475</v>
      </c>
      <c r="F1573" s="74" t="s">
        <v>6476</v>
      </c>
      <c r="G1573" s="74" t="s">
        <v>6476</v>
      </c>
      <c r="H1573" s="74" t="str">
        <f t="shared" si="102"/>
        <v>B57</v>
      </c>
      <c r="I1573" s="74" t="str">
        <f>IF(ISERROR(VLOOKUP(H1573,BD!BN$2:BO$51,2,FALSE)),"",VLOOKUP(H1573,BD!BN$2:BO$51,2,FALSE))</f>
        <v>BLOQUE 57</v>
      </c>
      <c r="J1573" s="74" t="str">
        <f t="shared" si="100"/>
        <v>LI</v>
      </c>
      <c r="K1573" s="74" t="str">
        <f t="shared" si="99"/>
        <v>ATACAPI</v>
      </c>
      <c r="L1573" s="74" t="str">
        <f t="shared" si="99"/>
        <v>PAD C</v>
      </c>
      <c r="M1573" s="74" t="str">
        <f t="shared" si="101"/>
        <v>ATACAPI-C027</v>
      </c>
      <c r="N1573" s="71" t="s">
        <v>3382</v>
      </c>
    </row>
    <row r="1574" spans="1:14">
      <c r="A1574" s="74" t="s">
        <v>2940</v>
      </c>
      <c r="B1574" s="74" t="s">
        <v>6406</v>
      </c>
      <c r="C1574" s="74" t="s">
        <v>2734</v>
      </c>
      <c r="D1574" s="74" t="s">
        <v>3523</v>
      </c>
      <c r="E1574" s="74" t="s">
        <v>6477</v>
      </c>
      <c r="F1574" s="74" t="s">
        <v>6478</v>
      </c>
      <c r="G1574" s="74" t="s">
        <v>6478</v>
      </c>
      <c r="H1574" s="74" t="str">
        <f t="shared" si="102"/>
        <v>B57</v>
      </c>
      <c r="I1574" s="74" t="str">
        <f>IF(ISERROR(VLOOKUP(H1574,BD!BN$2:BO$51,2,FALSE)),"",VLOOKUP(H1574,BD!BN$2:BO$51,2,FALSE))</f>
        <v>BLOQUE 57</v>
      </c>
      <c r="J1574" s="74" t="str">
        <f t="shared" si="100"/>
        <v>LI</v>
      </c>
      <c r="K1574" s="74" t="str">
        <f t="shared" si="99"/>
        <v>ATACAPI</v>
      </c>
      <c r="L1574" s="74" t="str">
        <f t="shared" si="99"/>
        <v>PAD D</v>
      </c>
      <c r="M1574" s="74" t="str">
        <f t="shared" si="101"/>
        <v>ATACAPI-D004</v>
      </c>
      <c r="N1574" s="71" t="s">
        <v>3382</v>
      </c>
    </row>
    <row r="1575" spans="1:14">
      <c r="A1575" s="74" t="s">
        <v>2940</v>
      </c>
      <c r="B1575" s="74" t="s">
        <v>6406</v>
      </c>
      <c r="C1575" s="74" t="s">
        <v>2734</v>
      </c>
      <c r="D1575" s="74" t="s">
        <v>3523</v>
      </c>
      <c r="E1575" s="74" t="s">
        <v>6479</v>
      </c>
      <c r="F1575" s="74" t="s">
        <v>6480</v>
      </c>
      <c r="G1575" s="74" t="s">
        <v>6480</v>
      </c>
      <c r="H1575" s="74" t="str">
        <f t="shared" si="102"/>
        <v>B57</v>
      </c>
      <c r="I1575" s="74" t="str">
        <f>IF(ISERROR(VLOOKUP(H1575,BD!BN$2:BO$51,2,FALSE)),"",VLOOKUP(H1575,BD!BN$2:BO$51,2,FALSE))</f>
        <v>BLOQUE 57</v>
      </c>
      <c r="J1575" s="74" t="str">
        <f t="shared" si="100"/>
        <v>LI</v>
      </c>
      <c r="K1575" s="74" t="str">
        <f t="shared" si="99"/>
        <v>ATACAPI</v>
      </c>
      <c r="L1575" s="74" t="str">
        <f t="shared" si="99"/>
        <v>PAD D</v>
      </c>
      <c r="M1575" s="74" t="str">
        <f t="shared" si="101"/>
        <v>ATACAPI-D010</v>
      </c>
      <c r="N1575" s="71" t="s">
        <v>3382</v>
      </c>
    </row>
    <row r="1576" spans="1:14">
      <c r="A1576" s="74" t="s">
        <v>2940</v>
      </c>
      <c r="B1576" s="74" t="s">
        <v>6406</v>
      </c>
      <c r="C1576" s="74" t="s">
        <v>2734</v>
      </c>
      <c r="D1576" s="74" t="s">
        <v>3523</v>
      </c>
      <c r="E1576" s="74" t="s">
        <v>6481</v>
      </c>
      <c r="F1576" s="74" t="s">
        <v>6482</v>
      </c>
      <c r="G1576" s="74" t="s">
        <v>6482</v>
      </c>
      <c r="H1576" s="74" t="str">
        <f t="shared" si="102"/>
        <v>B57</v>
      </c>
      <c r="I1576" s="74" t="str">
        <f>IF(ISERROR(VLOOKUP(H1576,BD!BN$2:BO$51,2,FALSE)),"",VLOOKUP(H1576,BD!BN$2:BO$51,2,FALSE))</f>
        <v>BLOQUE 57</v>
      </c>
      <c r="J1576" s="74" t="str">
        <f t="shared" si="100"/>
        <v>LI</v>
      </c>
      <c r="K1576" s="74" t="str">
        <f t="shared" si="99"/>
        <v>ATACAPI</v>
      </c>
      <c r="L1576" s="74" t="str">
        <f t="shared" si="99"/>
        <v>PAD D</v>
      </c>
      <c r="M1576" s="74" t="str">
        <f t="shared" si="101"/>
        <v>ATACAPI-D026</v>
      </c>
      <c r="N1576" s="71" t="s">
        <v>3382</v>
      </c>
    </row>
    <row r="1577" spans="1:14">
      <c r="A1577" s="74" t="s">
        <v>2940</v>
      </c>
      <c r="B1577" s="74" t="s">
        <v>6406</v>
      </c>
      <c r="C1577" s="74" t="s">
        <v>2734</v>
      </c>
      <c r="D1577" s="74" t="s">
        <v>3523</v>
      </c>
      <c r="E1577" s="74" t="s">
        <v>6483</v>
      </c>
      <c r="F1577" s="74" t="s">
        <v>6484</v>
      </c>
      <c r="G1577" s="74" t="s">
        <v>6484</v>
      </c>
      <c r="H1577" s="74" t="str">
        <f t="shared" si="102"/>
        <v>B57</v>
      </c>
      <c r="I1577" s="74" t="str">
        <f>IF(ISERROR(VLOOKUP(H1577,BD!BN$2:BO$51,2,FALSE)),"",VLOOKUP(H1577,BD!BN$2:BO$51,2,FALSE))</f>
        <v>BLOQUE 57</v>
      </c>
      <c r="J1577" s="74" t="str">
        <f t="shared" si="100"/>
        <v>LI</v>
      </c>
      <c r="K1577" s="74" t="str">
        <f t="shared" ref="K1577:L1640" si="103">+C1577</f>
        <v>ATACAPI</v>
      </c>
      <c r="L1577" s="74" t="str">
        <f t="shared" si="103"/>
        <v>PAD D</v>
      </c>
      <c r="M1577" s="74" t="str">
        <f t="shared" si="101"/>
        <v>ATACAPI-D029</v>
      </c>
      <c r="N1577" s="71" t="s">
        <v>3382</v>
      </c>
    </row>
    <row r="1578" spans="1:14">
      <c r="A1578" s="74" t="s">
        <v>2940</v>
      </c>
      <c r="B1578" s="74" t="s">
        <v>6406</v>
      </c>
      <c r="C1578" s="74" t="s">
        <v>2734</v>
      </c>
      <c r="D1578" s="74" t="s">
        <v>3523</v>
      </c>
      <c r="E1578" s="74" t="s">
        <v>6485</v>
      </c>
      <c r="F1578" s="74" t="s">
        <v>6486</v>
      </c>
      <c r="G1578" s="74" t="s">
        <v>6486</v>
      </c>
      <c r="H1578" s="74" t="str">
        <f t="shared" si="102"/>
        <v>B57</v>
      </c>
      <c r="I1578" s="74" t="str">
        <f>IF(ISERROR(VLOOKUP(H1578,BD!BN$2:BO$51,2,FALSE)),"",VLOOKUP(H1578,BD!BN$2:BO$51,2,FALSE))</f>
        <v>BLOQUE 57</v>
      </c>
      <c r="J1578" s="74" t="str">
        <f t="shared" si="100"/>
        <v>LI</v>
      </c>
      <c r="K1578" s="74" t="str">
        <f t="shared" si="103"/>
        <v>ATACAPI</v>
      </c>
      <c r="L1578" s="74" t="str">
        <f t="shared" si="103"/>
        <v>PAD D</v>
      </c>
      <c r="M1578" s="74" t="str">
        <f t="shared" si="101"/>
        <v>ATACAPI-D033</v>
      </c>
      <c r="N1578" s="71" t="s">
        <v>3382</v>
      </c>
    </row>
    <row r="1579" spans="1:14">
      <c r="A1579" s="74" t="s">
        <v>2940</v>
      </c>
      <c r="B1579" s="74" t="s">
        <v>6406</v>
      </c>
      <c r="C1579" s="74" t="s">
        <v>2734</v>
      </c>
      <c r="D1579" s="74" t="s">
        <v>3599</v>
      </c>
      <c r="E1579" s="74" t="s">
        <v>6487</v>
      </c>
      <c r="F1579" s="74" t="s">
        <v>6488</v>
      </c>
      <c r="G1579" s="74" t="s">
        <v>6488</v>
      </c>
      <c r="H1579" s="74" t="str">
        <f t="shared" si="102"/>
        <v>B57</v>
      </c>
      <c r="I1579" s="74" t="str">
        <f>IF(ISERROR(VLOOKUP(H1579,BD!BN$2:BO$51,2,FALSE)),"",VLOOKUP(H1579,BD!BN$2:BO$51,2,FALSE))</f>
        <v>BLOQUE 57</v>
      </c>
      <c r="J1579" s="74" t="str">
        <f t="shared" si="100"/>
        <v>LI</v>
      </c>
      <c r="K1579" s="74" t="str">
        <f t="shared" si="103"/>
        <v>ATACAPI</v>
      </c>
      <c r="L1579" s="74" t="str">
        <f t="shared" si="103"/>
        <v>PAD E</v>
      </c>
      <c r="M1579" s="74" t="str">
        <f t="shared" si="101"/>
        <v>ATACAPI-E022</v>
      </c>
      <c r="N1579" s="71" t="s">
        <v>3382</v>
      </c>
    </row>
    <row r="1580" spans="1:14">
      <c r="A1580" s="74" t="s">
        <v>2940</v>
      </c>
      <c r="B1580" s="74" t="s">
        <v>6406</v>
      </c>
      <c r="C1580" s="74" t="s">
        <v>2734</v>
      </c>
      <c r="D1580" s="74" t="s">
        <v>3599</v>
      </c>
      <c r="E1580" s="74" t="s">
        <v>6489</v>
      </c>
      <c r="F1580" s="74" t="s">
        <v>6490</v>
      </c>
      <c r="G1580" s="74" t="s">
        <v>6490</v>
      </c>
      <c r="H1580" s="74" t="str">
        <f t="shared" si="102"/>
        <v>B57</v>
      </c>
      <c r="I1580" s="74" t="str">
        <f>IF(ISERROR(VLOOKUP(H1580,BD!BN$2:BO$51,2,FALSE)),"",VLOOKUP(H1580,BD!BN$2:BO$51,2,FALSE))</f>
        <v>BLOQUE 57</v>
      </c>
      <c r="J1580" s="74" t="str">
        <f t="shared" si="100"/>
        <v>LI</v>
      </c>
      <c r="K1580" s="74" t="str">
        <f t="shared" si="103"/>
        <v>ATACAPI</v>
      </c>
      <c r="L1580" s="74" t="str">
        <f t="shared" si="103"/>
        <v>PAD E</v>
      </c>
      <c r="M1580" s="74" t="str">
        <f t="shared" si="101"/>
        <v>ATACAPI-E015</v>
      </c>
      <c r="N1580" s="71" t="s">
        <v>3382</v>
      </c>
    </row>
    <row r="1581" spans="1:14">
      <c r="A1581" s="74" t="s">
        <v>2940</v>
      </c>
      <c r="B1581" s="74" t="s">
        <v>6406</v>
      </c>
      <c r="C1581" s="74" t="s">
        <v>2734</v>
      </c>
      <c r="D1581" s="74" t="s">
        <v>3602</v>
      </c>
      <c r="E1581" s="74" t="s">
        <v>6491</v>
      </c>
      <c r="F1581" s="74" t="s">
        <v>6492</v>
      </c>
      <c r="G1581" s="74" t="s">
        <v>6492</v>
      </c>
      <c r="H1581" s="74" t="str">
        <f t="shared" si="102"/>
        <v>B57</v>
      </c>
      <c r="I1581" s="74" t="str">
        <f>IF(ISERROR(VLOOKUP(H1581,BD!BN$2:BO$51,2,FALSE)),"",VLOOKUP(H1581,BD!BN$2:BO$51,2,FALSE))</f>
        <v>BLOQUE 57</v>
      </c>
      <c r="J1581" s="74" t="str">
        <f t="shared" si="100"/>
        <v>LI</v>
      </c>
      <c r="K1581" s="74" t="str">
        <f t="shared" si="103"/>
        <v>ATACAPI</v>
      </c>
      <c r="L1581" s="74" t="str">
        <f t="shared" si="103"/>
        <v>PAD F</v>
      </c>
      <c r="M1581" s="74" t="str">
        <f t="shared" si="101"/>
        <v>ATACAPI-F028</v>
      </c>
      <c r="N1581" s="71" t="s">
        <v>3382</v>
      </c>
    </row>
    <row r="1582" spans="1:14">
      <c r="A1582" s="74" t="s">
        <v>2940</v>
      </c>
      <c r="B1582" s="74" t="s">
        <v>6406</v>
      </c>
      <c r="C1582" s="74" t="s">
        <v>2734</v>
      </c>
      <c r="D1582" s="74" t="s">
        <v>3602</v>
      </c>
      <c r="E1582" s="74" t="s">
        <v>6493</v>
      </c>
      <c r="F1582" s="74" t="s">
        <v>6494</v>
      </c>
      <c r="G1582" s="74" t="s">
        <v>6494</v>
      </c>
      <c r="H1582" s="74" t="str">
        <f t="shared" si="102"/>
        <v>B57</v>
      </c>
      <c r="I1582" s="74" t="str">
        <f>IF(ISERROR(VLOOKUP(H1582,BD!BN$2:BO$51,2,FALSE)),"",VLOOKUP(H1582,BD!BN$2:BO$51,2,FALSE))</f>
        <v>BLOQUE 57</v>
      </c>
      <c r="J1582" s="74" t="str">
        <f t="shared" si="100"/>
        <v>LI</v>
      </c>
      <c r="K1582" s="74" t="str">
        <f t="shared" si="103"/>
        <v>ATACAPI</v>
      </c>
      <c r="L1582" s="74" t="str">
        <f t="shared" si="103"/>
        <v>PAD F</v>
      </c>
      <c r="M1582" s="74" t="str">
        <f t="shared" si="101"/>
        <v>ATACAPI-F016</v>
      </c>
      <c r="N1582" s="71" t="s">
        <v>3382</v>
      </c>
    </row>
    <row r="1583" spans="1:14">
      <c r="A1583" s="74" t="s">
        <v>2940</v>
      </c>
      <c r="B1583" s="74" t="s">
        <v>6406</v>
      </c>
      <c r="C1583" s="74" t="s">
        <v>2734</v>
      </c>
      <c r="D1583" s="74" t="s">
        <v>3605</v>
      </c>
      <c r="E1583" s="74" t="s">
        <v>6495</v>
      </c>
      <c r="F1583" s="74" t="s">
        <v>6496</v>
      </c>
      <c r="G1583" s="74" t="s">
        <v>6496</v>
      </c>
      <c r="H1583" s="74" t="str">
        <f t="shared" si="102"/>
        <v>B57</v>
      </c>
      <c r="I1583" s="74" t="str">
        <f>IF(ISERROR(VLOOKUP(H1583,BD!BN$2:BO$51,2,FALSE)),"",VLOOKUP(H1583,BD!BN$2:BO$51,2,FALSE))</f>
        <v>BLOQUE 57</v>
      </c>
      <c r="J1583" s="74" t="str">
        <f t="shared" si="100"/>
        <v>LI</v>
      </c>
      <c r="K1583" s="74" t="str">
        <f t="shared" si="103"/>
        <v>ATACAPI</v>
      </c>
      <c r="L1583" s="74" t="str">
        <f t="shared" si="103"/>
        <v>PAD G</v>
      </c>
      <c r="M1583" s="74" t="str">
        <f t="shared" si="101"/>
        <v>ATACAPI-G017</v>
      </c>
      <c r="N1583" s="71" t="s">
        <v>3382</v>
      </c>
    </row>
    <row r="1584" spans="1:14">
      <c r="A1584" s="74" t="s">
        <v>2940</v>
      </c>
      <c r="B1584" s="74" t="s">
        <v>6406</v>
      </c>
      <c r="C1584" s="74" t="s">
        <v>2734</v>
      </c>
      <c r="D1584" s="74" t="s">
        <v>3605</v>
      </c>
      <c r="E1584" s="74" t="s">
        <v>6497</v>
      </c>
      <c r="F1584" s="74" t="s">
        <v>6498</v>
      </c>
      <c r="G1584" s="74" t="s">
        <v>6498</v>
      </c>
      <c r="H1584" s="74" t="str">
        <f t="shared" si="102"/>
        <v>B57</v>
      </c>
      <c r="I1584" s="74" t="str">
        <f>IF(ISERROR(VLOOKUP(H1584,BD!BN$2:BO$51,2,FALSE)),"",VLOOKUP(H1584,BD!BN$2:BO$51,2,FALSE))</f>
        <v>BLOQUE 57</v>
      </c>
      <c r="J1584" s="74" t="str">
        <f t="shared" si="100"/>
        <v>LI</v>
      </c>
      <c r="K1584" s="74" t="str">
        <f t="shared" si="103"/>
        <v>ATACAPI</v>
      </c>
      <c r="L1584" s="74" t="str">
        <f t="shared" si="103"/>
        <v>PAD G</v>
      </c>
      <c r="M1584" s="74" t="str">
        <f t="shared" si="101"/>
        <v>ATACAPI-G032</v>
      </c>
      <c r="N1584" s="71" t="s">
        <v>3382</v>
      </c>
    </row>
    <row r="1585" spans="1:14">
      <c r="A1585" s="74" t="s">
        <v>2940</v>
      </c>
      <c r="B1585" s="74" t="s">
        <v>6406</v>
      </c>
      <c r="C1585" s="74" t="s">
        <v>6499</v>
      </c>
      <c r="D1585" s="74" t="s">
        <v>3374</v>
      </c>
      <c r="E1585" s="74" t="s">
        <v>6500</v>
      </c>
      <c r="F1585" s="74" t="s">
        <v>6501</v>
      </c>
      <c r="G1585" s="74" t="s">
        <v>6501</v>
      </c>
      <c r="H1585" s="74" t="str">
        <f t="shared" si="102"/>
        <v>B57</v>
      </c>
      <c r="I1585" s="74" t="str">
        <f>IF(ISERROR(VLOOKUP(H1585,BD!BN$2:BO$51,2,FALSE)),"",VLOOKUP(H1585,BD!BN$2:BO$51,2,FALSE))</f>
        <v>BLOQUE 57</v>
      </c>
      <c r="J1585" s="74" t="str">
        <f t="shared" si="100"/>
        <v>LI</v>
      </c>
      <c r="K1585" s="74" t="str">
        <f t="shared" si="103"/>
        <v>CARABOBO</v>
      </c>
      <c r="L1585" s="74" t="str">
        <f t="shared" si="103"/>
        <v>PAD</v>
      </c>
      <c r="M1585" s="74" t="str">
        <f t="shared" si="101"/>
        <v>CARABOBO-001</v>
      </c>
      <c r="N1585" s="71" t="s">
        <v>3382</v>
      </c>
    </row>
    <row r="1586" spans="1:14">
      <c r="A1586" s="74" t="s">
        <v>2940</v>
      </c>
      <c r="B1586" s="74" t="s">
        <v>6406</v>
      </c>
      <c r="C1586" s="74" t="s">
        <v>6499</v>
      </c>
      <c r="D1586" s="74" t="s">
        <v>3374</v>
      </c>
      <c r="E1586" s="74" t="s">
        <v>6502</v>
      </c>
      <c r="F1586" s="74" t="s">
        <v>6503</v>
      </c>
      <c r="G1586" s="74" t="s">
        <v>6503</v>
      </c>
      <c r="H1586" s="74" t="str">
        <f t="shared" si="102"/>
        <v>B57</v>
      </c>
      <c r="I1586" s="74" t="str">
        <f>IF(ISERROR(VLOOKUP(H1586,BD!BN$2:BO$51,2,FALSE)),"",VLOOKUP(H1586,BD!BN$2:BO$51,2,FALSE))</f>
        <v>BLOQUE 57</v>
      </c>
      <c r="J1586" s="74" t="str">
        <f t="shared" si="100"/>
        <v>LI</v>
      </c>
      <c r="K1586" s="74" t="str">
        <f t="shared" si="103"/>
        <v>CARABOBO</v>
      </c>
      <c r="L1586" s="74" t="str">
        <f t="shared" si="103"/>
        <v>PAD</v>
      </c>
      <c r="M1586" s="74" t="str">
        <f t="shared" si="101"/>
        <v>CARABOBO-003</v>
      </c>
      <c r="N1586" s="71" t="s">
        <v>3382</v>
      </c>
    </row>
    <row r="1587" spans="1:14">
      <c r="A1587" s="74" t="s">
        <v>2940</v>
      </c>
      <c r="B1587" s="74" t="s">
        <v>6406</v>
      </c>
      <c r="C1587" s="74" t="s">
        <v>6499</v>
      </c>
      <c r="D1587" s="74" t="s">
        <v>3374</v>
      </c>
      <c r="E1587" s="74" t="s">
        <v>6504</v>
      </c>
      <c r="F1587" s="74" t="s">
        <v>6505</v>
      </c>
      <c r="G1587" s="74" t="s">
        <v>6505</v>
      </c>
      <c r="H1587" s="74" t="str">
        <f t="shared" si="102"/>
        <v>B57</v>
      </c>
      <c r="I1587" s="74" t="str">
        <f>IF(ISERROR(VLOOKUP(H1587,BD!BN$2:BO$51,2,FALSE)),"",VLOOKUP(H1587,BD!BN$2:BO$51,2,FALSE))</f>
        <v>BLOQUE 57</v>
      </c>
      <c r="J1587" s="74" t="str">
        <f t="shared" si="100"/>
        <v>LI</v>
      </c>
      <c r="K1587" s="74" t="str">
        <f t="shared" si="103"/>
        <v>CARABOBO</v>
      </c>
      <c r="L1587" s="74" t="str">
        <f t="shared" si="103"/>
        <v>PAD</v>
      </c>
      <c r="M1587" s="74" t="str">
        <f t="shared" si="101"/>
        <v>CARABOBO-004</v>
      </c>
      <c r="N1587" s="71" t="s">
        <v>3382</v>
      </c>
    </row>
    <row r="1588" spans="1:14">
      <c r="A1588" s="74" t="s">
        <v>2940</v>
      </c>
      <c r="B1588" s="74" t="s">
        <v>6406</v>
      </c>
      <c r="C1588" s="74" t="s">
        <v>6499</v>
      </c>
      <c r="D1588" s="74" t="s">
        <v>3374</v>
      </c>
      <c r="E1588" s="74" t="s">
        <v>6506</v>
      </c>
      <c r="F1588" s="74" t="s">
        <v>6507</v>
      </c>
      <c r="G1588" s="74" t="s">
        <v>6507</v>
      </c>
      <c r="H1588" s="74" t="str">
        <f t="shared" si="102"/>
        <v>B57</v>
      </c>
      <c r="I1588" s="74" t="str">
        <f>IF(ISERROR(VLOOKUP(H1588,BD!BN$2:BO$51,2,FALSE)),"",VLOOKUP(H1588,BD!BN$2:BO$51,2,FALSE))</f>
        <v>BLOQUE 57</v>
      </c>
      <c r="J1588" s="74" t="str">
        <f t="shared" si="100"/>
        <v>LI</v>
      </c>
      <c r="K1588" s="74" t="str">
        <f t="shared" si="103"/>
        <v>CARABOBO</v>
      </c>
      <c r="L1588" s="74" t="str">
        <f t="shared" si="103"/>
        <v>PAD</v>
      </c>
      <c r="M1588" s="74" t="str">
        <f t="shared" si="101"/>
        <v>CARABOBO-005</v>
      </c>
      <c r="N1588" s="71" t="s">
        <v>3382</v>
      </c>
    </row>
    <row r="1589" spans="1:14">
      <c r="A1589" s="74" t="s">
        <v>2940</v>
      </c>
      <c r="B1589" s="74" t="s">
        <v>6406</v>
      </c>
      <c r="C1589" s="74" t="s">
        <v>6499</v>
      </c>
      <c r="D1589" s="74" t="s">
        <v>3374</v>
      </c>
      <c r="E1589" s="74" t="s">
        <v>6508</v>
      </c>
      <c r="F1589" s="74" t="s">
        <v>6509</v>
      </c>
      <c r="G1589" s="74" t="s">
        <v>6509</v>
      </c>
      <c r="H1589" s="74" t="str">
        <f t="shared" si="102"/>
        <v>B57</v>
      </c>
      <c r="I1589" s="74" t="str">
        <f>IF(ISERROR(VLOOKUP(H1589,BD!BN$2:BO$51,2,FALSE)),"",VLOOKUP(H1589,BD!BN$2:BO$51,2,FALSE))</f>
        <v>BLOQUE 57</v>
      </c>
      <c r="J1589" s="74" t="str">
        <f t="shared" si="100"/>
        <v>LI</v>
      </c>
      <c r="K1589" s="74" t="str">
        <f t="shared" si="103"/>
        <v>CARABOBO</v>
      </c>
      <c r="L1589" s="74" t="str">
        <f t="shared" si="103"/>
        <v>PAD</v>
      </c>
      <c r="M1589" s="74" t="str">
        <f t="shared" si="101"/>
        <v>CARABOBO-006</v>
      </c>
      <c r="N1589" s="71" t="s">
        <v>3382</v>
      </c>
    </row>
    <row r="1590" spans="1:14">
      <c r="A1590" s="74" t="s">
        <v>2940</v>
      </c>
      <c r="B1590" s="74" t="s">
        <v>6309</v>
      </c>
      <c r="C1590" s="74" t="s">
        <v>2811</v>
      </c>
      <c r="D1590" s="74" t="s">
        <v>3489</v>
      </c>
      <c r="E1590" s="74" t="s">
        <v>6510</v>
      </c>
      <c r="F1590" s="74" t="s">
        <v>6511</v>
      </c>
      <c r="G1590" s="74" t="s">
        <v>6511</v>
      </c>
      <c r="H1590" s="74" t="str">
        <f t="shared" si="102"/>
        <v>B57</v>
      </c>
      <c r="I1590" s="74" t="str">
        <f>IF(ISERROR(VLOOKUP(H1590,BD!BN$2:BO$51,2,FALSE)),"",VLOOKUP(H1590,BD!BN$2:BO$51,2,FALSE))</f>
        <v>BLOQUE 57</v>
      </c>
      <c r="J1590" s="74" t="str">
        <f t="shared" si="100"/>
        <v>SH</v>
      </c>
      <c r="K1590" s="74" t="str">
        <f t="shared" si="103"/>
        <v>COBRA</v>
      </c>
      <c r="L1590" s="74" t="str">
        <f t="shared" si="103"/>
        <v>PAD A</v>
      </c>
      <c r="M1590" s="74" t="str">
        <f t="shared" si="101"/>
        <v>COBRA-A001</v>
      </c>
      <c r="N1590" s="71" t="s">
        <v>3382</v>
      </c>
    </row>
    <row r="1591" spans="1:14">
      <c r="A1591" s="74" t="s">
        <v>2940</v>
      </c>
      <c r="B1591" s="74" t="s">
        <v>6309</v>
      </c>
      <c r="C1591" s="74" t="s">
        <v>2839</v>
      </c>
      <c r="D1591" s="74" t="s">
        <v>3374</v>
      </c>
      <c r="E1591" s="74" t="s">
        <v>6512</v>
      </c>
      <c r="F1591" s="74" t="s">
        <v>6513</v>
      </c>
      <c r="G1591" s="74" t="s">
        <v>6513</v>
      </c>
      <c r="H1591" s="74" t="str">
        <f t="shared" si="102"/>
        <v>B57</v>
      </c>
      <c r="I1591" s="74" t="str">
        <f>IF(ISERROR(VLOOKUP(H1591,BD!BN$2:BO$51,2,FALSE)),"",VLOOKUP(H1591,BD!BN$2:BO$51,2,FALSE))</f>
        <v>BLOQUE 57</v>
      </c>
      <c r="J1591" s="74" t="str">
        <f t="shared" si="100"/>
        <v>SH</v>
      </c>
      <c r="K1591" s="74" t="str">
        <f t="shared" si="103"/>
        <v>CONDORAZO</v>
      </c>
      <c r="L1591" s="74" t="str">
        <f t="shared" si="103"/>
        <v>PAD</v>
      </c>
      <c r="M1591" s="74" t="str">
        <f t="shared" si="101"/>
        <v>CONDORAZO-001</v>
      </c>
      <c r="N1591" s="71" t="s">
        <v>3382</v>
      </c>
    </row>
    <row r="1592" spans="1:14">
      <c r="A1592" s="74" t="s">
        <v>2940</v>
      </c>
      <c r="B1592" s="74" t="s">
        <v>6309</v>
      </c>
      <c r="C1592" s="74" t="s">
        <v>6514</v>
      </c>
      <c r="D1592" s="74" t="s">
        <v>3374</v>
      </c>
      <c r="E1592" s="74" t="s">
        <v>6515</v>
      </c>
      <c r="F1592" s="74" t="s">
        <v>6516</v>
      </c>
      <c r="G1592" s="74" t="s">
        <v>6516</v>
      </c>
      <c r="H1592" s="74" t="str">
        <f t="shared" si="102"/>
        <v>B57</v>
      </c>
      <c r="I1592" s="74" t="str">
        <f>IF(ISERROR(VLOOKUP(H1592,BD!BN$2:BO$51,2,FALSE)),"",VLOOKUP(H1592,BD!BN$2:BO$51,2,FALSE))</f>
        <v>BLOQUE 57</v>
      </c>
      <c r="J1592" s="74" t="str">
        <f t="shared" si="100"/>
        <v>SH</v>
      </c>
      <c r="K1592" s="74" t="str">
        <f t="shared" si="103"/>
        <v>CONDORAZO SUR ESTE</v>
      </c>
      <c r="L1592" s="74" t="str">
        <f t="shared" si="103"/>
        <v>PAD</v>
      </c>
      <c r="M1592" s="74" t="str">
        <f t="shared" si="101"/>
        <v>CONDORAZO SUR ESTE-001</v>
      </c>
      <c r="N1592" s="71" t="s">
        <v>3382</v>
      </c>
    </row>
    <row r="1593" spans="1:14">
      <c r="A1593" s="74" t="s">
        <v>2940</v>
      </c>
      <c r="B1593" s="74" t="s">
        <v>6309</v>
      </c>
      <c r="C1593" s="74" t="s">
        <v>6514</v>
      </c>
      <c r="D1593" s="74" t="s">
        <v>3374</v>
      </c>
      <c r="E1593" s="74" t="s">
        <v>6517</v>
      </c>
      <c r="F1593" s="74" t="s">
        <v>6518</v>
      </c>
      <c r="G1593" s="74" t="s">
        <v>6518</v>
      </c>
      <c r="H1593" s="74" t="str">
        <f t="shared" si="102"/>
        <v>B57</v>
      </c>
      <c r="I1593" s="74" t="str">
        <f>IF(ISERROR(VLOOKUP(H1593,BD!BN$2:BO$51,2,FALSE)),"",VLOOKUP(H1593,BD!BN$2:BO$51,2,FALSE))</f>
        <v>BLOQUE 57</v>
      </c>
      <c r="J1593" s="74" t="str">
        <f t="shared" si="100"/>
        <v>SH</v>
      </c>
      <c r="K1593" s="74" t="str">
        <f t="shared" si="103"/>
        <v>CONDORAZO SUR ESTE</v>
      </c>
      <c r="L1593" s="74" t="str">
        <f t="shared" si="103"/>
        <v>PAD</v>
      </c>
      <c r="M1593" s="74" t="str">
        <f t="shared" si="101"/>
        <v>CONDORAZO SUR ESTE-002</v>
      </c>
      <c r="N1593" s="71" t="s">
        <v>3382</v>
      </c>
    </row>
    <row r="1594" spans="1:14">
      <c r="A1594" s="74" t="s">
        <v>2940</v>
      </c>
      <c r="B1594" s="74" t="s">
        <v>6309</v>
      </c>
      <c r="C1594" s="74" t="s">
        <v>2882</v>
      </c>
      <c r="D1594" s="74" t="s">
        <v>3374</v>
      </c>
      <c r="E1594" s="74" t="s">
        <v>6519</v>
      </c>
      <c r="F1594" s="74" t="s">
        <v>6520</v>
      </c>
      <c r="G1594" s="74" t="s">
        <v>6520</v>
      </c>
      <c r="H1594" s="74" t="str">
        <f t="shared" si="102"/>
        <v>B57</v>
      </c>
      <c r="I1594" s="74" t="str">
        <f>IF(ISERROR(VLOOKUP(H1594,BD!BN$2:BO$51,2,FALSE)),"",VLOOKUP(H1594,BD!BN$2:BO$51,2,FALSE))</f>
        <v>BLOQUE 57</v>
      </c>
      <c r="J1594" s="74" t="str">
        <f t="shared" si="100"/>
        <v>SH</v>
      </c>
      <c r="K1594" s="74" t="str">
        <f t="shared" si="103"/>
        <v>DRAGO</v>
      </c>
      <c r="L1594" s="74" t="str">
        <f t="shared" si="103"/>
        <v>PAD</v>
      </c>
      <c r="M1594" s="74" t="str">
        <f t="shared" si="101"/>
        <v>DRAGO-002</v>
      </c>
      <c r="N1594" s="71" t="s">
        <v>3382</v>
      </c>
    </row>
    <row r="1595" spans="1:14">
      <c r="A1595" s="74" t="s">
        <v>2940</v>
      </c>
      <c r="B1595" s="74" t="s">
        <v>6309</v>
      </c>
      <c r="C1595" s="74" t="s">
        <v>2882</v>
      </c>
      <c r="D1595" s="74" t="s">
        <v>3489</v>
      </c>
      <c r="E1595" s="74" t="s">
        <v>6521</v>
      </c>
      <c r="F1595" s="74" t="s">
        <v>6522</v>
      </c>
      <c r="G1595" s="74" t="s">
        <v>6522</v>
      </c>
      <c r="H1595" s="74" t="str">
        <f t="shared" si="102"/>
        <v>B57</v>
      </c>
      <c r="I1595" s="74" t="str">
        <f>IF(ISERROR(VLOOKUP(H1595,BD!BN$2:BO$51,2,FALSE)),"",VLOOKUP(H1595,BD!BN$2:BO$51,2,FALSE))</f>
        <v>BLOQUE 57</v>
      </c>
      <c r="J1595" s="74" t="str">
        <f t="shared" si="100"/>
        <v>SH</v>
      </c>
      <c r="K1595" s="74" t="str">
        <f t="shared" si="103"/>
        <v>DRAGO</v>
      </c>
      <c r="L1595" s="74" t="str">
        <f t="shared" si="103"/>
        <v>PAD A</v>
      </c>
      <c r="M1595" s="74" t="str">
        <f t="shared" si="101"/>
        <v>DRAGO-A001</v>
      </c>
      <c r="N1595" s="71" t="s">
        <v>3382</v>
      </c>
    </row>
    <row r="1596" spans="1:14">
      <c r="A1596" s="74" t="s">
        <v>2940</v>
      </c>
      <c r="B1596" s="74" t="s">
        <v>6309</v>
      </c>
      <c r="C1596" s="74" t="s">
        <v>2882</v>
      </c>
      <c r="D1596" s="74" t="s">
        <v>3489</v>
      </c>
      <c r="E1596" s="74" t="s">
        <v>6523</v>
      </c>
      <c r="F1596" s="74" t="s">
        <v>6524</v>
      </c>
      <c r="G1596" s="74" t="s">
        <v>6524</v>
      </c>
      <c r="H1596" s="74" t="str">
        <f t="shared" si="102"/>
        <v>B57</v>
      </c>
      <c r="I1596" s="74" t="str">
        <f>IF(ISERROR(VLOOKUP(H1596,BD!BN$2:BO$51,2,FALSE)),"",VLOOKUP(H1596,BD!BN$2:BO$51,2,FALSE))</f>
        <v>BLOQUE 57</v>
      </c>
      <c r="J1596" s="74" t="str">
        <f t="shared" si="100"/>
        <v>SH</v>
      </c>
      <c r="K1596" s="74" t="str">
        <f t="shared" si="103"/>
        <v>DRAGO</v>
      </c>
      <c r="L1596" s="74" t="str">
        <f t="shared" si="103"/>
        <v>PAD A</v>
      </c>
      <c r="M1596" s="74" t="str">
        <f t="shared" si="101"/>
        <v>DRAGO-A010</v>
      </c>
      <c r="N1596" s="71" t="s">
        <v>3382</v>
      </c>
    </row>
    <row r="1597" spans="1:14">
      <c r="A1597" s="74" t="s">
        <v>2940</v>
      </c>
      <c r="B1597" s="74" t="s">
        <v>6309</v>
      </c>
      <c r="C1597" s="74" t="s">
        <v>2897</v>
      </c>
      <c r="D1597" s="74" t="s">
        <v>3489</v>
      </c>
      <c r="E1597" s="74" t="s">
        <v>6525</v>
      </c>
      <c r="F1597" s="74" t="s">
        <v>6526</v>
      </c>
      <c r="G1597" s="74" t="s">
        <v>6526</v>
      </c>
      <c r="H1597" s="74" t="str">
        <f t="shared" si="102"/>
        <v>B57</v>
      </c>
      <c r="I1597" s="74" t="str">
        <f>IF(ISERROR(VLOOKUP(H1597,BD!BN$2:BO$51,2,FALSE)),"",VLOOKUP(H1597,BD!BN$2:BO$51,2,FALSE))</f>
        <v>BLOQUE 57</v>
      </c>
      <c r="J1597" s="74" t="str">
        <f t="shared" si="100"/>
        <v>SH</v>
      </c>
      <c r="K1597" s="74" t="str">
        <f t="shared" si="103"/>
        <v>DRAGO ESTE</v>
      </c>
      <c r="L1597" s="74" t="str">
        <f t="shared" si="103"/>
        <v>PAD A</v>
      </c>
      <c r="M1597" s="74" t="str">
        <f t="shared" si="101"/>
        <v>DRAGO ESTE-A001</v>
      </c>
      <c r="N1597" s="71" t="s">
        <v>3382</v>
      </c>
    </row>
    <row r="1598" spans="1:14">
      <c r="A1598" s="74" t="s">
        <v>2940</v>
      </c>
      <c r="B1598" s="74" t="s">
        <v>6309</v>
      </c>
      <c r="C1598" s="74" t="s">
        <v>2897</v>
      </c>
      <c r="D1598" s="74" t="s">
        <v>3489</v>
      </c>
      <c r="E1598" s="74" t="s">
        <v>6527</v>
      </c>
      <c r="F1598" s="74" t="s">
        <v>6528</v>
      </c>
      <c r="G1598" s="74" t="s">
        <v>6528</v>
      </c>
      <c r="H1598" s="74" t="str">
        <f t="shared" si="102"/>
        <v>B57</v>
      </c>
      <c r="I1598" s="74" t="str">
        <f>IF(ISERROR(VLOOKUP(H1598,BD!BN$2:BO$51,2,FALSE)),"",VLOOKUP(H1598,BD!BN$2:BO$51,2,FALSE))</f>
        <v>BLOQUE 57</v>
      </c>
      <c r="J1598" s="74" t="str">
        <f t="shared" si="100"/>
        <v>SH</v>
      </c>
      <c r="K1598" s="74" t="str">
        <f t="shared" si="103"/>
        <v>DRAGO ESTE</v>
      </c>
      <c r="L1598" s="74" t="str">
        <f t="shared" si="103"/>
        <v>PAD A</v>
      </c>
      <c r="M1598" s="74" t="str">
        <f t="shared" si="101"/>
        <v>DRAGO ESTE-A013</v>
      </c>
      <c r="N1598" s="71" t="s">
        <v>3382</v>
      </c>
    </row>
    <row r="1599" spans="1:14">
      <c r="A1599" s="74" t="s">
        <v>2940</v>
      </c>
      <c r="B1599" s="74" t="s">
        <v>6309</v>
      </c>
      <c r="C1599" s="74" t="s">
        <v>2897</v>
      </c>
      <c r="D1599" s="74" t="s">
        <v>3489</v>
      </c>
      <c r="E1599" s="74" t="s">
        <v>6529</v>
      </c>
      <c r="F1599" s="74" t="s">
        <v>6530</v>
      </c>
      <c r="G1599" s="74" t="s">
        <v>6530</v>
      </c>
      <c r="H1599" s="74" t="str">
        <f t="shared" si="102"/>
        <v>B57</v>
      </c>
      <c r="I1599" s="74" t="str">
        <f>IF(ISERROR(VLOOKUP(H1599,BD!BN$2:BO$51,2,FALSE)),"",VLOOKUP(H1599,BD!BN$2:BO$51,2,FALSE))</f>
        <v>BLOQUE 57</v>
      </c>
      <c r="J1599" s="74" t="str">
        <f t="shared" si="100"/>
        <v>SH</v>
      </c>
      <c r="K1599" s="74" t="str">
        <f t="shared" si="103"/>
        <v>DRAGO ESTE</v>
      </c>
      <c r="L1599" s="74" t="str">
        <f t="shared" si="103"/>
        <v>PAD A</v>
      </c>
      <c r="M1599" s="74" t="str">
        <f t="shared" si="101"/>
        <v>DRAGO ESTE-A012</v>
      </c>
      <c r="N1599" s="71" t="s">
        <v>3382</v>
      </c>
    </row>
    <row r="1600" spans="1:14">
      <c r="A1600" s="74" t="s">
        <v>2940</v>
      </c>
      <c r="B1600" s="74" t="s">
        <v>6309</v>
      </c>
      <c r="C1600" s="74" t="s">
        <v>2897</v>
      </c>
      <c r="D1600" s="74" t="s">
        <v>3489</v>
      </c>
      <c r="E1600" s="74" t="s">
        <v>6531</v>
      </c>
      <c r="F1600" s="74" t="s">
        <v>6532</v>
      </c>
      <c r="G1600" s="74" t="s">
        <v>6532</v>
      </c>
      <c r="H1600" s="74" t="str">
        <f t="shared" si="102"/>
        <v>B57</v>
      </c>
      <c r="I1600" s="74" t="str">
        <f>IF(ISERROR(VLOOKUP(H1600,BD!BN$2:BO$51,2,FALSE)),"",VLOOKUP(H1600,BD!BN$2:BO$51,2,FALSE))</f>
        <v>BLOQUE 57</v>
      </c>
      <c r="J1600" s="74" t="str">
        <f t="shared" si="100"/>
        <v>SH</v>
      </c>
      <c r="K1600" s="74" t="str">
        <f t="shared" si="103"/>
        <v>DRAGO ESTE</v>
      </c>
      <c r="L1600" s="74" t="str">
        <f t="shared" si="103"/>
        <v>PAD A</v>
      </c>
      <c r="M1600" s="74" t="str">
        <f t="shared" si="101"/>
        <v>DRAGO ESTE-A010</v>
      </c>
      <c r="N1600" s="71" t="s">
        <v>3382</v>
      </c>
    </row>
    <row r="1601" spans="1:14">
      <c r="A1601" s="74" t="s">
        <v>2940</v>
      </c>
      <c r="B1601" s="74" t="s">
        <v>6309</v>
      </c>
      <c r="C1601" s="74" t="s">
        <v>2897</v>
      </c>
      <c r="D1601" s="74" t="s">
        <v>3489</v>
      </c>
      <c r="E1601" s="74" t="s">
        <v>6533</v>
      </c>
      <c r="F1601" s="74" t="s">
        <v>6534</v>
      </c>
      <c r="G1601" s="74" t="s">
        <v>6534</v>
      </c>
      <c r="H1601" s="74" t="str">
        <f t="shared" si="102"/>
        <v>B57</v>
      </c>
      <c r="I1601" s="74" t="str">
        <f>IF(ISERROR(VLOOKUP(H1601,BD!BN$2:BO$51,2,FALSE)),"",VLOOKUP(H1601,BD!BN$2:BO$51,2,FALSE))</f>
        <v>BLOQUE 57</v>
      </c>
      <c r="J1601" s="74" t="str">
        <f t="shared" si="100"/>
        <v>SH</v>
      </c>
      <c r="K1601" s="74" t="str">
        <f t="shared" si="103"/>
        <v>DRAGO ESTE</v>
      </c>
      <c r="L1601" s="74" t="str">
        <f t="shared" si="103"/>
        <v>PAD A</v>
      </c>
      <c r="M1601" s="74" t="str">
        <f t="shared" si="101"/>
        <v>DRAGO ESTE-A005</v>
      </c>
      <c r="N1601" s="71" t="s">
        <v>3382</v>
      </c>
    </row>
    <row r="1602" spans="1:14">
      <c r="A1602" s="74" t="s">
        <v>2940</v>
      </c>
      <c r="B1602" s="74" t="s">
        <v>6309</v>
      </c>
      <c r="C1602" s="74" t="s">
        <v>2897</v>
      </c>
      <c r="D1602" s="74" t="s">
        <v>3489</v>
      </c>
      <c r="E1602" s="74" t="s">
        <v>6535</v>
      </c>
      <c r="F1602" s="74" t="s">
        <v>6536</v>
      </c>
      <c r="G1602" s="74" t="s">
        <v>6536</v>
      </c>
      <c r="H1602" s="74" t="str">
        <f t="shared" si="102"/>
        <v>B57</v>
      </c>
      <c r="I1602" s="74" t="str">
        <f>IF(ISERROR(VLOOKUP(H1602,BD!BN$2:BO$51,2,FALSE)),"",VLOOKUP(H1602,BD!BN$2:BO$51,2,FALSE))</f>
        <v>BLOQUE 57</v>
      </c>
      <c r="J1602" s="74" t="str">
        <f t="shared" si="100"/>
        <v>SH</v>
      </c>
      <c r="K1602" s="74" t="str">
        <f t="shared" si="103"/>
        <v>DRAGO ESTE</v>
      </c>
      <c r="L1602" s="74" t="str">
        <f t="shared" si="103"/>
        <v>PAD A</v>
      </c>
      <c r="M1602" s="74" t="str">
        <f t="shared" si="101"/>
        <v>DRAGO ESTE-A014</v>
      </c>
      <c r="N1602" s="71" t="s">
        <v>3382</v>
      </c>
    </row>
    <row r="1603" spans="1:14">
      <c r="A1603" s="74" t="s">
        <v>2940</v>
      </c>
      <c r="B1603" s="74" t="s">
        <v>6309</v>
      </c>
      <c r="C1603" s="74" t="s">
        <v>2897</v>
      </c>
      <c r="D1603" s="74" t="s">
        <v>3489</v>
      </c>
      <c r="E1603" s="74" t="s">
        <v>6537</v>
      </c>
      <c r="F1603" s="74" t="s">
        <v>6538</v>
      </c>
      <c r="G1603" s="74" t="s">
        <v>6538</v>
      </c>
      <c r="H1603" s="74" t="str">
        <f t="shared" si="102"/>
        <v>B57</v>
      </c>
      <c r="I1603" s="74" t="str">
        <f>IF(ISERROR(VLOOKUP(H1603,BD!BN$2:BO$51,2,FALSE)),"",VLOOKUP(H1603,BD!BN$2:BO$51,2,FALSE))</f>
        <v>BLOQUE 57</v>
      </c>
      <c r="J1603" s="74" t="str">
        <f t="shared" ref="J1603:J1666" si="104">IF(B1603="","",B1603)</f>
        <v>SH</v>
      </c>
      <c r="K1603" s="74" t="str">
        <f t="shared" si="103"/>
        <v>DRAGO ESTE</v>
      </c>
      <c r="L1603" s="74" t="str">
        <f t="shared" si="103"/>
        <v>PAD A</v>
      </c>
      <c r="M1603" s="74" t="str">
        <f t="shared" si="101"/>
        <v>DRAGO ESTE-A008</v>
      </c>
      <c r="N1603" s="71" t="s">
        <v>3382</v>
      </c>
    </row>
    <row r="1604" spans="1:14">
      <c r="A1604" s="74" t="s">
        <v>2940</v>
      </c>
      <c r="B1604" s="74" t="s">
        <v>6309</v>
      </c>
      <c r="C1604" s="74" t="s">
        <v>2897</v>
      </c>
      <c r="D1604" s="74" t="s">
        <v>3489</v>
      </c>
      <c r="E1604" s="74" t="s">
        <v>6539</v>
      </c>
      <c r="F1604" s="74" t="s">
        <v>6540</v>
      </c>
      <c r="G1604" s="74" t="s">
        <v>6540</v>
      </c>
      <c r="H1604" s="74" t="str">
        <f t="shared" si="102"/>
        <v>B57</v>
      </c>
      <c r="I1604" s="74" t="str">
        <f>IF(ISERROR(VLOOKUP(H1604,BD!BN$2:BO$51,2,FALSE)),"",VLOOKUP(H1604,BD!BN$2:BO$51,2,FALSE))</f>
        <v>BLOQUE 57</v>
      </c>
      <c r="J1604" s="74" t="str">
        <f t="shared" si="104"/>
        <v>SH</v>
      </c>
      <c r="K1604" s="74" t="str">
        <f t="shared" si="103"/>
        <v>DRAGO ESTE</v>
      </c>
      <c r="L1604" s="74" t="str">
        <f t="shared" si="103"/>
        <v>PAD A</v>
      </c>
      <c r="M1604" s="74" t="str">
        <f t="shared" si="101"/>
        <v>DRAGO ESTE-A009</v>
      </c>
      <c r="N1604" s="71" t="s">
        <v>3382</v>
      </c>
    </row>
    <row r="1605" spans="1:14">
      <c r="A1605" s="74" t="s">
        <v>2940</v>
      </c>
      <c r="B1605" s="74" t="s">
        <v>6309</v>
      </c>
      <c r="C1605" s="74" t="s">
        <v>2889</v>
      </c>
      <c r="D1605" s="74" t="s">
        <v>3489</v>
      </c>
      <c r="E1605" s="74" t="s">
        <v>6541</v>
      </c>
      <c r="F1605" s="74" t="s">
        <v>6542</v>
      </c>
      <c r="G1605" s="74" t="s">
        <v>6542</v>
      </c>
      <c r="H1605" s="74" t="str">
        <f t="shared" si="102"/>
        <v>B57</v>
      </c>
      <c r="I1605" s="74" t="str">
        <f>IF(ISERROR(VLOOKUP(H1605,BD!BN$2:BO$51,2,FALSE)),"",VLOOKUP(H1605,BD!BN$2:BO$51,2,FALSE))</f>
        <v>BLOQUE 57</v>
      </c>
      <c r="J1605" s="74" t="str">
        <f t="shared" si="104"/>
        <v>SH</v>
      </c>
      <c r="K1605" s="74" t="str">
        <f t="shared" si="103"/>
        <v>DRAGO NORTE</v>
      </c>
      <c r="L1605" s="74" t="str">
        <f t="shared" si="103"/>
        <v>PAD A</v>
      </c>
      <c r="M1605" s="74" t="str">
        <f t="shared" si="101"/>
        <v>DRAGO NORTE-A011</v>
      </c>
      <c r="N1605" s="71" t="s">
        <v>3382</v>
      </c>
    </row>
    <row r="1606" spans="1:14">
      <c r="A1606" s="74" t="s">
        <v>2940</v>
      </c>
      <c r="B1606" s="74" t="s">
        <v>6309</v>
      </c>
      <c r="C1606" s="74" t="s">
        <v>2889</v>
      </c>
      <c r="D1606" s="74" t="s">
        <v>3489</v>
      </c>
      <c r="E1606" s="74" t="s">
        <v>6543</v>
      </c>
      <c r="F1606" s="74" t="s">
        <v>6544</v>
      </c>
      <c r="G1606" s="74" t="s">
        <v>6544</v>
      </c>
      <c r="H1606" s="74" t="str">
        <f t="shared" si="102"/>
        <v>B57</v>
      </c>
      <c r="I1606" s="74" t="str">
        <f>IF(ISERROR(VLOOKUP(H1606,BD!BN$2:BO$51,2,FALSE)),"",VLOOKUP(H1606,BD!BN$2:BO$51,2,FALSE))</f>
        <v>BLOQUE 57</v>
      </c>
      <c r="J1606" s="74" t="str">
        <f t="shared" si="104"/>
        <v>SH</v>
      </c>
      <c r="K1606" s="74" t="str">
        <f t="shared" si="103"/>
        <v>DRAGO NORTE</v>
      </c>
      <c r="L1606" s="74" t="str">
        <f t="shared" si="103"/>
        <v>PAD A</v>
      </c>
      <c r="M1606" s="74" t="str">
        <f t="shared" si="101"/>
        <v>DRAGO NORTE-A006</v>
      </c>
      <c r="N1606" s="71" t="s">
        <v>3382</v>
      </c>
    </row>
    <row r="1607" spans="1:14">
      <c r="A1607" s="74" t="s">
        <v>2940</v>
      </c>
      <c r="B1607" s="74" t="s">
        <v>6309</v>
      </c>
      <c r="C1607" s="74" t="s">
        <v>2889</v>
      </c>
      <c r="D1607" s="74" t="s">
        <v>3489</v>
      </c>
      <c r="E1607" s="74" t="s">
        <v>6545</v>
      </c>
      <c r="F1607" s="74" t="s">
        <v>6546</v>
      </c>
      <c r="G1607" s="74" t="s">
        <v>6546</v>
      </c>
      <c r="H1607" s="74" t="str">
        <f t="shared" si="102"/>
        <v>B57</v>
      </c>
      <c r="I1607" s="74" t="str">
        <f>IF(ISERROR(VLOOKUP(H1607,BD!BN$2:BO$51,2,FALSE)),"",VLOOKUP(H1607,BD!BN$2:BO$51,2,FALSE))</f>
        <v>BLOQUE 57</v>
      </c>
      <c r="J1607" s="74" t="str">
        <f t="shared" si="104"/>
        <v>SH</v>
      </c>
      <c r="K1607" s="74" t="str">
        <f t="shared" si="103"/>
        <v>DRAGO NORTE</v>
      </c>
      <c r="L1607" s="74" t="str">
        <f t="shared" si="103"/>
        <v>PAD A</v>
      </c>
      <c r="M1607" s="74" t="str">
        <f t="shared" si="101"/>
        <v>DRAGO NORTE-A015</v>
      </c>
      <c r="N1607" s="71" t="s">
        <v>3382</v>
      </c>
    </row>
    <row r="1608" spans="1:14">
      <c r="A1608" s="74" t="s">
        <v>2940</v>
      </c>
      <c r="B1608" s="74" t="s">
        <v>6309</v>
      </c>
      <c r="C1608" s="74" t="s">
        <v>2889</v>
      </c>
      <c r="D1608" s="74" t="s">
        <v>3489</v>
      </c>
      <c r="E1608" s="74" t="s">
        <v>6547</v>
      </c>
      <c r="F1608" s="74" t="s">
        <v>6548</v>
      </c>
      <c r="G1608" s="74" t="s">
        <v>6548</v>
      </c>
      <c r="H1608" s="74" t="str">
        <f t="shared" si="102"/>
        <v>B57</v>
      </c>
      <c r="I1608" s="74" t="str">
        <f>IF(ISERROR(VLOOKUP(H1608,BD!BN$2:BO$51,2,FALSE)),"",VLOOKUP(H1608,BD!BN$2:BO$51,2,FALSE))</f>
        <v>BLOQUE 57</v>
      </c>
      <c r="J1608" s="74" t="str">
        <f t="shared" si="104"/>
        <v>SH</v>
      </c>
      <c r="K1608" s="74" t="str">
        <f t="shared" si="103"/>
        <v>DRAGO NORTE</v>
      </c>
      <c r="L1608" s="74" t="str">
        <f t="shared" si="103"/>
        <v>PAD A</v>
      </c>
      <c r="M1608" s="74" t="str">
        <f t="shared" si="101"/>
        <v>DRAGO NORTE-A003</v>
      </c>
      <c r="N1608" s="71" t="s">
        <v>3382</v>
      </c>
    </row>
    <row r="1609" spans="1:14">
      <c r="A1609" s="74" t="s">
        <v>2940</v>
      </c>
      <c r="B1609" s="74" t="s">
        <v>6309</v>
      </c>
      <c r="C1609" s="74" t="s">
        <v>2889</v>
      </c>
      <c r="D1609" s="74" t="s">
        <v>3489</v>
      </c>
      <c r="E1609" s="74" t="s">
        <v>6549</v>
      </c>
      <c r="F1609" s="74" t="s">
        <v>6550</v>
      </c>
      <c r="G1609" s="74" t="s">
        <v>6550</v>
      </c>
      <c r="H1609" s="74" t="str">
        <f t="shared" si="102"/>
        <v>B57</v>
      </c>
      <c r="I1609" s="74" t="str">
        <f>IF(ISERROR(VLOOKUP(H1609,BD!BN$2:BO$51,2,FALSE)),"",VLOOKUP(H1609,BD!BN$2:BO$51,2,FALSE))</f>
        <v>BLOQUE 57</v>
      </c>
      <c r="J1609" s="74" t="str">
        <f t="shared" si="104"/>
        <v>SH</v>
      </c>
      <c r="K1609" s="74" t="str">
        <f t="shared" si="103"/>
        <v>DRAGO NORTE</v>
      </c>
      <c r="L1609" s="74" t="str">
        <f t="shared" si="103"/>
        <v>PAD A</v>
      </c>
      <c r="M1609" s="74" t="str">
        <f t="shared" si="101"/>
        <v>DRAGO NORTE-A001</v>
      </c>
      <c r="N1609" s="71" t="s">
        <v>3382</v>
      </c>
    </row>
    <row r="1610" spans="1:14">
      <c r="A1610" s="74" t="s">
        <v>2940</v>
      </c>
      <c r="B1610" s="74" t="s">
        <v>6309</v>
      </c>
      <c r="C1610" s="74" t="s">
        <v>2889</v>
      </c>
      <c r="D1610" s="74" t="s">
        <v>3489</v>
      </c>
      <c r="E1610" s="74" t="s">
        <v>6551</v>
      </c>
      <c r="F1610" s="74" t="s">
        <v>6552</v>
      </c>
      <c r="G1610" s="74" t="s">
        <v>6552</v>
      </c>
      <c r="H1610" s="74" t="str">
        <f t="shared" si="102"/>
        <v>B57</v>
      </c>
      <c r="I1610" s="74" t="str">
        <f>IF(ISERROR(VLOOKUP(H1610,BD!BN$2:BO$51,2,FALSE)),"",VLOOKUP(H1610,BD!BN$2:BO$51,2,FALSE))</f>
        <v>BLOQUE 57</v>
      </c>
      <c r="J1610" s="74" t="str">
        <f t="shared" si="104"/>
        <v>SH</v>
      </c>
      <c r="K1610" s="74" t="str">
        <f t="shared" si="103"/>
        <v>DRAGO NORTE</v>
      </c>
      <c r="L1610" s="74" t="str">
        <f t="shared" si="103"/>
        <v>PAD A</v>
      </c>
      <c r="M1610" s="74" t="str">
        <f t="shared" si="101"/>
        <v>DRAGO NORTE-A020</v>
      </c>
      <c r="N1610" s="71" t="s">
        <v>3382</v>
      </c>
    </row>
    <row r="1611" spans="1:14">
      <c r="A1611" s="74" t="s">
        <v>2940</v>
      </c>
      <c r="B1611" s="74" t="s">
        <v>6309</v>
      </c>
      <c r="C1611" s="74" t="s">
        <v>2889</v>
      </c>
      <c r="D1611" s="74" t="s">
        <v>3489</v>
      </c>
      <c r="E1611" s="74" t="s">
        <v>6553</v>
      </c>
      <c r="F1611" s="74" t="s">
        <v>6554</v>
      </c>
      <c r="G1611" s="74" t="s">
        <v>6554</v>
      </c>
      <c r="H1611" s="74" t="str">
        <f t="shared" si="102"/>
        <v>B57</v>
      </c>
      <c r="I1611" s="74" t="str">
        <f>IF(ISERROR(VLOOKUP(H1611,BD!BN$2:BO$51,2,FALSE)),"",VLOOKUP(H1611,BD!BN$2:BO$51,2,FALSE))</f>
        <v>BLOQUE 57</v>
      </c>
      <c r="J1611" s="74" t="str">
        <f t="shared" si="104"/>
        <v>SH</v>
      </c>
      <c r="K1611" s="74" t="str">
        <f t="shared" si="103"/>
        <v>DRAGO NORTE</v>
      </c>
      <c r="L1611" s="74" t="str">
        <f t="shared" si="103"/>
        <v>PAD A</v>
      </c>
      <c r="M1611" s="74" t="str">
        <f t="shared" si="101"/>
        <v>DRAGO NORTE-A043</v>
      </c>
      <c r="N1611" s="71" t="s">
        <v>3382</v>
      </c>
    </row>
    <row r="1612" spans="1:14">
      <c r="A1612" s="74" t="s">
        <v>2940</v>
      </c>
      <c r="B1612" s="74" t="s">
        <v>6309</v>
      </c>
      <c r="C1612" s="74" t="s">
        <v>2889</v>
      </c>
      <c r="D1612" s="74" t="s">
        <v>3489</v>
      </c>
      <c r="E1612" s="74" t="s">
        <v>6555</v>
      </c>
      <c r="F1612" s="74" t="s">
        <v>6556</v>
      </c>
      <c r="G1612" s="74" t="s">
        <v>6556</v>
      </c>
      <c r="H1612" s="74" t="str">
        <f t="shared" si="102"/>
        <v>B57</v>
      </c>
      <c r="I1612" s="74" t="str">
        <f>IF(ISERROR(VLOOKUP(H1612,BD!BN$2:BO$51,2,FALSE)),"",VLOOKUP(H1612,BD!BN$2:BO$51,2,FALSE))</f>
        <v>BLOQUE 57</v>
      </c>
      <c r="J1612" s="74" t="str">
        <f t="shared" si="104"/>
        <v>SH</v>
      </c>
      <c r="K1612" s="74" t="str">
        <f t="shared" si="103"/>
        <v>DRAGO NORTE</v>
      </c>
      <c r="L1612" s="74" t="str">
        <f t="shared" si="103"/>
        <v>PAD A</v>
      </c>
      <c r="M1612" s="74" t="str">
        <f t="shared" si="101"/>
        <v>DRAGO NORTE-A034</v>
      </c>
      <c r="N1612" s="71" t="s">
        <v>3382</v>
      </c>
    </row>
    <row r="1613" spans="1:14">
      <c r="A1613" s="74" t="s">
        <v>2940</v>
      </c>
      <c r="B1613" s="74" t="s">
        <v>6309</v>
      </c>
      <c r="C1613" s="74" t="s">
        <v>2889</v>
      </c>
      <c r="D1613" s="74" t="s">
        <v>3489</v>
      </c>
      <c r="E1613" s="74" t="s">
        <v>6557</v>
      </c>
      <c r="F1613" s="74" t="s">
        <v>6558</v>
      </c>
      <c r="G1613" s="74" t="s">
        <v>6558</v>
      </c>
      <c r="H1613" s="74" t="str">
        <f>+A1613</f>
        <v>B57</v>
      </c>
      <c r="I1613" s="74" t="str">
        <f>IF(ISERROR(VLOOKUP(H1613,BD!BN$2:BO$51,2,FALSE)),"",VLOOKUP(H1613,BD!BN$2:BO$51,2,FALSE))</f>
        <v>BLOQUE 57</v>
      </c>
      <c r="J1613" s="74" t="str">
        <f t="shared" si="104"/>
        <v>SH</v>
      </c>
      <c r="K1613" s="74" t="str">
        <f>+C1613</f>
        <v>DRAGO NORTE</v>
      </c>
      <c r="L1613" s="74" t="str">
        <f>+D1613</f>
        <v>PAD A</v>
      </c>
      <c r="M1613" s="74" t="str">
        <f t="shared" si="101"/>
        <v>DRAGO NORTE-A014</v>
      </c>
      <c r="N1613" s="71" t="s">
        <v>3382</v>
      </c>
    </row>
    <row r="1614" spans="1:14">
      <c r="A1614" s="74" t="s">
        <v>2940</v>
      </c>
      <c r="B1614" s="74" t="s">
        <v>6309</v>
      </c>
      <c r="C1614" s="74" t="s">
        <v>2889</v>
      </c>
      <c r="D1614" s="74" t="s">
        <v>3489</v>
      </c>
      <c r="E1614" s="74" t="s">
        <v>6557</v>
      </c>
      <c r="F1614" s="74" t="s">
        <v>6558</v>
      </c>
      <c r="G1614" s="74" t="s">
        <v>6559</v>
      </c>
      <c r="H1614" s="74" t="str">
        <f t="shared" si="102"/>
        <v>B57</v>
      </c>
      <c r="I1614" s="74" t="str">
        <f>IF(ISERROR(VLOOKUP(H1614,BD!BN$2:BO$51,2,FALSE)),"",VLOOKUP(H1614,BD!BN$2:BO$51,2,FALSE))</f>
        <v>BLOQUE 57</v>
      </c>
      <c r="J1614" s="74" t="str">
        <f t="shared" si="104"/>
        <v>SH</v>
      </c>
      <c r="K1614" s="74" t="str">
        <f t="shared" si="103"/>
        <v>DRAGO NORTE</v>
      </c>
      <c r="L1614" s="74" t="str">
        <f t="shared" si="103"/>
        <v>PAD A</v>
      </c>
      <c r="M1614" s="74" t="str">
        <f t="shared" si="101"/>
        <v>DRAGO NORTE-A014S1</v>
      </c>
      <c r="N1614" s="71" t="s">
        <v>3382</v>
      </c>
    </row>
    <row r="1615" spans="1:14">
      <c r="A1615" s="74" t="s">
        <v>2940</v>
      </c>
      <c r="B1615" s="74" t="s">
        <v>6309</v>
      </c>
      <c r="C1615" s="74" t="s">
        <v>2889</v>
      </c>
      <c r="D1615" s="74" t="s">
        <v>3489</v>
      </c>
      <c r="E1615" s="74" t="s">
        <v>6560</v>
      </c>
      <c r="F1615" s="74" t="s">
        <v>6561</v>
      </c>
      <c r="G1615" s="74" t="s">
        <v>6561</v>
      </c>
      <c r="H1615" s="74" t="str">
        <f t="shared" si="102"/>
        <v>B57</v>
      </c>
      <c r="I1615" s="74" t="str">
        <f>IF(ISERROR(VLOOKUP(H1615,BD!BN$2:BO$51,2,FALSE)),"",VLOOKUP(H1615,BD!BN$2:BO$51,2,FALSE))</f>
        <v>BLOQUE 57</v>
      </c>
      <c r="J1615" s="74" t="str">
        <f t="shared" si="104"/>
        <v>SH</v>
      </c>
      <c r="K1615" s="74" t="str">
        <f t="shared" si="103"/>
        <v>DRAGO NORTE</v>
      </c>
      <c r="L1615" s="74" t="str">
        <f t="shared" si="103"/>
        <v>PAD A</v>
      </c>
      <c r="M1615" s="74" t="str">
        <f t="shared" ref="M1615:M1678" si="105">+IF(F1615=F1614,E1615&amp;RIGHT(G1615,2),E1615)</f>
        <v>DRAGO NORTE-A035</v>
      </c>
      <c r="N1615" s="71" t="s">
        <v>3382</v>
      </c>
    </row>
    <row r="1616" spans="1:14">
      <c r="A1616" s="74" t="s">
        <v>2940</v>
      </c>
      <c r="B1616" s="74" t="s">
        <v>6309</v>
      </c>
      <c r="C1616" s="74" t="s">
        <v>2889</v>
      </c>
      <c r="D1616" s="74" t="s">
        <v>3489</v>
      </c>
      <c r="E1616" s="74" t="s">
        <v>6560</v>
      </c>
      <c r="F1616" s="74" t="s">
        <v>6561</v>
      </c>
      <c r="G1616" s="74" t="s">
        <v>6562</v>
      </c>
      <c r="H1616" s="74" t="str">
        <f t="shared" si="102"/>
        <v>B57</v>
      </c>
      <c r="I1616" s="74" t="str">
        <f>IF(ISERROR(VLOOKUP(H1616,BD!BN$2:BO$51,2,FALSE)),"",VLOOKUP(H1616,BD!BN$2:BO$51,2,FALSE))</f>
        <v>BLOQUE 57</v>
      </c>
      <c r="J1616" s="74" t="str">
        <f t="shared" si="104"/>
        <v>SH</v>
      </c>
      <c r="K1616" s="74" t="str">
        <f t="shared" si="103"/>
        <v>DRAGO NORTE</v>
      </c>
      <c r="L1616" s="74" t="str">
        <f t="shared" si="103"/>
        <v>PAD A</v>
      </c>
      <c r="M1616" s="74" t="str">
        <f t="shared" si="105"/>
        <v>DRAGO NORTE-A035S1</v>
      </c>
      <c r="N1616" s="71" t="s">
        <v>3382</v>
      </c>
    </row>
    <row r="1617" spans="1:14">
      <c r="A1617" s="74" t="s">
        <v>2940</v>
      </c>
      <c r="B1617" s="74" t="s">
        <v>6309</v>
      </c>
      <c r="C1617" s="74" t="s">
        <v>2897</v>
      </c>
      <c r="D1617" s="74" t="s">
        <v>3489</v>
      </c>
      <c r="E1617" s="74" t="s">
        <v>6563</v>
      </c>
      <c r="F1617" s="74" t="s">
        <v>6564</v>
      </c>
      <c r="G1617" s="74" t="s">
        <v>6564</v>
      </c>
      <c r="H1617" s="74" t="str">
        <f>+A1617</f>
        <v>B57</v>
      </c>
      <c r="I1617" s="74" t="str">
        <f>IF(ISERROR(VLOOKUP(H1617,BD!BN$2:BO$51,2,FALSE)),"",VLOOKUP(H1617,BD!BN$2:BO$51,2,FALSE))</f>
        <v>BLOQUE 57</v>
      </c>
      <c r="J1617" s="74" t="str">
        <f>IF(B1617="","",B1617)</f>
        <v>SH</v>
      </c>
      <c r="K1617" s="74" t="str">
        <f>+C1617</f>
        <v>DRAGO ESTE</v>
      </c>
      <c r="L1617" s="74" t="str">
        <f>+D1617</f>
        <v>PAD A</v>
      </c>
      <c r="M1617" s="74" t="str">
        <f t="shared" si="105"/>
        <v>DRAGO ESTE-A036PH</v>
      </c>
      <c r="N1617" s="71" t="s">
        <v>3382</v>
      </c>
    </row>
    <row r="1618" spans="1:14">
      <c r="A1618" s="74" t="s">
        <v>2940</v>
      </c>
      <c r="B1618" s="74" t="s">
        <v>6309</v>
      </c>
      <c r="C1618" s="74" t="s">
        <v>2897</v>
      </c>
      <c r="D1618" s="74" t="s">
        <v>3489</v>
      </c>
      <c r="E1618" s="74" t="s">
        <v>6563</v>
      </c>
      <c r="F1618" s="74" t="s">
        <v>6564</v>
      </c>
      <c r="G1618" s="74" t="s">
        <v>6565</v>
      </c>
      <c r="H1618" s="74" t="str">
        <f>+A1618</f>
        <v>B57</v>
      </c>
      <c r="I1618" s="74" t="str">
        <f>IF(ISERROR(VLOOKUP(H1618,BD!BN$2:BO$51,2,FALSE)),"",VLOOKUP(H1618,BD!BN$2:BO$51,2,FALSE))</f>
        <v>BLOQUE 57</v>
      </c>
      <c r="J1618" s="74" t="str">
        <f>IF(B1618="","",B1618)</f>
        <v>SH</v>
      </c>
      <c r="K1618" s="74" t="str">
        <f>+C1618</f>
        <v>DRAGO ESTE</v>
      </c>
      <c r="L1618" s="74" t="str">
        <f>+D1618</f>
        <v>PAD A</v>
      </c>
      <c r="M1618" s="74" t="str">
        <f t="shared" si="105"/>
        <v>DRAGO ESTE-A036PHR1</v>
      </c>
      <c r="N1618" s="71" t="s">
        <v>3382</v>
      </c>
    </row>
    <row r="1619" spans="1:14">
      <c r="A1619" s="74" t="s">
        <v>2940</v>
      </c>
      <c r="B1619" s="74" t="s">
        <v>6309</v>
      </c>
      <c r="C1619" s="74" t="s">
        <v>2889</v>
      </c>
      <c r="D1619" s="74" t="s">
        <v>3489</v>
      </c>
      <c r="E1619" s="74" t="s">
        <v>6566</v>
      </c>
      <c r="F1619" s="74" t="s">
        <v>6567</v>
      </c>
      <c r="G1619" s="74" t="s">
        <v>6567</v>
      </c>
      <c r="H1619" s="74" t="str">
        <f t="shared" si="102"/>
        <v>B57</v>
      </c>
      <c r="I1619" s="74" t="str">
        <f>IF(ISERROR(VLOOKUP(H1619,BD!BN$2:BO$51,2,FALSE)),"",VLOOKUP(H1619,BD!BN$2:BO$51,2,FALSE))</f>
        <v>BLOQUE 57</v>
      </c>
      <c r="J1619" s="74" t="str">
        <f t="shared" si="104"/>
        <v>SH</v>
      </c>
      <c r="K1619" s="74" t="str">
        <f t="shared" si="103"/>
        <v>DRAGO NORTE</v>
      </c>
      <c r="L1619" s="74" t="str">
        <f t="shared" si="103"/>
        <v>PAD A</v>
      </c>
      <c r="M1619" s="74" t="str">
        <f t="shared" si="105"/>
        <v>DRAGO NORTE-A042</v>
      </c>
      <c r="N1619" s="71" t="s">
        <v>3382</v>
      </c>
    </row>
    <row r="1620" spans="1:14">
      <c r="A1620" s="74" t="s">
        <v>2940</v>
      </c>
      <c r="B1620" s="74" t="s">
        <v>6309</v>
      </c>
      <c r="C1620" s="74" t="s">
        <v>2889</v>
      </c>
      <c r="D1620" s="74" t="s">
        <v>3489</v>
      </c>
      <c r="E1620" s="74" t="s">
        <v>6568</v>
      </c>
      <c r="F1620" s="74" t="s">
        <v>6569</v>
      </c>
      <c r="G1620" s="74" t="s">
        <v>6569</v>
      </c>
      <c r="H1620" s="74" t="str">
        <f t="shared" si="102"/>
        <v>B57</v>
      </c>
      <c r="I1620" s="74" t="str">
        <f>IF(ISERROR(VLOOKUP(H1620,BD!BN$2:BO$51,2,FALSE)),"",VLOOKUP(H1620,BD!BN$2:BO$51,2,FALSE))</f>
        <v>BLOQUE 57</v>
      </c>
      <c r="J1620" s="74" t="str">
        <f t="shared" si="104"/>
        <v>SH</v>
      </c>
      <c r="K1620" s="74" t="str">
        <f t="shared" si="103"/>
        <v>DRAGO NORTE</v>
      </c>
      <c r="L1620" s="74" t="str">
        <f t="shared" si="103"/>
        <v>PAD A</v>
      </c>
      <c r="M1620" s="74" t="str">
        <f t="shared" si="105"/>
        <v>DRAGO NORTE-A048</v>
      </c>
      <c r="N1620" s="71" t="s">
        <v>3382</v>
      </c>
    </row>
    <row r="1621" spans="1:14">
      <c r="A1621" s="74" t="s">
        <v>2940</v>
      </c>
      <c r="B1621" s="74" t="s">
        <v>6309</v>
      </c>
      <c r="C1621" s="74" t="s">
        <v>2889</v>
      </c>
      <c r="D1621" s="74" t="s">
        <v>3516</v>
      </c>
      <c r="E1621" s="74" t="s">
        <v>6570</v>
      </c>
      <c r="F1621" s="74" t="s">
        <v>6571</v>
      </c>
      <c r="G1621" s="74" t="s">
        <v>6571</v>
      </c>
      <c r="H1621" s="74" t="str">
        <f t="shared" si="102"/>
        <v>B57</v>
      </c>
      <c r="I1621" s="74" t="str">
        <f>IF(ISERROR(VLOOKUP(H1621,BD!BN$2:BO$51,2,FALSE)),"",VLOOKUP(H1621,BD!BN$2:BO$51,2,FALSE))</f>
        <v>BLOQUE 57</v>
      </c>
      <c r="J1621" s="74" t="str">
        <f t="shared" si="104"/>
        <v>SH</v>
      </c>
      <c r="K1621" s="74" t="str">
        <f t="shared" si="103"/>
        <v>DRAGO NORTE</v>
      </c>
      <c r="L1621" s="74" t="str">
        <f t="shared" si="103"/>
        <v>PAD B</v>
      </c>
      <c r="M1621" s="74" t="str">
        <f t="shared" si="105"/>
        <v>DRAGO NORTE-B016</v>
      </c>
      <c r="N1621" s="71" t="s">
        <v>3382</v>
      </c>
    </row>
    <row r="1622" spans="1:14">
      <c r="A1622" s="74" t="s">
        <v>2940</v>
      </c>
      <c r="B1622" s="74" t="s">
        <v>6309</v>
      </c>
      <c r="C1622" s="74" t="s">
        <v>2889</v>
      </c>
      <c r="D1622" s="74" t="s">
        <v>3516</v>
      </c>
      <c r="E1622" s="74" t="s">
        <v>6572</v>
      </c>
      <c r="F1622" s="74" t="s">
        <v>6573</v>
      </c>
      <c r="G1622" s="74" t="s">
        <v>6573</v>
      </c>
      <c r="H1622" s="74" t="str">
        <f t="shared" ref="H1622:H1685" si="106">+A1622</f>
        <v>B57</v>
      </c>
      <c r="I1622" s="74" t="str">
        <f>IF(ISERROR(VLOOKUP(H1622,BD!BN$2:BO$51,2,FALSE)),"",VLOOKUP(H1622,BD!BN$2:BO$51,2,FALSE))</f>
        <v>BLOQUE 57</v>
      </c>
      <c r="J1622" s="74" t="str">
        <f t="shared" si="104"/>
        <v>SH</v>
      </c>
      <c r="K1622" s="74" t="str">
        <f t="shared" si="103"/>
        <v>DRAGO NORTE</v>
      </c>
      <c r="L1622" s="74" t="str">
        <f t="shared" si="103"/>
        <v>PAD B</v>
      </c>
      <c r="M1622" s="74" t="str">
        <f t="shared" si="105"/>
        <v>DRAGO NORTE-B002</v>
      </c>
      <c r="N1622" s="71" t="s">
        <v>3382</v>
      </c>
    </row>
    <row r="1623" spans="1:14">
      <c r="A1623" s="74" t="s">
        <v>2940</v>
      </c>
      <c r="B1623" s="74" t="s">
        <v>6309</v>
      </c>
      <c r="C1623" s="74" t="s">
        <v>2889</v>
      </c>
      <c r="D1623" s="74" t="s">
        <v>3516</v>
      </c>
      <c r="E1623" s="74" t="s">
        <v>6574</v>
      </c>
      <c r="F1623" s="74" t="s">
        <v>6575</v>
      </c>
      <c r="G1623" s="74" t="s">
        <v>6575</v>
      </c>
      <c r="H1623" s="74" t="str">
        <f t="shared" si="106"/>
        <v>B57</v>
      </c>
      <c r="I1623" s="74" t="str">
        <f>IF(ISERROR(VLOOKUP(H1623,BD!BN$2:BO$51,2,FALSE)),"",VLOOKUP(H1623,BD!BN$2:BO$51,2,FALSE))</f>
        <v>BLOQUE 57</v>
      </c>
      <c r="J1623" s="74" t="str">
        <f t="shared" si="104"/>
        <v>SH</v>
      </c>
      <c r="K1623" s="74" t="str">
        <f t="shared" si="103"/>
        <v>DRAGO NORTE</v>
      </c>
      <c r="L1623" s="74" t="str">
        <f t="shared" si="103"/>
        <v>PAD B</v>
      </c>
      <c r="M1623" s="74" t="str">
        <f t="shared" si="105"/>
        <v>DRAGO NORTE-B018</v>
      </c>
      <c r="N1623" s="71" t="s">
        <v>3382</v>
      </c>
    </row>
    <row r="1624" spans="1:14">
      <c r="A1624" s="74" t="s">
        <v>2940</v>
      </c>
      <c r="B1624" s="74" t="s">
        <v>6309</v>
      </c>
      <c r="C1624" s="74" t="s">
        <v>2889</v>
      </c>
      <c r="D1624" s="74" t="s">
        <v>3516</v>
      </c>
      <c r="E1624" s="74" t="s">
        <v>6576</v>
      </c>
      <c r="F1624" s="74" t="s">
        <v>6577</v>
      </c>
      <c r="G1624" s="74" t="s">
        <v>6577</v>
      </c>
      <c r="H1624" s="74" t="str">
        <f t="shared" si="106"/>
        <v>B57</v>
      </c>
      <c r="I1624" s="74" t="str">
        <f>IF(ISERROR(VLOOKUP(H1624,BD!BN$2:BO$51,2,FALSE)),"",VLOOKUP(H1624,BD!BN$2:BO$51,2,FALSE))</f>
        <v>BLOQUE 57</v>
      </c>
      <c r="J1624" s="74" t="str">
        <f t="shared" si="104"/>
        <v>SH</v>
      </c>
      <c r="K1624" s="74" t="str">
        <f t="shared" si="103"/>
        <v>DRAGO NORTE</v>
      </c>
      <c r="L1624" s="74" t="str">
        <f t="shared" si="103"/>
        <v>PAD B</v>
      </c>
      <c r="M1624" s="74" t="str">
        <f t="shared" si="105"/>
        <v>DRAGO NORTE-B032</v>
      </c>
      <c r="N1624" s="71" t="s">
        <v>3382</v>
      </c>
    </row>
    <row r="1625" spans="1:14">
      <c r="A1625" s="74" t="s">
        <v>2940</v>
      </c>
      <c r="B1625" s="74" t="s">
        <v>6309</v>
      </c>
      <c r="C1625" s="74" t="s">
        <v>2889</v>
      </c>
      <c r="D1625" s="74" t="s">
        <v>3516</v>
      </c>
      <c r="E1625" s="74" t="s">
        <v>6578</v>
      </c>
      <c r="F1625" s="74" t="s">
        <v>6579</v>
      </c>
      <c r="G1625" s="74" t="s">
        <v>6579</v>
      </c>
      <c r="H1625" s="74" t="str">
        <f t="shared" si="106"/>
        <v>B57</v>
      </c>
      <c r="I1625" s="74" t="str">
        <f>IF(ISERROR(VLOOKUP(H1625,BD!BN$2:BO$51,2,FALSE)),"",VLOOKUP(H1625,BD!BN$2:BO$51,2,FALSE))</f>
        <v>BLOQUE 57</v>
      </c>
      <c r="J1625" s="74" t="str">
        <f t="shared" si="104"/>
        <v>SH</v>
      </c>
      <c r="K1625" s="74" t="str">
        <f t="shared" si="103"/>
        <v>DRAGO NORTE</v>
      </c>
      <c r="L1625" s="74" t="str">
        <f t="shared" si="103"/>
        <v>PAD B</v>
      </c>
      <c r="M1625" s="74" t="str">
        <f t="shared" si="105"/>
        <v>DRAGO NORTE-B031</v>
      </c>
      <c r="N1625" s="71" t="s">
        <v>3382</v>
      </c>
    </row>
    <row r="1626" spans="1:14">
      <c r="A1626" s="74" t="s">
        <v>2940</v>
      </c>
      <c r="B1626" s="74" t="s">
        <v>6309</v>
      </c>
      <c r="C1626" s="74" t="s">
        <v>2889</v>
      </c>
      <c r="D1626" s="74" t="s">
        <v>3516</v>
      </c>
      <c r="E1626" s="74" t="s">
        <v>6580</v>
      </c>
      <c r="F1626" s="74" t="s">
        <v>6581</v>
      </c>
      <c r="G1626" s="74" t="s">
        <v>6581</v>
      </c>
      <c r="H1626" s="74" t="str">
        <f t="shared" si="106"/>
        <v>B57</v>
      </c>
      <c r="I1626" s="74" t="str">
        <f>IF(ISERROR(VLOOKUP(H1626,BD!BN$2:BO$51,2,FALSE)),"",VLOOKUP(H1626,BD!BN$2:BO$51,2,FALSE))</f>
        <v>BLOQUE 57</v>
      </c>
      <c r="J1626" s="74" t="str">
        <f t="shared" si="104"/>
        <v>SH</v>
      </c>
      <c r="K1626" s="74" t="str">
        <f t="shared" si="103"/>
        <v>DRAGO NORTE</v>
      </c>
      <c r="L1626" s="74" t="str">
        <f t="shared" si="103"/>
        <v>PAD B</v>
      </c>
      <c r="M1626" s="74" t="str">
        <f t="shared" si="105"/>
        <v>DRAGO NORTE-B017</v>
      </c>
      <c r="N1626" s="71" t="s">
        <v>3382</v>
      </c>
    </row>
    <row r="1627" spans="1:14">
      <c r="A1627" s="74" t="s">
        <v>2940</v>
      </c>
      <c r="B1627" s="74" t="s">
        <v>6309</v>
      </c>
      <c r="C1627" s="74" t="s">
        <v>2889</v>
      </c>
      <c r="D1627" s="74" t="s">
        <v>3516</v>
      </c>
      <c r="E1627" s="74" t="s">
        <v>6582</v>
      </c>
      <c r="F1627" s="74" t="s">
        <v>6583</v>
      </c>
      <c r="G1627" s="74" t="s">
        <v>6583</v>
      </c>
      <c r="H1627" s="74" t="str">
        <f t="shared" si="106"/>
        <v>B57</v>
      </c>
      <c r="I1627" s="74" t="str">
        <f>IF(ISERROR(VLOOKUP(H1627,BD!BN$2:BO$51,2,FALSE)),"",VLOOKUP(H1627,BD!BN$2:BO$51,2,FALSE))</f>
        <v>BLOQUE 57</v>
      </c>
      <c r="J1627" s="74" t="str">
        <f t="shared" si="104"/>
        <v>SH</v>
      </c>
      <c r="K1627" s="74" t="str">
        <f t="shared" si="103"/>
        <v>DRAGO NORTE</v>
      </c>
      <c r="L1627" s="74" t="str">
        <f t="shared" si="103"/>
        <v>PAD B</v>
      </c>
      <c r="M1627" s="74" t="str">
        <f t="shared" si="105"/>
        <v>DRAGO NORTE-B037</v>
      </c>
      <c r="N1627" s="71" t="s">
        <v>3382</v>
      </c>
    </row>
    <row r="1628" spans="1:14">
      <c r="A1628" s="74" t="s">
        <v>2940</v>
      </c>
      <c r="B1628" s="74" t="s">
        <v>6309</v>
      </c>
      <c r="C1628" s="74" t="s">
        <v>2889</v>
      </c>
      <c r="D1628" s="74" t="s">
        <v>3516</v>
      </c>
      <c r="E1628" s="74" t="s">
        <v>6584</v>
      </c>
      <c r="F1628" s="74" t="s">
        <v>6585</v>
      </c>
      <c r="G1628" s="74" t="s">
        <v>6585</v>
      </c>
      <c r="H1628" s="74" t="str">
        <f t="shared" si="106"/>
        <v>B57</v>
      </c>
      <c r="I1628" s="74" t="str">
        <f>IF(ISERROR(VLOOKUP(H1628,BD!BN$2:BO$51,2,FALSE)),"",VLOOKUP(H1628,BD!BN$2:BO$51,2,FALSE))</f>
        <v>BLOQUE 57</v>
      </c>
      <c r="J1628" s="74" t="str">
        <f t="shared" si="104"/>
        <v>SH</v>
      </c>
      <c r="K1628" s="74" t="str">
        <f t="shared" si="103"/>
        <v>DRAGO NORTE</v>
      </c>
      <c r="L1628" s="74" t="str">
        <f t="shared" si="103"/>
        <v>PAD B</v>
      </c>
      <c r="M1628" s="74" t="str">
        <f t="shared" si="105"/>
        <v>DRAGO NORTE-B002I</v>
      </c>
      <c r="N1628" s="71" t="s">
        <v>3382</v>
      </c>
    </row>
    <row r="1629" spans="1:14">
      <c r="A1629" s="74" t="s">
        <v>2940</v>
      </c>
      <c r="B1629" s="74" t="s">
        <v>6309</v>
      </c>
      <c r="C1629" s="74" t="s">
        <v>2889</v>
      </c>
      <c r="D1629" s="74" t="s">
        <v>3519</v>
      </c>
      <c r="E1629" s="74" t="s">
        <v>6586</v>
      </c>
      <c r="F1629" s="74" t="s">
        <v>6587</v>
      </c>
      <c r="G1629" s="74" t="s">
        <v>6587</v>
      </c>
      <c r="H1629" s="74" t="str">
        <f t="shared" si="106"/>
        <v>B57</v>
      </c>
      <c r="I1629" s="74" t="str">
        <f>IF(ISERROR(VLOOKUP(H1629,BD!BN$2:BO$51,2,FALSE)),"",VLOOKUP(H1629,BD!BN$2:BO$51,2,FALSE))</f>
        <v>BLOQUE 57</v>
      </c>
      <c r="J1629" s="74" t="str">
        <f t="shared" si="104"/>
        <v>SH</v>
      </c>
      <c r="K1629" s="74" t="str">
        <f t="shared" si="103"/>
        <v>DRAGO NORTE</v>
      </c>
      <c r="L1629" s="74" t="str">
        <f t="shared" si="103"/>
        <v>PAD C</v>
      </c>
      <c r="M1629" s="74" t="str">
        <f t="shared" si="105"/>
        <v>DRAGO NORTE-C050</v>
      </c>
      <c r="N1629" s="71" t="s">
        <v>3382</v>
      </c>
    </row>
    <row r="1630" spans="1:14">
      <c r="A1630" s="74" t="s">
        <v>2940</v>
      </c>
      <c r="B1630" s="74" t="s">
        <v>6309</v>
      </c>
      <c r="C1630" s="74" t="s">
        <v>2889</v>
      </c>
      <c r="D1630" s="74" t="s">
        <v>3519</v>
      </c>
      <c r="E1630" s="74" t="s">
        <v>6588</v>
      </c>
      <c r="F1630" s="74" t="s">
        <v>6589</v>
      </c>
      <c r="G1630" s="74" t="s">
        <v>6589</v>
      </c>
      <c r="H1630" s="74" t="str">
        <f>+A1630</f>
        <v>B57</v>
      </c>
      <c r="I1630" s="74" t="str">
        <f>IF(ISERROR(VLOOKUP(H1630,BD!BN$2:BO$51,2,FALSE)),"",VLOOKUP(H1630,BD!BN$2:BO$51,2,FALSE))</f>
        <v>BLOQUE 57</v>
      </c>
      <c r="J1630" s="74" t="str">
        <f>IF(B1630="","",B1630)</f>
        <v>SH</v>
      </c>
      <c r="K1630" s="74" t="str">
        <f>+C1630</f>
        <v>DRAGO NORTE</v>
      </c>
      <c r="L1630" s="74" t="str">
        <f>+D1630</f>
        <v>PAD C</v>
      </c>
      <c r="M1630" s="74" t="str">
        <f t="shared" si="105"/>
        <v>DRAGO NORTE-C052</v>
      </c>
      <c r="N1630" s="71" t="s">
        <v>3382</v>
      </c>
    </row>
    <row r="1631" spans="1:14">
      <c r="A1631" s="74" t="s">
        <v>2940</v>
      </c>
      <c r="B1631" s="74" t="s">
        <v>6309</v>
      </c>
      <c r="C1631" s="74" t="s">
        <v>2889</v>
      </c>
      <c r="D1631" s="74" t="s">
        <v>3519</v>
      </c>
      <c r="E1631" s="74" t="s">
        <v>6590</v>
      </c>
      <c r="F1631" s="74" t="s">
        <v>6591</v>
      </c>
      <c r="G1631" s="74" t="s">
        <v>6591</v>
      </c>
      <c r="H1631" s="74" t="str">
        <f t="shared" si="106"/>
        <v>B57</v>
      </c>
      <c r="I1631" s="74" t="str">
        <f>IF(ISERROR(VLOOKUP(H1631,BD!BN$2:BO$51,2,FALSE)),"",VLOOKUP(H1631,BD!BN$2:BO$51,2,FALSE))</f>
        <v>BLOQUE 57</v>
      </c>
      <c r="J1631" s="74" t="str">
        <f t="shared" si="104"/>
        <v>SH</v>
      </c>
      <c r="K1631" s="74" t="str">
        <f t="shared" si="103"/>
        <v>DRAGO NORTE</v>
      </c>
      <c r="L1631" s="74" t="str">
        <f t="shared" si="103"/>
        <v>PAD C</v>
      </c>
      <c r="M1631" s="74" t="str">
        <f t="shared" si="105"/>
        <v>DRAGO NORTE-C023</v>
      </c>
      <c r="N1631" s="71" t="s">
        <v>3382</v>
      </c>
    </row>
    <row r="1632" spans="1:14">
      <c r="A1632" s="74" t="s">
        <v>2940</v>
      </c>
      <c r="B1632" s="74" t="s">
        <v>6309</v>
      </c>
      <c r="C1632" s="74" t="s">
        <v>2889</v>
      </c>
      <c r="D1632" s="74" t="s">
        <v>3519</v>
      </c>
      <c r="E1632" s="74" t="s">
        <v>6592</v>
      </c>
      <c r="F1632" s="74" t="s">
        <v>6593</v>
      </c>
      <c r="G1632" s="74" t="s">
        <v>6593</v>
      </c>
      <c r="H1632" s="74" t="str">
        <f t="shared" si="106"/>
        <v>B57</v>
      </c>
      <c r="I1632" s="74" t="str">
        <f>IF(ISERROR(VLOOKUP(H1632,BD!BN$2:BO$51,2,FALSE)),"",VLOOKUP(H1632,BD!BN$2:BO$51,2,FALSE))</f>
        <v>BLOQUE 57</v>
      </c>
      <c r="J1632" s="74" t="str">
        <f t="shared" si="104"/>
        <v>SH</v>
      </c>
      <c r="K1632" s="74" t="str">
        <f t="shared" si="103"/>
        <v>DRAGO NORTE</v>
      </c>
      <c r="L1632" s="74" t="str">
        <f t="shared" si="103"/>
        <v>PAD C</v>
      </c>
      <c r="M1632" s="74" t="str">
        <f t="shared" si="105"/>
        <v>DRAGO NORTE-C029</v>
      </c>
      <c r="N1632" s="71" t="s">
        <v>3382</v>
      </c>
    </row>
    <row r="1633" spans="1:14">
      <c r="A1633" s="74" t="s">
        <v>2940</v>
      </c>
      <c r="B1633" s="74" t="s">
        <v>6309</v>
      </c>
      <c r="C1633" s="74" t="s">
        <v>2889</v>
      </c>
      <c r="D1633" s="74" t="s">
        <v>3519</v>
      </c>
      <c r="E1633" s="74" t="s">
        <v>6594</v>
      </c>
      <c r="F1633" s="74" t="s">
        <v>6595</v>
      </c>
      <c r="G1633" s="74" t="s">
        <v>6595</v>
      </c>
      <c r="H1633" s="74" t="str">
        <f t="shared" si="106"/>
        <v>B57</v>
      </c>
      <c r="I1633" s="74" t="str">
        <f>IF(ISERROR(VLOOKUP(H1633,BD!BN$2:BO$51,2,FALSE)),"",VLOOKUP(H1633,BD!BN$2:BO$51,2,FALSE))</f>
        <v>BLOQUE 57</v>
      </c>
      <c r="J1633" s="74" t="str">
        <f t="shared" si="104"/>
        <v>SH</v>
      </c>
      <c r="K1633" s="74" t="str">
        <f t="shared" si="103"/>
        <v>DRAGO NORTE</v>
      </c>
      <c r="L1633" s="74" t="str">
        <f t="shared" si="103"/>
        <v>PAD C</v>
      </c>
      <c r="M1633" s="74" t="str">
        <f t="shared" si="105"/>
        <v>DRAGO NORTE-C013</v>
      </c>
      <c r="N1633" s="71" t="s">
        <v>3382</v>
      </c>
    </row>
    <row r="1634" spans="1:14">
      <c r="A1634" s="74" t="s">
        <v>2940</v>
      </c>
      <c r="B1634" s="74" t="s">
        <v>6309</v>
      </c>
      <c r="C1634" s="74" t="s">
        <v>2889</v>
      </c>
      <c r="D1634" s="74" t="s">
        <v>3519</v>
      </c>
      <c r="E1634" s="74" t="s">
        <v>6596</v>
      </c>
      <c r="F1634" s="74" t="s">
        <v>6597</v>
      </c>
      <c r="G1634" s="74" t="s">
        <v>6597</v>
      </c>
      <c r="H1634" s="74" t="str">
        <f t="shared" si="106"/>
        <v>B57</v>
      </c>
      <c r="I1634" s="74" t="str">
        <f>IF(ISERROR(VLOOKUP(H1634,BD!BN$2:BO$51,2,FALSE)),"",VLOOKUP(H1634,BD!BN$2:BO$51,2,FALSE))</f>
        <v>BLOQUE 57</v>
      </c>
      <c r="J1634" s="74" t="str">
        <f t="shared" si="104"/>
        <v>SH</v>
      </c>
      <c r="K1634" s="74" t="str">
        <f t="shared" si="103"/>
        <v>DRAGO NORTE</v>
      </c>
      <c r="L1634" s="74" t="str">
        <f t="shared" si="103"/>
        <v>PAD C</v>
      </c>
      <c r="M1634" s="74" t="str">
        <f t="shared" si="105"/>
        <v>DRAGO NORTE-C025</v>
      </c>
      <c r="N1634" s="71" t="s">
        <v>3382</v>
      </c>
    </row>
    <row r="1635" spans="1:14">
      <c r="A1635" s="74" t="s">
        <v>2940</v>
      </c>
      <c r="B1635" s="74" t="s">
        <v>6309</v>
      </c>
      <c r="C1635" s="74" t="s">
        <v>2889</v>
      </c>
      <c r="D1635" s="74" t="s">
        <v>3519</v>
      </c>
      <c r="E1635" s="74" t="s">
        <v>6598</v>
      </c>
      <c r="F1635" s="74" t="s">
        <v>6599</v>
      </c>
      <c r="G1635" s="74" t="s">
        <v>6599</v>
      </c>
      <c r="H1635" s="74" t="str">
        <f t="shared" si="106"/>
        <v>B57</v>
      </c>
      <c r="I1635" s="74" t="str">
        <f>IF(ISERROR(VLOOKUP(H1635,BD!BN$2:BO$51,2,FALSE)),"",VLOOKUP(H1635,BD!BN$2:BO$51,2,FALSE))</f>
        <v>BLOQUE 57</v>
      </c>
      <c r="J1635" s="74" t="str">
        <f t="shared" si="104"/>
        <v>SH</v>
      </c>
      <c r="K1635" s="74" t="str">
        <f t="shared" si="103"/>
        <v>DRAGO NORTE</v>
      </c>
      <c r="L1635" s="74" t="str">
        <f t="shared" si="103"/>
        <v>PAD C</v>
      </c>
      <c r="M1635" s="74" t="str">
        <f t="shared" si="105"/>
        <v>DRAGO NORTE-C027</v>
      </c>
      <c r="N1635" s="71" t="s">
        <v>3382</v>
      </c>
    </row>
    <row r="1636" spans="1:14">
      <c r="A1636" s="74" t="s">
        <v>2940</v>
      </c>
      <c r="B1636" s="74" t="s">
        <v>6309</v>
      </c>
      <c r="C1636" s="74" t="s">
        <v>2889</v>
      </c>
      <c r="D1636" s="74" t="s">
        <v>3519</v>
      </c>
      <c r="E1636" s="74" t="s">
        <v>6600</v>
      </c>
      <c r="F1636" s="74" t="s">
        <v>6601</v>
      </c>
      <c r="G1636" s="74" t="s">
        <v>6601</v>
      </c>
      <c r="H1636" s="74" t="str">
        <f t="shared" si="106"/>
        <v>B57</v>
      </c>
      <c r="I1636" s="74" t="str">
        <f>IF(ISERROR(VLOOKUP(H1636,BD!BN$2:BO$51,2,FALSE)),"",VLOOKUP(H1636,BD!BN$2:BO$51,2,FALSE))</f>
        <v>BLOQUE 57</v>
      </c>
      <c r="J1636" s="74" t="str">
        <f t="shared" si="104"/>
        <v>SH</v>
      </c>
      <c r="K1636" s="74" t="str">
        <f t="shared" si="103"/>
        <v>DRAGO NORTE</v>
      </c>
      <c r="L1636" s="74" t="str">
        <f t="shared" si="103"/>
        <v>PAD C</v>
      </c>
      <c r="M1636" s="74" t="str">
        <f t="shared" si="105"/>
        <v>DRAGO NORTE-C049</v>
      </c>
      <c r="N1636" s="71" t="s">
        <v>3382</v>
      </c>
    </row>
    <row r="1637" spans="1:14">
      <c r="A1637" s="74" t="s">
        <v>2940</v>
      </c>
      <c r="B1637" s="74" t="s">
        <v>6309</v>
      </c>
      <c r="C1637" s="74" t="s">
        <v>2889</v>
      </c>
      <c r="D1637" s="74" t="s">
        <v>3519</v>
      </c>
      <c r="E1637" s="74" t="s">
        <v>6602</v>
      </c>
      <c r="F1637" s="74" t="s">
        <v>6603</v>
      </c>
      <c r="G1637" s="74" t="s">
        <v>6603</v>
      </c>
      <c r="H1637" s="74" t="str">
        <f t="shared" si="106"/>
        <v>B57</v>
      </c>
      <c r="I1637" s="74" t="str">
        <f>IF(ISERROR(VLOOKUP(H1637,BD!BN$2:BO$51,2,FALSE)),"",VLOOKUP(H1637,BD!BN$2:BO$51,2,FALSE))</f>
        <v>BLOQUE 57</v>
      </c>
      <c r="J1637" s="74" t="str">
        <f t="shared" si="104"/>
        <v>SH</v>
      </c>
      <c r="K1637" s="74" t="str">
        <f t="shared" si="103"/>
        <v>DRAGO NORTE</v>
      </c>
      <c r="L1637" s="74" t="str">
        <f t="shared" si="103"/>
        <v>PAD C</v>
      </c>
      <c r="M1637" s="74" t="str">
        <f t="shared" si="105"/>
        <v>DRAGO NORTE-C036</v>
      </c>
      <c r="N1637" s="71" t="s">
        <v>3382</v>
      </c>
    </row>
    <row r="1638" spans="1:14">
      <c r="A1638" s="74" t="s">
        <v>2940</v>
      </c>
      <c r="B1638" s="74" t="s">
        <v>6309</v>
      </c>
      <c r="C1638" s="74" t="s">
        <v>2889</v>
      </c>
      <c r="D1638" s="74" t="s">
        <v>3519</v>
      </c>
      <c r="E1638" s="74" t="s">
        <v>6604</v>
      </c>
      <c r="F1638" s="74" t="s">
        <v>6605</v>
      </c>
      <c r="G1638" s="74" t="s">
        <v>6605</v>
      </c>
      <c r="H1638" s="74" t="str">
        <f t="shared" si="106"/>
        <v>B57</v>
      </c>
      <c r="I1638" s="74" t="str">
        <f>IF(ISERROR(VLOOKUP(H1638,BD!BN$2:BO$51,2,FALSE)),"",VLOOKUP(H1638,BD!BN$2:BO$51,2,FALSE))</f>
        <v>BLOQUE 57</v>
      </c>
      <c r="J1638" s="74" t="str">
        <f t="shared" si="104"/>
        <v>SH</v>
      </c>
      <c r="K1638" s="74" t="str">
        <f t="shared" si="103"/>
        <v>DRAGO NORTE</v>
      </c>
      <c r="L1638" s="74" t="str">
        <f t="shared" si="103"/>
        <v>PAD C</v>
      </c>
      <c r="M1638" s="74" t="str">
        <f t="shared" si="105"/>
        <v>DRAGO NORTE-C021</v>
      </c>
      <c r="N1638" s="71" t="s">
        <v>3382</v>
      </c>
    </row>
    <row r="1639" spans="1:14">
      <c r="A1639" s="74" t="s">
        <v>2940</v>
      </c>
      <c r="B1639" s="74" t="s">
        <v>6309</v>
      </c>
      <c r="C1639" s="74" t="s">
        <v>2889</v>
      </c>
      <c r="D1639" s="74" t="s">
        <v>3523</v>
      </c>
      <c r="E1639" s="74" t="s">
        <v>6606</v>
      </c>
      <c r="F1639" s="74" t="s">
        <v>6607</v>
      </c>
      <c r="G1639" s="74" t="s">
        <v>6607</v>
      </c>
      <c r="H1639" s="74" t="str">
        <f t="shared" si="106"/>
        <v>B57</v>
      </c>
      <c r="I1639" s="74" t="str">
        <f>IF(ISERROR(VLOOKUP(H1639,BD!BN$2:BO$51,2,FALSE)),"",VLOOKUP(H1639,BD!BN$2:BO$51,2,FALSE))</f>
        <v>BLOQUE 57</v>
      </c>
      <c r="J1639" s="74" t="str">
        <f t="shared" si="104"/>
        <v>SH</v>
      </c>
      <c r="K1639" s="74" t="str">
        <f t="shared" si="103"/>
        <v>DRAGO NORTE</v>
      </c>
      <c r="L1639" s="74" t="str">
        <f t="shared" si="103"/>
        <v>PAD D</v>
      </c>
      <c r="M1639" s="74" t="str">
        <f t="shared" si="105"/>
        <v>DRAGO NORTE-D026</v>
      </c>
      <c r="N1639" s="71" t="s">
        <v>3382</v>
      </c>
    </row>
    <row r="1640" spans="1:14">
      <c r="A1640" s="74" t="s">
        <v>2940</v>
      </c>
      <c r="B1640" s="74" t="s">
        <v>6309</v>
      </c>
      <c r="C1640" s="74" t="s">
        <v>2889</v>
      </c>
      <c r="D1640" s="74" t="s">
        <v>3523</v>
      </c>
      <c r="E1640" s="74" t="s">
        <v>6608</v>
      </c>
      <c r="F1640" s="74" t="s">
        <v>6609</v>
      </c>
      <c r="G1640" s="74" t="s">
        <v>6609</v>
      </c>
      <c r="H1640" s="74" t="str">
        <f t="shared" si="106"/>
        <v>B57</v>
      </c>
      <c r="I1640" s="74" t="str">
        <f>IF(ISERROR(VLOOKUP(H1640,BD!BN$2:BO$51,2,FALSE)),"",VLOOKUP(H1640,BD!BN$2:BO$51,2,FALSE))</f>
        <v>BLOQUE 57</v>
      </c>
      <c r="J1640" s="74" t="str">
        <f t="shared" si="104"/>
        <v>SH</v>
      </c>
      <c r="K1640" s="74" t="str">
        <f t="shared" si="103"/>
        <v>DRAGO NORTE</v>
      </c>
      <c r="L1640" s="74" t="str">
        <f t="shared" si="103"/>
        <v>PAD D</v>
      </c>
      <c r="M1640" s="74" t="str">
        <f t="shared" si="105"/>
        <v>DRAGO NORTE-D028</v>
      </c>
      <c r="N1640" s="71" t="s">
        <v>3382</v>
      </c>
    </row>
    <row r="1641" spans="1:14">
      <c r="A1641" s="74" t="s">
        <v>2940</v>
      </c>
      <c r="B1641" s="74" t="s">
        <v>6309</v>
      </c>
      <c r="C1641" s="74" t="s">
        <v>2889</v>
      </c>
      <c r="D1641" s="74" t="s">
        <v>3523</v>
      </c>
      <c r="E1641" s="74" t="s">
        <v>6610</v>
      </c>
      <c r="F1641" s="74" t="s">
        <v>6611</v>
      </c>
      <c r="G1641" s="74" t="s">
        <v>6611</v>
      </c>
      <c r="H1641" s="74" t="str">
        <f t="shared" si="106"/>
        <v>B57</v>
      </c>
      <c r="I1641" s="74" t="str">
        <f>IF(ISERROR(VLOOKUP(H1641,BD!BN$2:BO$51,2,FALSE)),"",VLOOKUP(H1641,BD!BN$2:BO$51,2,FALSE))</f>
        <v>BLOQUE 57</v>
      </c>
      <c r="J1641" s="74" t="str">
        <f t="shared" si="104"/>
        <v>SH</v>
      </c>
      <c r="K1641" s="74" t="str">
        <f t="shared" ref="K1641:L1684" si="107">+C1641</f>
        <v>DRAGO NORTE</v>
      </c>
      <c r="L1641" s="74" t="str">
        <f t="shared" si="107"/>
        <v>PAD D</v>
      </c>
      <c r="M1641" s="74" t="str">
        <f t="shared" si="105"/>
        <v>DRAGO NORTE-D040</v>
      </c>
      <c r="N1641" s="71" t="s">
        <v>3382</v>
      </c>
    </row>
    <row r="1642" spans="1:14">
      <c r="A1642" s="74" t="s">
        <v>2940</v>
      </c>
      <c r="B1642" s="74" t="s">
        <v>6309</v>
      </c>
      <c r="C1642" s="74" t="s">
        <v>2889</v>
      </c>
      <c r="D1642" s="74" t="s">
        <v>3523</v>
      </c>
      <c r="E1642" s="74" t="s">
        <v>6612</v>
      </c>
      <c r="F1642" s="74" t="s">
        <v>6613</v>
      </c>
      <c r="G1642" s="74" t="s">
        <v>6613</v>
      </c>
      <c r="H1642" s="74" t="str">
        <f>+A1642</f>
        <v>B57</v>
      </c>
      <c r="I1642" s="74" t="str">
        <f>IF(ISERROR(VLOOKUP(H1642,BD!BN$2:BO$51,2,FALSE)),"",VLOOKUP(H1642,BD!BN$2:BO$51,2,FALSE))</f>
        <v>BLOQUE 57</v>
      </c>
      <c r="J1642" s="74" t="str">
        <f>IF(B1642="","",B1642)</f>
        <v>SH</v>
      </c>
      <c r="K1642" s="74" t="str">
        <f>+C1642</f>
        <v>DRAGO NORTE</v>
      </c>
      <c r="L1642" s="74" t="str">
        <f>+D1642</f>
        <v>PAD D</v>
      </c>
      <c r="M1642" s="74" t="str">
        <f t="shared" si="105"/>
        <v>DRAGO NORTE-D045</v>
      </c>
      <c r="N1642" s="71" t="s">
        <v>3382</v>
      </c>
    </row>
    <row r="1643" spans="1:14">
      <c r="A1643" s="74" t="s">
        <v>2940</v>
      </c>
      <c r="B1643" s="74" t="s">
        <v>6309</v>
      </c>
      <c r="C1643" s="74" t="s">
        <v>2889</v>
      </c>
      <c r="D1643" s="74" t="s">
        <v>3523</v>
      </c>
      <c r="E1643" s="74" t="s">
        <v>6614</v>
      </c>
      <c r="F1643" s="74" t="s">
        <v>6615</v>
      </c>
      <c r="G1643" s="74" t="s">
        <v>6615</v>
      </c>
      <c r="H1643" s="74" t="str">
        <f>+A1643</f>
        <v>B57</v>
      </c>
      <c r="I1643" s="74" t="str">
        <f>IF(ISERROR(VLOOKUP(H1643,BD!BN$2:BO$51,2,FALSE)),"",VLOOKUP(H1643,BD!BN$2:BO$51,2,FALSE))</f>
        <v>BLOQUE 57</v>
      </c>
      <c r="J1643" s="74" t="str">
        <f>IF(B1643="","",B1643)</f>
        <v>SH</v>
      </c>
      <c r="K1643" s="74" t="str">
        <f>+C1643</f>
        <v>DRAGO NORTE</v>
      </c>
      <c r="L1643" s="74" t="str">
        <f>+D1643</f>
        <v>PAD D</v>
      </c>
      <c r="M1643" s="74" t="str">
        <f t="shared" si="105"/>
        <v>DRAGO NORTE-D046</v>
      </c>
      <c r="N1643" s="71" t="s">
        <v>3382</v>
      </c>
    </row>
    <row r="1644" spans="1:14">
      <c r="A1644" s="74" t="s">
        <v>2940</v>
      </c>
      <c r="B1644" s="74" t="s">
        <v>6309</v>
      </c>
      <c r="C1644" s="74" t="s">
        <v>2889</v>
      </c>
      <c r="D1644" s="74" t="s">
        <v>3523</v>
      </c>
      <c r="E1644" s="74" t="s">
        <v>6616</v>
      </c>
      <c r="F1644" s="74" t="s">
        <v>6617</v>
      </c>
      <c r="G1644" s="74" t="s">
        <v>6617</v>
      </c>
      <c r="H1644" s="74" t="str">
        <f t="shared" si="106"/>
        <v>B57</v>
      </c>
      <c r="I1644" s="74" t="str">
        <f>IF(ISERROR(VLOOKUP(H1644,BD!BN$2:BO$51,2,FALSE)),"",VLOOKUP(H1644,BD!BN$2:BO$51,2,FALSE))</f>
        <v>BLOQUE 57</v>
      </c>
      <c r="J1644" s="74" t="str">
        <f t="shared" si="104"/>
        <v>SH</v>
      </c>
      <c r="K1644" s="74" t="str">
        <f t="shared" si="107"/>
        <v>DRAGO NORTE</v>
      </c>
      <c r="L1644" s="74" t="str">
        <f t="shared" si="107"/>
        <v>PAD D</v>
      </c>
      <c r="M1644" s="74" t="str">
        <f t="shared" si="105"/>
        <v>DRAGO NORTE-D051</v>
      </c>
      <c r="N1644" s="71" t="s">
        <v>3382</v>
      </c>
    </row>
    <row r="1645" spans="1:14">
      <c r="A1645" s="74" t="s">
        <v>2940</v>
      </c>
      <c r="B1645" s="74" t="s">
        <v>6309</v>
      </c>
      <c r="C1645" s="74" t="s">
        <v>2889</v>
      </c>
      <c r="D1645" s="74" t="s">
        <v>3523</v>
      </c>
      <c r="E1645" s="74" t="s">
        <v>6618</v>
      </c>
      <c r="F1645" s="74" t="s">
        <v>6619</v>
      </c>
      <c r="G1645" s="74" t="s">
        <v>6619</v>
      </c>
      <c r="H1645" s="74" t="str">
        <f t="shared" si="106"/>
        <v>B57</v>
      </c>
      <c r="I1645" s="74" t="str">
        <f>IF(ISERROR(VLOOKUP(H1645,BD!BN$2:BO$51,2,FALSE)),"",VLOOKUP(H1645,BD!BN$2:BO$51,2,FALSE))</f>
        <v>BLOQUE 57</v>
      </c>
      <c r="J1645" s="74" t="str">
        <f t="shared" si="104"/>
        <v>SH</v>
      </c>
      <c r="K1645" s="74" t="str">
        <f t="shared" si="107"/>
        <v>DRAGO NORTE</v>
      </c>
      <c r="L1645" s="74" t="str">
        <f t="shared" si="107"/>
        <v>PAD D</v>
      </c>
      <c r="M1645" s="74" t="str">
        <f t="shared" si="105"/>
        <v>DRAGO NORTE-D024</v>
      </c>
      <c r="N1645" s="71" t="s">
        <v>3382</v>
      </c>
    </row>
    <row r="1646" spans="1:14">
      <c r="A1646" s="74" t="s">
        <v>2940</v>
      </c>
      <c r="B1646" s="74" t="s">
        <v>6309</v>
      </c>
      <c r="C1646" s="74" t="s">
        <v>2889</v>
      </c>
      <c r="D1646" s="74" t="s">
        <v>3523</v>
      </c>
      <c r="E1646" s="74" t="s">
        <v>6620</v>
      </c>
      <c r="F1646" s="74" t="s">
        <v>6621</v>
      </c>
      <c r="G1646" s="74" t="s">
        <v>6621</v>
      </c>
      <c r="H1646" s="74" t="str">
        <f t="shared" si="106"/>
        <v>B57</v>
      </c>
      <c r="I1646" s="74" t="str">
        <f>IF(ISERROR(VLOOKUP(H1646,BD!BN$2:BO$51,2,FALSE)),"",VLOOKUP(H1646,BD!BN$2:BO$51,2,FALSE))</f>
        <v>BLOQUE 57</v>
      </c>
      <c r="J1646" s="74" t="str">
        <f t="shared" si="104"/>
        <v>SH</v>
      </c>
      <c r="K1646" s="74" t="str">
        <f t="shared" si="107"/>
        <v>DRAGO NORTE</v>
      </c>
      <c r="L1646" s="74" t="str">
        <f t="shared" si="107"/>
        <v>PAD D</v>
      </c>
      <c r="M1646" s="74" t="str">
        <f t="shared" si="105"/>
        <v>DRAGO NORTE-D022</v>
      </c>
      <c r="N1646" s="71" t="s">
        <v>3382</v>
      </c>
    </row>
    <row r="1647" spans="1:14">
      <c r="A1647" s="74" t="s">
        <v>2940</v>
      </c>
      <c r="B1647" s="74" t="s">
        <v>6309</v>
      </c>
      <c r="C1647" s="74" t="s">
        <v>2889</v>
      </c>
      <c r="D1647" s="74" t="s">
        <v>3523</v>
      </c>
      <c r="E1647" s="74" t="s">
        <v>6622</v>
      </c>
      <c r="F1647" s="74" t="s">
        <v>6623</v>
      </c>
      <c r="G1647" s="74" t="s">
        <v>6623</v>
      </c>
      <c r="H1647" s="74" t="str">
        <f>+A1647</f>
        <v>B57</v>
      </c>
      <c r="I1647" s="74" t="str">
        <f>IF(ISERROR(VLOOKUP(H1647,BD!BN$2:BO$51,2,FALSE)),"",VLOOKUP(H1647,BD!BN$2:BO$51,2,FALSE))</f>
        <v>BLOQUE 57</v>
      </c>
      <c r="J1647" s="74" t="str">
        <f t="shared" si="104"/>
        <v>SH</v>
      </c>
      <c r="K1647" s="74" t="str">
        <f>+C1647</f>
        <v>DRAGO NORTE</v>
      </c>
      <c r="L1647" s="74" t="str">
        <f>+D1647</f>
        <v>PAD D</v>
      </c>
      <c r="M1647" s="74" t="str">
        <f t="shared" si="105"/>
        <v>DRAGO NORTE-D030</v>
      </c>
      <c r="N1647" s="71" t="s">
        <v>3382</v>
      </c>
    </row>
    <row r="1648" spans="1:14">
      <c r="A1648" s="74" t="s">
        <v>2940</v>
      </c>
      <c r="B1648" s="74" t="s">
        <v>6309</v>
      </c>
      <c r="C1648" s="74" t="s">
        <v>2889</v>
      </c>
      <c r="D1648" s="74" t="s">
        <v>3523</v>
      </c>
      <c r="E1648" s="74" t="s">
        <v>6622</v>
      </c>
      <c r="F1648" s="74" t="s">
        <v>6623</v>
      </c>
      <c r="G1648" s="74" t="s">
        <v>6624</v>
      </c>
      <c r="H1648" s="74" t="str">
        <f t="shared" si="106"/>
        <v>B57</v>
      </c>
      <c r="I1648" s="74" t="str">
        <f>IF(ISERROR(VLOOKUP(H1648,BD!BN$2:BO$51,2,FALSE)),"",VLOOKUP(H1648,BD!BN$2:BO$51,2,FALSE))</f>
        <v>BLOQUE 57</v>
      </c>
      <c r="J1648" s="74" t="str">
        <f t="shared" si="104"/>
        <v>SH</v>
      </c>
      <c r="K1648" s="74" t="str">
        <f t="shared" si="107"/>
        <v>DRAGO NORTE</v>
      </c>
      <c r="L1648" s="74" t="str">
        <f t="shared" si="107"/>
        <v>PAD D</v>
      </c>
      <c r="M1648" s="74" t="str">
        <f t="shared" si="105"/>
        <v>DRAGO NORTE-D030S1</v>
      </c>
      <c r="N1648" s="71" t="s">
        <v>3382</v>
      </c>
    </row>
    <row r="1649" spans="1:14">
      <c r="A1649" s="74" t="s">
        <v>2940</v>
      </c>
      <c r="B1649" s="74" t="s">
        <v>6309</v>
      </c>
      <c r="C1649" s="74" t="s">
        <v>2889</v>
      </c>
      <c r="D1649" s="74" t="s">
        <v>3523</v>
      </c>
      <c r="E1649" s="74" t="s">
        <v>6625</v>
      </c>
      <c r="F1649" s="74" t="s">
        <v>6626</v>
      </c>
      <c r="G1649" s="74" t="s">
        <v>6626</v>
      </c>
      <c r="H1649" s="74" t="str">
        <f t="shared" si="106"/>
        <v>B57</v>
      </c>
      <c r="I1649" s="74" t="str">
        <f>IF(ISERROR(VLOOKUP(H1649,BD!BN$2:BO$51,2,FALSE)),"",VLOOKUP(H1649,BD!BN$2:BO$51,2,FALSE))</f>
        <v>BLOQUE 57</v>
      </c>
      <c r="J1649" s="74" t="str">
        <f t="shared" si="104"/>
        <v>SH</v>
      </c>
      <c r="K1649" s="74" t="str">
        <f t="shared" si="107"/>
        <v>DRAGO NORTE</v>
      </c>
      <c r="L1649" s="74" t="str">
        <f t="shared" si="107"/>
        <v>PAD D</v>
      </c>
      <c r="M1649" s="74" t="str">
        <f t="shared" si="105"/>
        <v>DRAGO NORTE-D053</v>
      </c>
      <c r="N1649" s="71" t="s">
        <v>3382</v>
      </c>
    </row>
    <row r="1650" spans="1:14">
      <c r="A1650" s="74" t="s">
        <v>2940</v>
      </c>
      <c r="B1650" s="74" t="s">
        <v>6309</v>
      </c>
      <c r="C1650" s="74" t="s">
        <v>2889</v>
      </c>
      <c r="D1650" s="74" t="s">
        <v>3523</v>
      </c>
      <c r="E1650" s="74" t="s">
        <v>6627</v>
      </c>
      <c r="F1650" s="74" t="s">
        <v>6628</v>
      </c>
      <c r="G1650" s="74" t="s">
        <v>6628</v>
      </c>
      <c r="H1650" s="74" t="str">
        <f t="shared" si="106"/>
        <v>B57</v>
      </c>
      <c r="I1650" s="74" t="str">
        <f>IF(ISERROR(VLOOKUP(H1650,BD!BN$2:BO$51,2,FALSE)),"",VLOOKUP(H1650,BD!BN$2:BO$51,2,FALSE))</f>
        <v>BLOQUE 57</v>
      </c>
      <c r="J1650" s="74" t="str">
        <f t="shared" si="104"/>
        <v>SH</v>
      </c>
      <c r="K1650" s="74" t="str">
        <f t="shared" si="107"/>
        <v>DRAGO NORTE</v>
      </c>
      <c r="L1650" s="74" t="str">
        <f t="shared" si="107"/>
        <v>PAD D</v>
      </c>
      <c r="M1650" s="74" t="str">
        <f t="shared" si="105"/>
        <v>DRAGO NORTE-D059</v>
      </c>
      <c r="N1650" s="71" t="s">
        <v>3382</v>
      </c>
    </row>
    <row r="1651" spans="1:14">
      <c r="A1651" s="74" t="s">
        <v>2940</v>
      </c>
      <c r="B1651" s="74" t="s">
        <v>6309</v>
      </c>
      <c r="C1651" s="74" t="s">
        <v>2889</v>
      </c>
      <c r="D1651" s="74" t="s">
        <v>3523</v>
      </c>
      <c r="E1651" s="74" t="s">
        <v>6629</v>
      </c>
      <c r="F1651" s="74" t="s">
        <v>6630</v>
      </c>
      <c r="G1651" s="74" t="s">
        <v>6630</v>
      </c>
      <c r="H1651" s="74" t="str">
        <f>+A1651</f>
        <v>B57</v>
      </c>
      <c r="I1651" s="74" t="str">
        <f>IF(ISERROR(VLOOKUP(H1651,BD!BN$2:BO$51,2,FALSE)),"",VLOOKUP(H1651,BD!BN$2:BO$51,2,FALSE))</f>
        <v>BLOQUE 57</v>
      </c>
      <c r="J1651" s="74" t="str">
        <f t="shared" si="104"/>
        <v>SH</v>
      </c>
      <c r="K1651" s="74" t="str">
        <f>+C1651</f>
        <v>DRAGO NORTE</v>
      </c>
      <c r="L1651" s="74" t="str">
        <f>+D1651</f>
        <v>PAD D</v>
      </c>
      <c r="M1651" s="74" t="str">
        <f t="shared" si="105"/>
        <v>DRAGO NORTE-D055</v>
      </c>
      <c r="N1651" s="71" t="s">
        <v>3382</v>
      </c>
    </row>
    <row r="1652" spans="1:14">
      <c r="A1652" s="74" t="s">
        <v>2940</v>
      </c>
      <c r="B1652" s="74" t="s">
        <v>6309</v>
      </c>
      <c r="C1652" s="74" t="s">
        <v>2889</v>
      </c>
      <c r="D1652" s="74" t="s">
        <v>3523</v>
      </c>
      <c r="E1652" s="74" t="s">
        <v>6629</v>
      </c>
      <c r="F1652" s="74" t="s">
        <v>6630</v>
      </c>
      <c r="G1652" s="74" t="s">
        <v>6631</v>
      </c>
      <c r="H1652" s="74" t="str">
        <f t="shared" si="106"/>
        <v>B57</v>
      </c>
      <c r="I1652" s="74" t="str">
        <f>IF(ISERROR(VLOOKUP(H1652,BD!BN$2:BO$51,2,FALSE)),"",VLOOKUP(H1652,BD!BN$2:BO$51,2,FALSE))</f>
        <v>BLOQUE 57</v>
      </c>
      <c r="J1652" s="74" t="str">
        <f t="shared" si="104"/>
        <v>SH</v>
      </c>
      <c r="K1652" s="74" t="str">
        <f t="shared" si="107"/>
        <v>DRAGO NORTE</v>
      </c>
      <c r="L1652" s="74" t="str">
        <f t="shared" si="107"/>
        <v>PAD D</v>
      </c>
      <c r="M1652" s="74" t="str">
        <f t="shared" si="105"/>
        <v>DRAGO NORTE-D055S1</v>
      </c>
      <c r="N1652" s="71" t="s">
        <v>3382</v>
      </c>
    </row>
    <row r="1653" spans="1:14">
      <c r="A1653" s="74" t="s">
        <v>2940</v>
      </c>
      <c r="B1653" s="74" t="s">
        <v>6309</v>
      </c>
      <c r="C1653" s="74" t="s">
        <v>2889</v>
      </c>
      <c r="D1653" s="74" t="s">
        <v>3523</v>
      </c>
      <c r="E1653" s="74" t="s">
        <v>6632</v>
      </c>
      <c r="F1653" s="74" t="s">
        <v>6633</v>
      </c>
      <c r="G1653" s="74" t="s">
        <v>6633</v>
      </c>
      <c r="H1653" s="74" t="str">
        <f t="shared" si="106"/>
        <v>B57</v>
      </c>
      <c r="I1653" s="74" t="str">
        <f>IF(ISERROR(VLOOKUP(H1653,BD!BN$2:BO$51,2,FALSE)),"",VLOOKUP(H1653,BD!BN$2:BO$51,2,FALSE))</f>
        <v>BLOQUE 57</v>
      </c>
      <c r="J1653" s="74" t="str">
        <f t="shared" si="104"/>
        <v>SH</v>
      </c>
      <c r="K1653" s="74" t="str">
        <f t="shared" si="107"/>
        <v>DRAGO NORTE</v>
      </c>
      <c r="L1653" s="74" t="str">
        <f t="shared" si="107"/>
        <v>PAD D</v>
      </c>
      <c r="M1653" s="74" t="str">
        <f t="shared" si="105"/>
        <v>DRAGO NORTE-D056</v>
      </c>
      <c r="N1653" s="71" t="s">
        <v>3382</v>
      </c>
    </row>
    <row r="1654" spans="1:14">
      <c r="A1654" s="74" t="s">
        <v>2940</v>
      </c>
      <c r="B1654" s="74" t="s">
        <v>6309</v>
      </c>
      <c r="C1654" s="74" t="s">
        <v>2889</v>
      </c>
      <c r="D1654" s="74" t="s">
        <v>3599</v>
      </c>
      <c r="E1654" s="74" t="s">
        <v>6634</v>
      </c>
      <c r="F1654" s="74" t="s">
        <v>6635</v>
      </c>
      <c r="G1654" s="74" t="s">
        <v>6635</v>
      </c>
      <c r="H1654" s="74" t="str">
        <f t="shared" si="106"/>
        <v>B57</v>
      </c>
      <c r="I1654" s="74" t="str">
        <f>IF(ISERROR(VLOOKUP(H1654,BD!BN$2:BO$51,2,FALSE)),"",VLOOKUP(H1654,BD!BN$2:BO$51,2,FALSE))</f>
        <v>BLOQUE 57</v>
      </c>
      <c r="J1654" s="74" t="str">
        <f t="shared" si="104"/>
        <v>SH</v>
      </c>
      <c r="K1654" s="74" t="str">
        <f t="shared" si="107"/>
        <v>DRAGO NORTE</v>
      </c>
      <c r="L1654" s="74" t="str">
        <f t="shared" si="107"/>
        <v>PAD E</v>
      </c>
      <c r="M1654" s="74" t="str">
        <f t="shared" si="105"/>
        <v>DRAGO NORTE-E039</v>
      </c>
      <c r="N1654" s="71" t="s">
        <v>3382</v>
      </c>
    </row>
    <row r="1655" spans="1:14">
      <c r="A1655" s="74" t="s">
        <v>2940</v>
      </c>
      <c r="B1655" s="74" t="s">
        <v>6309</v>
      </c>
      <c r="C1655" s="74" t="s">
        <v>2889</v>
      </c>
      <c r="D1655" s="74" t="s">
        <v>3599</v>
      </c>
      <c r="E1655" s="74" t="s">
        <v>6636</v>
      </c>
      <c r="F1655" s="74" t="s">
        <v>6637</v>
      </c>
      <c r="G1655" s="74" t="s">
        <v>6637</v>
      </c>
      <c r="H1655" s="74" t="str">
        <f t="shared" si="106"/>
        <v>B57</v>
      </c>
      <c r="I1655" s="74" t="str">
        <f>IF(ISERROR(VLOOKUP(H1655,BD!BN$2:BO$51,2,FALSE)),"",VLOOKUP(H1655,BD!BN$2:BO$51,2,FALSE))</f>
        <v>BLOQUE 57</v>
      </c>
      <c r="J1655" s="74" t="str">
        <f t="shared" si="104"/>
        <v>SH</v>
      </c>
      <c r="K1655" s="74" t="str">
        <f t="shared" si="107"/>
        <v>DRAGO NORTE</v>
      </c>
      <c r="L1655" s="74" t="str">
        <f t="shared" si="107"/>
        <v>PAD E</v>
      </c>
      <c r="M1655" s="74" t="str">
        <f t="shared" si="105"/>
        <v>DRAGO NORTE-E044</v>
      </c>
      <c r="N1655" s="71" t="s">
        <v>3382</v>
      </c>
    </row>
    <row r="1656" spans="1:14">
      <c r="A1656" s="74" t="s">
        <v>2940</v>
      </c>
      <c r="B1656" s="74" t="s">
        <v>6309</v>
      </c>
      <c r="C1656" s="74" t="s">
        <v>2889</v>
      </c>
      <c r="D1656" s="74" t="s">
        <v>3599</v>
      </c>
      <c r="E1656" s="74" t="s">
        <v>6638</v>
      </c>
      <c r="F1656" s="74" t="s">
        <v>6639</v>
      </c>
      <c r="G1656" s="74" t="s">
        <v>6639</v>
      </c>
      <c r="H1656" s="74" t="str">
        <f t="shared" si="106"/>
        <v>B57</v>
      </c>
      <c r="I1656" s="74" t="str">
        <f>IF(ISERROR(VLOOKUP(H1656,BD!BN$2:BO$51,2,FALSE)),"",VLOOKUP(H1656,BD!BN$2:BO$51,2,FALSE))</f>
        <v>BLOQUE 57</v>
      </c>
      <c r="J1656" s="74" t="str">
        <f t="shared" si="104"/>
        <v>SH</v>
      </c>
      <c r="K1656" s="74" t="str">
        <f t="shared" si="107"/>
        <v>DRAGO NORTE</v>
      </c>
      <c r="L1656" s="74" t="str">
        <f t="shared" si="107"/>
        <v>PAD E</v>
      </c>
      <c r="M1656" s="74" t="str">
        <f t="shared" si="105"/>
        <v>DRAGO NORTE-E062</v>
      </c>
      <c r="N1656" s="71" t="s">
        <v>3382</v>
      </c>
    </row>
    <row r="1657" spans="1:14">
      <c r="A1657" s="74" t="s">
        <v>2940</v>
      </c>
      <c r="B1657" s="74" t="s">
        <v>6309</v>
      </c>
      <c r="C1657" s="74" t="s">
        <v>2889</v>
      </c>
      <c r="D1657" s="74" t="s">
        <v>3599</v>
      </c>
      <c r="E1657" s="74" t="s">
        <v>6640</v>
      </c>
      <c r="F1657" s="74" t="s">
        <v>6641</v>
      </c>
      <c r="G1657" s="74" t="s">
        <v>6641</v>
      </c>
      <c r="H1657" s="74" t="str">
        <f t="shared" si="106"/>
        <v>B57</v>
      </c>
      <c r="I1657" s="74" t="str">
        <f>IF(ISERROR(VLOOKUP(H1657,BD!BN$2:BO$51,2,FALSE)),"",VLOOKUP(H1657,BD!BN$2:BO$51,2,FALSE))</f>
        <v>BLOQUE 57</v>
      </c>
      <c r="J1657" s="74" t="str">
        <f t="shared" si="104"/>
        <v>SH</v>
      </c>
      <c r="K1657" s="74" t="str">
        <f t="shared" si="107"/>
        <v>DRAGO NORTE</v>
      </c>
      <c r="L1657" s="74" t="str">
        <f t="shared" si="107"/>
        <v>PAD E</v>
      </c>
      <c r="M1657" s="74" t="str">
        <f t="shared" si="105"/>
        <v>DRAGO NORTE-E038</v>
      </c>
      <c r="N1657" s="71" t="s">
        <v>3382</v>
      </c>
    </row>
    <row r="1658" spans="1:14">
      <c r="A1658" s="74" t="s">
        <v>2940</v>
      </c>
      <c r="B1658" s="74" t="s">
        <v>6309</v>
      </c>
      <c r="C1658" s="74" t="s">
        <v>2889</v>
      </c>
      <c r="D1658" s="74" t="s">
        <v>3599</v>
      </c>
      <c r="E1658" s="74" t="s">
        <v>6642</v>
      </c>
      <c r="F1658" s="74" t="s">
        <v>6643</v>
      </c>
      <c r="G1658" s="74" t="s">
        <v>6643</v>
      </c>
      <c r="H1658" s="74" t="str">
        <f t="shared" si="106"/>
        <v>B57</v>
      </c>
      <c r="I1658" s="74" t="str">
        <f>IF(ISERROR(VLOOKUP(H1658,BD!BN$2:BO$51,2,FALSE)),"",VLOOKUP(H1658,BD!BN$2:BO$51,2,FALSE))</f>
        <v>BLOQUE 57</v>
      </c>
      <c r="J1658" s="74" t="str">
        <f t="shared" si="104"/>
        <v>SH</v>
      </c>
      <c r="K1658" s="74" t="str">
        <f t="shared" si="107"/>
        <v>DRAGO NORTE</v>
      </c>
      <c r="L1658" s="74" t="str">
        <f t="shared" si="107"/>
        <v>PAD E</v>
      </c>
      <c r="M1658" s="74" t="str">
        <f t="shared" si="105"/>
        <v>DRAGO NORTE-E004</v>
      </c>
      <c r="N1658" s="71" t="s">
        <v>3382</v>
      </c>
    </row>
    <row r="1659" spans="1:14">
      <c r="A1659" s="74" t="s">
        <v>2940</v>
      </c>
      <c r="B1659" s="74" t="s">
        <v>6309</v>
      </c>
      <c r="C1659" s="74" t="s">
        <v>2889</v>
      </c>
      <c r="D1659" s="74" t="s">
        <v>3599</v>
      </c>
      <c r="E1659" s="74" t="s">
        <v>6644</v>
      </c>
      <c r="F1659" s="74" t="s">
        <v>6645</v>
      </c>
      <c r="G1659" s="74" t="s">
        <v>6645</v>
      </c>
      <c r="H1659" s="74" t="str">
        <f t="shared" si="106"/>
        <v>B57</v>
      </c>
      <c r="I1659" s="74" t="str">
        <f>IF(ISERROR(VLOOKUP(H1659,BD!BN$2:BO$51,2,FALSE)),"",VLOOKUP(H1659,BD!BN$2:BO$51,2,FALSE))</f>
        <v>BLOQUE 57</v>
      </c>
      <c r="J1659" s="74" t="str">
        <f t="shared" si="104"/>
        <v>SH</v>
      </c>
      <c r="K1659" s="74" t="str">
        <f t="shared" si="107"/>
        <v>DRAGO NORTE</v>
      </c>
      <c r="L1659" s="74" t="str">
        <f t="shared" si="107"/>
        <v>PAD E</v>
      </c>
      <c r="M1659" s="74" t="str">
        <f t="shared" si="105"/>
        <v>DRAGO NORTE-E019</v>
      </c>
      <c r="N1659" s="71" t="s">
        <v>3382</v>
      </c>
    </row>
    <row r="1660" spans="1:14">
      <c r="A1660" s="74" t="s">
        <v>2940</v>
      </c>
      <c r="B1660" s="74" t="s">
        <v>6309</v>
      </c>
      <c r="C1660" s="74" t="s">
        <v>2889</v>
      </c>
      <c r="D1660" s="74" t="s">
        <v>3599</v>
      </c>
      <c r="E1660" s="74" t="s">
        <v>6646</v>
      </c>
      <c r="F1660" s="74" t="s">
        <v>6647</v>
      </c>
      <c r="G1660" s="74" t="s">
        <v>6647</v>
      </c>
      <c r="H1660" s="74" t="str">
        <f t="shared" si="106"/>
        <v>B57</v>
      </c>
      <c r="I1660" s="74" t="str">
        <f>IF(ISERROR(VLOOKUP(H1660,BD!BN$2:BO$51,2,FALSE)),"",VLOOKUP(H1660,BD!BN$2:BO$51,2,FALSE))</f>
        <v>BLOQUE 57</v>
      </c>
      <c r="J1660" s="74" t="str">
        <f t="shared" si="104"/>
        <v>SH</v>
      </c>
      <c r="K1660" s="74" t="str">
        <f t="shared" si="107"/>
        <v>DRAGO NORTE</v>
      </c>
      <c r="L1660" s="74" t="str">
        <f t="shared" si="107"/>
        <v>PAD E</v>
      </c>
      <c r="M1660" s="74" t="str">
        <f t="shared" si="105"/>
        <v>DRAGO NORTE-E007</v>
      </c>
      <c r="N1660" s="71" t="s">
        <v>3382</v>
      </c>
    </row>
    <row r="1661" spans="1:14">
      <c r="A1661" s="74" t="s">
        <v>2940</v>
      </c>
      <c r="B1661" s="74" t="s">
        <v>3379</v>
      </c>
      <c r="C1661" s="74" t="s">
        <v>6648</v>
      </c>
      <c r="D1661" s="74" t="s">
        <v>3374</v>
      </c>
      <c r="E1661" s="74" t="s">
        <v>6649</v>
      </c>
      <c r="F1661" s="74" t="s">
        <v>6650</v>
      </c>
      <c r="G1661" s="74" t="s">
        <v>6650</v>
      </c>
      <c r="H1661" s="74" t="str">
        <f t="shared" si="106"/>
        <v>B57</v>
      </c>
      <c r="I1661" s="74" t="str">
        <f>IF(ISERROR(VLOOKUP(H1661,BD!BN$2:BO$51,2,FALSE)),"",VLOOKUP(H1661,BD!BN$2:BO$51,2,FALSE))</f>
        <v>BLOQUE 57</v>
      </c>
      <c r="J1661" s="74" t="str">
        <f t="shared" si="104"/>
        <v>LA</v>
      </c>
      <c r="K1661" s="74" t="str">
        <f t="shared" si="107"/>
        <v>DURENO</v>
      </c>
      <c r="L1661" s="74" t="str">
        <f t="shared" si="107"/>
        <v>PAD</v>
      </c>
      <c r="M1661" s="74" t="str">
        <f t="shared" si="105"/>
        <v>DURENO-001</v>
      </c>
      <c r="N1661" s="71" t="s">
        <v>3382</v>
      </c>
    </row>
    <row r="1662" spans="1:14">
      <c r="A1662" s="74" t="s">
        <v>2940</v>
      </c>
      <c r="B1662" s="74" t="s">
        <v>3379</v>
      </c>
      <c r="C1662" s="74" t="s">
        <v>6648</v>
      </c>
      <c r="D1662" s="74" t="s">
        <v>3489</v>
      </c>
      <c r="E1662" s="74" t="s">
        <v>6651</v>
      </c>
      <c r="F1662" s="74" t="s">
        <v>6652</v>
      </c>
      <c r="G1662" s="74" t="s">
        <v>6652</v>
      </c>
      <c r="H1662" s="74" t="str">
        <f t="shared" si="106"/>
        <v>B57</v>
      </c>
      <c r="I1662" s="74" t="str">
        <f>IF(ISERROR(VLOOKUP(H1662,BD!BN$2:BO$51,2,FALSE)),"",VLOOKUP(H1662,BD!BN$2:BO$51,2,FALSE))</f>
        <v>BLOQUE 57</v>
      </c>
      <c r="J1662" s="74" t="str">
        <f t="shared" si="104"/>
        <v>LA</v>
      </c>
      <c r="K1662" s="74" t="str">
        <f t="shared" si="107"/>
        <v>DURENO</v>
      </c>
      <c r="L1662" s="74" t="str">
        <f t="shared" si="107"/>
        <v>PAD A</v>
      </c>
      <c r="M1662" s="74" t="str">
        <f t="shared" si="105"/>
        <v>DURENO-A003</v>
      </c>
      <c r="N1662" s="71" t="s">
        <v>3382</v>
      </c>
    </row>
    <row r="1663" spans="1:14">
      <c r="A1663" s="74" t="s">
        <v>2940</v>
      </c>
      <c r="B1663" s="74" t="s">
        <v>3379</v>
      </c>
      <c r="C1663" s="74" t="s">
        <v>6648</v>
      </c>
      <c r="D1663" s="74" t="s">
        <v>3489</v>
      </c>
      <c r="E1663" s="74" t="s">
        <v>6653</v>
      </c>
      <c r="F1663" s="74" t="s">
        <v>6654</v>
      </c>
      <c r="G1663" s="74" t="s">
        <v>6654</v>
      </c>
      <c r="H1663" s="74" t="str">
        <f t="shared" si="106"/>
        <v>B57</v>
      </c>
      <c r="I1663" s="74" t="str">
        <f>IF(ISERROR(VLOOKUP(H1663,BD!BN$2:BO$51,2,FALSE)),"",VLOOKUP(H1663,BD!BN$2:BO$51,2,FALSE))</f>
        <v>BLOQUE 57</v>
      </c>
      <c r="J1663" s="74" t="str">
        <f t="shared" si="104"/>
        <v>LA</v>
      </c>
      <c r="K1663" s="74" t="str">
        <f t="shared" si="107"/>
        <v>DURENO</v>
      </c>
      <c r="L1663" s="74" t="str">
        <f t="shared" si="107"/>
        <v>PAD A</v>
      </c>
      <c r="M1663" s="74" t="str">
        <f t="shared" si="105"/>
        <v>DURENO-A002</v>
      </c>
      <c r="N1663" s="71" t="s">
        <v>3382</v>
      </c>
    </row>
    <row r="1664" spans="1:14">
      <c r="A1664" s="74" t="s">
        <v>2940</v>
      </c>
      <c r="B1664" s="74" t="s">
        <v>6309</v>
      </c>
      <c r="C1664" s="74" t="s">
        <v>6655</v>
      </c>
      <c r="D1664" s="74" t="s">
        <v>3374</v>
      </c>
      <c r="E1664" s="74" t="s">
        <v>6656</v>
      </c>
      <c r="F1664" s="74" t="s">
        <v>6657</v>
      </c>
      <c r="G1664" s="74" t="s">
        <v>6657</v>
      </c>
      <c r="H1664" s="74" t="str">
        <f t="shared" si="106"/>
        <v>B57</v>
      </c>
      <c r="I1664" s="74" t="str">
        <f>IF(ISERROR(VLOOKUP(H1664,BD!BN$2:BO$51,2,FALSE)),"",VLOOKUP(H1664,BD!BN$2:BO$51,2,FALSE))</f>
        <v>BLOQUE 57</v>
      </c>
      <c r="J1664" s="74" t="str">
        <f t="shared" si="104"/>
        <v>SH</v>
      </c>
      <c r="K1664" s="74" t="str">
        <f t="shared" si="107"/>
        <v>FARFAN ESTE</v>
      </c>
      <c r="L1664" s="74" t="str">
        <f t="shared" si="107"/>
        <v>PAD</v>
      </c>
      <c r="M1664" s="74" t="str">
        <f t="shared" si="105"/>
        <v>FARFAN ESTE-001</v>
      </c>
      <c r="N1664" s="71" t="s">
        <v>3382</v>
      </c>
    </row>
    <row r="1665" spans="1:14">
      <c r="A1665" s="74" t="s">
        <v>2940</v>
      </c>
      <c r="B1665" s="74" t="s">
        <v>6406</v>
      </c>
      <c r="C1665" s="74" t="s">
        <v>2926</v>
      </c>
      <c r="D1665" s="74" t="s">
        <v>3374</v>
      </c>
      <c r="E1665" s="74" t="s">
        <v>6658</v>
      </c>
      <c r="F1665" s="74" t="s">
        <v>6659</v>
      </c>
      <c r="G1665" s="74" t="s">
        <v>6659</v>
      </c>
      <c r="H1665" s="74" t="str">
        <f t="shared" si="106"/>
        <v>B57</v>
      </c>
      <c r="I1665" s="74" t="str">
        <f>IF(ISERROR(VLOOKUP(H1665,BD!BN$2:BO$51,2,FALSE)),"",VLOOKUP(H1665,BD!BN$2:BO$51,2,FALSE))</f>
        <v>BLOQUE 57</v>
      </c>
      <c r="J1665" s="74" t="str">
        <f t="shared" si="104"/>
        <v>LI</v>
      </c>
      <c r="K1665" s="74" t="str">
        <f t="shared" si="107"/>
        <v>FRONTERA</v>
      </c>
      <c r="L1665" s="74" t="str">
        <f t="shared" si="107"/>
        <v>PAD</v>
      </c>
      <c r="M1665" s="74" t="str">
        <f t="shared" si="105"/>
        <v>FRONTERA-003</v>
      </c>
      <c r="N1665" s="71" t="s">
        <v>3382</v>
      </c>
    </row>
    <row r="1666" spans="1:14">
      <c r="A1666" s="74" t="s">
        <v>2940</v>
      </c>
      <c r="B1666" s="74" t="s">
        <v>6406</v>
      </c>
      <c r="C1666" s="74" t="s">
        <v>2926</v>
      </c>
      <c r="D1666" s="74" t="s">
        <v>3374</v>
      </c>
      <c r="E1666" s="74" t="s">
        <v>6660</v>
      </c>
      <c r="F1666" s="74" t="s">
        <v>6661</v>
      </c>
      <c r="G1666" s="74" t="s">
        <v>6661</v>
      </c>
      <c r="H1666" s="74" t="str">
        <f t="shared" si="106"/>
        <v>B57</v>
      </c>
      <c r="I1666" s="74" t="str">
        <f>IF(ISERROR(VLOOKUP(H1666,BD!BN$2:BO$51,2,FALSE)),"",VLOOKUP(H1666,BD!BN$2:BO$51,2,FALSE))</f>
        <v>BLOQUE 57</v>
      </c>
      <c r="J1666" s="74" t="str">
        <f t="shared" si="104"/>
        <v>LI</v>
      </c>
      <c r="K1666" s="74" t="str">
        <f t="shared" si="107"/>
        <v>FRONTERA</v>
      </c>
      <c r="L1666" s="74" t="str">
        <f t="shared" si="107"/>
        <v>PAD</v>
      </c>
      <c r="M1666" s="74" t="str">
        <f t="shared" si="105"/>
        <v>FRONTERA-004B</v>
      </c>
      <c r="N1666" s="71" t="s">
        <v>3382</v>
      </c>
    </row>
    <row r="1667" spans="1:14">
      <c r="A1667" s="74" t="s">
        <v>2940</v>
      </c>
      <c r="B1667" s="74" t="s">
        <v>6406</v>
      </c>
      <c r="C1667" s="74" t="s">
        <v>2926</v>
      </c>
      <c r="D1667" s="74" t="s">
        <v>3374</v>
      </c>
      <c r="E1667" s="74" t="s">
        <v>6662</v>
      </c>
      <c r="F1667" s="74" t="s">
        <v>6663</v>
      </c>
      <c r="G1667" s="74" t="s">
        <v>6663</v>
      </c>
      <c r="H1667" s="74" t="str">
        <f>+A1667</f>
        <v>B57</v>
      </c>
      <c r="I1667" s="74" t="str">
        <f>IF(ISERROR(VLOOKUP(H1667,BD!BN$2:BO$51,2,FALSE)),"",VLOOKUP(H1667,BD!BN$2:BO$51,2,FALSE))</f>
        <v>BLOQUE 57</v>
      </c>
      <c r="J1667" s="74" t="str">
        <f t="shared" ref="J1667:J1730" si="108">IF(B1667="","",B1667)</f>
        <v>LI</v>
      </c>
      <c r="K1667" s="74" t="str">
        <f>+C1667</f>
        <v>FRONTERA</v>
      </c>
      <c r="L1667" s="74" t="str">
        <f>+D1667</f>
        <v>PAD</v>
      </c>
      <c r="M1667" s="74" t="str">
        <f t="shared" si="105"/>
        <v>FRONTERA-001</v>
      </c>
      <c r="N1667" s="71" t="s">
        <v>3382</v>
      </c>
    </row>
    <row r="1668" spans="1:14">
      <c r="A1668" s="74" t="s">
        <v>2940</v>
      </c>
      <c r="B1668" s="74" t="s">
        <v>6406</v>
      </c>
      <c r="C1668" s="74" t="s">
        <v>2926</v>
      </c>
      <c r="D1668" s="74" t="s">
        <v>3374</v>
      </c>
      <c r="E1668" s="74" t="s">
        <v>6662</v>
      </c>
      <c r="F1668" s="74" t="s">
        <v>6663</v>
      </c>
      <c r="G1668" s="74" t="s">
        <v>6664</v>
      </c>
      <c r="H1668" s="74" t="str">
        <f t="shared" si="106"/>
        <v>B57</v>
      </c>
      <c r="I1668" s="74" t="str">
        <f>IF(ISERROR(VLOOKUP(H1668,BD!BN$2:BO$51,2,FALSE)),"",VLOOKUP(H1668,BD!BN$2:BO$51,2,FALSE))</f>
        <v>BLOQUE 57</v>
      </c>
      <c r="J1668" s="74" t="str">
        <f t="shared" si="108"/>
        <v>LI</v>
      </c>
      <c r="K1668" s="74" t="str">
        <f t="shared" si="107"/>
        <v>FRONTERA</v>
      </c>
      <c r="L1668" s="74" t="str">
        <f t="shared" si="107"/>
        <v>PAD</v>
      </c>
      <c r="M1668" s="74" t="str">
        <f t="shared" si="105"/>
        <v>FRONTERA-001R1</v>
      </c>
      <c r="N1668" s="71" t="s">
        <v>3382</v>
      </c>
    </row>
    <row r="1669" spans="1:14">
      <c r="A1669" s="74" t="s">
        <v>2940</v>
      </c>
      <c r="B1669" s="74" t="s">
        <v>6406</v>
      </c>
      <c r="C1669" s="74" t="s">
        <v>2926</v>
      </c>
      <c r="D1669" s="74" t="s">
        <v>3374</v>
      </c>
      <c r="E1669" s="74" t="s">
        <v>6665</v>
      </c>
      <c r="F1669" s="74" t="s">
        <v>6666</v>
      </c>
      <c r="G1669" s="74" t="s">
        <v>6666</v>
      </c>
      <c r="H1669" s="74" t="str">
        <f t="shared" si="106"/>
        <v>B57</v>
      </c>
      <c r="I1669" s="74" t="str">
        <f>IF(ISERROR(VLOOKUP(H1669,BD!BN$2:BO$51,2,FALSE)),"",VLOOKUP(H1669,BD!BN$2:BO$51,2,FALSE))</f>
        <v>BLOQUE 57</v>
      </c>
      <c r="J1669" s="74" t="str">
        <f t="shared" si="108"/>
        <v>LI</v>
      </c>
      <c r="K1669" s="74" t="str">
        <f t="shared" si="107"/>
        <v>FRONTERA</v>
      </c>
      <c r="L1669" s="74" t="str">
        <f t="shared" si="107"/>
        <v>PAD</v>
      </c>
      <c r="M1669" s="74" t="str">
        <f t="shared" si="105"/>
        <v>FRONTERA-002</v>
      </c>
      <c r="N1669" s="71" t="s">
        <v>3382</v>
      </c>
    </row>
    <row r="1670" spans="1:14">
      <c r="A1670" s="74" t="s">
        <v>2940</v>
      </c>
      <c r="B1670" s="74" t="s">
        <v>6406</v>
      </c>
      <c r="C1670" s="74" t="s">
        <v>2926</v>
      </c>
      <c r="D1670" s="74" t="s">
        <v>3374</v>
      </c>
      <c r="E1670" s="74" t="s">
        <v>6667</v>
      </c>
      <c r="F1670" s="74" t="s">
        <v>6668</v>
      </c>
      <c r="G1670" s="74" t="s">
        <v>6668</v>
      </c>
      <c r="H1670" s="74" t="str">
        <f t="shared" si="106"/>
        <v>B57</v>
      </c>
      <c r="I1670" s="74" t="str">
        <f>IF(ISERROR(VLOOKUP(H1670,BD!BN$2:BO$51,2,FALSE)),"",VLOOKUP(H1670,BD!BN$2:BO$51,2,FALSE))</f>
        <v>BLOQUE 57</v>
      </c>
      <c r="J1670" s="74" t="str">
        <f t="shared" si="108"/>
        <v>LI</v>
      </c>
      <c r="K1670" s="74" t="str">
        <f t="shared" si="107"/>
        <v>FRONTERA</v>
      </c>
      <c r="L1670" s="74" t="str">
        <f t="shared" si="107"/>
        <v>PAD</v>
      </c>
      <c r="M1670" s="74" t="str">
        <f t="shared" si="105"/>
        <v>FRONTERA-006</v>
      </c>
      <c r="N1670" s="71" t="s">
        <v>3382</v>
      </c>
    </row>
    <row r="1671" spans="1:14">
      <c r="A1671" s="74" t="s">
        <v>2940</v>
      </c>
      <c r="B1671" s="74" t="s">
        <v>6406</v>
      </c>
      <c r="C1671" s="74" t="s">
        <v>2926</v>
      </c>
      <c r="D1671" s="74" t="s">
        <v>3374</v>
      </c>
      <c r="E1671" s="74" t="s">
        <v>6669</v>
      </c>
      <c r="F1671" s="74" t="s">
        <v>6670</v>
      </c>
      <c r="G1671" s="74" t="s">
        <v>6670</v>
      </c>
      <c r="H1671" s="74" t="str">
        <f t="shared" si="106"/>
        <v>B57</v>
      </c>
      <c r="I1671" s="74" t="str">
        <f>IF(ISERROR(VLOOKUP(H1671,BD!BN$2:BO$51,2,FALSE)),"",VLOOKUP(H1671,BD!BN$2:BO$51,2,FALSE))</f>
        <v>BLOQUE 57</v>
      </c>
      <c r="J1671" s="74" t="str">
        <f t="shared" si="108"/>
        <v>LI</v>
      </c>
      <c r="K1671" s="74" t="str">
        <f t="shared" si="107"/>
        <v>FRONTERA</v>
      </c>
      <c r="L1671" s="74" t="str">
        <f t="shared" si="107"/>
        <v>PAD</v>
      </c>
      <c r="M1671" s="74" t="str">
        <f t="shared" si="105"/>
        <v>FRONTERA-005</v>
      </c>
      <c r="N1671" s="71" t="s">
        <v>3382</v>
      </c>
    </row>
    <row r="1672" spans="1:14">
      <c r="A1672" s="74" t="s">
        <v>2940</v>
      </c>
      <c r="B1672" s="74" t="s">
        <v>6406</v>
      </c>
      <c r="C1672" s="74" t="s">
        <v>2926</v>
      </c>
      <c r="D1672" s="74" t="s">
        <v>3374</v>
      </c>
      <c r="E1672" s="74" t="s">
        <v>6669</v>
      </c>
      <c r="F1672" s="74" t="s">
        <v>6670</v>
      </c>
      <c r="G1672" s="74" t="s">
        <v>6671</v>
      </c>
      <c r="H1672" s="74" t="str">
        <f t="shared" si="106"/>
        <v>B57</v>
      </c>
      <c r="I1672" s="74" t="str">
        <f>IF(ISERROR(VLOOKUP(H1672,BD!BN$2:BO$51,2,FALSE)),"",VLOOKUP(H1672,BD!BN$2:BO$51,2,FALSE))</f>
        <v>BLOQUE 57</v>
      </c>
      <c r="J1672" s="74" t="str">
        <f t="shared" si="108"/>
        <v>LI</v>
      </c>
      <c r="K1672" s="74" t="str">
        <f t="shared" si="107"/>
        <v>FRONTERA</v>
      </c>
      <c r="L1672" s="74" t="str">
        <f t="shared" si="107"/>
        <v>PAD</v>
      </c>
      <c r="M1672" s="74" t="str">
        <f t="shared" si="105"/>
        <v>FRONTERA-005R1</v>
      </c>
      <c r="N1672" s="71" t="s">
        <v>3382</v>
      </c>
    </row>
    <row r="1673" spans="1:14">
      <c r="A1673" s="74" t="s">
        <v>2940</v>
      </c>
      <c r="B1673" s="74" t="s">
        <v>3379</v>
      </c>
      <c r="C1673" s="74" t="s">
        <v>2947</v>
      </c>
      <c r="D1673" s="74" t="s">
        <v>3374</v>
      </c>
      <c r="E1673" s="74" t="s">
        <v>6672</v>
      </c>
      <c r="F1673" s="74" t="s">
        <v>6673</v>
      </c>
      <c r="G1673" s="74" t="s">
        <v>6673</v>
      </c>
      <c r="H1673" s="74" t="str">
        <f t="shared" si="106"/>
        <v>B57</v>
      </c>
      <c r="I1673" s="74" t="str">
        <f>IF(ISERROR(VLOOKUP(H1673,BD!BN$2:BO$51,2,FALSE)),"",VLOOKUP(H1673,BD!BN$2:BO$51,2,FALSE))</f>
        <v>BLOQUE 57</v>
      </c>
      <c r="J1673" s="74" t="str">
        <f t="shared" si="108"/>
        <v>LA</v>
      </c>
      <c r="K1673" s="74" t="str">
        <f t="shared" si="107"/>
        <v>GUANTA</v>
      </c>
      <c r="L1673" s="74" t="str">
        <f t="shared" si="107"/>
        <v>PAD</v>
      </c>
      <c r="M1673" s="74" t="str">
        <f t="shared" si="105"/>
        <v>GUANTA-002</v>
      </c>
      <c r="N1673" s="71" t="s">
        <v>3382</v>
      </c>
    </row>
    <row r="1674" spans="1:14">
      <c r="A1674" s="74" t="s">
        <v>2940</v>
      </c>
      <c r="B1674" s="74" t="s">
        <v>3379</v>
      </c>
      <c r="C1674" s="74" t="s">
        <v>2947</v>
      </c>
      <c r="D1674" s="74" t="s">
        <v>3374</v>
      </c>
      <c r="E1674" s="74" t="s">
        <v>6674</v>
      </c>
      <c r="F1674" s="74" t="s">
        <v>6675</v>
      </c>
      <c r="G1674" s="74" t="s">
        <v>6675</v>
      </c>
      <c r="H1674" s="74" t="str">
        <f t="shared" si="106"/>
        <v>B57</v>
      </c>
      <c r="I1674" s="74" t="str">
        <f>IF(ISERROR(VLOOKUP(H1674,BD!BN$2:BO$51,2,FALSE)),"",VLOOKUP(H1674,BD!BN$2:BO$51,2,FALSE))</f>
        <v>BLOQUE 57</v>
      </c>
      <c r="J1674" s="74" t="str">
        <f t="shared" si="108"/>
        <v>LA</v>
      </c>
      <c r="K1674" s="74" t="str">
        <f t="shared" si="107"/>
        <v>GUANTA</v>
      </c>
      <c r="L1674" s="74" t="str">
        <f t="shared" si="107"/>
        <v>PAD</v>
      </c>
      <c r="M1674" s="74" t="str">
        <f t="shared" si="105"/>
        <v>GUANTA-003</v>
      </c>
      <c r="N1674" s="71" t="s">
        <v>3382</v>
      </c>
    </row>
    <row r="1675" spans="1:14">
      <c r="A1675" s="74" t="s">
        <v>2940</v>
      </c>
      <c r="B1675" s="74" t="s">
        <v>3379</v>
      </c>
      <c r="C1675" s="74" t="s">
        <v>2947</v>
      </c>
      <c r="D1675" s="74" t="s">
        <v>3374</v>
      </c>
      <c r="E1675" s="74" t="s">
        <v>6676</v>
      </c>
      <c r="F1675" s="74" t="s">
        <v>6677</v>
      </c>
      <c r="G1675" s="74" t="s">
        <v>6677</v>
      </c>
      <c r="H1675" s="74" t="str">
        <f t="shared" si="106"/>
        <v>B57</v>
      </c>
      <c r="I1675" s="74" t="str">
        <f>IF(ISERROR(VLOOKUP(H1675,BD!BN$2:BO$51,2,FALSE)),"",VLOOKUP(H1675,BD!BN$2:BO$51,2,FALSE))</f>
        <v>BLOQUE 57</v>
      </c>
      <c r="J1675" s="74" t="str">
        <f t="shared" si="108"/>
        <v>LA</v>
      </c>
      <c r="K1675" s="74" t="str">
        <f t="shared" si="107"/>
        <v>GUANTA</v>
      </c>
      <c r="L1675" s="74" t="str">
        <f t="shared" si="107"/>
        <v>PAD</v>
      </c>
      <c r="M1675" s="74" t="str">
        <f t="shared" si="105"/>
        <v>GUANTA-005</v>
      </c>
      <c r="N1675" s="71" t="s">
        <v>3382</v>
      </c>
    </row>
    <row r="1676" spans="1:14">
      <c r="A1676" s="74" t="s">
        <v>2940</v>
      </c>
      <c r="B1676" s="74" t="s">
        <v>3379</v>
      </c>
      <c r="C1676" s="74" t="s">
        <v>2947</v>
      </c>
      <c r="D1676" s="74" t="s">
        <v>3374</v>
      </c>
      <c r="E1676" s="74" t="s">
        <v>6678</v>
      </c>
      <c r="F1676" s="74" t="s">
        <v>6679</v>
      </c>
      <c r="G1676" s="74" t="s">
        <v>6679</v>
      </c>
      <c r="H1676" s="74" t="str">
        <f t="shared" si="106"/>
        <v>B57</v>
      </c>
      <c r="I1676" s="74" t="str">
        <f>IF(ISERROR(VLOOKUP(H1676,BD!BN$2:BO$51,2,FALSE)),"",VLOOKUP(H1676,BD!BN$2:BO$51,2,FALSE))</f>
        <v>BLOQUE 57</v>
      </c>
      <c r="J1676" s="74" t="str">
        <f t="shared" si="108"/>
        <v>LA</v>
      </c>
      <c r="K1676" s="74" t="str">
        <f t="shared" si="107"/>
        <v>GUANTA</v>
      </c>
      <c r="L1676" s="74" t="str">
        <f t="shared" si="107"/>
        <v>PAD</v>
      </c>
      <c r="M1676" s="74" t="str">
        <f t="shared" si="105"/>
        <v>GUANTA-006</v>
      </c>
      <c r="N1676" s="71" t="s">
        <v>3382</v>
      </c>
    </row>
    <row r="1677" spans="1:14">
      <c r="A1677" s="74" t="s">
        <v>2940</v>
      </c>
      <c r="B1677" s="74" t="s">
        <v>3379</v>
      </c>
      <c r="C1677" s="74" t="s">
        <v>2947</v>
      </c>
      <c r="D1677" s="74" t="s">
        <v>3374</v>
      </c>
      <c r="E1677" s="74" t="s">
        <v>6680</v>
      </c>
      <c r="F1677" s="74" t="s">
        <v>6681</v>
      </c>
      <c r="G1677" s="74" t="s">
        <v>6681</v>
      </c>
      <c r="H1677" s="74" t="str">
        <f t="shared" si="106"/>
        <v>B57</v>
      </c>
      <c r="I1677" s="74" t="str">
        <f>IF(ISERROR(VLOOKUP(H1677,BD!BN$2:BO$51,2,FALSE)),"",VLOOKUP(H1677,BD!BN$2:BO$51,2,FALSE))</f>
        <v>BLOQUE 57</v>
      </c>
      <c r="J1677" s="74" t="str">
        <f t="shared" si="108"/>
        <v>LA</v>
      </c>
      <c r="K1677" s="74" t="str">
        <f t="shared" si="107"/>
        <v>GUANTA</v>
      </c>
      <c r="L1677" s="74" t="str">
        <f t="shared" si="107"/>
        <v>PAD</v>
      </c>
      <c r="M1677" s="74" t="str">
        <f t="shared" si="105"/>
        <v>GUANTA-009</v>
      </c>
      <c r="N1677" s="71" t="s">
        <v>3382</v>
      </c>
    </row>
    <row r="1678" spans="1:14">
      <c r="A1678" s="74" t="s">
        <v>2940</v>
      </c>
      <c r="B1678" s="74" t="s">
        <v>3379</v>
      </c>
      <c r="C1678" s="74" t="s">
        <v>2947</v>
      </c>
      <c r="D1678" s="74" t="s">
        <v>3374</v>
      </c>
      <c r="E1678" s="74" t="s">
        <v>6682</v>
      </c>
      <c r="F1678" s="74" t="s">
        <v>6683</v>
      </c>
      <c r="G1678" s="74" t="s">
        <v>6683</v>
      </c>
      <c r="H1678" s="74" t="str">
        <f t="shared" si="106"/>
        <v>B57</v>
      </c>
      <c r="I1678" s="74" t="str">
        <f>IF(ISERROR(VLOOKUP(H1678,BD!BN$2:BO$51,2,FALSE)),"",VLOOKUP(H1678,BD!BN$2:BO$51,2,FALSE))</f>
        <v>BLOQUE 57</v>
      </c>
      <c r="J1678" s="74" t="str">
        <f t="shared" si="108"/>
        <v>LA</v>
      </c>
      <c r="K1678" s="74" t="str">
        <f t="shared" si="107"/>
        <v>GUANTA</v>
      </c>
      <c r="L1678" s="74" t="str">
        <f t="shared" si="107"/>
        <v>PAD</v>
      </c>
      <c r="M1678" s="74" t="str">
        <f t="shared" si="105"/>
        <v>GUANTA-010</v>
      </c>
      <c r="N1678" s="71" t="s">
        <v>3382</v>
      </c>
    </row>
    <row r="1679" spans="1:14">
      <c r="A1679" s="74" t="s">
        <v>2940</v>
      </c>
      <c r="B1679" s="74" t="s">
        <v>3379</v>
      </c>
      <c r="C1679" s="74" t="s">
        <v>2947</v>
      </c>
      <c r="D1679" s="74" t="s">
        <v>3374</v>
      </c>
      <c r="E1679" s="74" t="s">
        <v>6684</v>
      </c>
      <c r="F1679" s="74" t="s">
        <v>6685</v>
      </c>
      <c r="G1679" s="74" t="s">
        <v>6685</v>
      </c>
      <c r="H1679" s="74" t="str">
        <f t="shared" si="106"/>
        <v>B57</v>
      </c>
      <c r="I1679" s="74" t="str">
        <f>IF(ISERROR(VLOOKUP(H1679,BD!BN$2:BO$51,2,FALSE)),"",VLOOKUP(H1679,BD!BN$2:BO$51,2,FALSE))</f>
        <v>BLOQUE 57</v>
      </c>
      <c r="J1679" s="74" t="str">
        <f t="shared" si="108"/>
        <v>LA</v>
      </c>
      <c r="K1679" s="74" t="str">
        <f t="shared" si="107"/>
        <v>GUANTA</v>
      </c>
      <c r="L1679" s="74" t="str">
        <f t="shared" si="107"/>
        <v>PAD</v>
      </c>
      <c r="M1679" s="74" t="str">
        <f t="shared" ref="M1679:M1742" si="109">+IF(F1679=F1678,E1679&amp;RIGHT(G1679,2),E1679)</f>
        <v>GUANTA-015</v>
      </c>
      <c r="N1679" s="71" t="s">
        <v>3382</v>
      </c>
    </row>
    <row r="1680" spans="1:14">
      <c r="A1680" s="74" t="s">
        <v>2940</v>
      </c>
      <c r="B1680" s="74" t="s">
        <v>3379</v>
      </c>
      <c r="C1680" s="74" t="s">
        <v>2947</v>
      </c>
      <c r="D1680" s="74" t="s">
        <v>3374</v>
      </c>
      <c r="E1680" s="74" t="s">
        <v>6686</v>
      </c>
      <c r="F1680" s="74" t="s">
        <v>6687</v>
      </c>
      <c r="G1680" s="74" t="s">
        <v>6687</v>
      </c>
      <c r="H1680" s="74" t="str">
        <f t="shared" si="106"/>
        <v>B57</v>
      </c>
      <c r="I1680" s="74" t="str">
        <f>IF(ISERROR(VLOOKUP(H1680,BD!BN$2:BO$51,2,FALSE)),"",VLOOKUP(H1680,BD!BN$2:BO$51,2,FALSE))</f>
        <v>BLOQUE 57</v>
      </c>
      <c r="J1680" s="74" t="str">
        <f t="shared" si="108"/>
        <v>LA</v>
      </c>
      <c r="K1680" s="74" t="str">
        <f t="shared" si="107"/>
        <v>GUANTA</v>
      </c>
      <c r="L1680" s="74" t="str">
        <f t="shared" si="107"/>
        <v>PAD</v>
      </c>
      <c r="M1680" s="74" t="str">
        <f t="shared" si="109"/>
        <v>GUANTA-016</v>
      </c>
      <c r="N1680" s="71" t="s">
        <v>3382</v>
      </c>
    </row>
    <row r="1681" spans="1:14">
      <c r="A1681" s="74" t="s">
        <v>2940</v>
      </c>
      <c r="B1681" s="74" t="s">
        <v>3379</v>
      </c>
      <c r="C1681" s="74" t="s">
        <v>2947</v>
      </c>
      <c r="D1681" s="74" t="s">
        <v>3489</v>
      </c>
      <c r="E1681" s="74" t="s">
        <v>6688</v>
      </c>
      <c r="F1681" s="74" t="s">
        <v>6689</v>
      </c>
      <c r="G1681" s="74" t="s">
        <v>6689</v>
      </c>
      <c r="H1681" s="74" t="str">
        <f t="shared" si="106"/>
        <v>B57</v>
      </c>
      <c r="I1681" s="74" t="str">
        <f>IF(ISERROR(VLOOKUP(H1681,BD!BN$2:BO$51,2,FALSE)),"",VLOOKUP(H1681,BD!BN$2:BO$51,2,FALSE))</f>
        <v>BLOQUE 57</v>
      </c>
      <c r="J1681" s="74" t="str">
        <f t="shared" si="108"/>
        <v>LA</v>
      </c>
      <c r="K1681" s="74" t="str">
        <f t="shared" si="107"/>
        <v>GUANTA</v>
      </c>
      <c r="L1681" s="74" t="str">
        <f t="shared" si="107"/>
        <v>PAD A</v>
      </c>
      <c r="M1681" s="74" t="str">
        <f t="shared" si="109"/>
        <v>GUANTA-A001</v>
      </c>
      <c r="N1681" s="71" t="s">
        <v>3382</v>
      </c>
    </row>
    <row r="1682" spans="1:14">
      <c r="A1682" s="74" t="s">
        <v>2940</v>
      </c>
      <c r="B1682" s="74" t="s">
        <v>3379</v>
      </c>
      <c r="C1682" s="74" t="s">
        <v>2947</v>
      </c>
      <c r="D1682" s="74" t="s">
        <v>3489</v>
      </c>
      <c r="E1682" s="74" t="s">
        <v>6690</v>
      </c>
      <c r="F1682" s="74" t="s">
        <v>6691</v>
      </c>
      <c r="G1682" s="74" t="s">
        <v>6691</v>
      </c>
      <c r="H1682" s="74" t="str">
        <f t="shared" si="106"/>
        <v>B57</v>
      </c>
      <c r="I1682" s="74" t="str">
        <f>IF(ISERROR(VLOOKUP(H1682,BD!BN$2:BO$51,2,FALSE)),"",VLOOKUP(H1682,BD!BN$2:BO$51,2,FALSE))</f>
        <v>BLOQUE 57</v>
      </c>
      <c r="J1682" s="74" t="str">
        <f t="shared" si="108"/>
        <v>LA</v>
      </c>
      <c r="K1682" s="74" t="str">
        <f t="shared" si="107"/>
        <v>GUANTA</v>
      </c>
      <c r="L1682" s="74" t="str">
        <f t="shared" si="107"/>
        <v>PAD A</v>
      </c>
      <c r="M1682" s="74" t="str">
        <f t="shared" si="109"/>
        <v>GUANTA-A018</v>
      </c>
      <c r="N1682" s="71" t="s">
        <v>3382</v>
      </c>
    </row>
    <row r="1683" spans="1:14">
      <c r="A1683" s="74" t="s">
        <v>2940</v>
      </c>
      <c r="B1683" s="74" t="s">
        <v>3379</v>
      </c>
      <c r="C1683" s="74" t="s">
        <v>2947</v>
      </c>
      <c r="D1683" s="74" t="s">
        <v>3489</v>
      </c>
      <c r="E1683" s="74" t="s">
        <v>6692</v>
      </c>
      <c r="F1683" s="74" t="s">
        <v>6693</v>
      </c>
      <c r="G1683" s="74" t="s">
        <v>6693</v>
      </c>
      <c r="H1683" s="74" t="str">
        <f t="shared" si="106"/>
        <v>B57</v>
      </c>
      <c r="I1683" s="74" t="str">
        <f>IF(ISERROR(VLOOKUP(H1683,BD!BN$2:BO$51,2,FALSE)),"",VLOOKUP(H1683,BD!BN$2:BO$51,2,FALSE))</f>
        <v>BLOQUE 57</v>
      </c>
      <c r="J1683" s="74" t="str">
        <f t="shared" si="108"/>
        <v>LA</v>
      </c>
      <c r="K1683" s="74" t="str">
        <f t="shared" si="107"/>
        <v>GUANTA</v>
      </c>
      <c r="L1683" s="74" t="str">
        <f t="shared" si="107"/>
        <v>PAD A</v>
      </c>
      <c r="M1683" s="74" t="str">
        <f t="shared" si="109"/>
        <v>GUANTA-A019</v>
      </c>
      <c r="N1683" s="71" t="s">
        <v>3382</v>
      </c>
    </row>
    <row r="1684" spans="1:14">
      <c r="A1684" s="74" t="s">
        <v>2940</v>
      </c>
      <c r="B1684" s="74" t="s">
        <v>3379</v>
      </c>
      <c r="C1684" s="74" t="s">
        <v>2947</v>
      </c>
      <c r="D1684" s="74" t="s">
        <v>3489</v>
      </c>
      <c r="E1684" s="74" t="s">
        <v>6694</v>
      </c>
      <c r="F1684" s="74" t="s">
        <v>6695</v>
      </c>
      <c r="G1684" s="74" t="s">
        <v>6695</v>
      </c>
      <c r="H1684" s="74" t="str">
        <f t="shared" si="106"/>
        <v>B57</v>
      </c>
      <c r="I1684" s="74" t="str">
        <f>IF(ISERROR(VLOOKUP(H1684,BD!BN$2:BO$51,2,FALSE)),"",VLOOKUP(H1684,BD!BN$2:BO$51,2,FALSE))</f>
        <v>BLOQUE 57</v>
      </c>
      <c r="J1684" s="74" t="str">
        <f t="shared" si="108"/>
        <v>LA</v>
      </c>
      <c r="K1684" s="74" t="str">
        <f t="shared" si="107"/>
        <v>GUANTA</v>
      </c>
      <c r="L1684" s="74" t="str">
        <f t="shared" si="107"/>
        <v>PAD A</v>
      </c>
      <c r="M1684" s="74" t="str">
        <f t="shared" si="109"/>
        <v>GUANTA-A020</v>
      </c>
      <c r="N1684" s="71" t="s">
        <v>3382</v>
      </c>
    </row>
    <row r="1685" spans="1:14">
      <c r="A1685" s="74" t="s">
        <v>2940</v>
      </c>
      <c r="B1685" s="74" t="s">
        <v>3379</v>
      </c>
      <c r="C1685" s="74" t="s">
        <v>2947</v>
      </c>
      <c r="D1685" s="74" t="s">
        <v>3489</v>
      </c>
      <c r="E1685" s="74" t="s">
        <v>6696</v>
      </c>
      <c r="F1685" s="74" t="s">
        <v>6697</v>
      </c>
      <c r="G1685" s="74" t="s">
        <v>6697</v>
      </c>
      <c r="H1685" s="74" t="str">
        <f t="shared" si="106"/>
        <v>B57</v>
      </c>
      <c r="I1685" s="74" t="str">
        <f>IF(ISERROR(VLOOKUP(H1685,BD!BN$2:BO$51,2,FALSE)),"",VLOOKUP(H1685,BD!BN$2:BO$51,2,FALSE))</f>
        <v>BLOQUE 57</v>
      </c>
      <c r="J1685" s="74" t="str">
        <f t="shared" si="108"/>
        <v>LA</v>
      </c>
      <c r="K1685" s="74" t="str">
        <f t="shared" ref="K1685:L1716" si="110">+C1685</f>
        <v>GUANTA</v>
      </c>
      <c r="L1685" s="74" t="str">
        <f t="shared" si="110"/>
        <v>PAD A</v>
      </c>
      <c r="M1685" s="74" t="str">
        <f t="shared" si="109"/>
        <v>GUANTA-A040</v>
      </c>
      <c r="N1685" s="71" t="s">
        <v>3382</v>
      </c>
    </row>
    <row r="1686" spans="1:14">
      <c r="A1686" s="74" t="s">
        <v>2940</v>
      </c>
      <c r="B1686" s="74" t="s">
        <v>3379</v>
      </c>
      <c r="C1686" s="74" t="s">
        <v>2947</v>
      </c>
      <c r="D1686" s="74" t="s">
        <v>3516</v>
      </c>
      <c r="E1686" s="74" t="s">
        <v>6698</v>
      </c>
      <c r="F1686" s="74" t="s">
        <v>6699</v>
      </c>
      <c r="G1686" s="74" t="s">
        <v>6699</v>
      </c>
      <c r="H1686" s="74" t="str">
        <f t="shared" ref="H1686:H1702" si="111">+A1686</f>
        <v>B57</v>
      </c>
      <c r="I1686" s="74" t="str">
        <f>IF(ISERROR(VLOOKUP(H1686,BD!BN$2:BO$51,2,FALSE)),"",VLOOKUP(H1686,BD!BN$2:BO$51,2,FALSE))</f>
        <v>BLOQUE 57</v>
      </c>
      <c r="J1686" s="74" t="str">
        <f t="shared" si="108"/>
        <v>LA</v>
      </c>
      <c r="K1686" s="74" t="str">
        <f t="shared" si="110"/>
        <v>GUANTA</v>
      </c>
      <c r="L1686" s="74" t="str">
        <f t="shared" si="110"/>
        <v>PAD B</v>
      </c>
      <c r="M1686" s="74" t="str">
        <f t="shared" si="109"/>
        <v>GUANTA-B007</v>
      </c>
      <c r="N1686" s="71" t="s">
        <v>3382</v>
      </c>
    </row>
    <row r="1687" spans="1:14">
      <c r="A1687" s="74" t="s">
        <v>2940</v>
      </c>
      <c r="B1687" s="74" t="s">
        <v>3379</v>
      </c>
      <c r="C1687" s="74" t="s">
        <v>2947</v>
      </c>
      <c r="D1687" s="74" t="s">
        <v>3516</v>
      </c>
      <c r="E1687" s="74" t="s">
        <v>6700</v>
      </c>
      <c r="F1687" s="74" t="s">
        <v>6701</v>
      </c>
      <c r="G1687" s="74" t="s">
        <v>6701</v>
      </c>
      <c r="H1687" s="74" t="str">
        <f t="shared" si="111"/>
        <v>B57</v>
      </c>
      <c r="I1687" s="74" t="str">
        <f>IF(ISERROR(VLOOKUP(H1687,BD!BN$2:BO$51,2,FALSE)),"",VLOOKUP(H1687,BD!BN$2:BO$51,2,FALSE))</f>
        <v>BLOQUE 57</v>
      </c>
      <c r="J1687" s="74" t="str">
        <f t="shared" si="108"/>
        <v>LA</v>
      </c>
      <c r="K1687" s="74" t="str">
        <f t="shared" si="110"/>
        <v>GUANTA</v>
      </c>
      <c r="L1687" s="74" t="str">
        <f t="shared" si="110"/>
        <v>PAD B</v>
      </c>
      <c r="M1687" s="74" t="str">
        <f t="shared" si="109"/>
        <v>GUANTA-B022</v>
      </c>
      <c r="N1687" s="71" t="s">
        <v>3382</v>
      </c>
    </row>
    <row r="1688" spans="1:14">
      <c r="A1688" s="74" t="s">
        <v>2940</v>
      </c>
      <c r="B1688" s="74" t="s">
        <v>3379</v>
      </c>
      <c r="C1688" s="74" t="s">
        <v>2947</v>
      </c>
      <c r="D1688" s="74" t="s">
        <v>3516</v>
      </c>
      <c r="E1688" s="74" t="s">
        <v>6702</v>
      </c>
      <c r="F1688" s="74" t="s">
        <v>6703</v>
      </c>
      <c r="G1688" s="74" t="s">
        <v>6703</v>
      </c>
      <c r="H1688" s="74" t="str">
        <f t="shared" si="111"/>
        <v>B57</v>
      </c>
      <c r="I1688" s="74" t="str">
        <f>IF(ISERROR(VLOOKUP(H1688,BD!BN$2:BO$51,2,FALSE)),"",VLOOKUP(H1688,BD!BN$2:BO$51,2,FALSE))</f>
        <v>BLOQUE 57</v>
      </c>
      <c r="J1688" s="74" t="str">
        <f t="shared" si="108"/>
        <v>LA</v>
      </c>
      <c r="K1688" s="74" t="str">
        <f t="shared" si="110"/>
        <v>GUANTA</v>
      </c>
      <c r="L1688" s="74" t="str">
        <f t="shared" si="110"/>
        <v>PAD B</v>
      </c>
      <c r="M1688" s="74" t="str">
        <f t="shared" si="109"/>
        <v>GUANTA-B041</v>
      </c>
      <c r="N1688" s="71" t="s">
        <v>3382</v>
      </c>
    </row>
    <row r="1689" spans="1:14">
      <c r="A1689" s="74" t="s">
        <v>2940</v>
      </c>
      <c r="B1689" s="74" t="s">
        <v>3379</v>
      </c>
      <c r="C1689" s="74" t="s">
        <v>2947</v>
      </c>
      <c r="D1689" s="74" t="s">
        <v>3516</v>
      </c>
      <c r="E1689" s="74" t="s">
        <v>6704</v>
      </c>
      <c r="F1689" s="74" t="s">
        <v>6705</v>
      </c>
      <c r="G1689" s="74" t="s">
        <v>6705</v>
      </c>
      <c r="H1689" s="74" t="str">
        <f t="shared" si="111"/>
        <v>B57</v>
      </c>
      <c r="I1689" s="74" t="str">
        <f>IF(ISERROR(VLOOKUP(H1689,BD!BN$2:BO$51,2,FALSE)),"",VLOOKUP(H1689,BD!BN$2:BO$51,2,FALSE))</f>
        <v>BLOQUE 57</v>
      </c>
      <c r="J1689" s="74" t="str">
        <f t="shared" si="108"/>
        <v>LA</v>
      </c>
      <c r="K1689" s="74" t="str">
        <f t="shared" si="110"/>
        <v>GUANTA</v>
      </c>
      <c r="L1689" s="74" t="str">
        <f t="shared" si="110"/>
        <v>PAD B</v>
      </c>
      <c r="M1689" s="74" t="str">
        <f t="shared" si="109"/>
        <v>GUANTA-B042</v>
      </c>
      <c r="N1689" s="71" t="s">
        <v>3382</v>
      </c>
    </row>
    <row r="1690" spans="1:14">
      <c r="A1690" s="74" t="s">
        <v>2940</v>
      </c>
      <c r="B1690" s="74" t="s">
        <v>3379</v>
      </c>
      <c r="C1690" s="74" t="s">
        <v>2947</v>
      </c>
      <c r="D1690" s="74" t="s">
        <v>3519</v>
      </c>
      <c r="E1690" s="74" t="s">
        <v>6706</v>
      </c>
      <c r="F1690" s="74" t="s">
        <v>6707</v>
      </c>
      <c r="G1690" s="74" t="s">
        <v>6707</v>
      </c>
      <c r="H1690" s="74" t="str">
        <f t="shared" si="111"/>
        <v>B57</v>
      </c>
      <c r="I1690" s="74" t="str">
        <f>IF(ISERROR(VLOOKUP(H1690,BD!BN$2:BO$51,2,FALSE)),"",VLOOKUP(H1690,BD!BN$2:BO$51,2,FALSE))</f>
        <v>BLOQUE 57</v>
      </c>
      <c r="J1690" s="74" t="str">
        <f t="shared" si="108"/>
        <v>LA</v>
      </c>
      <c r="K1690" s="74" t="str">
        <f t="shared" si="110"/>
        <v>GUANTA</v>
      </c>
      <c r="L1690" s="74" t="str">
        <f t="shared" si="110"/>
        <v>PAD C</v>
      </c>
      <c r="M1690" s="74" t="str">
        <f t="shared" si="109"/>
        <v>GUANTA-C013</v>
      </c>
      <c r="N1690" s="71" t="s">
        <v>3382</v>
      </c>
    </row>
    <row r="1691" spans="1:14">
      <c r="A1691" s="74" t="s">
        <v>2940</v>
      </c>
      <c r="B1691" s="74" t="s">
        <v>3379</v>
      </c>
      <c r="C1691" s="74" t="s">
        <v>2947</v>
      </c>
      <c r="D1691" s="74" t="s">
        <v>3519</v>
      </c>
      <c r="E1691" s="74" t="s">
        <v>6708</v>
      </c>
      <c r="F1691" s="74" t="s">
        <v>6709</v>
      </c>
      <c r="G1691" s="74" t="s">
        <v>6709</v>
      </c>
      <c r="H1691" s="74" t="str">
        <f t="shared" si="111"/>
        <v>B57</v>
      </c>
      <c r="I1691" s="74" t="str">
        <f>IF(ISERROR(VLOOKUP(H1691,BD!BN$2:BO$51,2,FALSE)),"",VLOOKUP(H1691,BD!BN$2:BO$51,2,FALSE))</f>
        <v>BLOQUE 57</v>
      </c>
      <c r="J1691" s="74" t="str">
        <f t="shared" si="108"/>
        <v>LA</v>
      </c>
      <c r="K1691" s="74" t="str">
        <f t="shared" si="110"/>
        <v>GUANTA</v>
      </c>
      <c r="L1691" s="74" t="str">
        <f t="shared" si="110"/>
        <v>PAD C</v>
      </c>
      <c r="M1691" s="74" t="str">
        <f t="shared" si="109"/>
        <v>GUANTA-C014</v>
      </c>
      <c r="N1691" s="71" t="s">
        <v>3382</v>
      </c>
    </row>
    <row r="1692" spans="1:14">
      <c r="A1692" s="74" t="s">
        <v>2940</v>
      </c>
      <c r="B1692" s="74" t="s">
        <v>3379</v>
      </c>
      <c r="C1692" s="74" t="s">
        <v>2947</v>
      </c>
      <c r="D1692" s="74" t="s">
        <v>3519</v>
      </c>
      <c r="E1692" s="74" t="s">
        <v>6708</v>
      </c>
      <c r="F1692" s="74" t="s">
        <v>6709</v>
      </c>
      <c r="G1692" s="74" t="s">
        <v>6710</v>
      </c>
      <c r="H1692" s="74" t="str">
        <f t="shared" si="111"/>
        <v>B57</v>
      </c>
      <c r="I1692" s="74" t="str">
        <f>IF(ISERROR(VLOOKUP(H1692,BD!BN$2:BO$51,2,FALSE)),"",VLOOKUP(H1692,BD!BN$2:BO$51,2,FALSE))</f>
        <v>BLOQUE 57</v>
      </c>
      <c r="J1692" s="74" t="str">
        <f t="shared" si="108"/>
        <v>LA</v>
      </c>
      <c r="K1692" s="74" t="str">
        <f t="shared" si="110"/>
        <v>GUANTA</v>
      </c>
      <c r="L1692" s="74" t="str">
        <f t="shared" si="110"/>
        <v>PAD C</v>
      </c>
      <c r="M1692" s="74" t="str">
        <f t="shared" si="109"/>
        <v>GUANTA-C014R1</v>
      </c>
      <c r="N1692" s="71" t="s">
        <v>3382</v>
      </c>
    </row>
    <row r="1693" spans="1:14">
      <c r="A1693" s="74" t="s">
        <v>2940</v>
      </c>
      <c r="B1693" s="74" t="s">
        <v>3379</v>
      </c>
      <c r="C1693" s="74" t="s">
        <v>2947</v>
      </c>
      <c r="D1693" s="74" t="s">
        <v>3519</v>
      </c>
      <c r="E1693" s="74" t="s">
        <v>6711</v>
      </c>
      <c r="F1693" s="74" t="s">
        <v>6712</v>
      </c>
      <c r="G1693" s="74" t="s">
        <v>6712</v>
      </c>
      <c r="H1693" s="74" t="str">
        <f t="shared" si="111"/>
        <v>B57</v>
      </c>
      <c r="I1693" s="74" t="str">
        <f>IF(ISERROR(VLOOKUP(H1693,BD!BN$2:BO$51,2,FALSE)),"",VLOOKUP(H1693,BD!BN$2:BO$51,2,FALSE))</f>
        <v>BLOQUE 57</v>
      </c>
      <c r="J1693" s="74" t="str">
        <f t="shared" si="108"/>
        <v>LA</v>
      </c>
      <c r="K1693" s="74" t="str">
        <f t="shared" si="110"/>
        <v>GUANTA</v>
      </c>
      <c r="L1693" s="74" t="str">
        <f t="shared" si="110"/>
        <v>PAD C</v>
      </c>
      <c r="M1693" s="74" t="str">
        <f t="shared" si="109"/>
        <v>GUANTA-C017</v>
      </c>
      <c r="N1693" s="71" t="s">
        <v>3382</v>
      </c>
    </row>
    <row r="1694" spans="1:14">
      <c r="A1694" s="74" t="s">
        <v>2940</v>
      </c>
      <c r="B1694" s="74" t="s">
        <v>3379</v>
      </c>
      <c r="C1694" s="74" t="s">
        <v>2947</v>
      </c>
      <c r="D1694" s="74" t="s">
        <v>3519</v>
      </c>
      <c r="E1694" s="74" t="s">
        <v>6713</v>
      </c>
      <c r="F1694" s="74" t="s">
        <v>6714</v>
      </c>
      <c r="G1694" s="74" t="s">
        <v>6714</v>
      </c>
      <c r="H1694" s="74" t="str">
        <f t="shared" si="111"/>
        <v>B57</v>
      </c>
      <c r="I1694" s="74" t="str">
        <f>IF(ISERROR(VLOOKUP(H1694,BD!BN$2:BO$51,2,FALSE)),"",VLOOKUP(H1694,BD!BN$2:BO$51,2,FALSE))</f>
        <v>BLOQUE 57</v>
      </c>
      <c r="J1694" s="74" t="str">
        <f t="shared" si="108"/>
        <v>LA</v>
      </c>
      <c r="K1694" s="74" t="str">
        <f t="shared" si="110"/>
        <v>GUANTA</v>
      </c>
      <c r="L1694" s="74" t="str">
        <f t="shared" si="110"/>
        <v>PAD C</v>
      </c>
      <c r="M1694" s="74" t="str">
        <f t="shared" si="109"/>
        <v>GUANTA-C023</v>
      </c>
      <c r="N1694" s="71" t="s">
        <v>3382</v>
      </c>
    </row>
    <row r="1695" spans="1:14">
      <c r="A1695" s="74" t="s">
        <v>2940</v>
      </c>
      <c r="B1695" s="74" t="s">
        <v>3379</v>
      </c>
      <c r="C1695" s="74" t="s">
        <v>2947</v>
      </c>
      <c r="D1695" s="74" t="s">
        <v>3519</v>
      </c>
      <c r="E1695" s="74" t="s">
        <v>6715</v>
      </c>
      <c r="F1695" s="74" t="s">
        <v>6716</v>
      </c>
      <c r="G1695" s="74" t="s">
        <v>6716</v>
      </c>
      <c r="H1695" s="74" t="str">
        <f t="shared" si="111"/>
        <v>B57</v>
      </c>
      <c r="I1695" s="74" t="str">
        <f>IF(ISERROR(VLOOKUP(H1695,BD!BN$2:BO$51,2,FALSE)),"",VLOOKUP(H1695,BD!BN$2:BO$51,2,FALSE))</f>
        <v>BLOQUE 57</v>
      </c>
      <c r="J1695" s="74" t="str">
        <f t="shared" si="108"/>
        <v>LA</v>
      </c>
      <c r="K1695" s="74" t="str">
        <f t="shared" si="110"/>
        <v>GUANTA</v>
      </c>
      <c r="L1695" s="74" t="str">
        <f t="shared" si="110"/>
        <v>PAD C</v>
      </c>
      <c r="M1695" s="74" t="str">
        <f t="shared" si="109"/>
        <v>GUANTA-C024</v>
      </c>
      <c r="N1695" s="71" t="s">
        <v>3382</v>
      </c>
    </row>
    <row r="1696" spans="1:14">
      <c r="A1696" s="74" t="s">
        <v>2940</v>
      </c>
      <c r="B1696" s="74" t="s">
        <v>3379</v>
      </c>
      <c r="C1696" s="74" t="s">
        <v>2947</v>
      </c>
      <c r="D1696" s="74" t="s">
        <v>3519</v>
      </c>
      <c r="E1696" s="74" t="s">
        <v>6717</v>
      </c>
      <c r="F1696" s="74" t="s">
        <v>6718</v>
      </c>
      <c r="G1696" s="74" t="s">
        <v>6718</v>
      </c>
      <c r="H1696" s="74" t="str">
        <f t="shared" si="111"/>
        <v>B57</v>
      </c>
      <c r="I1696" s="74" t="str">
        <f>IF(ISERROR(VLOOKUP(H1696,BD!BN$2:BO$51,2,FALSE)),"",VLOOKUP(H1696,BD!BN$2:BO$51,2,FALSE))</f>
        <v>BLOQUE 57</v>
      </c>
      <c r="J1696" s="74" t="str">
        <f t="shared" si="108"/>
        <v>LA</v>
      </c>
      <c r="K1696" s="74" t="str">
        <f t="shared" si="110"/>
        <v>GUANTA</v>
      </c>
      <c r="L1696" s="74" t="str">
        <f t="shared" si="110"/>
        <v>PAD C</v>
      </c>
      <c r="M1696" s="74" t="str">
        <f t="shared" si="109"/>
        <v>GUANTA-C025</v>
      </c>
      <c r="N1696" s="71" t="s">
        <v>3382</v>
      </c>
    </row>
    <row r="1697" spans="1:14">
      <c r="A1697" s="74" t="s">
        <v>2940</v>
      </c>
      <c r="B1697" s="74" t="s">
        <v>3379</v>
      </c>
      <c r="C1697" s="74" t="s">
        <v>2947</v>
      </c>
      <c r="D1697" s="74" t="s">
        <v>3519</v>
      </c>
      <c r="E1697" s="74" t="s">
        <v>6719</v>
      </c>
      <c r="F1697" s="74" t="s">
        <v>6720</v>
      </c>
      <c r="G1697" s="74" t="s">
        <v>6720</v>
      </c>
      <c r="H1697" s="74" t="str">
        <f t="shared" si="111"/>
        <v>B57</v>
      </c>
      <c r="I1697" s="74" t="str">
        <f>IF(ISERROR(VLOOKUP(H1697,BD!BN$2:BO$51,2,FALSE)),"",VLOOKUP(H1697,BD!BN$2:BO$51,2,FALSE))</f>
        <v>BLOQUE 57</v>
      </c>
      <c r="J1697" s="74" t="str">
        <f t="shared" si="108"/>
        <v>LA</v>
      </c>
      <c r="K1697" s="74" t="str">
        <f t="shared" si="110"/>
        <v>GUANTA</v>
      </c>
      <c r="L1697" s="74" t="str">
        <f t="shared" si="110"/>
        <v>PAD C</v>
      </c>
      <c r="M1697" s="74" t="str">
        <f t="shared" si="109"/>
        <v>GUANTA-C026</v>
      </c>
      <c r="N1697" s="71" t="s">
        <v>3382</v>
      </c>
    </row>
    <row r="1698" spans="1:14">
      <c r="A1698" s="74" t="s">
        <v>2940</v>
      </c>
      <c r="B1698" s="74" t="s">
        <v>3379</v>
      </c>
      <c r="C1698" s="74" t="s">
        <v>2947</v>
      </c>
      <c r="D1698" s="74" t="s">
        <v>3523</v>
      </c>
      <c r="E1698" s="74" t="s">
        <v>6721</v>
      </c>
      <c r="F1698" s="74" t="s">
        <v>6722</v>
      </c>
      <c r="G1698" s="74" t="s">
        <v>6722</v>
      </c>
      <c r="H1698" s="74" t="str">
        <f t="shared" si="111"/>
        <v>B57</v>
      </c>
      <c r="I1698" s="74" t="str">
        <f>IF(ISERROR(VLOOKUP(H1698,BD!BN$2:BO$51,2,FALSE)),"",VLOOKUP(H1698,BD!BN$2:BO$51,2,FALSE))</f>
        <v>BLOQUE 57</v>
      </c>
      <c r="J1698" s="74" t="str">
        <f t="shared" si="108"/>
        <v>LA</v>
      </c>
      <c r="K1698" s="74" t="str">
        <f t="shared" si="110"/>
        <v>GUANTA</v>
      </c>
      <c r="L1698" s="74" t="str">
        <f t="shared" si="110"/>
        <v>PAD D</v>
      </c>
      <c r="M1698" s="74" t="str">
        <f t="shared" si="109"/>
        <v>GUANTA-D008</v>
      </c>
      <c r="N1698" s="71" t="s">
        <v>3382</v>
      </c>
    </row>
    <row r="1699" spans="1:14">
      <c r="A1699" s="74" t="s">
        <v>2940</v>
      </c>
      <c r="B1699" s="74" t="s">
        <v>3379</v>
      </c>
      <c r="C1699" s="74" t="s">
        <v>2947</v>
      </c>
      <c r="D1699" s="74" t="s">
        <v>3523</v>
      </c>
      <c r="E1699" s="74" t="s">
        <v>6723</v>
      </c>
      <c r="F1699" s="74" t="s">
        <v>6724</v>
      </c>
      <c r="G1699" s="74" t="s">
        <v>6724</v>
      </c>
      <c r="H1699" s="74" t="str">
        <f t="shared" si="111"/>
        <v>B57</v>
      </c>
      <c r="I1699" s="74" t="str">
        <f>IF(ISERROR(VLOOKUP(H1699,BD!BN$2:BO$51,2,FALSE)),"",VLOOKUP(H1699,BD!BN$2:BO$51,2,FALSE))</f>
        <v>BLOQUE 57</v>
      </c>
      <c r="J1699" s="74" t="str">
        <f t="shared" si="108"/>
        <v>LA</v>
      </c>
      <c r="K1699" s="74" t="str">
        <f t="shared" si="110"/>
        <v>GUANTA</v>
      </c>
      <c r="L1699" s="74" t="str">
        <f t="shared" si="110"/>
        <v>PAD D</v>
      </c>
      <c r="M1699" s="74" t="str">
        <f t="shared" si="109"/>
        <v>GUANTA-D032</v>
      </c>
      <c r="N1699" s="71" t="s">
        <v>3382</v>
      </c>
    </row>
    <row r="1700" spans="1:14">
      <c r="A1700" s="74" t="s">
        <v>2940</v>
      </c>
      <c r="B1700" s="74" t="s">
        <v>3379</v>
      </c>
      <c r="C1700" s="74" t="s">
        <v>2947</v>
      </c>
      <c r="D1700" s="74" t="s">
        <v>3523</v>
      </c>
      <c r="E1700" s="74" t="s">
        <v>6725</v>
      </c>
      <c r="F1700" s="74" t="s">
        <v>6726</v>
      </c>
      <c r="G1700" s="74" t="s">
        <v>6726</v>
      </c>
      <c r="H1700" s="74" t="str">
        <f t="shared" si="111"/>
        <v>B57</v>
      </c>
      <c r="I1700" s="74" t="str">
        <f>IF(ISERROR(VLOOKUP(H1700,BD!BN$2:BO$51,2,FALSE)),"",VLOOKUP(H1700,BD!BN$2:BO$51,2,FALSE))</f>
        <v>BLOQUE 57</v>
      </c>
      <c r="J1700" s="74" t="str">
        <f t="shared" si="108"/>
        <v>LA</v>
      </c>
      <c r="K1700" s="74" t="str">
        <f t="shared" si="110"/>
        <v>GUANTA</v>
      </c>
      <c r="L1700" s="74" t="str">
        <f t="shared" si="110"/>
        <v>PAD D</v>
      </c>
      <c r="M1700" s="74" t="str">
        <f t="shared" si="109"/>
        <v>GUANTA-D033</v>
      </c>
      <c r="N1700" s="71" t="s">
        <v>3382</v>
      </c>
    </row>
    <row r="1701" spans="1:14">
      <c r="A1701" s="74" t="s">
        <v>2940</v>
      </c>
      <c r="B1701" s="74" t="s">
        <v>3379</v>
      </c>
      <c r="C1701" s="74" t="s">
        <v>2947</v>
      </c>
      <c r="D1701" s="74" t="s">
        <v>3523</v>
      </c>
      <c r="E1701" s="74" t="s">
        <v>6727</v>
      </c>
      <c r="F1701" s="74" t="s">
        <v>6728</v>
      </c>
      <c r="G1701" s="74" t="s">
        <v>6728</v>
      </c>
      <c r="H1701" s="74" t="str">
        <f t="shared" si="111"/>
        <v>B57</v>
      </c>
      <c r="I1701" s="74" t="str">
        <f>IF(ISERROR(VLOOKUP(H1701,BD!BN$2:BO$51,2,FALSE)),"",VLOOKUP(H1701,BD!BN$2:BO$51,2,FALSE))</f>
        <v>BLOQUE 57</v>
      </c>
      <c r="J1701" s="74" t="str">
        <f t="shared" si="108"/>
        <v>LA</v>
      </c>
      <c r="K1701" s="74" t="str">
        <f t="shared" si="110"/>
        <v>GUANTA</v>
      </c>
      <c r="L1701" s="74" t="str">
        <f t="shared" si="110"/>
        <v>PAD D</v>
      </c>
      <c r="M1701" s="74" t="str">
        <f t="shared" si="109"/>
        <v>GUANTA-D036</v>
      </c>
      <c r="N1701" s="71" t="s">
        <v>3382</v>
      </c>
    </row>
    <row r="1702" spans="1:14">
      <c r="A1702" s="74" t="s">
        <v>2940</v>
      </c>
      <c r="B1702" s="74" t="s">
        <v>3379</v>
      </c>
      <c r="C1702" s="74" t="s">
        <v>2947</v>
      </c>
      <c r="D1702" s="74" t="s">
        <v>3523</v>
      </c>
      <c r="E1702" s="74" t="s">
        <v>6729</v>
      </c>
      <c r="F1702" s="74" t="s">
        <v>6730</v>
      </c>
      <c r="G1702" s="74" t="s">
        <v>6730</v>
      </c>
      <c r="H1702" s="74" t="str">
        <f t="shared" si="111"/>
        <v>B57</v>
      </c>
      <c r="I1702" s="74" t="str">
        <f>IF(ISERROR(VLOOKUP(H1702,BD!BN$2:BO$51,2,FALSE)),"",VLOOKUP(H1702,BD!BN$2:BO$51,2,FALSE))</f>
        <v>BLOQUE 57</v>
      </c>
      <c r="J1702" s="74" t="str">
        <f t="shared" si="108"/>
        <v>LA</v>
      </c>
      <c r="K1702" s="74" t="str">
        <f t="shared" si="110"/>
        <v>GUANTA</v>
      </c>
      <c r="L1702" s="74" t="str">
        <f t="shared" si="110"/>
        <v>PAD D</v>
      </c>
      <c r="M1702" s="74" t="str">
        <f t="shared" si="109"/>
        <v>GUANTA-D043</v>
      </c>
      <c r="N1702" s="71" t="s">
        <v>3382</v>
      </c>
    </row>
    <row r="1703" spans="1:14">
      <c r="A1703" s="74" t="s">
        <v>2940</v>
      </c>
      <c r="B1703" s="74" t="s">
        <v>3379</v>
      </c>
      <c r="C1703" s="74" t="s">
        <v>2947</v>
      </c>
      <c r="D1703" s="74" t="s">
        <v>3523</v>
      </c>
      <c r="E1703" s="74" t="s">
        <v>6731</v>
      </c>
      <c r="F1703" s="74" t="s">
        <v>6732</v>
      </c>
      <c r="G1703" s="74" t="s">
        <v>6732</v>
      </c>
      <c r="H1703" s="74" t="s">
        <v>2940</v>
      </c>
      <c r="I1703" s="74" t="str">
        <f>IF(ISERROR(VLOOKUP(H1703,BD!BN$2:BO$51,2,FALSE)),"",VLOOKUP(H1703,BD!BN$2:BO$51,2,FALSE))</f>
        <v>BLOQUE 57</v>
      </c>
      <c r="J1703" s="74" t="str">
        <f t="shared" si="108"/>
        <v>LA</v>
      </c>
      <c r="K1703" s="74" t="str">
        <f t="shared" si="110"/>
        <v>GUANTA</v>
      </c>
      <c r="L1703" s="74" t="str">
        <f t="shared" si="110"/>
        <v>PAD D</v>
      </c>
      <c r="M1703" s="74" t="str">
        <f t="shared" si="109"/>
        <v>GUANTA-D047</v>
      </c>
      <c r="N1703" s="71" t="s">
        <v>3382</v>
      </c>
    </row>
    <row r="1704" spans="1:14">
      <c r="A1704" s="74" t="s">
        <v>2940</v>
      </c>
      <c r="B1704" s="74" t="s">
        <v>3379</v>
      </c>
      <c r="C1704" s="74" t="s">
        <v>2947</v>
      </c>
      <c r="D1704" s="74" t="s">
        <v>3523</v>
      </c>
      <c r="E1704" s="74" t="s">
        <v>6733</v>
      </c>
      <c r="F1704" s="74" t="s">
        <v>6734</v>
      </c>
      <c r="G1704" s="74" t="s">
        <v>6734</v>
      </c>
      <c r="H1704" s="74" t="s">
        <v>2940</v>
      </c>
      <c r="I1704" s="74" t="str">
        <f>IF(ISERROR(VLOOKUP(H1704,BD!BN$2:BO$51,2,FALSE)),"",VLOOKUP(H1704,BD!BN$2:BO$51,2,FALSE))</f>
        <v>BLOQUE 57</v>
      </c>
      <c r="J1704" s="74" t="str">
        <f t="shared" si="108"/>
        <v>LA</v>
      </c>
      <c r="K1704" s="74" t="str">
        <f t="shared" si="110"/>
        <v>GUANTA</v>
      </c>
      <c r="L1704" s="74" t="str">
        <f t="shared" si="110"/>
        <v>PAD D</v>
      </c>
      <c r="M1704" s="74" t="str">
        <f t="shared" si="109"/>
        <v>GUANTA-D049</v>
      </c>
      <c r="N1704" s="71" t="s">
        <v>3382</v>
      </c>
    </row>
    <row r="1705" spans="1:14">
      <c r="A1705" s="74" t="s">
        <v>2940</v>
      </c>
      <c r="B1705" s="74" t="s">
        <v>3379</v>
      </c>
      <c r="C1705" s="74" t="s">
        <v>2947</v>
      </c>
      <c r="D1705" s="74" t="s">
        <v>3599</v>
      </c>
      <c r="E1705" s="74" t="s">
        <v>6735</v>
      </c>
      <c r="F1705" s="74" t="s">
        <v>6736</v>
      </c>
      <c r="G1705" s="74" t="s">
        <v>6736</v>
      </c>
      <c r="H1705" s="74" t="str">
        <f t="shared" ref="H1705:H1768" si="112">+A1705</f>
        <v>B57</v>
      </c>
      <c r="I1705" s="74" t="str">
        <f>IF(ISERROR(VLOOKUP(H1705,BD!BN$2:BO$51,2,FALSE)),"",VLOOKUP(H1705,BD!BN$2:BO$51,2,FALSE))</f>
        <v>BLOQUE 57</v>
      </c>
      <c r="J1705" s="74" t="str">
        <f t="shared" si="108"/>
        <v>LA</v>
      </c>
      <c r="K1705" s="74" t="str">
        <f t="shared" si="110"/>
        <v>GUANTA</v>
      </c>
      <c r="L1705" s="74" t="str">
        <f t="shared" si="110"/>
        <v>PAD E</v>
      </c>
      <c r="M1705" s="74" t="str">
        <f t="shared" si="109"/>
        <v>GUANTA-E004</v>
      </c>
      <c r="N1705" s="71" t="s">
        <v>3382</v>
      </c>
    </row>
    <row r="1706" spans="1:14">
      <c r="A1706" s="74" t="s">
        <v>2940</v>
      </c>
      <c r="B1706" s="74" t="s">
        <v>3379</v>
      </c>
      <c r="C1706" s="74" t="s">
        <v>2947</v>
      </c>
      <c r="D1706" s="74" t="s">
        <v>3599</v>
      </c>
      <c r="E1706" s="74" t="s">
        <v>6737</v>
      </c>
      <c r="F1706" s="74" t="s">
        <v>6738</v>
      </c>
      <c r="G1706" s="74" t="s">
        <v>6738</v>
      </c>
      <c r="H1706" s="74" t="str">
        <f t="shared" si="112"/>
        <v>B57</v>
      </c>
      <c r="I1706" s="74" t="str">
        <f>IF(ISERROR(VLOOKUP(H1706,BD!BN$2:BO$51,2,FALSE)),"",VLOOKUP(H1706,BD!BN$2:BO$51,2,FALSE))</f>
        <v>BLOQUE 57</v>
      </c>
      <c r="J1706" s="74" t="str">
        <f t="shared" si="108"/>
        <v>LA</v>
      </c>
      <c r="K1706" s="74" t="str">
        <f t="shared" si="110"/>
        <v>GUANTA</v>
      </c>
      <c r="L1706" s="74" t="str">
        <f t="shared" si="110"/>
        <v>PAD E</v>
      </c>
      <c r="M1706" s="74" t="str">
        <f t="shared" si="109"/>
        <v>GUANTA-E031</v>
      </c>
      <c r="N1706" s="71" t="s">
        <v>3382</v>
      </c>
    </row>
    <row r="1707" spans="1:14">
      <c r="A1707" s="74" t="s">
        <v>2940</v>
      </c>
      <c r="B1707" s="74" t="s">
        <v>3379</v>
      </c>
      <c r="C1707" s="74" t="s">
        <v>2947</v>
      </c>
      <c r="D1707" s="74" t="s">
        <v>3599</v>
      </c>
      <c r="E1707" s="74" t="s">
        <v>6739</v>
      </c>
      <c r="F1707" s="74" t="s">
        <v>6740</v>
      </c>
      <c r="G1707" s="74" t="s">
        <v>6740</v>
      </c>
      <c r="H1707" s="74" t="str">
        <f t="shared" si="112"/>
        <v>B57</v>
      </c>
      <c r="I1707" s="74" t="str">
        <f>IF(ISERROR(VLOOKUP(H1707,BD!BN$2:BO$51,2,FALSE)),"",VLOOKUP(H1707,BD!BN$2:BO$51,2,FALSE))</f>
        <v>BLOQUE 57</v>
      </c>
      <c r="J1707" s="74" t="str">
        <f t="shared" si="108"/>
        <v>LA</v>
      </c>
      <c r="K1707" s="74" t="str">
        <f t="shared" si="110"/>
        <v>GUANTA</v>
      </c>
      <c r="L1707" s="74" t="str">
        <f t="shared" si="110"/>
        <v>PAD E</v>
      </c>
      <c r="M1707" s="74" t="str">
        <f t="shared" si="109"/>
        <v>GUANTA-E034</v>
      </c>
      <c r="N1707" s="71" t="s">
        <v>3382</v>
      </c>
    </row>
    <row r="1708" spans="1:14">
      <c r="A1708" s="74" t="s">
        <v>2940</v>
      </c>
      <c r="B1708" s="74" t="s">
        <v>3379</v>
      </c>
      <c r="C1708" s="74" t="s">
        <v>2947</v>
      </c>
      <c r="D1708" s="74" t="s">
        <v>3599</v>
      </c>
      <c r="E1708" s="74" t="s">
        <v>6741</v>
      </c>
      <c r="F1708" s="74" t="s">
        <v>6742</v>
      </c>
      <c r="G1708" s="74" t="s">
        <v>6742</v>
      </c>
      <c r="H1708" s="74" t="str">
        <f t="shared" si="112"/>
        <v>B57</v>
      </c>
      <c r="I1708" s="74" t="str">
        <f>IF(ISERROR(VLOOKUP(H1708,BD!BN$2:BO$51,2,FALSE)),"",VLOOKUP(H1708,BD!BN$2:BO$51,2,FALSE))</f>
        <v>BLOQUE 57</v>
      </c>
      <c r="J1708" s="74" t="str">
        <f t="shared" si="108"/>
        <v>LA</v>
      </c>
      <c r="K1708" s="74" t="str">
        <f t="shared" si="110"/>
        <v>GUANTA</v>
      </c>
      <c r="L1708" s="74" t="str">
        <f t="shared" si="110"/>
        <v>PAD E</v>
      </c>
      <c r="M1708" s="74" t="str">
        <f t="shared" si="109"/>
        <v>GUANTA-E045</v>
      </c>
      <c r="N1708" s="71" t="s">
        <v>3382</v>
      </c>
    </row>
    <row r="1709" spans="1:14">
      <c r="A1709" s="74" t="s">
        <v>2940</v>
      </c>
      <c r="B1709" s="74" t="s">
        <v>3379</v>
      </c>
      <c r="C1709" s="74" t="s">
        <v>2947</v>
      </c>
      <c r="D1709" s="74" t="s">
        <v>3599</v>
      </c>
      <c r="E1709" s="74" t="s">
        <v>6743</v>
      </c>
      <c r="F1709" s="74" t="s">
        <v>6744</v>
      </c>
      <c r="G1709" s="74" t="s">
        <v>6744</v>
      </c>
      <c r="H1709" s="74" t="str">
        <f t="shared" si="112"/>
        <v>B57</v>
      </c>
      <c r="I1709" s="74" t="str">
        <f>IF(ISERROR(VLOOKUP(H1709,BD!BN$2:BO$51,2,FALSE)),"",VLOOKUP(H1709,BD!BN$2:BO$51,2,FALSE))</f>
        <v>BLOQUE 57</v>
      </c>
      <c r="J1709" s="74" t="str">
        <f t="shared" si="108"/>
        <v>LA</v>
      </c>
      <c r="K1709" s="74" t="str">
        <f t="shared" si="110"/>
        <v>GUANTA</v>
      </c>
      <c r="L1709" s="74" t="str">
        <f t="shared" si="110"/>
        <v>PAD E</v>
      </c>
      <c r="M1709" s="74" t="str">
        <f t="shared" si="109"/>
        <v>GUANTA-E046</v>
      </c>
      <c r="N1709" s="71" t="s">
        <v>3382</v>
      </c>
    </row>
    <row r="1710" spans="1:14">
      <c r="A1710" s="74" t="s">
        <v>2940</v>
      </c>
      <c r="B1710" s="74" t="s">
        <v>3379</v>
      </c>
      <c r="C1710" s="74" t="s">
        <v>2947</v>
      </c>
      <c r="D1710" s="74" t="s">
        <v>3599</v>
      </c>
      <c r="E1710" s="74" t="s">
        <v>6743</v>
      </c>
      <c r="F1710" s="74" t="s">
        <v>6744</v>
      </c>
      <c r="G1710" s="74" t="s">
        <v>6745</v>
      </c>
      <c r="H1710" s="74" t="str">
        <f t="shared" si="112"/>
        <v>B57</v>
      </c>
      <c r="I1710" s="74" t="str">
        <f>IF(ISERROR(VLOOKUP(H1710,BD!BN$2:BO$51,2,FALSE)),"",VLOOKUP(H1710,BD!BN$2:BO$51,2,FALSE))</f>
        <v>BLOQUE 57</v>
      </c>
      <c r="J1710" s="74" t="str">
        <f t="shared" si="108"/>
        <v>LA</v>
      </c>
      <c r="K1710" s="74" t="str">
        <f t="shared" si="110"/>
        <v>GUANTA</v>
      </c>
      <c r="L1710" s="74" t="str">
        <f t="shared" si="110"/>
        <v>PAD E</v>
      </c>
      <c r="M1710" s="74" t="str">
        <f t="shared" si="109"/>
        <v>GUANTA-E046S1</v>
      </c>
      <c r="N1710" s="71" t="s">
        <v>3382</v>
      </c>
    </row>
    <row r="1711" spans="1:14">
      <c r="A1711" s="74" t="s">
        <v>2940</v>
      </c>
      <c r="B1711" s="74" t="s">
        <v>3379</v>
      </c>
      <c r="C1711" s="74" t="s">
        <v>2947</v>
      </c>
      <c r="D1711" s="74" t="s">
        <v>3602</v>
      </c>
      <c r="E1711" s="74" t="s">
        <v>6746</v>
      </c>
      <c r="F1711" s="74" t="s">
        <v>6747</v>
      </c>
      <c r="G1711" s="74" t="s">
        <v>6747</v>
      </c>
      <c r="H1711" s="74" t="str">
        <f t="shared" si="112"/>
        <v>B57</v>
      </c>
      <c r="I1711" s="74" t="str">
        <f>IF(ISERROR(VLOOKUP(H1711,BD!BN$2:BO$51,2,FALSE)),"",VLOOKUP(H1711,BD!BN$2:BO$51,2,FALSE))</f>
        <v>BLOQUE 57</v>
      </c>
      <c r="J1711" s="74" t="str">
        <f t="shared" si="108"/>
        <v>LA</v>
      </c>
      <c r="K1711" s="74" t="str">
        <f t="shared" si="110"/>
        <v>GUANTA</v>
      </c>
      <c r="L1711" s="74" t="str">
        <f t="shared" si="110"/>
        <v>PAD F</v>
      </c>
      <c r="M1711" s="74" t="str">
        <f t="shared" si="109"/>
        <v>GUANTA-F011</v>
      </c>
      <c r="N1711" s="71" t="s">
        <v>3382</v>
      </c>
    </row>
    <row r="1712" spans="1:14">
      <c r="A1712" s="74" t="s">
        <v>2940</v>
      </c>
      <c r="B1712" s="74" t="s">
        <v>3379</v>
      </c>
      <c r="C1712" s="74" t="s">
        <v>2947</v>
      </c>
      <c r="D1712" s="74" t="s">
        <v>3602</v>
      </c>
      <c r="E1712" s="74" t="s">
        <v>6748</v>
      </c>
      <c r="F1712" s="74" t="s">
        <v>6749</v>
      </c>
      <c r="G1712" s="74" t="s">
        <v>6749</v>
      </c>
      <c r="H1712" s="74" t="str">
        <f t="shared" si="112"/>
        <v>B57</v>
      </c>
      <c r="I1712" s="74" t="str">
        <f>IF(ISERROR(VLOOKUP(H1712,BD!BN$2:BO$51,2,FALSE)),"",VLOOKUP(H1712,BD!BN$2:BO$51,2,FALSE))</f>
        <v>BLOQUE 57</v>
      </c>
      <c r="J1712" s="74" t="str">
        <f t="shared" si="108"/>
        <v>LA</v>
      </c>
      <c r="K1712" s="74" t="str">
        <f t="shared" si="110"/>
        <v>GUANTA</v>
      </c>
      <c r="L1712" s="74" t="str">
        <f t="shared" si="110"/>
        <v>PAD F</v>
      </c>
      <c r="M1712" s="74" t="str">
        <f t="shared" si="109"/>
        <v>GUANTA-F027</v>
      </c>
      <c r="N1712" s="71" t="s">
        <v>3382</v>
      </c>
    </row>
    <row r="1713" spans="1:14">
      <c r="A1713" s="74" t="s">
        <v>2940</v>
      </c>
      <c r="B1713" s="74" t="s">
        <v>3379</v>
      </c>
      <c r="C1713" s="74" t="s">
        <v>2947</v>
      </c>
      <c r="D1713" s="74" t="s">
        <v>3602</v>
      </c>
      <c r="E1713" s="74" t="s">
        <v>6750</v>
      </c>
      <c r="F1713" s="74" t="s">
        <v>6751</v>
      </c>
      <c r="G1713" s="74" t="s">
        <v>6751</v>
      </c>
      <c r="H1713" s="74" t="str">
        <f t="shared" si="112"/>
        <v>B57</v>
      </c>
      <c r="I1713" s="74" t="str">
        <f>IF(ISERROR(VLOOKUP(H1713,BD!BN$2:BO$51,2,FALSE)),"",VLOOKUP(H1713,BD!BN$2:BO$51,2,FALSE))</f>
        <v>BLOQUE 57</v>
      </c>
      <c r="J1713" s="74" t="str">
        <f t="shared" si="108"/>
        <v>LA</v>
      </c>
      <c r="K1713" s="74" t="str">
        <f t="shared" si="110"/>
        <v>GUANTA</v>
      </c>
      <c r="L1713" s="74" t="str">
        <f t="shared" si="110"/>
        <v>PAD F</v>
      </c>
      <c r="M1713" s="74" t="str">
        <f t="shared" si="109"/>
        <v>GUANTA-F028</v>
      </c>
      <c r="N1713" s="71" t="s">
        <v>3382</v>
      </c>
    </row>
    <row r="1714" spans="1:14">
      <c r="A1714" s="74" t="s">
        <v>2940</v>
      </c>
      <c r="B1714" s="74" t="s">
        <v>3379</v>
      </c>
      <c r="C1714" s="74" t="s">
        <v>2947</v>
      </c>
      <c r="D1714" s="74" t="s">
        <v>3602</v>
      </c>
      <c r="E1714" s="74" t="s">
        <v>6752</v>
      </c>
      <c r="F1714" s="74" t="s">
        <v>6753</v>
      </c>
      <c r="G1714" s="74" t="s">
        <v>6753</v>
      </c>
      <c r="H1714" s="74" t="str">
        <f t="shared" si="112"/>
        <v>B57</v>
      </c>
      <c r="I1714" s="74" t="str">
        <f>IF(ISERROR(VLOOKUP(H1714,BD!BN$2:BO$51,2,FALSE)),"",VLOOKUP(H1714,BD!BN$2:BO$51,2,FALSE))</f>
        <v>BLOQUE 57</v>
      </c>
      <c r="J1714" s="74" t="str">
        <f t="shared" si="108"/>
        <v>LA</v>
      </c>
      <c r="K1714" s="74" t="str">
        <f t="shared" si="110"/>
        <v>GUANTA</v>
      </c>
      <c r="L1714" s="74" t="str">
        <f t="shared" si="110"/>
        <v>PAD F</v>
      </c>
      <c r="M1714" s="74" t="str">
        <f t="shared" si="109"/>
        <v>GUANTA-F035</v>
      </c>
      <c r="N1714" s="71" t="s">
        <v>3382</v>
      </c>
    </row>
    <row r="1715" spans="1:14">
      <c r="A1715" s="74" t="s">
        <v>2940</v>
      </c>
      <c r="B1715" s="74" t="s">
        <v>3379</v>
      </c>
      <c r="C1715" s="74" t="s">
        <v>2947</v>
      </c>
      <c r="D1715" s="74" t="s">
        <v>3602</v>
      </c>
      <c r="E1715" s="74" t="s">
        <v>6754</v>
      </c>
      <c r="F1715" s="74" t="s">
        <v>6755</v>
      </c>
      <c r="G1715" s="74" t="s">
        <v>6755</v>
      </c>
      <c r="H1715" s="74" t="str">
        <f t="shared" si="112"/>
        <v>B57</v>
      </c>
      <c r="I1715" s="74" t="str">
        <f>IF(ISERROR(VLOOKUP(H1715,BD!BN$2:BO$51,2,FALSE)),"",VLOOKUP(H1715,BD!BN$2:BO$51,2,FALSE))</f>
        <v>BLOQUE 57</v>
      </c>
      <c r="J1715" s="74" t="str">
        <f t="shared" si="108"/>
        <v>LA</v>
      </c>
      <c r="K1715" s="74" t="str">
        <f t="shared" si="110"/>
        <v>GUANTA</v>
      </c>
      <c r="L1715" s="74" t="str">
        <f t="shared" si="110"/>
        <v>PAD F</v>
      </c>
      <c r="M1715" s="74" t="str">
        <f t="shared" si="109"/>
        <v>GUANTA-F038</v>
      </c>
      <c r="N1715" s="71" t="s">
        <v>3382</v>
      </c>
    </row>
    <row r="1716" spans="1:14">
      <c r="A1716" s="74" t="s">
        <v>2940</v>
      </c>
      <c r="B1716" s="74" t="s">
        <v>3379</v>
      </c>
      <c r="C1716" s="74" t="s">
        <v>2947</v>
      </c>
      <c r="D1716" s="74" t="s">
        <v>3602</v>
      </c>
      <c r="E1716" s="74" t="s">
        <v>6756</v>
      </c>
      <c r="F1716" s="74" t="s">
        <v>6757</v>
      </c>
      <c r="G1716" s="74" t="s">
        <v>6757</v>
      </c>
      <c r="H1716" s="74" t="str">
        <f t="shared" si="112"/>
        <v>B57</v>
      </c>
      <c r="I1716" s="74" t="str">
        <f>IF(ISERROR(VLOOKUP(H1716,BD!BN$2:BO$51,2,FALSE)),"",VLOOKUP(H1716,BD!BN$2:BO$51,2,FALSE))</f>
        <v>BLOQUE 57</v>
      </c>
      <c r="J1716" s="74" t="str">
        <f t="shared" si="108"/>
        <v>LA</v>
      </c>
      <c r="K1716" s="74" t="str">
        <f t="shared" si="110"/>
        <v>GUANTA</v>
      </c>
      <c r="L1716" s="74" t="str">
        <f t="shared" si="110"/>
        <v>PAD F</v>
      </c>
      <c r="M1716" s="74" t="str">
        <f t="shared" si="109"/>
        <v>GUANTA-F039</v>
      </c>
      <c r="N1716" s="71" t="s">
        <v>3382</v>
      </c>
    </row>
    <row r="1717" spans="1:14">
      <c r="A1717" s="74" t="s">
        <v>2940</v>
      </c>
      <c r="B1717" s="74" t="s">
        <v>3379</v>
      </c>
      <c r="C1717" s="74" t="s">
        <v>2947</v>
      </c>
      <c r="D1717" s="74" t="s">
        <v>3605</v>
      </c>
      <c r="E1717" s="74" t="s">
        <v>6758</v>
      </c>
      <c r="F1717" s="74" t="s">
        <v>6759</v>
      </c>
      <c r="G1717" s="74" t="s">
        <v>6759</v>
      </c>
      <c r="H1717" s="74" t="str">
        <f t="shared" si="112"/>
        <v>B57</v>
      </c>
      <c r="I1717" s="74" t="str">
        <f>IF(ISERROR(VLOOKUP(H1717,BD!BN$2:BO$51,2,FALSE)),"",VLOOKUP(H1717,BD!BN$2:BO$51,2,FALSE))</f>
        <v>BLOQUE 57</v>
      </c>
      <c r="J1717" s="74" t="str">
        <f t="shared" si="108"/>
        <v>LA</v>
      </c>
      <c r="K1717" s="74" t="str">
        <f t="shared" ref="K1717:L1734" si="113">+C1717</f>
        <v>GUANTA</v>
      </c>
      <c r="L1717" s="74" t="str">
        <f t="shared" si="113"/>
        <v>PAD G</v>
      </c>
      <c r="M1717" s="74" t="str">
        <f t="shared" si="109"/>
        <v>GUANTA-G012</v>
      </c>
      <c r="N1717" s="71" t="s">
        <v>3382</v>
      </c>
    </row>
    <row r="1718" spans="1:14">
      <c r="A1718" s="74" t="s">
        <v>2940</v>
      </c>
      <c r="B1718" s="74" t="s">
        <v>3379</v>
      </c>
      <c r="C1718" s="74" t="s">
        <v>2947</v>
      </c>
      <c r="D1718" s="74" t="s">
        <v>3605</v>
      </c>
      <c r="E1718" s="74" t="s">
        <v>6760</v>
      </c>
      <c r="F1718" s="74" t="s">
        <v>6761</v>
      </c>
      <c r="G1718" s="74" t="s">
        <v>6761</v>
      </c>
      <c r="H1718" s="74" t="str">
        <f t="shared" si="112"/>
        <v>B57</v>
      </c>
      <c r="I1718" s="74" t="str">
        <f>IF(ISERROR(VLOOKUP(H1718,BD!BN$2:BO$51,2,FALSE)),"",VLOOKUP(H1718,BD!BN$2:BO$51,2,FALSE))</f>
        <v>BLOQUE 57</v>
      </c>
      <c r="J1718" s="74" t="str">
        <f t="shared" si="108"/>
        <v>LA</v>
      </c>
      <c r="K1718" s="74" t="str">
        <f t="shared" si="113"/>
        <v>GUANTA</v>
      </c>
      <c r="L1718" s="74" t="str">
        <f t="shared" si="113"/>
        <v>PAD G</v>
      </c>
      <c r="M1718" s="74" t="str">
        <f t="shared" si="109"/>
        <v>GUANTA-G029</v>
      </c>
      <c r="N1718" s="71" t="s">
        <v>3382</v>
      </c>
    </row>
    <row r="1719" spans="1:14">
      <c r="A1719" s="74" t="s">
        <v>2940</v>
      </c>
      <c r="B1719" s="74" t="s">
        <v>3379</v>
      </c>
      <c r="C1719" s="74" t="s">
        <v>2947</v>
      </c>
      <c r="D1719" s="74" t="s">
        <v>3605</v>
      </c>
      <c r="E1719" s="74" t="s">
        <v>6762</v>
      </c>
      <c r="F1719" s="74" t="s">
        <v>6763</v>
      </c>
      <c r="G1719" s="74" t="s">
        <v>6763</v>
      </c>
      <c r="H1719" s="74" t="str">
        <f t="shared" si="112"/>
        <v>B57</v>
      </c>
      <c r="I1719" s="74" t="str">
        <f>IF(ISERROR(VLOOKUP(H1719,BD!BN$2:BO$51,2,FALSE)),"",VLOOKUP(H1719,BD!BN$2:BO$51,2,FALSE))</f>
        <v>BLOQUE 57</v>
      </c>
      <c r="J1719" s="74" t="str">
        <f t="shared" si="108"/>
        <v>LA</v>
      </c>
      <c r="K1719" s="74" t="str">
        <f t="shared" si="113"/>
        <v>GUANTA</v>
      </c>
      <c r="L1719" s="74" t="str">
        <f t="shared" si="113"/>
        <v>PAD G</v>
      </c>
      <c r="M1719" s="74" t="str">
        <f t="shared" si="109"/>
        <v>GUANTA-G030</v>
      </c>
      <c r="N1719" s="71" t="s">
        <v>3382</v>
      </c>
    </row>
    <row r="1720" spans="1:14">
      <c r="A1720" s="74" t="s">
        <v>2940</v>
      </c>
      <c r="B1720" s="74" t="s">
        <v>3379</v>
      </c>
      <c r="C1720" s="74" t="s">
        <v>2947</v>
      </c>
      <c r="D1720" s="74" t="s">
        <v>3605</v>
      </c>
      <c r="E1720" s="74" t="s">
        <v>6764</v>
      </c>
      <c r="F1720" s="74" t="s">
        <v>6765</v>
      </c>
      <c r="G1720" s="74" t="s">
        <v>6765</v>
      </c>
      <c r="H1720" s="74" t="str">
        <f t="shared" si="112"/>
        <v>B57</v>
      </c>
      <c r="I1720" s="74" t="str">
        <f>IF(ISERROR(VLOOKUP(H1720,BD!BN$2:BO$51,2,FALSE)),"",VLOOKUP(H1720,BD!BN$2:BO$51,2,FALSE))</f>
        <v>BLOQUE 57</v>
      </c>
      <c r="J1720" s="74" t="str">
        <f t="shared" si="108"/>
        <v>LA</v>
      </c>
      <c r="K1720" s="74" t="str">
        <f t="shared" si="113"/>
        <v>GUANTA</v>
      </c>
      <c r="L1720" s="74" t="str">
        <f t="shared" si="113"/>
        <v>PAD G</v>
      </c>
      <c r="M1720" s="74" t="str">
        <f t="shared" si="109"/>
        <v>GUANTA-G048</v>
      </c>
      <c r="N1720" s="71" t="s">
        <v>3382</v>
      </c>
    </row>
    <row r="1721" spans="1:14">
      <c r="A1721" s="74" t="s">
        <v>2940</v>
      </c>
      <c r="B1721" s="74" t="s">
        <v>3379</v>
      </c>
      <c r="C1721" s="74" t="s">
        <v>2947</v>
      </c>
      <c r="D1721" s="74" t="s">
        <v>3605</v>
      </c>
      <c r="E1721" s="74" t="s">
        <v>6766</v>
      </c>
      <c r="F1721" s="74" t="s">
        <v>6767</v>
      </c>
      <c r="G1721" s="74" t="s">
        <v>6767</v>
      </c>
      <c r="H1721" s="74" t="str">
        <f t="shared" si="112"/>
        <v>B57</v>
      </c>
      <c r="I1721" s="74" t="str">
        <f>IF(ISERROR(VLOOKUP(H1721,BD!BN$2:BO$51,2,FALSE)),"",VLOOKUP(H1721,BD!BN$2:BO$51,2,FALSE))</f>
        <v>BLOQUE 57</v>
      </c>
      <c r="J1721" s="74" t="str">
        <f t="shared" si="108"/>
        <v>LA</v>
      </c>
      <c r="K1721" s="74" t="str">
        <f t="shared" si="113"/>
        <v>GUANTA</v>
      </c>
      <c r="L1721" s="74" t="str">
        <f t="shared" si="113"/>
        <v>PAD G</v>
      </c>
      <c r="M1721" s="74" t="str">
        <f t="shared" si="109"/>
        <v>GUANTA-G050</v>
      </c>
      <c r="N1721" s="71" t="s">
        <v>3382</v>
      </c>
    </row>
    <row r="1722" spans="1:14">
      <c r="A1722" s="74" t="s">
        <v>2940</v>
      </c>
      <c r="B1722" s="74" t="s">
        <v>6406</v>
      </c>
      <c r="C1722" s="74" t="s">
        <v>6768</v>
      </c>
      <c r="D1722" s="74" t="s">
        <v>3374</v>
      </c>
      <c r="E1722" s="74" t="s">
        <v>6769</v>
      </c>
      <c r="F1722" s="74" t="s">
        <v>6770</v>
      </c>
      <c r="G1722" s="74" t="s">
        <v>6770</v>
      </c>
      <c r="H1722" s="74" t="str">
        <f t="shared" si="112"/>
        <v>B57</v>
      </c>
      <c r="I1722" s="74" t="str">
        <f>IF(ISERROR(VLOOKUP(H1722,BD!BN$2:BO$51,2,FALSE)),"",VLOOKUP(H1722,BD!BN$2:BO$51,2,FALSE))</f>
        <v>BLOQUE 57</v>
      </c>
      <c r="J1722" s="74" t="str">
        <f t="shared" si="108"/>
        <v>LI</v>
      </c>
      <c r="K1722" s="74" t="str">
        <f t="shared" si="113"/>
        <v>PACAYACU</v>
      </c>
      <c r="L1722" s="74" t="str">
        <f t="shared" si="113"/>
        <v>PAD</v>
      </c>
      <c r="M1722" s="74" t="str">
        <f t="shared" si="109"/>
        <v>PACAYACU-004</v>
      </c>
      <c r="N1722" s="71" t="s">
        <v>3382</v>
      </c>
    </row>
    <row r="1723" spans="1:14">
      <c r="A1723" s="74" t="s">
        <v>2940</v>
      </c>
      <c r="B1723" s="74" t="s">
        <v>6406</v>
      </c>
      <c r="C1723" s="74" t="s">
        <v>6768</v>
      </c>
      <c r="D1723" s="74" t="s">
        <v>3374</v>
      </c>
      <c r="E1723" s="74" t="s">
        <v>6771</v>
      </c>
      <c r="F1723" s="74" t="s">
        <v>6772</v>
      </c>
      <c r="G1723" s="74" t="s">
        <v>6772</v>
      </c>
      <c r="H1723" s="74" t="str">
        <f t="shared" si="112"/>
        <v>B57</v>
      </c>
      <c r="I1723" s="74" t="str">
        <f>IF(ISERROR(VLOOKUP(H1723,BD!BN$2:BO$51,2,FALSE)),"",VLOOKUP(H1723,BD!BN$2:BO$51,2,FALSE))</f>
        <v>BLOQUE 57</v>
      </c>
      <c r="J1723" s="74" t="str">
        <f t="shared" si="108"/>
        <v>LI</v>
      </c>
      <c r="K1723" s="74" t="str">
        <f t="shared" si="113"/>
        <v>PACAYACU</v>
      </c>
      <c r="L1723" s="74" t="str">
        <f t="shared" si="113"/>
        <v>PAD</v>
      </c>
      <c r="M1723" s="74" t="str">
        <f t="shared" si="109"/>
        <v>PACAYACU-003</v>
      </c>
      <c r="N1723" s="71" t="s">
        <v>3382</v>
      </c>
    </row>
    <row r="1724" spans="1:14">
      <c r="A1724" s="74" t="s">
        <v>2940</v>
      </c>
      <c r="B1724" s="74" t="s">
        <v>6406</v>
      </c>
      <c r="C1724" s="74" t="s">
        <v>6768</v>
      </c>
      <c r="D1724" s="74" t="s">
        <v>3374</v>
      </c>
      <c r="E1724" s="74" t="s">
        <v>6773</v>
      </c>
      <c r="F1724" s="74" t="s">
        <v>6774</v>
      </c>
      <c r="G1724" s="74" t="s">
        <v>6774</v>
      </c>
      <c r="H1724" s="74" t="str">
        <f t="shared" si="112"/>
        <v>B57</v>
      </c>
      <c r="I1724" s="74" t="str">
        <f>IF(ISERROR(VLOOKUP(H1724,BD!BN$2:BO$51,2,FALSE)),"",VLOOKUP(H1724,BD!BN$2:BO$51,2,FALSE))</f>
        <v>BLOQUE 57</v>
      </c>
      <c r="J1724" s="74" t="str">
        <f t="shared" si="108"/>
        <v>LI</v>
      </c>
      <c r="K1724" s="74" t="str">
        <f t="shared" si="113"/>
        <v>PACAYACU</v>
      </c>
      <c r="L1724" s="74" t="str">
        <f t="shared" si="113"/>
        <v>PAD</v>
      </c>
      <c r="M1724" s="74" t="str">
        <f t="shared" si="109"/>
        <v>PACAYACU-001</v>
      </c>
      <c r="N1724" s="71" t="s">
        <v>3382</v>
      </c>
    </row>
    <row r="1725" spans="1:14">
      <c r="A1725" s="74" t="s">
        <v>2940</v>
      </c>
      <c r="B1725" s="74" t="s">
        <v>6406</v>
      </c>
      <c r="C1725" s="74" t="s">
        <v>6768</v>
      </c>
      <c r="D1725" s="74" t="s">
        <v>3489</v>
      </c>
      <c r="E1725" s="74" t="s">
        <v>6775</v>
      </c>
      <c r="F1725" s="74" t="s">
        <v>6776</v>
      </c>
      <c r="G1725" s="74" t="s">
        <v>6776</v>
      </c>
      <c r="H1725" s="74" t="str">
        <f t="shared" si="112"/>
        <v>B57</v>
      </c>
      <c r="I1725" s="74" t="str">
        <f>IF(ISERROR(VLOOKUP(H1725,BD!BN$2:BO$51,2,FALSE)),"",VLOOKUP(H1725,BD!BN$2:BO$51,2,FALSE))</f>
        <v>BLOQUE 57</v>
      </c>
      <c r="J1725" s="74" t="str">
        <f t="shared" si="108"/>
        <v>LI</v>
      </c>
      <c r="K1725" s="74" t="str">
        <f t="shared" si="113"/>
        <v>PACAYACU</v>
      </c>
      <c r="L1725" s="74" t="str">
        <f t="shared" si="113"/>
        <v>PAD A</v>
      </c>
      <c r="M1725" s="74" t="str">
        <f t="shared" si="109"/>
        <v>PACAYACU-A006</v>
      </c>
      <c r="N1725" s="71" t="s">
        <v>3382</v>
      </c>
    </row>
    <row r="1726" spans="1:14">
      <c r="A1726" s="74" t="s">
        <v>2940</v>
      </c>
      <c r="B1726" s="74" t="s">
        <v>6406</v>
      </c>
      <c r="C1726" s="74" t="s">
        <v>6768</v>
      </c>
      <c r="D1726" s="74" t="s">
        <v>3489</v>
      </c>
      <c r="E1726" s="74" t="s">
        <v>6777</v>
      </c>
      <c r="F1726" s="74" t="s">
        <v>6778</v>
      </c>
      <c r="G1726" s="74" t="s">
        <v>6778</v>
      </c>
      <c r="H1726" s="74" t="str">
        <f t="shared" si="112"/>
        <v>B57</v>
      </c>
      <c r="I1726" s="74" t="str">
        <f>IF(ISERROR(VLOOKUP(H1726,BD!BN$2:BO$51,2,FALSE)),"",VLOOKUP(H1726,BD!BN$2:BO$51,2,FALSE))</f>
        <v>BLOQUE 57</v>
      </c>
      <c r="J1726" s="74" t="str">
        <f t="shared" si="108"/>
        <v>LI</v>
      </c>
      <c r="K1726" s="74" t="str">
        <f t="shared" si="113"/>
        <v>PACAYACU</v>
      </c>
      <c r="L1726" s="74" t="str">
        <f t="shared" si="113"/>
        <v>PAD A</v>
      </c>
      <c r="M1726" s="74" t="str">
        <f t="shared" si="109"/>
        <v>PACAYACU-A002</v>
      </c>
      <c r="N1726" s="71" t="s">
        <v>3382</v>
      </c>
    </row>
    <row r="1727" spans="1:14">
      <c r="A1727" s="74" t="s">
        <v>2940</v>
      </c>
      <c r="B1727" s="74" t="s">
        <v>6406</v>
      </c>
      <c r="C1727" s="74" t="s">
        <v>6768</v>
      </c>
      <c r="D1727" s="74" t="s">
        <v>3516</v>
      </c>
      <c r="E1727" s="74" t="s">
        <v>6779</v>
      </c>
      <c r="F1727" s="74" t="s">
        <v>6780</v>
      </c>
      <c r="G1727" s="74" t="s">
        <v>6780</v>
      </c>
      <c r="H1727" s="74" t="str">
        <f t="shared" si="112"/>
        <v>B57</v>
      </c>
      <c r="I1727" s="74" t="str">
        <f>IF(ISERROR(VLOOKUP(H1727,BD!BN$2:BO$51,2,FALSE)),"",VLOOKUP(H1727,BD!BN$2:BO$51,2,FALSE))</f>
        <v>BLOQUE 57</v>
      </c>
      <c r="J1727" s="74" t="str">
        <f t="shared" si="108"/>
        <v>LI</v>
      </c>
      <c r="K1727" s="74" t="str">
        <f t="shared" si="113"/>
        <v>PACAYACU</v>
      </c>
      <c r="L1727" s="74" t="str">
        <f t="shared" si="113"/>
        <v>PAD B</v>
      </c>
      <c r="M1727" s="74" t="str">
        <f t="shared" si="109"/>
        <v>PACAYACU-B009</v>
      </c>
      <c r="N1727" s="71" t="s">
        <v>3382</v>
      </c>
    </row>
    <row r="1728" spans="1:14">
      <c r="A1728" s="74" t="s">
        <v>2940</v>
      </c>
      <c r="B1728" s="74" t="s">
        <v>6406</v>
      </c>
      <c r="C1728" s="74" t="s">
        <v>6768</v>
      </c>
      <c r="D1728" s="74" t="s">
        <v>3516</v>
      </c>
      <c r="E1728" s="74" t="s">
        <v>6781</v>
      </c>
      <c r="F1728" s="74" t="s">
        <v>6782</v>
      </c>
      <c r="G1728" s="74" t="s">
        <v>6782</v>
      </c>
      <c r="H1728" s="74" t="str">
        <f t="shared" si="112"/>
        <v>B57</v>
      </c>
      <c r="I1728" s="74" t="str">
        <f>IF(ISERROR(VLOOKUP(H1728,BD!BN$2:BO$51,2,FALSE)),"",VLOOKUP(H1728,BD!BN$2:BO$51,2,FALSE))</f>
        <v>BLOQUE 57</v>
      </c>
      <c r="J1728" s="74" t="str">
        <f t="shared" si="108"/>
        <v>LI</v>
      </c>
      <c r="K1728" s="74" t="str">
        <f t="shared" si="113"/>
        <v>PACAYACU</v>
      </c>
      <c r="L1728" s="74" t="str">
        <f t="shared" si="113"/>
        <v>PAD B</v>
      </c>
      <c r="M1728" s="74" t="str">
        <f t="shared" si="109"/>
        <v>PACAYACU-B005</v>
      </c>
      <c r="N1728" s="71" t="s">
        <v>3382</v>
      </c>
    </row>
    <row r="1729" spans="1:14">
      <c r="A1729" s="74" t="s">
        <v>2940</v>
      </c>
      <c r="B1729" s="74" t="s">
        <v>3379</v>
      </c>
      <c r="C1729" s="74" t="s">
        <v>6783</v>
      </c>
      <c r="D1729" s="74" t="s">
        <v>3374</v>
      </c>
      <c r="E1729" s="74" t="s">
        <v>6784</v>
      </c>
      <c r="F1729" s="74" t="s">
        <v>6785</v>
      </c>
      <c r="G1729" s="74" t="s">
        <v>6785</v>
      </c>
      <c r="H1729" s="74" t="str">
        <f t="shared" si="112"/>
        <v>B57</v>
      </c>
      <c r="I1729" s="74" t="str">
        <f>IF(ISERROR(VLOOKUP(H1729,BD!BN$2:BO$51,2,FALSE)),"",VLOOKUP(H1729,BD!BN$2:BO$51,2,FALSE))</f>
        <v>BLOQUE 57</v>
      </c>
      <c r="J1729" s="74" t="str">
        <f t="shared" si="108"/>
        <v>LA</v>
      </c>
      <c r="K1729" s="74" t="str">
        <f t="shared" si="113"/>
        <v>PARAHUACU</v>
      </c>
      <c r="L1729" s="74" t="str">
        <f t="shared" si="113"/>
        <v>PAD</v>
      </c>
      <c r="M1729" s="74" t="str">
        <f t="shared" si="109"/>
        <v>PARAHUACU-012</v>
      </c>
      <c r="N1729" s="71" t="s">
        <v>3382</v>
      </c>
    </row>
    <row r="1730" spans="1:14">
      <c r="A1730" s="74" t="s">
        <v>2940</v>
      </c>
      <c r="B1730" s="74" t="s">
        <v>3379</v>
      </c>
      <c r="C1730" s="74" t="s">
        <v>6783</v>
      </c>
      <c r="D1730" s="74" t="s">
        <v>3374</v>
      </c>
      <c r="E1730" s="74" t="s">
        <v>6786</v>
      </c>
      <c r="F1730" s="74" t="s">
        <v>6787</v>
      </c>
      <c r="G1730" s="74" t="s">
        <v>6787</v>
      </c>
      <c r="H1730" s="74" t="str">
        <f t="shared" si="112"/>
        <v>B57</v>
      </c>
      <c r="I1730" s="74" t="str">
        <f>IF(ISERROR(VLOOKUP(H1730,BD!BN$2:BO$51,2,FALSE)),"",VLOOKUP(H1730,BD!BN$2:BO$51,2,FALSE))</f>
        <v>BLOQUE 57</v>
      </c>
      <c r="J1730" s="74" t="str">
        <f t="shared" si="108"/>
        <v>LA</v>
      </c>
      <c r="K1730" s="74" t="str">
        <f t="shared" si="113"/>
        <v>PARAHUACU</v>
      </c>
      <c r="L1730" s="74" t="str">
        <f t="shared" si="113"/>
        <v>PAD</v>
      </c>
      <c r="M1730" s="74" t="str">
        <f t="shared" si="109"/>
        <v>PARAHUACU-002</v>
      </c>
      <c r="N1730" s="71" t="s">
        <v>3382</v>
      </c>
    </row>
    <row r="1731" spans="1:14">
      <c r="A1731" s="74" t="s">
        <v>2940</v>
      </c>
      <c r="B1731" s="74" t="s">
        <v>3379</v>
      </c>
      <c r="C1731" s="74" t="s">
        <v>6783</v>
      </c>
      <c r="D1731" s="74" t="s">
        <v>3374</v>
      </c>
      <c r="E1731" s="74" t="s">
        <v>6788</v>
      </c>
      <c r="F1731" s="74" t="s">
        <v>6789</v>
      </c>
      <c r="G1731" s="74" t="s">
        <v>6789</v>
      </c>
      <c r="H1731" s="74" t="str">
        <f t="shared" si="112"/>
        <v>B57</v>
      </c>
      <c r="I1731" s="74" t="str">
        <f>IF(ISERROR(VLOOKUP(H1731,BD!BN$2:BO$51,2,FALSE)),"",VLOOKUP(H1731,BD!BN$2:BO$51,2,FALSE))</f>
        <v>BLOQUE 57</v>
      </c>
      <c r="J1731" s="74" t="str">
        <f t="shared" ref="J1731:J1794" si="114">IF(B1731="","",B1731)</f>
        <v>LA</v>
      </c>
      <c r="K1731" s="74" t="str">
        <f t="shared" si="113"/>
        <v>PARAHUACU</v>
      </c>
      <c r="L1731" s="74" t="str">
        <f t="shared" si="113"/>
        <v>PAD</v>
      </c>
      <c r="M1731" s="74" t="str">
        <f t="shared" si="109"/>
        <v>PARAHUACU-003B</v>
      </c>
      <c r="N1731" s="71" t="s">
        <v>3382</v>
      </c>
    </row>
    <row r="1732" spans="1:14">
      <c r="A1732" s="74" t="s">
        <v>2940</v>
      </c>
      <c r="B1732" s="74" t="s">
        <v>3379</v>
      </c>
      <c r="C1732" s="74" t="s">
        <v>6783</v>
      </c>
      <c r="D1732" s="74" t="s">
        <v>3374</v>
      </c>
      <c r="E1732" s="74" t="s">
        <v>6790</v>
      </c>
      <c r="F1732" s="74" t="s">
        <v>6791</v>
      </c>
      <c r="G1732" s="74" t="s">
        <v>6791</v>
      </c>
      <c r="H1732" s="74" t="str">
        <f t="shared" si="112"/>
        <v>B57</v>
      </c>
      <c r="I1732" s="74" t="str">
        <f>IF(ISERROR(VLOOKUP(H1732,BD!BN$2:BO$51,2,FALSE)),"",VLOOKUP(H1732,BD!BN$2:BO$51,2,FALSE))</f>
        <v>BLOQUE 57</v>
      </c>
      <c r="J1732" s="74" t="str">
        <f t="shared" si="114"/>
        <v>LA</v>
      </c>
      <c r="K1732" s="74" t="str">
        <f t="shared" si="113"/>
        <v>PARAHUACU</v>
      </c>
      <c r="L1732" s="74" t="str">
        <f t="shared" si="113"/>
        <v>PAD</v>
      </c>
      <c r="M1732" s="74" t="str">
        <f t="shared" si="109"/>
        <v>PARAHUACU-001</v>
      </c>
      <c r="N1732" s="71" t="s">
        <v>3382</v>
      </c>
    </row>
    <row r="1733" spans="1:14">
      <c r="A1733" s="74" t="s">
        <v>2940</v>
      </c>
      <c r="B1733" s="74" t="s">
        <v>3379</v>
      </c>
      <c r="C1733" s="74" t="s">
        <v>6783</v>
      </c>
      <c r="D1733" s="74" t="s">
        <v>3374</v>
      </c>
      <c r="E1733" s="74" t="s">
        <v>6792</v>
      </c>
      <c r="F1733" s="74" t="s">
        <v>6793</v>
      </c>
      <c r="G1733" s="74" t="s">
        <v>6793</v>
      </c>
      <c r="H1733" s="74" t="str">
        <f t="shared" si="112"/>
        <v>B57</v>
      </c>
      <c r="I1733" s="74" t="str">
        <f>IF(ISERROR(VLOOKUP(H1733,BD!BN$2:BO$51,2,FALSE)),"",VLOOKUP(H1733,BD!BN$2:BO$51,2,FALSE))</f>
        <v>BLOQUE 57</v>
      </c>
      <c r="J1733" s="74" t="str">
        <f t="shared" si="114"/>
        <v>LA</v>
      </c>
      <c r="K1733" s="74" t="str">
        <f t="shared" si="113"/>
        <v>PARAHUACU</v>
      </c>
      <c r="L1733" s="74" t="str">
        <f t="shared" si="113"/>
        <v>PAD</v>
      </c>
      <c r="M1733" s="74" t="str">
        <f t="shared" si="109"/>
        <v>PARAHUACU-011</v>
      </c>
      <c r="N1733" s="71" t="s">
        <v>3382</v>
      </c>
    </row>
    <row r="1734" spans="1:14">
      <c r="A1734" s="74" t="s">
        <v>2940</v>
      </c>
      <c r="B1734" s="74" t="s">
        <v>3379</v>
      </c>
      <c r="C1734" s="74" t="s">
        <v>6783</v>
      </c>
      <c r="D1734" s="74" t="s">
        <v>3374</v>
      </c>
      <c r="E1734" s="74" t="s">
        <v>6794</v>
      </c>
      <c r="F1734" s="74" t="s">
        <v>6795</v>
      </c>
      <c r="G1734" s="74" t="s">
        <v>6795</v>
      </c>
      <c r="H1734" s="74" t="str">
        <f t="shared" si="112"/>
        <v>B57</v>
      </c>
      <c r="I1734" s="74" t="str">
        <f>IF(ISERROR(VLOOKUP(H1734,BD!BN$2:BO$51,2,FALSE)),"",VLOOKUP(H1734,BD!BN$2:BO$51,2,FALSE))</f>
        <v>BLOQUE 57</v>
      </c>
      <c r="J1734" s="74" t="str">
        <f t="shared" si="114"/>
        <v>LA</v>
      </c>
      <c r="K1734" s="74" t="str">
        <f t="shared" si="113"/>
        <v>PARAHUACU</v>
      </c>
      <c r="L1734" s="74" t="str">
        <f t="shared" si="113"/>
        <v>PAD</v>
      </c>
      <c r="M1734" s="74" t="str">
        <f t="shared" si="109"/>
        <v>PARAHUACU-003</v>
      </c>
      <c r="N1734" s="71" t="s">
        <v>3382</v>
      </c>
    </row>
    <row r="1735" spans="1:14">
      <c r="A1735" s="74" t="s">
        <v>2940</v>
      </c>
      <c r="B1735" s="74" t="s">
        <v>3379</v>
      </c>
      <c r="C1735" s="74" t="s">
        <v>6783</v>
      </c>
      <c r="D1735" s="74" t="s">
        <v>3374</v>
      </c>
      <c r="E1735" s="74" t="s">
        <v>6796</v>
      </c>
      <c r="F1735" s="74" t="s">
        <v>6797</v>
      </c>
      <c r="G1735" s="74" t="s">
        <v>6797</v>
      </c>
      <c r="H1735" s="74" t="str">
        <f t="shared" si="112"/>
        <v>B57</v>
      </c>
      <c r="I1735" s="74" t="str">
        <f>IF(ISERROR(VLOOKUP(H1735,BD!BN$2:BO$51,2,FALSE)),"",VLOOKUP(H1735,BD!BN$2:BO$51,2,FALSE))</f>
        <v>BLOQUE 57</v>
      </c>
      <c r="J1735" s="74" t="str">
        <f t="shared" si="114"/>
        <v>LA</v>
      </c>
      <c r="K1735" s="74" t="str">
        <f t="shared" ref="K1735:L1783" si="115">+C1735</f>
        <v>PARAHUACU</v>
      </c>
      <c r="L1735" s="74" t="str">
        <f t="shared" si="115"/>
        <v>PAD</v>
      </c>
      <c r="M1735" s="74" t="str">
        <f t="shared" si="109"/>
        <v>PARAHUACU-013</v>
      </c>
      <c r="N1735" s="71" t="s">
        <v>3382</v>
      </c>
    </row>
    <row r="1736" spans="1:14">
      <c r="A1736" s="74" t="s">
        <v>2940</v>
      </c>
      <c r="B1736" s="74" t="s">
        <v>3379</v>
      </c>
      <c r="C1736" s="74" t="s">
        <v>6783</v>
      </c>
      <c r="D1736" s="74" t="s">
        <v>3374</v>
      </c>
      <c r="E1736" s="74" t="s">
        <v>6798</v>
      </c>
      <c r="F1736" s="74" t="s">
        <v>6799</v>
      </c>
      <c r="G1736" s="74" t="s">
        <v>6799</v>
      </c>
      <c r="H1736" s="74" t="str">
        <f t="shared" si="112"/>
        <v>B57</v>
      </c>
      <c r="I1736" s="74" t="str">
        <f>IF(ISERROR(VLOOKUP(H1736,BD!BN$2:BO$51,2,FALSE)),"",VLOOKUP(H1736,BD!BN$2:BO$51,2,FALSE))</f>
        <v>BLOQUE 57</v>
      </c>
      <c r="J1736" s="74" t="str">
        <f t="shared" si="114"/>
        <v>LA</v>
      </c>
      <c r="K1736" s="74" t="str">
        <f t="shared" si="115"/>
        <v>PARAHUACU</v>
      </c>
      <c r="L1736" s="74" t="str">
        <f t="shared" si="115"/>
        <v>PAD</v>
      </c>
      <c r="M1736" s="74" t="str">
        <f t="shared" si="109"/>
        <v>PARAHUACU-010</v>
      </c>
      <c r="N1736" s="71" t="s">
        <v>3382</v>
      </c>
    </row>
    <row r="1737" spans="1:14">
      <c r="A1737" s="74" t="s">
        <v>2940</v>
      </c>
      <c r="B1737" s="74" t="s">
        <v>3379</v>
      </c>
      <c r="C1737" s="74" t="s">
        <v>6783</v>
      </c>
      <c r="D1737" s="74" t="s">
        <v>3374</v>
      </c>
      <c r="E1737" s="74" t="s">
        <v>6800</v>
      </c>
      <c r="F1737" s="74" t="s">
        <v>6801</v>
      </c>
      <c r="G1737" s="74" t="s">
        <v>6801</v>
      </c>
      <c r="H1737" s="74" t="str">
        <f t="shared" si="112"/>
        <v>B57</v>
      </c>
      <c r="I1737" s="74" t="str">
        <f>IF(ISERROR(VLOOKUP(H1737,BD!BN$2:BO$51,2,FALSE)),"",VLOOKUP(H1737,BD!BN$2:BO$51,2,FALSE))</f>
        <v>BLOQUE 57</v>
      </c>
      <c r="J1737" s="74" t="str">
        <f t="shared" si="114"/>
        <v>LA</v>
      </c>
      <c r="K1737" s="74" t="str">
        <f t="shared" si="115"/>
        <v>PARAHUACU</v>
      </c>
      <c r="L1737" s="74" t="str">
        <f t="shared" si="115"/>
        <v>PAD</v>
      </c>
      <c r="M1737" s="74" t="str">
        <f t="shared" si="109"/>
        <v>PARAHUACU-009</v>
      </c>
      <c r="N1737" s="71" t="s">
        <v>3382</v>
      </c>
    </row>
    <row r="1738" spans="1:14">
      <c r="A1738" s="74" t="s">
        <v>2940</v>
      </c>
      <c r="B1738" s="74" t="s">
        <v>3379</v>
      </c>
      <c r="C1738" s="74" t="s">
        <v>6783</v>
      </c>
      <c r="D1738" s="74" t="s">
        <v>3374</v>
      </c>
      <c r="E1738" s="74" t="s">
        <v>6802</v>
      </c>
      <c r="F1738" s="74" t="s">
        <v>6803</v>
      </c>
      <c r="G1738" s="74" t="s">
        <v>6803</v>
      </c>
      <c r="H1738" s="74" t="str">
        <f t="shared" si="112"/>
        <v>B57</v>
      </c>
      <c r="I1738" s="74" t="str">
        <f>IF(ISERROR(VLOOKUP(H1738,BD!BN$2:BO$51,2,FALSE)),"",VLOOKUP(H1738,BD!BN$2:BO$51,2,FALSE))</f>
        <v>BLOQUE 57</v>
      </c>
      <c r="J1738" s="74" t="str">
        <f t="shared" si="114"/>
        <v>LA</v>
      </c>
      <c r="K1738" s="74" t="str">
        <f t="shared" si="115"/>
        <v>PARAHUACU</v>
      </c>
      <c r="L1738" s="74" t="str">
        <f t="shared" si="115"/>
        <v>PAD</v>
      </c>
      <c r="M1738" s="74" t="str">
        <f t="shared" si="109"/>
        <v>PARAHUACU-005</v>
      </c>
      <c r="N1738" s="71" t="s">
        <v>3382</v>
      </c>
    </row>
    <row r="1739" spans="1:14">
      <c r="A1739" s="74" t="s">
        <v>2940</v>
      </c>
      <c r="B1739" s="74" t="s">
        <v>3379</v>
      </c>
      <c r="C1739" s="74" t="s">
        <v>6783</v>
      </c>
      <c r="D1739" s="74" t="s">
        <v>3374</v>
      </c>
      <c r="E1739" s="74" t="s">
        <v>6804</v>
      </c>
      <c r="F1739" s="74" t="s">
        <v>6805</v>
      </c>
      <c r="G1739" s="74" t="s">
        <v>6805</v>
      </c>
      <c r="H1739" s="74" t="str">
        <f t="shared" si="112"/>
        <v>B57</v>
      </c>
      <c r="I1739" s="74" t="str">
        <f>IF(ISERROR(VLOOKUP(H1739,BD!BN$2:BO$51,2,FALSE)),"",VLOOKUP(H1739,BD!BN$2:BO$51,2,FALSE))</f>
        <v>BLOQUE 57</v>
      </c>
      <c r="J1739" s="74" t="str">
        <f t="shared" si="114"/>
        <v>LA</v>
      </c>
      <c r="K1739" s="74" t="str">
        <f t="shared" si="115"/>
        <v>PARAHUACU</v>
      </c>
      <c r="L1739" s="74" t="str">
        <f t="shared" si="115"/>
        <v>PAD</v>
      </c>
      <c r="M1739" s="74" t="str">
        <f t="shared" si="109"/>
        <v>PARAHUACU-004</v>
      </c>
      <c r="N1739" s="71" t="s">
        <v>3382</v>
      </c>
    </row>
    <row r="1740" spans="1:14">
      <c r="A1740" s="74" t="s">
        <v>2940</v>
      </c>
      <c r="B1740" s="74" t="s">
        <v>3379</v>
      </c>
      <c r="C1740" s="74" t="s">
        <v>6783</v>
      </c>
      <c r="D1740" s="74" t="s">
        <v>3489</v>
      </c>
      <c r="E1740" s="74" t="s">
        <v>6806</v>
      </c>
      <c r="F1740" s="74" t="s">
        <v>6807</v>
      </c>
      <c r="G1740" s="74" t="s">
        <v>6807</v>
      </c>
      <c r="H1740" s="74" t="str">
        <f>+A1740</f>
        <v>B57</v>
      </c>
      <c r="I1740" s="74" t="str">
        <f>IF(ISERROR(VLOOKUP(H1740,BD!BN$2:BO$51,2,FALSE)),"",VLOOKUP(H1740,BD!BN$2:BO$51,2,FALSE))</f>
        <v>BLOQUE 57</v>
      </c>
      <c r="J1740" s="74" t="str">
        <f>IF(B1740="","",B1740)</f>
        <v>LA</v>
      </c>
      <c r="K1740" s="74" t="str">
        <f t="shared" si="115"/>
        <v>PARAHUACU</v>
      </c>
      <c r="L1740" s="74" t="str">
        <f t="shared" si="115"/>
        <v>PAD A</v>
      </c>
      <c r="M1740" s="74" t="str">
        <f t="shared" si="109"/>
        <v>PARAHUACU-A014</v>
      </c>
      <c r="N1740" s="71" t="s">
        <v>3382</v>
      </c>
    </row>
    <row r="1741" spans="1:14">
      <c r="A1741" s="74" t="s">
        <v>2940</v>
      </c>
      <c r="B1741" s="74" t="s">
        <v>3379</v>
      </c>
      <c r="C1741" s="74" t="s">
        <v>6783</v>
      </c>
      <c r="D1741" s="74" t="s">
        <v>3489</v>
      </c>
      <c r="E1741" s="74" t="s">
        <v>6808</v>
      </c>
      <c r="F1741" s="74" t="s">
        <v>6809</v>
      </c>
      <c r="G1741" s="74" t="s">
        <v>6809</v>
      </c>
      <c r="H1741" s="74" t="str">
        <f>+A1741</f>
        <v>B57</v>
      </c>
      <c r="I1741" s="74" t="str">
        <f>IF(ISERROR(VLOOKUP(H1741,BD!BN$2:BO$51,2,FALSE)),"",VLOOKUP(H1741,BD!BN$2:BO$51,2,FALSE))</f>
        <v>BLOQUE 57</v>
      </c>
      <c r="J1741" s="74" t="str">
        <f>IF(B1741="","",B1741)</f>
        <v>LA</v>
      </c>
      <c r="K1741" s="74" t="str">
        <f t="shared" si="115"/>
        <v>PARAHUACU</v>
      </c>
      <c r="L1741" s="74" t="str">
        <f t="shared" si="115"/>
        <v>PAD A</v>
      </c>
      <c r="M1741" s="74" t="str">
        <f t="shared" si="109"/>
        <v>PARAHUACU-A020</v>
      </c>
      <c r="N1741" s="71" t="s">
        <v>3382</v>
      </c>
    </row>
    <row r="1742" spans="1:14">
      <c r="A1742" s="74" t="s">
        <v>2940</v>
      </c>
      <c r="B1742" s="74" t="s">
        <v>3379</v>
      </c>
      <c r="C1742" s="74" t="s">
        <v>6783</v>
      </c>
      <c r="D1742" s="74" t="s">
        <v>3489</v>
      </c>
      <c r="E1742" s="74" t="s">
        <v>6810</v>
      </c>
      <c r="F1742" s="74" t="s">
        <v>6811</v>
      </c>
      <c r="G1742" s="74" t="s">
        <v>6811</v>
      </c>
      <c r="H1742" s="74" t="str">
        <f>+A1742</f>
        <v>B57</v>
      </c>
      <c r="I1742" s="74" t="str">
        <f>IF(ISERROR(VLOOKUP(H1742,BD!BN$2:BO$51,2,FALSE)),"",VLOOKUP(H1742,BD!BN$2:BO$51,2,FALSE))</f>
        <v>BLOQUE 57</v>
      </c>
      <c r="J1742" s="74" t="str">
        <f>IF(B1742="","",B1742)</f>
        <v>LA</v>
      </c>
      <c r="K1742" s="74" t="str">
        <f t="shared" si="115"/>
        <v>PARAHUACU</v>
      </c>
      <c r="L1742" s="74" t="str">
        <f t="shared" si="115"/>
        <v>PAD A</v>
      </c>
      <c r="M1742" s="74" t="str">
        <f t="shared" si="109"/>
        <v>PARAHUACU-A021</v>
      </c>
      <c r="N1742" s="71" t="s">
        <v>3382</v>
      </c>
    </row>
    <row r="1743" spans="1:14">
      <c r="A1743" s="74" t="s">
        <v>2940</v>
      </c>
      <c r="B1743" s="74" t="s">
        <v>3379</v>
      </c>
      <c r="C1743" s="74" t="s">
        <v>6783</v>
      </c>
      <c r="D1743" s="74" t="s">
        <v>3489</v>
      </c>
      <c r="E1743" s="74" t="s">
        <v>6812</v>
      </c>
      <c r="F1743" s="74" t="s">
        <v>6813</v>
      </c>
      <c r="G1743" s="74" t="s">
        <v>6813</v>
      </c>
      <c r="H1743" s="74" t="str">
        <f>+A1743</f>
        <v>B57</v>
      </c>
      <c r="I1743" s="74" t="str">
        <f>IF(ISERROR(VLOOKUP(H1743,BD!BN$2:BO$51,2,FALSE)),"",VLOOKUP(H1743,BD!BN$2:BO$51,2,FALSE))</f>
        <v>BLOQUE 57</v>
      </c>
      <c r="J1743" s="74" t="str">
        <f>IF(B1743="","",B1743)</f>
        <v>LA</v>
      </c>
      <c r="K1743" s="74" t="str">
        <f t="shared" si="115"/>
        <v>PARAHUACU</v>
      </c>
      <c r="L1743" s="74" t="str">
        <f t="shared" si="115"/>
        <v>PAD A</v>
      </c>
      <c r="M1743" s="74" t="str">
        <f t="shared" ref="M1743:M1806" si="116">+IF(F1743=F1742,E1743&amp;RIGHT(G1743,2),E1743)</f>
        <v>PARAHUACU-A024</v>
      </c>
      <c r="N1743" s="71" t="s">
        <v>3382</v>
      </c>
    </row>
    <row r="1744" spans="1:14">
      <c r="A1744" s="74" t="s">
        <v>2940</v>
      </c>
      <c r="B1744" s="74" t="s">
        <v>3379</v>
      </c>
      <c r="C1744" s="74" t="s">
        <v>6783</v>
      </c>
      <c r="D1744" s="74" t="s">
        <v>3489</v>
      </c>
      <c r="E1744" s="74" t="s">
        <v>6814</v>
      </c>
      <c r="F1744" s="74" t="s">
        <v>6815</v>
      </c>
      <c r="G1744" s="74" t="s">
        <v>6815</v>
      </c>
      <c r="H1744" s="74" t="str">
        <f>+A1744</f>
        <v>B57</v>
      </c>
      <c r="I1744" s="74" t="str">
        <f>IF(ISERROR(VLOOKUP(H1744,BD!BN$2:BO$51,2,FALSE)),"",VLOOKUP(H1744,BD!BN$2:BO$51,2,FALSE))</f>
        <v>BLOQUE 57</v>
      </c>
      <c r="J1744" s="74" t="str">
        <f>IF(B1744="","",B1744)</f>
        <v>LA</v>
      </c>
      <c r="K1744" s="74" t="str">
        <f t="shared" si="115"/>
        <v>PARAHUACU</v>
      </c>
      <c r="L1744" s="74" t="str">
        <f t="shared" si="115"/>
        <v>PAD A</v>
      </c>
      <c r="M1744" s="74" t="str">
        <f t="shared" si="116"/>
        <v>PARAHUACU-A040</v>
      </c>
      <c r="N1744" s="71" t="s">
        <v>3382</v>
      </c>
    </row>
    <row r="1745" spans="1:14">
      <c r="A1745" s="74" t="s">
        <v>2940</v>
      </c>
      <c r="B1745" s="74" t="s">
        <v>3379</v>
      </c>
      <c r="C1745" s="74" t="s">
        <v>6783</v>
      </c>
      <c r="D1745" s="74" t="s">
        <v>3516</v>
      </c>
      <c r="E1745" s="74" t="s">
        <v>6816</v>
      </c>
      <c r="F1745" s="74" t="s">
        <v>6817</v>
      </c>
      <c r="G1745" s="74" t="s">
        <v>6817</v>
      </c>
      <c r="H1745" s="74" t="str">
        <f t="shared" si="112"/>
        <v>B57</v>
      </c>
      <c r="I1745" s="74" t="str">
        <f>IF(ISERROR(VLOOKUP(H1745,BD!BN$2:BO$51,2,FALSE)),"",VLOOKUP(H1745,BD!BN$2:BO$51,2,FALSE))</f>
        <v>BLOQUE 57</v>
      </c>
      <c r="J1745" s="74" t="str">
        <f t="shared" si="114"/>
        <v>LA</v>
      </c>
      <c r="K1745" s="74" t="str">
        <f t="shared" si="115"/>
        <v>PARAHUACU</v>
      </c>
      <c r="L1745" s="74" t="str">
        <f t="shared" si="115"/>
        <v>PAD B</v>
      </c>
      <c r="M1745" s="74" t="str">
        <f t="shared" si="116"/>
        <v>PARAHUACU-B017</v>
      </c>
      <c r="N1745" s="71" t="s">
        <v>3382</v>
      </c>
    </row>
    <row r="1746" spans="1:14">
      <c r="A1746" s="74" t="s">
        <v>2940</v>
      </c>
      <c r="B1746" s="74" t="s">
        <v>3379</v>
      </c>
      <c r="C1746" s="74" t="s">
        <v>6783</v>
      </c>
      <c r="D1746" s="74" t="s">
        <v>3516</v>
      </c>
      <c r="E1746" s="74" t="s">
        <v>6818</v>
      </c>
      <c r="F1746" s="74" t="s">
        <v>6819</v>
      </c>
      <c r="G1746" s="74" t="s">
        <v>6819</v>
      </c>
      <c r="H1746" s="74" t="str">
        <f>+A1746</f>
        <v>B57</v>
      </c>
      <c r="I1746" s="74" t="str">
        <f>IF(ISERROR(VLOOKUP(H1746,BD!BN$2:BO$51,2,FALSE)),"",VLOOKUP(H1746,BD!BN$2:BO$51,2,FALSE))</f>
        <v>BLOQUE 57</v>
      </c>
      <c r="J1746" s="74" t="str">
        <f>IF(B1746="","",B1746)</f>
        <v>LA</v>
      </c>
      <c r="K1746" s="74" t="str">
        <f>+C1746</f>
        <v>PARAHUACU</v>
      </c>
      <c r="L1746" s="74" t="str">
        <f>+D1746</f>
        <v>PAD B</v>
      </c>
      <c r="M1746" s="74" t="str">
        <f t="shared" si="116"/>
        <v>PARAHUACU-B006</v>
      </c>
      <c r="N1746" s="71" t="s">
        <v>3382</v>
      </c>
    </row>
    <row r="1747" spans="1:14">
      <c r="A1747" s="74" t="s">
        <v>2940</v>
      </c>
      <c r="B1747" s="74" t="s">
        <v>3379</v>
      </c>
      <c r="C1747" s="74" t="s">
        <v>6783</v>
      </c>
      <c r="D1747" s="74" t="s">
        <v>3516</v>
      </c>
      <c r="E1747" s="74" t="s">
        <v>6820</v>
      </c>
      <c r="F1747" s="74" t="s">
        <v>6821</v>
      </c>
      <c r="G1747" s="74" t="s">
        <v>6821</v>
      </c>
      <c r="H1747" s="74" t="str">
        <f t="shared" si="112"/>
        <v>B57</v>
      </c>
      <c r="I1747" s="74" t="str">
        <f>IF(ISERROR(VLOOKUP(H1747,BD!BN$2:BO$51,2,FALSE)),"",VLOOKUP(H1747,BD!BN$2:BO$51,2,FALSE))</f>
        <v>BLOQUE 57</v>
      </c>
      <c r="J1747" s="74" t="str">
        <f t="shared" si="114"/>
        <v>LA</v>
      </c>
      <c r="K1747" s="74" t="str">
        <f t="shared" si="115"/>
        <v>PARAHUACU</v>
      </c>
      <c r="L1747" s="74" t="str">
        <f t="shared" si="115"/>
        <v>PAD B</v>
      </c>
      <c r="M1747" s="74" t="str">
        <f t="shared" si="116"/>
        <v>PARAHUACU-B007</v>
      </c>
      <c r="N1747" s="71" t="s">
        <v>3382</v>
      </c>
    </row>
    <row r="1748" spans="1:14">
      <c r="A1748" s="74" t="s">
        <v>2940</v>
      </c>
      <c r="B1748" s="74" t="s">
        <v>3379</v>
      </c>
      <c r="C1748" s="74" t="s">
        <v>6783</v>
      </c>
      <c r="D1748" s="74" t="s">
        <v>3516</v>
      </c>
      <c r="E1748" s="74" t="s">
        <v>6822</v>
      </c>
      <c r="F1748" s="74" t="s">
        <v>6823</v>
      </c>
      <c r="G1748" s="74" t="s">
        <v>6823</v>
      </c>
      <c r="H1748" s="74" t="str">
        <f t="shared" si="112"/>
        <v>B57</v>
      </c>
      <c r="I1748" s="74" t="str">
        <f>IF(ISERROR(VLOOKUP(H1748,BD!BN$2:BO$51,2,FALSE)),"",VLOOKUP(H1748,BD!BN$2:BO$51,2,FALSE))</f>
        <v>BLOQUE 57</v>
      </c>
      <c r="J1748" s="74" t="str">
        <f t="shared" si="114"/>
        <v>LA</v>
      </c>
      <c r="K1748" s="74" t="str">
        <f t="shared" si="115"/>
        <v>PARAHUACU</v>
      </c>
      <c r="L1748" s="74" t="str">
        <f t="shared" si="115"/>
        <v>PAD B</v>
      </c>
      <c r="M1748" s="74" t="str">
        <f t="shared" si="116"/>
        <v>PARAHUACU-B018</v>
      </c>
      <c r="N1748" s="71" t="s">
        <v>3382</v>
      </c>
    </row>
    <row r="1749" spans="1:14">
      <c r="A1749" s="74" t="s">
        <v>2940</v>
      </c>
      <c r="B1749" s="74" t="s">
        <v>3379</v>
      </c>
      <c r="C1749" s="74" t="s">
        <v>6783</v>
      </c>
      <c r="D1749" s="74" t="s">
        <v>3519</v>
      </c>
      <c r="E1749" s="74" t="s">
        <v>6824</v>
      </c>
      <c r="F1749" s="74" t="s">
        <v>6825</v>
      </c>
      <c r="G1749" s="74" t="s">
        <v>6825</v>
      </c>
      <c r="H1749" s="74" t="str">
        <f t="shared" si="112"/>
        <v>B57</v>
      </c>
      <c r="I1749" s="74" t="str">
        <f>IF(ISERROR(VLOOKUP(H1749,BD!BN$2:BO$51,2,FALSE)),"",VLOOKUP(H1749,BD!BN$2:BO$51,2,FALSE))</f>
        <v>BLOQUE 57</v>
      </c>
      <c r="J1749" s="74" t="str">
        <f t="shared" si="114"/>
        <v>LA</v>
      </c>
      <c r="K1749" s="74" t="str">
        <f t="shared" si="115"/>
        <v>PARAHUACU</v>
      </c>
      <c r="L1749" s="74" t="str">
        <f t="shared" si="115"/>
        <v>PAD C</v>
      </c>
      <c r="M1749" s="74" t="str">
        <f t="shared" si="116"/>
        <v>PARAHUACU-C022</v>
      </c>
      <c r="N1749" s="71" t="s">
        <v>3382</v>
      </c>
    </row>
    <row r="1750" spans="1:14">
      <c r="A1750" s="74" t="s">
        <v>2940</v>
      </c>
      <c r="B1750" s="74" t="s">
        <v>3379</v>
      </c>
      <c r="C1750" s="74" t="s">
        <v>6783</v>
      </c>
      <c r="D1750" s="74" t="s">
        <v>3519</v>
      </c>
      <c r="E1750" s="74" t="s">
        <v>6826</v>
      </c>
      <c r="F1750" s="74" t="s">
        <v>6827</v>
      </c>
      <c r="G1750" s="74" t="s">
        <v>6827</v>
      </c>
      <c r="H1750" s="74" t="str">
        <f>+A1750</f>
        <v>B57</v>
      </c>
      <c r="I1750" s="74" t="str">
        <f>IF(ISERROR(VLOOKUP(H1750,BD!BN$2:BO$51,2,FALSE)),"",VLOOKUP(H1750,BD!BN$2:BO$51,2,FALSE))</f>
        <v>BLOQUE 57</v>
      </c>
      <c r="J1750" s="74" t="str">
        <f>IF(B1750="","",B1750)</f>
        <v>LA</v>
      </c>
      <c r="K1750" s="74" t="str">
        <f t="shared" si="115"/>
        <v>PARAHUACU</v>
      </c>
      <c r="L1750" s="74" t="str">
        <f t="shared" si="115"/>
        <v>PAD C</v>
      </c>
      <c r="M1750" s="74" t="str">
        <f t="shared" si="116"/>
        <v>PARAHUACU-C008</v>
      </c>
      <c r="N1750" s="71" t="s">
        <v>3382</v>
      </c>
    </row>
    <row r="1751" spans="1:14">
      <c r="A1751" s="74" t="s">
        <v>2940</v>
      </c>
      <c r="B1751" s="74" t="s">
        <v>3379</v>
      </c>
      <c r="C1751" s="74" t="s">
        <v>6783</v>
      </c>
      <c r="D1751" s="74" t="s">
        <v>3519</v>
      </c>
      <c r="E1751" s="74" t="s">
        <v>6828</v>
      </c>
      <c r="F1751" s="74" t="s">
        <v>6829</v>
      </c>
      <c r="G1751" s="74" t="s">
        <v>6829</v>
      </c>
      <c r="H1751" s="74" t="str">
        <f>+A1751</f>
        <v>B57</v>
      </c>
      <c r="I1751" s="74" t="str">
        <f>IF(ISERROR(VLOOKUP(H1751,BD!BN$2:BO$51,2,FALSE)),"",VLOOKUP(H1751,BD!BN$2:BO$51,2,FALSE))</f>
        <v>BLOQUE 57</v>
      </c>
      <c r="J1751" s="74" t="str">
        <f>IF(B1751="","",B1751)</f>
        <v>LA</v>
      </c>
      <c r="K1751" s="74" t="str">
        <f t="shared" si="115"/>
        <v>PARAHUACU</v>
      </c>
      <c r="L1751" s="74" t="str">
        <f t="shared" si="115"/>
        <v>PAD C</v>
      </c>
      <c r="M1751" s="74" t="str">
        <f t="shared" si="116"/>
        <v>PARAHUACU-C015</v>
      </c>
      <c r="N1751" s="71" t="s">
        <v>3382</v>
      </c>
    </row>
    <row r="1752" spans="1:14">
      <c r="A1752" s="74" t="s">
        <v>2940</v>
      </c>
      <c r="B1752" s="74" t="s">
        <v>3379</v>
      </c>
      <c r="C1752" s="74" t="s">
        <v>6783</v>
      </c>
      <c r="D1752" s="74" t="s">
        <v>3519</v>
      </c>
      <c r="E1752" s="74" t="s">
        <v>6830</v>
      </c>
      <c r="F1752" s="74" t="s">
        <v>6831</v>
      </c>
      <c r="G1752" s="74" t="s">
        <v>6831</v>
      </c>
      <c r="H1752" s="74" t="str">
        <f>+A1752</f>
        <v>B57</v>
      </c>
      <c r="I1752" s="74" t="str">
        <f>IF(ISERROR(VLOOKUP(H1752,BD!BN$2:BO$51,2,FALSE)),"",VLOOKUP(H1752,BD!BN$2:BO$51,2,FALSE))</f>
        <v>BLOQUE 57</v>
      </c>
      <c r="J1752" s="74" t="str">
        <f>IF(B1752="","",B1752)</f>
        <v>LA</v>
      </c>
      <c r="K1752" s="74" t="str">
        <f t="shared" si="115"/>
        <v>PARAHUACU</v>
      </c>
      <c r="L1752" s="74" t="str">
        <f t="shared" si="115"/>
        <v>PAD C</v>
      </c>
      <c r="M1752" s="74" t="str">
        <f t="shared" si="116"/>
        <v>PARAHUACU-C016</v>
      </c>
      <c r="N1752" s="71" t="s">
        <v>3382</v>
      </c>
    </row>
    <row r="1753" spans="1:14">
      <c r="A1753" s="74" t="s">
        <v>2940</v>
      </c>
      <c r="B1753" s="74" t="s">
        <v>3379</v>
      </c>
      <c r="C1753" s="74" t="s">
        <v>6783</v>
      </c>
      <c r="D1753" s="74" t="s">
        <v>3519</v>
      </c>
      <c r="E1753" s="74" t="s">
        <v>6832</v>
      </c>
      <c r="F1753" s="74" t="s">
        <v>6833</v>
      </c>
      <c r="G1753" s="74" t="s">
        <v>6833</v>
      </c>
      <c r="H1753" s="74" t="str">
        <f>+A1753</f>
        <v>B57</v>
      </c>
      <c r="I1753" s="74" t="str">
        <f>IF(ISERROR(VLOOKUP(H1753,BD!BN$2:BO$51,2,FALSE)),"",VLOOKUP(H1753,BD!BN$2:BO$51,2,FALSE))</f>
        <v>BLOQUE 57</v>
      </c>
      <c r="J1753" s="74" t="str">
        <f>IF(B1753="","",B1753)</f>
        <v>LA</v>
      </c>
      <c r="K1753" s="74" t="str">
        <f t="shared" si="115"/>
        <v>PARAHUACU</v>
      </c>
      <c r="L1753" s="74" t="str">
        <f t="shared" si="115"/>
        <v>PAD C</v>
      </c>
      <c r="M1753" s="74" t="str">
        <f t="shared" si="116"/>
        <v>PARAHUACU-C019</v>
      </c>
      <c r="N1753" s="71" t="s">
        <v>3382</v>
      </c>
    </row>
    <row r="1754" spans="1:14">
      <c r="A1754" s="74" t="s">
        <v>2940</v>
      </c>
      <c r="B1754" s="74" t="s">
        <v>3379</v>
      </c>
      <c r="C1754" s="74" t="s">
        <v>6834</v>
      </c>
      <c r="D1754" s="74" t="s">
        <v>3489</v>
      </c>
      <c r="E1754" s="74" t="s">
        <v>6835</v>
      </c>
      <c r="F1754" s="74" t="s">
        <v>6836</v>
      </c>
      <c r="G1754" s="74" t="s">
        <v>6836</v>
      </c>
      <c r="H1754" s="74" t="str">
        <f t="shared" si="112"/>
        <v>B57</v>
      </c>
      <c r="I1754" s="74" t="str">
        <f>IF(ISERROR(VLOOKUP(H1754,BD!BN$2:BO$51,2,FALSE)),"",VLOOKUP(H1754,BD!BN$2:BO$51,2,FALSE))</f>
        <v>BLOQUE 57</v>
      </c>
      <c r="J1754" s="74" t="str">
        <f t="shared" si="114"/>
        <v>LA</v>
      </c>
      <c r="K1754" s="74" t="str">
        <f t="shared" si="115"/>
        <v>PARAHUACU NORTE</v>
      </c>
      <c r="L1754" s="74" t="str">
        <f t="shared" si="115"/>
        <v>PAD A</v>
      </c>
      <c r="M1754" s="74" t="str">
        <f t="shared" si="116"/>
        <v>PARAHUACU NORTE-A001</v>
      </c>
      <c r="N1754" s="71" t="s">
        <v>3382</v>
      </c>
    </row>
    <row r="1755" spans="1:14">
      <c r="A1755" s="74" t="s">
        <v>2940</v>
      </c>
      <c r="B1755" s="74" t="s">
        <v>3379</v>
      </c>
      <c r="C1755" s="74" t="s">
        <v>6783</v>
      </c>
      <c r="D1755" s="74" t="s">
        <v>3605</v>
      </c>
      <c r="E1755" s="74" t="s">
        <v>6837</v>
      </c>
      <c r="F1755" s="74" t="s">
        <v>6838</v>
      </c>
      <c r="G1755" s="74" t="s">
        <v>6838</v>
      </c>
      <c r="H1755" s="74" t="str">
        <f t="shared" si="112"/>
        <v>B57</v>
      </c>
      <c r="I1755" s="74" t="str">
        <f>IF(ISERROR(VLOOKUP(H1755,BD!BN$2:BO$51,2,FALSE)),"",VLOOKUP(H1755,BD!BN$2:BO$51,2,FALSE))</f>
        <v>BLOQUE 57</v>
      </c>
      <c r="J1755" s="74" t="str">
        <f>IF(B1755="","",B1755)</f>
        <v>LA</v>
      </c>
      <c r="K1755" s="74" t="str">
        <f t="shared" si="115"/>
        <v>PARAHUACU</v>
      </c>
      <c r="L1755" s="74" t="str">
        <f t="shared" si="115"/>
        <v>PAD G</v>
      </c>
      <c r="M1755" s="74" t="str">
        <f t="shared" si="116"/>
        <v>PARAHUACU-G023</v>
      </c>
      <c r="N1755" s="71" t="s">
        <v>3382</v>
      </c>
    </row>
    <row r="1756" spans="1:14">
      <c r="A1756" s="74" t="s">
        <v>2940</v>
      </c>
      <c r="B1756" s="74" t="s">
        <v>3379</v>
      </c>
      <c r="C1756" s="74" t="s">
        <v>6783</v>
      </c>
      <c r="D1756" s="74" t="s">
        <v>3605</v>
      </c>
      <c r="E1756" s="74" t="s">
        <v>6839</v>
      </c>
      <c r="F1756" s="74" t="s">
        <v>6840</v>
      </c>
      <c r="G1756" s="74" t="s">
        <v>6840</v>
      </c>
      <c r="H1756" s="74" t="str">
        <f t="shared" si="112"/>
        <v>B57</v>
      </c>
      <c r="I1756" s="74" t="str">
        <f>IF(ISERROR(VLOOKUP(H1756,BD!BN$2:BO$51,2,FALSE)),"",VLOOKUP(H1756,BD!BN$2:BO$51,2,FALSE))</f>
        <v>BLOQUE 57</v>
      </c>
      <c r="J1756" s="74" t="str">
        <f>IF(B1756="","",B1756)</f>
        <v>LA</v>
      </c>
      <c r="K1756" s="74" t="str">
        <f t="shared" si="115"/>
        <v>PARAHUACU</v>
      </c>
      <c r="L1756" s="74" t="str">
        <f t="shared" si="115"/>
        <v>PAD G</v>
      </c>
      <c r="M1756" s="74" t="str">
        <f t="shared" si="116"/>
        <v>PARAHUACU-G025</v>
      </c>
      <c r="N1756" s="71" t="s">
        <v>3382</v>
      </c>
    </row>
    <row r="1757" spans="1:14">
      <c r="A1757" s="74" t="s">
        <v>2940</v>
      </c>
      <c r="B1757" s="74" t="s">
        <v>3379</v>
      </c>
      <c r="C1757" s="74" t="s">
        <v>6783</v>
      </c>
      <c r="D1757" s="74" t="s">
        <v>3605</v>
      </c>
      <c r="E1757" s="74" t="s">
        <v>6841</v>
      </c>
      <c r="F1757" s="74" t="s">
        <v>6842</v>
      </c>
      <c r="G1757" s="74" t="s">
        <v>6842</v>
      </c>
      <c r="H1757" s="74" t="str">
        <f t="shared" si="112"/>
        <v>B57</v>
      </c>
      <c r="I1757" s="74" t="str">
        <f>IF(ISERROR(VLOOKUP(H1757,BD!BN$2:BO$51,2,FALSE)),"",VLOOKUP(H1757,BD!BN$2:BO$51,2,FALSE))</f>
        <v>BLOQUE 57</v>
      </c>
      <c r="J1757" s="74" t="str">
        <f>IF(B1757="","",B1757)</f>
        <v>LA</v>
      </c>
      <c r="K1757" s="74" t="str">
        <f t="shared" si="115"/>
        <v>PARAHUACU</v>
      </c>
      <c r="L1757" s="74" t="str">
        <f t="shared" si="115"/>
        <v>PAD G</v>
      </c>
      <c r="M1757" s="74" t="str">
        <f t="shared" si="116"/>
        <v>PARAHUACU-G026</v>
      </c>
      <c r="N1757" s="71" t="s">
        <v>3382</v>
      </c>
    </row>
    <row r="1758" spans="1:14">
      <c r="A1758" s="74" t="s">
        <v>2940</v>
      </c>
      <c r="B1758" s="74" t="s">
        <v>3379</v>
      </c>
      <c r="C1758" s="74" t="s">
        <v>6783</v>
      </c>
      <c r="D1758" s="74" t="s">
        <v>3605</v>
      </c>
      <c r="E1758" s="74" t="s">
        <v>6843</v>
      </c>
      <c r="F1758" s="74" t="s">
        <v>6844</v>
      </c>
      <c r="G1758" s="74" t="s">
        <v>6844</v>
      </c>
      <c r="H1758" s="74" t="str">
        <f t="shared" si="112"/>
        <v>B57</v>
      </c>
      <c r="I1758" s="74" t="str">
        <f>IF(ISERROR(VLOOKUP(H1758,BD!BN$2:BO$51,2,FALSE)),"",VLOOKUP(H1758,BD!BN$2:BO$51,2,FALSE))</f>
        <v>BLOQUE 57</v>
      </c>
      <c r="J1758" s="74" t="str">
        <f>IF(B1758="","",B1758)</f>
        <v>LA</v>
      </c>
      <c r="K1758" s="74" t="str">
        <f t="shared" si="115"/>
        <v>PARAHUACU</v>
      </c>
      <c r="L1758" s="74" t="str">
        <f t="shared" si="115"/>
        <v>PAD G</v>
      </c>
      <c r="M1758" s="74" t="str">
        <f t="shared" si="116"/>
        <v>PARAHUACU-G027</v>
      </c>
      <c r="N1758" s="71" t="s">
        <v>3382</v>
      </c>
    </row>
    <row r="1759" spans="1:14">
      <c r="A1759" s="74" t="s">
        <v>2940</v>
      </c>
      <c r="B1759" s="74" t="s">
        <v>6406</v>
      </c>
      <c r="C1759" s="74" t="s">
        <v>3088</v>
      </c>
      <c r="D1759" s="74" t="s">
        <v>3374</v>
      </c>
      <c r="E1759" s="74" t="s">
        <v>6845</v>
      </c>
      <c r="F1759" s="74" t="s">
        <v>6846</v>
      </c>
      <c r="G1759" s="74" t="s">
        <v>6846</v>
      </c>
      <c r="H1759" s="74" t="str">
        <f t="shared" si="112"/>
        <v>B57</v>
      </c>
      <c r="I1759" s="74" t="str">
        <f>IF(ISERROR(VLOOKUP(H1759,BD!BN$2:BO$51,2,FALSE)),"",VLOOKUP(H1759,BD!BN$2:BO$51,2,FALSE))</f>
        <v>BLOQUE 57</v>
      </c>
      <c r="J1759" s="74" t="str">
        <f t="shared" si="114"/>
        <v>LI</v>
      </c>
      <c r="K1759" s="74" t="str">
        <f t="shared" si="115"/>
        <v>PICHINCHA</v>
      </c>
      <c r="L1759" s="74" t="str">
        <f t="shared" si="115"/>
        <v>PAD</v>
      </c>
      <c r="M1759" s="74" t="str">
        <f t="shared" si="116"/>
        <v>PICHINCHA-010</v>
      </c>
      <c r="N1759" s="71" t="s">
        <v>3382</v>
      </c>
    </row>
    <row r="1760" spans="1:14">
      <c r="A1760" s="74" t="s">
        <v>2940</v>
      </c>
      <c r="B1760" s="74" t="s">
        <v>6406</v>
      </c>
      <c r="C1760" s="74" t="s">
        <v>3088</v>
      </c>
      <c r="D1760" s="74" t="s">
        <v>3374</v>
      </c>
      <c r="E1760" s="74" t="s">
        <v>6847</v>
      </c>
      <c r="F1760" s="74" t="s">
        <v>6848</v>
      </c>
      <c r="G1760" s="74" t="s">
        <v>6848</v>
      </c>
      <c r="H1760" s="74" t="str">
        <f t="shared" si="112"/>
        <v>B57</v>
      </c>
      <c r="I1760" s="74" t="str">
        <f>IF(ISERROR(VLOOKUP(H1760,BD!BN$2:BO$51,2,FALSE)),"",VLOOKUP(H1760,BD!BN$2:BO$51,2,FALSE))</f>
        <v>BLOQUE 57</v>
      </c>
      <c r="J1760" s="74" t="str">
        <f t="shared" si="114"/>
        <v>LI</v>
      </c>
      <c r="K1760" s="74" t="str">
        <f t="shared" si="115"/>
        <v>PICHINCHA</v>
      </c>
      <c r="L1760" s="74" t="str">
        <f t="shared" si="115"/>
        <v>PAD</v>
      </c>
      <c r="M1760" s="74" t="str">
        <f t="shared" si="116"/>
        <v>PICHINCHA-011</v>
      </c>
      <c r="N1760" s="71" t="s">
        <v>3382</v>
      </c>
    </row>
    <row r="1761" spans="1:14">
      <c r="A1761" s="74" t="s">
        <v>2940</v>
      </c>
      <c r="B1761" s="74" t="s">
        <v>6406</v>
      </c>
      <c r="C1761" s="74" t="s">
        <v>3088</v>
      </c>
      <c r="D1761" s="74" t="s">
        <v>3374</v>
      </c>
      <c r="E1761" s="74" t="s">
        <v>6849</v>
      </c>
      <c r="F1761" s="74" t="s">
        <v>6850</v>
      </c>
      <c r="G1761" s="74" t="s">
        <v>6850</v>
      </c>
      <c r="H1761" s="74" t="str">
        <f t="shared" si="112"/>
        <v>B57</v>
      </c>
      <c r="I1761" s="74" t="str">
        <f>IF(ISERROR(VLOOKUP(H1761,BD!BN$2:BO$51,2,FALSE)),"",VLOOKUP(H1761,BD!BN$2:BO$51,2,FALSE))</f>
        <v>BLOQUE 57</v>
      </c>
      <c r="J1761" s="74" t="str">
        <f t="shared" si="114"/>
        <v>LI</v>
      </c>
      <c r="K1761" s="74" t="str">
        <f t="shared" si="115"/>
        <v>PICHINCHA</v>
      </c>
      <c r="L1761" s="74" t="str">
        <f t="shared" si="115"/>
        <v>PAD</v>
      </c>
      <c r="M1761" s="74" t="str">
        <f t="shared" si="116"/>
        <v>PICHINCHA-012</v>
      </c>
      <c r="N1761" s="71" t="s">
        <v>3382</v>
      </c>
    </row>
    <row r="1762" spans="1:14">
      <c r="A1762" s="74" t="s">
        <v>2940</v>
      </c>
      <c r="B1762" s="74" t="s">
        <v>6406</v>
      </c>
      <c r="C1762" s="74" t="s">
        <v>3088</v>
      </c>
      <c r="D1762" s="74" t="s">
        <v>3374</v>
      </c>
      <c r="E1762" s="74" t="s">
        <v>6851</v>
      </c>
      <c r="F1762" s="74" t="s">
        <v>6852</v>
      </c>
      <c r="G1762" s="74" t="s">
        <v>6852</v>
      </c>
      <c r="H1762" s="74" t="str">
        <f t="shared" si="112"/>
        <v>B57</v>
      </c>
      <c r="I1762" s="74" t="str">
        <f>IF(ISERROR(VLOOKUP(H1762,BD!BN$2:BO$51,2,FALSE)),"",VLOOKUP(H1762,BD!BN$2:BO$51,2,FALSE))</f>
        <v>BLOQUE 57</v>
      </c>
      <c r="J1762" s="74" t="str">
        <f t="shared" si="114"/>
        <v>LI</v>
      </c>
      <c r="K1762" s="74" t="str">
        <f t="shared" si="115"/>
        <v>PICHINCHA</v>
      </c>
      <c r="L1762" s="74" t="str">
        <f t="shared" si="115"/>
        <v>PAD</v>
      </c>
      <c r="M1762" s="74" t="str">
        <f t="shared" si="116"/>
        <v>PICHINCHA-006</v>
      </c>
      <c r="N1762" s="71" t="s">
        <v>3382</v>
      </c>
    </row>
    <row r="1763" spans="1:14">
      <c r="A1763" s="74" t="s">
        <v>2940</v>
      </c>
      <c r="B1763" s="74" t="s">
        <v>6406</v>
      </c>
      <c r="C1763" s="74" t="s">
        <v>3088</v>
      </c>
      <c r="D1763" s="74" t="s">
        <v>3374</v>
      </c>
      <c r="E1763" s="74" t="s">
        <v>6853</v>
      </c>
      <c r="F1763" s="74" t="s">
        <v>6854</v>
      </c>
      <c r="G1763" s="74" t="s">
        <v>6854</v>
      </c>
      <c r="H1763" s="74" t="str">
        <f t="shared" si="112"/>
        <v>B57</v>
      </c>
      <c r="I1763" s="74" t="str">
        <f>IF(ISERROR(VLOOKUP(H1763,BD!BN$2:BO$51,2,FALSE)),"",VLOOKUP(H1763,BD!BN$2:BO$51,2,FALSE))</f>
        <v>BLOQUE 57</v>
      </c>
      <c r="J1763" s="74" t="str">
        <f t="shared" si="114"/>
        <v>LI</v>
      </c>
      <c r="K1763" s="74" t="str">
        <f t="shared" si="115"/>
        <v>PICHINCHA</v>
      </c>
      <c r="L1763" s="74" t="str">
        <f t="shared" si="115"/>
        <v>PAD</v>
      </c>
      <c r="M1763" s="74" t="str">
        <f t="shared" si="116"/>
        <v>PICHINCHA-005</v>
      </c>
      <c r="N1763" s="71" t="s">
        <v>3382</v>
      </c>
    </row>
    <row r="1764" spans="1:14">
      <c r="A1764" s="74" t="s">
        <v>2940</v>
      </c>
      <c r="B1764" s="74" t="s">
        <v>6406</v>
      </c>
      <c r="C1764" s="74" t="s">
        <v>3088</v>
      </c>
      <c r="D1764" s="74" t="s">
        <v>3374</v>
      </c>
      <c r="E1764" s="74" t="s">
        <v>6855</v>
      </c>
      <c r="F1764" s="74" t="s">
        <v>6856</v>
      </c>
      <c r="G1764" s="74" t="s">
        <v>6856</v>
      </c>
      <c r="H1764" s="74" t="str">
        <f t="shared" si="112"/>
        <v>B57</v>
      </c>
      <c r="I1764" s="74" t="str">
        <f>IF(ISERROR(VLOOKUP(H1764,BD!BN$2:BO$51,2,FALSE)),"",VLOOKUP(H1764,BD!BN$2:BO$51,2,FALSE))</f>
        <v>BLOQUE 57</v>
      </c>
      <c r="J1764" s="74" t="str">
        <f t="shared" si="114"/>
        <v>LI</v>
      </c>
      <c r="K1764" s="74" t="str">
        <f t="shared" si="115"/>
        <v>PICHINCHA</v>
      </c>
      <c r="L1764" s="74" t="str">
        <f t="shared" si="115"/>
        <v>PAD</v>
      </c>
      <c r="M1764" s="74" t="str">
        <f t="shared" si="116"/>
        <v>PICHINCHA-002</v>
      </c>
      <c r="N1764" s="71" t="s">
        <v>3382</v>
      </c>
    </row>
    <row r="1765" spans="1:14">
      <c r="A1765" s="74" t="s">
        <v>2940</v>
      </c>
      <c r="B1765" s="74" t="s">
        <v>6406</v>
      </c>
      <c r="C1765" s="74" t="s">
        <v>3088</v>
      </c>
      <c r="D1765" s="74" t="s">
        <v>3374</v>
      </c>
      <c r="E1765" s="74" t="s">
        <v>6857</v>
      </c>
      <c r="F1765" s="74" t="s">
        <v>6858</v>
      </c>
      <c r="G1765" s="74" t="s">
        <v>6858</v>
      </c>
      <c r="H1765" s="74" t="str">
        <f t="shared" si="112"/>
        <v>B57</v>
      </c>
      <c r="I1765" s="74" t="str">
        <f>IF(ISERROR(VLOOKUP(H1765,BD!BN$2:BO$51,2,FALSE)),"",VLOOKUP(H1765,BD!BN$2:BO$51,2,FALSE))</f>
        <v>BLOQUE 57</v>
      </c>
      <c r="J1765" s="74" t="str">
        <f t="shared" si="114"/>
        <v>LI</v>
      </c>
      <c r="K1765" s="74" t="str">
        <f t="shared" si="115"/>
        <v>PICHINCHA</v>
      </c>
      <c r="L1765" s="74" t="str">
        <f t="shared" si="115"/>
        <v>PAD</v>
      </c>
      <c r="M1765" s="74" t="str">
        <f t="shared" si="116"/>
        <v>PICHINCHA-001R</v>
      </c>
      <c r="N1765" s="71" t="s">
        <v>3382</v>
      </c>
    </row>
    <row r="1766" spans="1:14">
      <c r="A1766" s="74" t="s">
        <v>2940</v>
      </c>
      <c r="B1766" s="74" t="s">
        <v>6406</v>
      </c>
      <c r="C1766" s="74" t="s">
        <v>3088</v>
      </c>
      <c r="D1766" s="74" t="s">
        <v>3374</v>
      </c>
      <c r="E1766" s="74" t="s">
        <v>6859</v>
      </c>
      <c r="F1766" s="74" t="s">
        <v>6860</v>
      </c>
      <c r="G1766" s="74" t="s">
        <v>6860</v>
      </c>
      <c r="H1766" s="74" t="str">
        <f t="shared" si="112"/>
        <v>B57</v>
      </c>
      <c r="I1766" s="74" t="str">
        <f>IF(ISERROR(VLOOKUP(H1766,BD!BN$2:BO$51,2,FALSE)),"",VLOOKUP(H1766,BD!BN$2:BO$51,2,FALSE))</f>
        <v>BLOQUE 57</v>
      </c>
      <c r="J1766" s="74" t="str">
        <f t="shared" si="114"/>
        <v>LI</v>
      </c>
      <c r="K1766" s="74" t="str">
        <f t="shared" si="115"/>
        <v>PICHINCHA</v>
      </c>
      <c r="L1766" s="74" t="str">
        <f t="shared" si="115"/>
        <v>PAD</v>
      </c>
      <c r="M1766" s="74" t="str">
        <f t="shared" si="116"/>
        <v>PICHINCHA-008</v>
      </c>
      <c r="N1766" s="71" t="s">
        <v>3382</v>
      </c>
    </row>
    <row r="1767" spans="1:14">
      <c r="A1767" s="74" t="s">
        <v>2940</v>
      </c>
      <c r="B1767" s="74" t="s">
        <v>6406</v>
      </c>
      <c r="C1767" s="74" t="s">
        <v>3088</v>
      </c>
      <c r="D1767" s="74" t="s">
        <v>3374</v>
      </c>
      <c r="E1767" s="74" t="s">
        <v>6861</v>
      </c>
      <c r="F1767" s="74" t="s">
        <v>6862</v>
      </c>
      <c r="G1767" s="74" t="s">
        <v>6862</v>
      </c>
      <c r="H1767" s="74" t="str">
        <f t="shared" si="112"/>
        <v>B57</v>
      </c>
      <c r="I1767" s="74" t="str">
        <f>IF(ISERROR(VLOOKUP(H1767,BD!BN$2:BO$51,2,FALSE)),"",VLOOKUP(H1767,BD!BN$2:BO$51,2,FALSE))</f>
        <v>BLOQUE 57</v>
      </c>
      <c r="J1767" s="74" t="str">
        <f t="shared" si="114"/>
        <v>LI</v>
      </c>
      <c r="K1767" s="74" t="str">
        <f t="shared" si="115"/>
        <v>PICHINCHA</v>
      </c>
      <c r="L1767" s="74" t="str">
        <f t="shared" si="115"/>
        <v>PAD</v>
      </c>
      <c r="M1767" s="74" t="str">
        <f t="shared" si="116"/>
        <v>PICHINCHA-009</v>
      </c>
      <c r="N1767" s="71" t="s">
        <v>3382</v>
      </c>
    </row>
    <row r="1768" spans="1:14">
      <c r="A1768" s="74" t="s">
        <v>2940</v>
      </c>
      <c r="B1768" s="74" t="s">
        <v>6406</v>
      </c>
      <c r="C1768" s="74" t="s">
        <v>3088</v>
      </c>
      <c r="D1768" s="74" t="s">
        <v>3374</v>
      </c>
      <c r="E1768" s="74" t="s">
        <v>6863</v>
      </c>
      <c r="F1768" s="74" t="s">
        <v>6864</v>
      </c>
      <c r="G1768" s="74" t="s">
        <v>6864</v>
      </c>
      <c r="H1768" s="74" t="str">
        <f t="shared" si="112"/>
        <v>B57</v>
      </c>
      <c r="I1768" s="74" t="str">
        <f>IF(ISERROR(VLOOKUP(H1768,BD!BN$2:BO$51,2,FALSE)),"",VLOOKUP(H1768,BD!BN$2:BO$51,2,FALSE))</f>
        <v>BLOQUE 57</v>
      </c>
      <c r="J1768" s="74" t="str">
        <f t="shared" si="114"/>
        <v>LI</v>
      </c>
      <c r="K1768" s="74" t="str">
        <f t="shared" si="115"/>
        <v>PICHINCHA</v>
      </c>
      <c r="L1768" s="74" t="str">
        <f t="shared" si="115"/>
        <v>PAD</v>
      </c>
      <c r="M1768" s="74" t="str">
        <f t="shared" si="116"/>
        <v>PICHINCHA-013</v>
      </c>
      <c r="N1768" s="71" t="s">
        <v>3382</v>
      </c>
    </row>
    <row r="1769" spans="1:14">
      <c r="A1769" s="74" t="s">
        <v>2940</v>
      </c>
      <c r="B1769" s="74" t="s">
        <v>6406</v>
      </c>
      <c r="C1769" s="74" t="s">
        <v>3088</v>
      </c>
      <c r="D1769" s="74" t="s">
        <v>3374</v>
      </c>
      <c r="E1769" s="74" t="s">
        <v>6865</v>
      </c>
      <c r="F1769" s="74" t="s">
        <v>6866</v>
      </c>
      <c r="G1769" s="74" t="s">
        <v>6866</v>
      </c>
      <c r="H1769" s="74" t="str">
        <f t="shared" ref="H1769:H1832" si="117">+A1769</f>
        <v>B57</v>
      </c>
      <c r="I1769" s="74" t="str">
        <f>IF(ISERROR(VLOOKUP(H1769,BD!BN$2:BO$51,2,FALSE)),"",VLOOKUP(H1769,BD!BN$2:BO$51,2,FALSE))</f>
        <v>BLOQUE 57</v>
      </c>
      <c r="J1769" s="74" t="str">
        <f t="shared" si="114"/>
        <v>LI</v>
      </c>
      <c r="K1769" s="74" t="str">
        <f t="shared" si="115"/>
        <v>PICHINCHA</v>
      </c>
      <c r="L1769" s="74" t="str">
        <f t="shared" si="115"/>
        <v>PAD</v>
      </c>
      <c r="M1769" s="74" t="str">
        <f t="shared" si="116"/>
        <v>PICHINCHA-014</v>
      </c>
      <c r="N1769" s="71" t="s">
        <v>3382</v>
      </c>
    </row>
    <row r="1770" spans="1:14">
      <c r="A1770" s="74" t="s">
        <v>2940</v>
      </c>
      <c r="B1770" s="74" t="s">
        <v>6406</v>
      </c>
      <c r="C1770" s="74" t="s">
        <v>3088</v>
      </c>
      <c r="D1770" s="74" t="s">
        <v>3374</v>
      </c>
      <c r="E1770" s="74" t="s">
        <v>6867</v>
      </c>
      <c r="F1770" s="74" t="s">
        <v>6868</v>
      </c>
      <c r="G1770" s="74" t="s">
        <v>6868</v>
      </c>
      <c r="H1770" s="74" t="str">
        <f t="shared" si="117"/>
        <v>B57</v>
      </c>
      <c r="I1770" s="74" t="str">
        <f>IF(ISERROR(VLOOKUP(H1770,BD!BN$2:BO$51,2,FALSE)),"",VLOOKUP(H1770,BD!BN$2:BO$51,2,FALSE))</f>
        <v>BLOQUE 57</v>
      </c>
      <c r="J1770" s="74" t="str">
        <f t="shared" si="114"/>
        <v>LI</v>
      </c>
      <c r="K1770" s="74" t="str">
        <f t="shared" si="115"/>
        <v>PICHINCHA</v>
      </c>
      <c r="L1770" s="74" t="str">
        <f t="shared" si="115"/>
        <v>PAD</v>
      </c>
      <c r="M1770" s="74" t="str">
        <f t="shared" si="116"/>
        <v>PICHINCHA-007</v>
      </c>
      <c r="N1770" s="71" t="s">
        <v>3382</v>
      </c>
    </row>
    <row r="1771" spans="1:14">
      <c r="A1771" s="74" t="s">
        <v>2940</v>
      </c>
      <c r="B1771" s="74" t="s">
        <v>6406</v>
      </c>
      <c r="C1771" s="74" t="s">
        <v>3088</v>
      </c>
      <c r="D1771" s="74" t="s">
        <v>3374</v>
      </c>
      <c r="E1771" s="74" t="s">
        <v>6869</v>
      </c>
      <c r="F1771" s="74" t="s">
        <v>6870</v>
      </c>
      <c r="G1771" s="74" t="s">
        <v>6870</v>
      </c>
      <c r="H1771" s="74" t="str">
        <f t="shared" si="117"/>
        <v>B57</v>
      </c>
      <c r="I1771" s="74" t="str">
        <f>IF(ISERROR(VLOOKUP(H1771,BD!BN$2:BO$51,2,FALSE)),"",VLOOKUP(H1771,BD!BN$2:BO$51,2,FALSE))</f>
        <v>BLOQUE 57</v>
      </c>
      <c r="J1771" s="74" t="str">
        <f t="shared" si="114"/>
        <v>LI</v>
      </c>
      <c r="K1771" s="74" t="str">
        <f t="shared" si="115"/>
        <v>PICHINCHA</v>
      </c>
      <c r="L1771" s="74" t="str">
        <f t="shared" si="115"/>
        <v>PAD</v>
      </c>
      <c r="M1771" s="74" t="str">
        <f t="shared" si="116"/>
        <v>PICHINCHA-003</v>
      </c>
      <c r="N1771" s="71" t="s">
        <v>3382</v>
      </c>
    </row>
    <row r="1772" spans="1:14">
      <c r="A1772" s="74" t="s">
        <v>2940</v>
      </c>
      <c r="B1772" s="74" t="s">
        <v>6406</v>
      </c>
      <c r="C1772" s="74" t="s">
        <v>3088</v>
      </c>
      <c r="D1772" s="74" t="s">
        <v>3374</v>
      </c>
      <c r="E1772" s="74" t="s">
        <v>6871</v>
      </c>
      <c r="F1772" s="74" t="s">
        <v>6872</v>
      </c>
      <c r="G1772" s="74" t="s">
        <v>6872</v>
      </c>
      <c r="H1772" s="74" t="str">
        <f t="shared" si="117"/>
        <v>B57</v>
      </c>
      <c r="I1772" s="74" t="str">
        <f>IF(ISERROR(VLOOKUP(H1772,BD!BN$2:BO$51,2,FALSE)),"",VLOOKUP(H1772,BD!BN$2:BO$51,2,FALSE))</f>
        <v>BLOQUE 57</v>
      </c>
      <c r="J1772" s="74" t="str">
        <f t="shared" si="114"/>
        <v>LI</v>
      </c>
      <c r="K1772" s="74" t="str">
        <f t="shared" si="115"/>
        <v>PICHINCHA</v>
      </c>
      <c r="L1772" s="74" t="str">
        <f t="shared" si="115"/>
        <v>PAD</v>
      </c>
      <c r="M1772" s="74" t="str">
        <f t="shared" si="116"/>
        <v>PICHINCHA-001</v>
      </c>
      <c r="N1772" s="71" t="s">
        <v>3382</v>
      </c>
    </row>
    <row r="1773" spans="1:14">
      <c r="A1773" s="74" t="s">
        <v>2940</v>
      </c>
      <c r="B1773" s="74" t="s">
        <v>6309</v>
      </c>
      <c r="C1773" s="74" t="s">
        <v>6873</v>
      </c>
      <c r="D1773" s="74" t="s">
        <v>3374</v>
      </c>
      <c r="E1773" s="74" t="s">
        <v>6874</v>
      </c>
      <c r="F1773" s="74" t="s">
        <v>6874</v>
      </c>
      <c r="G1773" s="74" t="s">
        <v>6874</v>
      </c>
      <c r="H1773" s="74" t="str">
        <f t="shared" si="117"/>
        <v>B57</v>
      </c>
      <c r="I1773" s="74" t="str">
        <f>IF(ISERROR(VLOOKUP(H1773,BD!BN$2:BO$51,2,FALSE)),"",VLOOKUP(H1773,BD!BN$2:BO$51,2,FALSE))</f>
        <v>BLOQUE 57</v>
      </c>
      <c r="J1773" s="74" t="str">
        <f t="shared" si="114"/>
        <v>SH</v>
      </c>
      <c r="K1773" s="74" t="str">
        <f t="shared" si="115"/>
        <v>RON</v>
      </c>
      <c r="L1773" s="74" t="str">
        <f t="shared" si="115"/>
        <v>PAD</v>
      </c>
      <c r="M1773" s="74" t="str">
        <f t="shared" si="116"/>
        <v>RON-001</v>
      </c>
      <c r="N1773" s="71" t="s">
        <v>3382</v>
      </c>
    </row>
    <row r="1774" spans="1:14">
      <c r="A1774" s="74" t="s">
        <v>2940</v>
      </c>
      <c r="B1774" s="74" t="s">
        <v>6406</v>
      </c>
      <c r="C1774" s="74" t="s">
        <v>3092</v>
      </c>
      <c r="D1774" s="74" t="s">
        <v>3374</v>
      </c>
      <c r="E1774" s="74" t="s">
        <v>6875</v>
      </c>
      <c r="F1774" s="74" t="s">
        <v>6876</v>
      </c>
      <c r="G1774" s="74" t="s">
        <v>6876</v>
      </c>
      <c r="H1774" s="74" t="str">
        <f t="shared" si="117"/>
        <v>B57</v>
      </c>
      <c r="I1774" s="74" t="str">
        <f>IF(ISERROR(VLOOKUP(H1774,BD!BN$2:BO$51,2,FALSE)),"",VLOOKUP(H1774,BD!BN$2:BO$51,2,FALSE))</f>
        <v>BLOQUE 57</v>
      </c>
      <c r="J1774" s="74" t="str">
        <f t="shared" si="114"/>
        <v>LI</v>
      </c>
      <c r="K1774" s="74" t="str">
        <f t="shared" si="115"/>
        <v>SECOYA</v>
      </c>
      <c r="L1774" s="74" t="str">
        <f t="shared" si="115"/>
        <v>PAD</v>
      </c>
      <c r="M1774" s="74" t="str">
        <f t="shared" si="116"/>
        <v>SECOYA-008</v>
      </c>
      <c r="N1774" s="71" t="s">
        <v>3382</v>
      </c>
    </row>
    <row r="1775" spans="1:14">
      <c r="A1775" s="74" t="s">
        <v>2940</v>
      </c>
      <c r="B1775" s="74" t="s">
        <v>6406</v>
      </c>
      <c r="C1775" s="74" t="s">
        <v>3092</v>
      </c>
      <c r="D1775" s="74" t="s">
        <v>3374</v>
      </c>
      <c r="E1775" s="74" t="s">
        <v>6877</v>
      </c>
      <c r="F1775" s="74" t="s">
        <v>6878</v>
      </c>
      <c r="G1775" s="74" t="s">
        <v>6878</v>
      </c>
      <c r="H1775" s="74" t="str">
        <f t="shared" si="117"/>
        <v>B57</v>
      </c>
      <c r="I1775" s="74" t="str">
        <f>IF(ISERROR(VLOOKUP(H1775,BD!BN$2:BO$51,2,FALSE)),"",VLOOKUP(H1775,BD!BN$2:BO$51,2,FALSE))</f>
        <v>BLOQUE 57</v>
      </c>
      <c r="J1775" s="74" t="str">
        <f t="shared" si="114"/>
        <v>LI</v>
      </c>
      <c r="K1775" s="74" t="str">
        <f t="shared" si="115"/>
        <v>SECOYA</v>
      </c>
      <c r="L1775" s="74" t="str">
        <f t="shared" si="115"/>
        <v>PAD</v>
      </c>
      <c r="M1775" s="74" t="str">
        <f t="shared" si="116"/>
        <v>SECOYA-001</v>
      </c>
      <c r="N1775" s="71" t="s">
        <v>3382</v>
      </c>
    </row>
    <row r="1776" spans="1:14">
      <c r="A1776" s="74" t="s">
        <v>2940</v>
      </c>
      <c r="B1776" s="74" t="s">
        <v>6406</v>
      </c>
      <c r="C1776" s="74" t="s">
        <v>3092</v>
      </c>
      <c r="D1776" s="74" t="s">
        <v>3374</v>
      </c>
      <c r="E1776" s="74" t="s">
        <v>6879</v>
      </c>
      <c r="F1776" s="74" t="s">
        <v>6880</v>
      </c>
      <c r="G1776" s="74" t="s">
        <v>6880</v>
      </c>
      <c r="H1776" s="74" t="str">
        <f t="shared" si="117"/>
        <v>B57</v>
      </c>
      <c r="I1776" s="74" t="str">
        <f>IF(ISERROR(VLOOKUP(H1776,BD!BN$2:BO$51,2,FALSE)),"",VLOOKUP(H1776,BD!BN$2:BO$51,2,FALSE))</f>
        <v>BLOQUE 57</v>
      </c>
      <c r="J1776" s="74" t="str">
        <f t="shared" si="114"/>
        <v>LI</v>
      </c>
      <c r="K1776" s="74" t="str">
        <f t="shared" si="115"/>
        <v>SECOYA</v>
      </c>
      <c r="L1776" s="74" t="str">
        <f t="shared" si="115"/>
        <v>PAD</v>
      </c>
      <c r="M1776" s="74" t="str">
        <f t="shared" si="116"/>
        <v>SECOYA-032</v>
      </c>
      <c r="N1776" s="71" t="s">
        <v>3382</v>
      </c>
    </row>
    <row r="1777" spans="1:14">
      <c r="A1777" s="74" t="s">
        <v>2940</v>
      </c>
      <c r="B1777" s="74" t="s">
        <v>6406</v>
      </c>
      <c r="C1777" s="74" t="s">
        <v>3092</v>
      </c>
      <c r="D1777" s="74" t="s">
        <v>3374</v>
      </c>
      <c r="E1777" s="74" t="s">
        <v>6881</v>
      </c>
      <c r="F1777" s="74" t="s">
        <v>6882</v>
      </c>
      <c r="G1777" s="74" t="s">
        <v>6882</v>
      </c>
      <c r="H1777" s="74" t="str">
        <f t="shared" si="117"/>
        <v>B57</v>
      </c>
      <c r="I1777" s="74" t="str">
        <f>IF(ISERROR(VLOOKUP(H1777,BD!BN$2:BO$51,2,FALSE)),"",VLOOKUP(H1777,BD!BN$2:BO$51,2,FALSE))</f>
        <v>BLOQUE 57</v>
      </c>
      <c r="J1777" s="74" t="str">
        <f t="shared" si="114"/>
        <v>LI</v>
      </c>
      <c r="K1777" s="74" t="str">
        <f t="shared" si="115"/>
        <v>SECOYA</v>
      </c>
      <c r="L1777" s="74" t="str">
        <f t="shared" si="115"/>
        <v>PAD</v>
      </c>
      <c r="M1777" s="74" t="str">
        <f t="shared" si="116"/>
        <v>SECOYA-034</v>
      </c>
      <c r="N1777" s="71" t="s">
        <v>3382</v>
      </c>
    </row>
    <row r="1778" spans="1:14">
      <c r="A1778" s="74" t="s">
        <v>2940</v>
      </c>
      <c r="B1778" s="74" t="s">
        <v>6406</v>
      </c>
      <c r="C1778" s="74" t="s">
        <v>3092</v>
      </c>
      <c r="D1778" s="74" t="s">
        <v>3374</v>
      </c>
      <c r="E1778" s="74" t="s">
        <v>6883</v>
      </c>
      <c r="F1778" s="74" t="s">
        <v>6884</v>
      </c>
      <c r="G1778" s="74" t="s">
        <v>6884</v>
      </c>
      <c r="H1778" s="74" t="str">
        <f t="shared" si="117"/>
        <v>B57</v>
      </c>
      <c r="I1778" s="74" t="str">
        <f>IF(ISERROR(VLOOKUP(H1778,BD!BN$2:BO$51,2,FALSE)),"",VLOOKUP(H1778,BD!BN$2:BO$51,2,FALSE))</f>
        <v>BLOQUE 57</v>
      </c>
      <c r="J1778" s="74" t="str">
        <f t="shared" si="114"/>
        <v>LI</v>
      </c>
      <c r="K1778" s="74" t="str">
        <f t="shared" si="115"/>
        <v>SECOYA</v>
      </c>
      <c r="L1778" s="74" t="str">
        <f t="shared" si="115"/>
        <v>PAD</v>
      </c>
      <c r="M1778" s="74" t="str">
        <f t="shared" si="116"/>
        <v>SECOYA-024</v>
      </c>
      <c r="N1778" s="71" t="s">
        <v>3382</v>
      </c>
    </row>
    <row r="1779" spans="1:14">
      <c r="A1779" s="74" t="s">
        <v>2940</v>
      </c>
      <c r="B1779" s="74" t="s">
        <v>6406</v>
      </c>
      <c r="C1779" s="74" t="s">
        <v>3092</v>
      </c>
      <c r="D1779" s="74" t="s">
        <v>3374</v>
      </c>
      <c r="E1779" s="74" t="s">
        <v>6885</v>
      </c>
      <c r="F1779" s="74" t="s">
        <v>6886</v>
      </c>
      <c r="G1779" s="74" t="s">
        <v>6886</v>
      </c>
      <c r="H1779" s="74" t="str">
        <f t="shared" si="117"/>
        <v>B57</v>
      </c>
      <c r="I1779" s="74" t="str">
        <f>IF(ISERROR(VLOOKUP(H1779,BD!BN$2:BO$51,2,FALSE)),"",VLOOKUP(H1779,BD!BN$2:BO$51,2,FALSE))</f>
        <v>BLOQUE 57</v>
      </c>
      <c r="J1779" s="74" t="str">
        <f t="shared" si="114"/>
        <v>LI</v>
      </c>
      <c r="K1779" s="74" t="str">
        <f t="shared" si="115"/>
        <v>SECOYA</v>
      </c>
      <c r="L1779" s="74" t="str">
        <f t="shared" si="115"/>
        <v>PAD</v>
      </c>
      <c r="M1779" s="74" t="str">
        <f t="shared" si="116"/>
        <v>SECOYA-033B</v>
      </c>
      <c r="N1779" s="71" t="s">
        <v>3382</v>
      </c>
    </row>
    <row r="1780" spans="1:14">
      <c r="A1780" s="74" t="s">
        <v>2940</v>
      </c>
      <c r="B1780" s="74" t="s">
        <v>6406</v>
      </c>
      <c r="C1780" s="74" t="s">
        <v>3092</v>
      </c>
      <c r="D1780" s="74" t="s">
        <v>3374</v>
      </c>
      <c r="E1780" s="74" t="s">
        <v>6887</v>
      </c>
      <c r="F1780" s="74" t="s">
        <v>6888</v>
      </c>
      <c r="G1780" s="74" t="s">
        <v>6888</v>
      </c>
      <c r="H1780" s="74" t="str">
        <f t="shared" si="117"/>
        <v>B57</v>
      </c>
      <c r="I1780" s="74" t="str">
        <f>IF(ISERROR(VLOOKUP(H1780,BD!BN$2:BO$51,2,FALSE)),"",VLOOKUP(H1780,BD!BN$2:BO$51,2,FALSE))</f>
        <v>BLOQUE 57</v>
      </c>
      <c r="J1780" s="74" t="str">
        <f t="shared" si="114"/>
        <v>LI</v>
      </c>
      <c r="K1780" s="74" t="str">
        <f t="shared" si="115"/>
        <v>SECOYA</v>
      </c>
      <c r="L1780" s="74" t="str">
        <f t="shared" si="115"/>
        <v>PAD</v>
      </c>
      <c r="M1780" s="74" t="str">
        <f t="shared" si="116"/>
        <v>SECOYA-025</v>
      </c>
      <c r="N1780" s="71" t="s">
        <v>3382</v>
      </c>
    </row>
    <row r="1781" spans="1:14">
      <c r="A1781" s="74" t="s">
        <v>2940</v>
      </c>
      <c r="B1781" s="74" t="s">
        <v>6406</v>
      </c>
      <c r="C1781" s="74" t="s">
        <v>3092</v>
      </c>
      <c r="D1781" s="74" t="s">
        <v>3374</v>
      </c>
      <c r="E1781" s="74" t="s">
        <v>6889</v>
      </c>
      <c r="F1781" s="74" t="s">
        <v>6890</v>
      </c>
      <c r="G1781" s="74" t="s">
        <v>6890</v>
      </c>
      <c r="H1781" s="74" t="str">
        <f t="shared" si="117"/>
        <v>B57</v>
      </c>
      <c r="I1781" s="74" t="str">
        <f>IF(ISERROR(VLOOKUP(H1781,BD!BN$2:BO$51,2,FALSE)),"",VLOOKUP(H1781,BD!BN$2:BO$51,2,FALSE))</f>
        <v>BLOQUE 57</v>
      </c>
      <c r="J1781" s="74" t="str">
        <f t="shared" si="114"/>
        <v>LI</v>
      </c>
      <c r="K1781" s="74" t="str">
        <f t="shared" si="115"/>
        <v>SECOYA</v>
      </c>
      <c r="L1781" s="74" t="str">
        <f t="shared" si="115"/>
        <v>PAD</v>
      </c>
      <c r="M1781" s="74" t="str">
        <f t="shared" si="116"/>
        <v>SECOYA-004</v>
      </c>
      <c r="N1781" s="71" t="s">
        <v>3382</v>
      </c>
    </row>
    <row r="1782" spans="1:14">
      <c r="A1782" s="74" t="s">
        <v>2940</v>
      </c>
      <c r="B1782" s="74" t="s">
        <v>6406</v>
      </c>
      <c r="C1782" s="74" t="s">
        <v>3092</v>
      </c>
      <c r="D1782" s="74" t="s">
        <v>3374</v>
      </c>
      <c r="E1782" s="74" t="s">
        <v>6891</v>
      </c>
      <c r="F1782" s="74" t="s">
        <v>6892</v>
      </c>
      <c r="G1782" s="74" t="s">
        <v>6892</v>
      </c>
      <c r="H1782" s="74" t="str">
        <f t="shared" si="117"/>
        <v>B57</v>
      </c>
      <c r="I1782" s="74" t="str">
        <f>IF(ISERROR(VLOOKUP(H1782,BD!BN$2:BO$51,2,FALSE)),"",VLOOKUP(H1782,BD!BN$2:BO$51,2,FALSE))</f>
        <v>BLOQUE 57</v>
      </c>
      <c r="J1782" s="74" t="str">
        <f t="shared" si="114"/>
        <v>LI</v>
      </c>
      <c r="K1782" s="74" t="str">
        <f t="shared" si="115"/>
        <v>SECOYA</v>
      </c>
      <c r="L1782" s="74" t="str">
        <f t="shared" si="115"/>
        <v>PAD</v>
      </c>
      <c r="M1782" s="74" t="str">
        <f t="shared" si="116"/>
        <v>SECOYA-013</v>
      </c>
      <c r="N1782" s="71" t="s">
        <v>3382</v>
      </c>
    </row>
    <row r="1783" spans="1:14">
      <c r="A1783" s="74" t="s">
        <v>2940</v>
      </c>
      <c r="B1783" s="74" t="s">
        <v>6406</v>
      </c>
      <c r="C1783" s="74" t="s">
        <v>3092</v>
      </c>
      <c r="D1783" s="74" t="s">
        <v>3374</v>
      </c>
      <c r="E1783" s="74" t="s">
        <v>6893</v>
      </c>
      <c r="F1783" s="74" t="s">
        <v>6894</v>
      </c>
      <c r="G1783" s="74" t="s">
        <v>6894</v>
      </c>
      <c r="H1783" s="74" t="str">
        <f t="shared" si="117"/>
        <v>B57</v>
      </c>
      <c r="I1783" s="74" t="str">
        <f>IF(ISERROR(VLOOKUP(H1783,BD!BN$2:BO$51,2,FALSE)),"",VLOOKUP(H1783,BD!BN$2:BO$51,2,FALSE))</f>
        <v>BLOQUE 57</v>
      </c>
      <c r="J1783" s="74" t="str">
        <f t="shared" si="114"/>
        <v>LI</v>
      </c>
      <c r="K1783" s="74" t="str">
        <f t="shared" si="115"/>
        <v>SECOYA</v>
      </c>
      <c r="L1783" s="74" t="str">
        <f t="shared" si="115"/>
        <v>PAD</v>
      </c>
      <c r="M1783" s="74" t="str">
        <f t="shared" si="116"/>
        <v>SECOYA-017</v>
      </c>
      <c r="N1783" s="71" t="s">
        <v>3382</v>
      </c>
    </row>
    <row r="1784" spans="1:14">
      <c r="A1784" s="74" t="s">
        <v>2940</v>
      </c>
      <c r="B1784" s="74" t="s">
        <v>6406</v>
      </c>
      <c r="C1784" s="74" t="s">
        <v>3092</v>
      </c>
      <c r="D1784" s="74" t="s">
        <v>3374</v>
      </c>
      <c r="E1784" s="74" t="s">
        <v>6895</v>
      </c>
      <c r="F1784" s="74" t="s">
        <v>6896</v>
      </c>
      <c r="G1784" s="74" t="s">
        <v>6896</v>
      </c>
      <c r="H1784" s="74" t="str">
        <f t="shared" si="117"/>
        <v>B57</v>
      </c>
      <c r="I1784" s="74" t="str">
        <f>IF(ISERROR(VLOOKUP(H1784,BD!BN$2:BO$51,2,FALSE)),"",VLOOKUP(H1784,BD!BN$2:BO$51,2,FALSE))</f>
        <v>BLOQUE 57</v>
      </c>
      <c r="J1784" s="74" t="str">
        <f t="shared" si="114"/>
        <v>LI</v>
      </c>
      <c r="K1784" s="74" t="str">
        <f t="shared" ref="K1784:L1849" si="118">+C1784</f>
        <v>SECOYA</v>
      </c>
      <c r="L1784" s="74" t="str">
        <f t="shared" si="118"/>
        <v>PAD</v>
      </c>
      <c r="M1784" s="74" t="str">
        <f t="shared" si="116"/>
        <v>SECOYA-023</v>
      </c>
      <c r="N1784" s="71" t="s">
        <v>3382</v>
      </c>
    </row>
    <row r="1785" spans="1:14">
      <c r="A1785" s="74" t="s">
        <v>2940</v>
      </c>
      <c r="B1785" s="74" t="s">
        <v>6406</v>
      </c>
      <c r="C1785" s="74" t="s">
        <v>3092</v>
      </c>
      <c r="D1785" s="74" t="s">
        <v>3374</v>
      </c>
      <c r="E1785" s="74" t="s">
        <v>6897</v>
      </c>
      <c r="F1785" s="74" t="s">
        <v>6898</v>
      </c>
      <c r="G1785" s="74" t="s">
        <v>6898</v>
      </c>
      <c r="H1785" s="74" t="str">
        <f>+A1785</f>
        <v>B57</v>
      </c>
      <c r="I1785" s="74" t="str">
        <f>IF(ISERROR(VLOOKUP(H1785,BD!BN$2:BO$51,2,FALSE)),"",VLOOKUP(H1785,BD!BN$2:BO$51,2,FALSE))</f>
        <v>BLOQUE 57</v>
      </c>
      <c r="J1785" s="74" t="str">
        <f t="shared" si="114"/>
        <v>LI</v>
      </c>
      <c r="K1785" s="74" t="str">
        <f>+C1785</f>
        <v>SECOYA</v>
      </c>
      <c r="L1785" s="74" t="str">
        <f>+D1785</f>
        <v>PAD</v>
      </c>
      <c r="M1785" s="74" t="str">
        <f t="shared" si="116"/>
        <v>SECOYA-036</v>
      </c>
      <c r="N1785" s="71" t="s">
        <v>3382</v>
      </c>
    </row>
    <row r="1786" spans="1:14">
      <c r="A1786" s="74" t="s">
        <v>2940</v>
      </c>
      <c r="B1786" s="74" t="s">
        <v>6406</v>
      </c>
      <c r="C1786" s="74" t="s">
        <v>3092</v>
      </c>
      <c r="D1786" s="74" t="s">
        <v>3374</v>
      </c>
      <c r="E1786" s="74" t="s">
        <v>6897</v>
      </c>
      <c r="F1786" s="74" t="s">
        <v>6898</v>
      </c>
      <c r="G1786" s="74" t="s">
        <v>6899</v>
      </c>
      <c r="H1786" s="74" t="str">
        <f t="shared" si="117"/>
        <v>B57</v>
      </c>
      <c r="I1786" s="74" t="str">
        <f>IF(ISERROR(VLOOKUP(H1786,BD!BN$2:BO$51,2,FALSE)),"",VLOOKUP(H1786,BD!BN$2:BO$51,2,FALSE))</f>
        <v>BLOQUE 57</v>
      </c>
      <c r="J1786" s="74" t="str">
        <f t="shared" si="114"/>
        <v>LI</v>
      </c>
      <c r="K1786" s="74" t="str">
        <f t="shared" si="118"/>
        <v>SECOYA</v>
      </c>
      <c r="L1786" s="74" t="str">
        <f t="shared" si="118"/>
        <v>PAD</v>
      </c>
      <c r="M1786" s="74" t="str">
        <f t="shared" si="116"/>
        <v>SECOYA-036R1</v>
      </c>
      <c r="N1786" s="71" t="s">
        <v>3382</v>
      </c>
    </row>
    <row r="1787" spans="1:14">
      <c r="A1787" s="74" t="s">
        <v>2940</v>
      </c>
      <c r="B1787" s="74" t="s">
        <v>6406</v>
      </c>
      <c r="C1787" s="74" t="s">
        <v>3092</v>
      </c>
      <c r="D1787" s="74" t="s">
        <v>3374</v>
      </c>
      <c r="E1787" s="74" t="s">
        <v>6897</v>
      </c>
      <c r="F1787" s="74" t="s">
        <v>6898</v>
      </c>
      <c r="G1787" s="74" t="s">
        <v>6900</v>
      </c>
      <c r="H1787" s="74" t="str">
        <f>+A1787</f>
        <v>B57</v>
      </c>
      <c r="I1787" s="74" t="str">
        <f>IF(ISERROR(VLOOKUP(H1787,BD!BN$2:BO$51,2,FALSE)),"",VLOOKUP(H1787,BD!BN$2:BO$51,2,FALSE))</f>
        <v>BLOQUE 57</v>
      </c>
      <c r="J1787" s="74" t="str">
        <f>IF(B1787="","",B1787)</f>
        <v>LI</v>
      </c>
      <c r="K1787" s="74" t="str">
        <f>+C1787</f>
        <v>SECOYA</v>
      </c>
      <c r="L1787" s="74" t="str">
        <f>+D1787</f>
        <v>PAD</v>
      </c>
      <c r="M1787" s="74" t="str">
        <f t="shared" si="116"/>
        <v>SECOYA-036S1</v>
      </c>
      <c r="N1787" s="71" t="s">
        <v>3382</v>
      </c>
    </row>
    <row r="1788" spans="1:14">
      <c r="A1788" s="74" t="s">
        <v>2940</v>
      </c>
      <c r="B1788" s="74" t="s">
        <v>6406</v>
      </c>
      <c r="C1788" s="74" t="s">
        <v>3092</v>
      </c>
      <c r="D1788" s="74" t="s">
        <v>3374</v>
      </c>
      <c r="E1788" s="74" t="s">
        <v>6901</v>
      </c>
      <c r="F1788" s="74" t="s">
        <v>6902</v>
      </c>
      <c r="G1788" s="74" t="s">
        <v>6902</v>
      </c>
      <c r="H1788" s="74" t="str">
        <f t="shared" si="117"/>
        <v>B57</v>
      </c>
      <c r="I1788" s="74" t="str">
        <f>IF(ISERROR(VLOOKUP(H1788,BD!BN$2:BO$51,2,FALSE)),"",VLOOKUP(H1788,BD!BN$2:BO$51,2,FALSE))</f>
        <v>BLOQUE 57</v>
      </c>
      <c r="J1788" s="74" t="str">
        <f t="shared" si="114"/>
        <v>LI</v>
      </c>
      <c r="K1788" s="74" t="str">
        <f t="shared" si="118"/>
        <v>SECOYA</v>
      </c>
      <c r="L1788" s="74" t="str">
        <f t="shared" si="118"/>
        <v>PAD</v>
      </c>
      <c r="M1788" s="74" t="str">
        <f t="shared" si="116"/>
        <v>SECOYA-035</v>
      </c>
      <c r="N1788" s="71" t="s">
        <v>3382</v>
      </c>
    </row>
    <row r="1789" spans="1:14">
      <c r="A1789" s="74" t="s">
        <v>2940</v>
      </c>
      <c r="B1789" s="74" t="s">
        <v>6406</v>
      </c>
      <c r="C1789" s="74" t="s">
        <v>3092</v>
      </c>
      <c r="D1789" s="74" t="s">
        <v>3374</v>
      </c>
      <c r="E1789" s="74" t="s">
        <v>6903</v>
      </c>
      <c r="F1789" s="74" t="s">
        <v>6904</v>
      </c>
      <c r="G1789" s="74" t="s">
        <v>6904</v>
      </c>
      <c r="H1789" s="74" t="str">
        <f t="shared" si="117"/>
        <v>B57</v>
      </c>
      <c r="I1789" s="74" t="str">
        <f>IF(ISERROR(VLOOKUP(H1789,BD!BN$2:BO$51,2,FALSE)),"",VLOOKUP(H1789,BD!BN$2:BO$51,2,FALSE))</f>
        <v>BLOQUE 57</v>
      </c>
      <c r="J1789" s="74" t="str">
        <f t="shared" si="114"/>
        <v>LI</v>
      </c>
      <c r="K1789" s="74" t="str">
        <f t="shared" si="118"/>
        <v>SECOYA</v>
      </c>
      <c r="L1789" s="74" t="str">
        <f t="shared" si="118"/>
        <v>PAD</v>
      </c>
      <c r="M1789" s="74" t="str">
        <f t="shared" si="116"/>
        <v>SECOYA-001I</v>
      </c>
      <c r="N1789" s="71" t="s">
        <v>3382</v>
      </c>
    </row>
    <row r="1790" spans="1:14">
      <c r="A1790" s="74" t="s">
        <v>2940</v>
      </c>
      <c r="B1790" s="74" t="s">
        <v>6406</v>
      </c>
      <c r="C1790" s="74" t="s">
        <v>3092</v>
      </c>
      <c r="D1790" s="74" t="s">
        <v>3374</v>
      </c>
      <c r="E1790" s="74" t="s">
        <v>6905</v>
      </c>
      <c r="F1790" s="74" t="s">
        <v>6906</v>
      </c>
      <c r="G1790" s="74" t="s">
        <v>6906</v>
      </c>
      <c r="H1790" s="74" t="str">
        <f t="shared" si="117"/>
        <v>B57</v>
      </c>
      <c r="I1790" s="74" t="str">
        <f>IF(ISERROR(VLOOKUP(H1790,BD!BN$2:BO$51,2,FALSE)),"",VLOOKUP(H1790,BD!BN$2:BO$51,2,FALSE))</f>
        <v>BLOQUE 57</v>
      </c>
      <c r="J1790" s="74" t="str">
        <f t="shared" si="114"/>
        <v>LI</v>
      </c>
      <c r="K1790" s="74" t="str">
        <f t="shared" si="118"/>
        <v>SECOYA</v>
      </c>
      <c r="L1790" s="74" t="str">
        <f t="shared" si="118"/>
        <v>PAD</v>
      </c>
      <c r="M1790" s="74" t="str">
        <f t="shared" si="116"/>
        <v>SECOYA-007B</v>
      </c>
      <c r="N1790" s="71" t="s">
        <v>3382</v>
      </c>
    </row>
    <row r="1791" spans="1:14">
      <c r="A1791" s="74" t="s">
        <v>2940</v>
      </c>
      <c r="B1791" s="74" t="s">
        <v>6406</v>
      </c>
      <c r="C1791" s="74" t="s">
        <v>3092</v>
      </c>
      <c r="D1791" s="74" t="s">
        <v>3374</v>
      </c>
      <c r="E1791" s="74" t="s">
        <v>6907</v>
      </c>
      <c r="F1791" s="74" t="s">
        <v>6908</v>
      </c>
      <c r="G1791" s="74" t="s">
        <v>6908</v>
      </c>
      <c r="H1791" s="74" t="str">
        <f t="shared" si="117"/>
        <v>B57</v>
      </c>
      <c r="I1791" s="74" t="str">
        <f>IF(ISERROR(VLOOKUP(H1791,BD!BN$2:BO$51,2,FALSE)),"",VLOOKUP(H1791,BD!BN$2:BO$51,2,FALSE))</f>
        <v>BLOQUE 57</v>
      </c>
      <c r="J1791" s="74" t="str">
        <f t="shared" si="114"/>
        <v>LI</v>
      </c>
      <c r="K1791" s="74" t="str">
        <f t="shared" si="118"/>
        <v>SECOYA</v>
      </c>
      <c r="L1791" s="74" t="str">
        <f t="shared" si="118"/>
        <v>PAD</v>
      </c>
      <c r="M1791" s="74" t="str">
        <f t="shared" si="116"/>
        <v>SECOYA-009</v>
      </c>
      <c r="N1791" s="71" t="s">
        <v>3382</v>
      </c>
    </row>
    <row r="1792" spans="1:14">
      <c r="A1792" s="74" t="s">
        <v>2940</v>
      </c>
      <c r="B1792" s="74" t="s">
        <v>6406</v>
      </c>
      <c r="C1792" s="74" t="s">
        <v>3092</v>
      </c>
      <c r="D1792" s="74" t="s">
        <v>3374</v>
      </c>
      <c r="E1792" s="74" t="s">
        <v>6909</v>
      </c>
      <c r="F1792" s="74" t="s">
        <v>6910</v>
      </c>
      <c r="G1792" s="74" t="s">
        <v>6910</v>
      </c>
      <c r="H1792" s="74" t="str">
        <f t="shared" si="117"/>
        <v>B57</v>
      </c>
      <c r="I1792" s="74" t="str">
        <f>IF(ISERROR(VLOOKUP(H1792,BD!BN$2:BO$51,2,FALSE)),"",VLOOKUP(H1792,BD!BN$2:BO$51,2,FALSE))</f>
        <v>BLOQUE 57</v>
      </c>
      <c r="J1792" s="74" t="str">
        <f t="shared" si="114"/>
        <v>LI</v>
      </c>
      <c r="K1792" s="74" t="str">
        <f t="shared" si="118"/>
        <v>SECOYA</v>
      </c>
      <c r="L1792" s="74" t="str">
        <f t="shared" si="118"/>
        <v>PAD</v>
      </c>
      <c r="M1792" s="74" t="str">
        <f t="shared" si="116"/>
        <v>SECOYA-010</v>
      </c>
      <c r="N1792" s="71" t="s">
        <v>3382</v>
      </c>
    </row>
    <row r="1793" spans="1:14">
      <c r="A1793" s="74" t="s">
        <v>2940</v>
      </c>
      <c r="B1793" s="74" t="s">
        <v>6406</v>
      </c>
      <c r="C1793" s="74" t="s">
        <v>3092</v>
      </c>
      <c r="D1793" s="74" t="s">
        <v>3374</v>
      </c>
      <c r="E1793" s="74" t="s">
        <v>6911</v>
      </c>
      <c r="F1793" s="74" t="s">
        <v>6912</v>
      </c>
      <c r="G1793" s="74" t="s">
        <v>6912</v>
      </c>
      <c r="H1793" s="74" t="str">
        <f t="shared" si="117"/>
        <v>B57</v>
      </c>
      <c r="I1793" s="74" t="str">
        <f>IF(ISERROR(VLOOKUP(H1793,BD!BN$2:BO$51,2,FALSE)),"",VLOOKUP(H1793,BD!BN$2:BO$51,2,FALSE))</f>
        <v>BLOQUE 57</v>
      </c>
      <c r="J1793" s="74" t="str">
        <f t="shared" si="114"/>
        <v>LI</v>
      </c>
      <c r="K1793" s="74" t="str">
        <f t="shared" si="118"/>
        <v>SECOYA</v>
      </c>
      <c r="L1793" s="74" t="str">
        <f t="shared" si="118"/>
        <v>PAD</v>
      </c>
      <c r="M1793" s="74" t="str">
        <f t="shared" si="116"/>
        <v>SECOYA-011</v>
      </c>
      <c r="N1793" s="71" t="s">
        <v>3382</v>
      </c>
    </row>
    <row r="1794" spans="1:14">
      <c r="A1794" s="74" t="s">
        <v>2940</v>
      </c>
      <c r="B1794" s="74" t="s">
        <v>6406</v>
      </c>
      <c r="C1794" s="74" t="s">
        <v>3092</v>
      </c>
      <c r="D1794" s="74" t="s">
        <v>3374</v>
      </c>
      <c r="E1794" s="74" t="s">
        <v>6913</v>
      </c>
      <c r="F1794" s="74" t="s">
        <v>6914</v>
      </c>
      <c r="G1794" s="74" t="s">
        <v>6914</v>
      </c>
      <c r="H1794" s="74" t="str">
        <f t="shared" si="117"/>
        <v>B57</v>
      </c>
      <c r="I1794" s="74" t="str">
        <f>IF(ISERROR(VLOOKUP(H1794,BD!BN$2:BO$51,2,FALSE)),"",VLOOKUP(H1794,BD!BN$2:BO$51,2,FALSE))</f>
        <v>BLOQUE 57</v>
      </c>
      <c r="J1794" s="74" t="str">
        <f t="shared" si="114"/>
        <v>LI</v>
      </c>
      <c r="K1794" s="74" t="str">
        <f t="shared" si="118"/>
        <v>SECOYA</v>
      </c>
      <c r="L1794" s="74" t="str">
        <f t="shared" si="118"/>
        <v>PAD</v>
      </c>
      <c r="M1794" s="74" t="str">
        <f t="shared" si="116"/>
        <v>SECOYA-012</v>
      </c>
      <c r="N1794" s="71" t="s">
        <v>3382</v>
      </c>
    </row>
    <row r="1795" spans="1:14">
      <c r="A1795" s="74" t="s">
        <v>2940</v>
      </c>
      <c r="B1795" s="74" t="s">
        <v>6406</v>
      </c>
      <c r="C1795" s="74" t="s">
        <v>3092</v>
      </c>
      <c r="D1795" s="74" t="s">
        <v>3374</v>
      </c>
      <c r="E1795" s="74" t="s">
        <v>6915</v>
      </c>
      <c r="F1795" s="74" t="s">
        <v>6916</v>
      </c>
      <c r="G1795" s="74" t="s">
        <v>6916</v>
      </c>
      <c r="H1795" s="74" t="str">
        <f t="shared" si="117"/>
        <v>B57</v>
      </c>
      <c r="I1795" s="74" t="str">
        <f>IF(ISERROR(VLOOKUP(H1795,BD!BN$2:BO$51,2,FALSE)),"",VLOOKUP(H1795,BD!BN$2:BO$51,2,FALSE))</f>
        <v>BLOQUE 57</v>
      </c>
      <c r="J1795" s="74" t="str">
        <f t="shared" ref="J1795:J1860" si="119">IF(B1795="","",B1795)</f>
        <v>LI</v>
      </c>
      <c r="K1795" s="74" t="str">
        <f t="shared" si="118"/>
        <v>SECOYA</v>
      </c>
      <c r="L1795" s="74" t="str">
        <f t="shared" si="118"/>
        <v>PAD</v>
      </c>
      <c r="M1795" s="74" t="str">
        <f t="shared" si="116"/>
        <v>SECOYA-014</v>
      </c>
      <c r="N1795" s="71" t="s">
        <v>3382</v>
      </c>
    </row>
    <row r="1796" spans="1:14">
      <c r="A1796" s="74" t="s">
        <v>2940</v>
      </c>
      <c r="B1796" s="74" t="s">
        <v>6406</v>
      </c>
      <c r="C1796" s="74" t="s">
        <v>3092</v>
      </c>
      <c r="D1796" s="74" t="s">
        <v>3374</v>
      </c>
      <c r="E1796" s="74" t="s">
        <v>6917</v>
      </c>
      <c r="F1796" s="74" t="s">
        <v>6918</v>
      </c>
      <c r="G1796" s="74" t="s">
        <v>6918</v>
      </c>
      <c r="H1796" s="74" t="str">
        <f t="shared" si="117"/>
        <v>B57</v>
      </c>
      <c r="I1796" s="74" t="str">
        <f>IF(ISERROR(VLOOKUP(H1796,BD!BN$2:BO$51,2,FALSE)),"",VLOOKUP(H1796,BD!BN$2:BO$51,2,FALSE))</f>
        <v>BLOQUE 57</v>
      </c>
      <c r="J1796" s="74" t="str">
        <f t="shared" si="119"/>
        <v>LI</v>
      </c>
      <c r="K1796" s="74" t="str">
        <f t="shared" si="118"/>
        <v>SECOYA</v>
      </c>
      <c r="L1796" s="74" t="str">
        <f t="shared" si="118"/>
        <v>PAD</v>
      </c>
      <c r="M1796" s="74" t="str">
        <f t="shared" si="116"/>
        <v>SECOYA-015</v>
      </c>
      <c r="N1796" s="71" t="s">
        <v>3382</v>
      </c>
    </row>
    <row r="1797" spans="1:14">
      <c r="A1797" s="74" t="s">
        <v>2940</v>
      </c>
      <c r="B1797" s="74" t="s">
        <v>6406</v>
      </c>
      <c r="C1797" s="74" t="s">
        <v>3092</v>
      </c>
      <c r="D1797" s="74" t="s">
        <v>3374</v>
      </c>
      <c r="E1797" s="74" t="s">
        <v>6919</v>
      </c>
      <c r="F1797" s="74" t="s">
        <v>6920</v>
      </c>
      <c r="G1797" s="74" t="s">
        <v>6920</v>
      </c>
      <c r="H1797" s="74" t="str">
        <f t="shared" si="117"/>
        <v>B57</v>
      </c>
      <c r="I1797" s="74" t="str">
        <f>IF(ISERROR(VLOOKUP(H1797,BD!BN$2:BO$51,2,FALSE)),"",VLOOKUP(H1797,BD!BN$2:BO$51,2,FALSE))</f>
        <v>BLOQUE 57</v>
      </c>
      <c r="J1797" s="74" t="str">
        <f t="shared" si="119"/>
        <v>LI</v>
      </c>
      <c r="K1797" s="74" t="str">
        <f t="shared" si="118"/>
        <v>SECOYA</v>
      </c>
      <c r="L1797" s="74" t="str">
        <f t="shared" si="118"/>
        <v>PAD</v>
      </c>
      <c r="M1797" s="74" t="str">
        <f t="shared" si="116"/>
        <v>SECOYA-016</v>
      </c>
      <c r="N1797" s="71" t="s">
        <v>3382</v>
      </c>
    </row>
    <row r="1798" spans="1:14">
      <c r="A1798" s="74" t="s">
        <v>2940</v>
      </c>
      <c r="B1798" s="74" t="s">
        <v>6406</v>
      </c>
      <c r="C1798" s="74" t="s">
        <v>3092</v>
      </c>
      <c r="D1798" s="74" t="s">
        <v>3374</v>
      </c>
      <c r="E1798" s="74" t="s">
        <v>6921</v>
      </c>
      <c r="F1798" s="74" t="s">
        <v>6922</v>
      </c>
      <c r="G1798" s="74" t="s">
        <v>6922</v>
      </c>
      <c r="H1798" s="74" t="str">
        <f t="shared" si="117"/>
        <v>B57</v>
      </c>
      <c r="I1798" s="74" t="str">
        <f>IF(ISERROR(VLOOKUP(H1798,BD!BN$2:BO$51,2,FALSE)),"",VLOOKUP(H1798,BD!BN$2:BO$51,2,FALSE))</f>
        <v>BLOQUE 57</v>
      </c>
      <c r="J1798" s="74" t="str">
        <f t="shared" si="119"/>
        <v>LI</v>
      </c>
      <c r="K1798" s="74" t="str">
        <f t="shared" si="118"/>
        <v>SECOYA</v>
      </c>
      <c r="L1798" s="74" t="str">
        <f t="shared" si="118"/>
        <v>PAD</v>
      </c>
      <c r="M1798" s="74" t="str">
        <f t="shared" si="116"/>
        <v>SECOYA-018</v>
      </c>
      <c r="N1798" s="71" t="s">
        <v>3382</v>
      </c>
    </row>
    <row r="1799" spans="1:14">
      <c r="A1799" s="74" t="s">
        <v>2940</v>
      </c>
      <c r="B1799" s="74" t="s">
        <v>6406</v>
      </c>
      <c r="C1799" s="74" t="s">
        <v>3092</v>
      </c>
      <c r="D1799" s="74" t="s">
        <v>3374</v>
      </c>
      <c r="E1799" s="74" t="s">
        <v>6923</v>
      </c>
      <c r="F1799" s="74" t="s">
        <v>6924</v>
      </c>
      <c r="G1799" s="74" t="s">
        <v>6924</v>
      </c>
      <c r="H1799" s="74" t="str">
        <f t="shared" si="117"/>
        <v>B57</v>
      </c>
      <c r="I1799" s="74" t="str">
        <f>IF(ISERROR(VLOOKUP(H1799,BD!BN$2:BO$51,2,FALSE)),"",VLOOKUP(H1799,BD!BN$2:BO$51,2,FALSE))</f>
        <v>BLOQUE 57</v>
      </c>
      <c r="J1799" s="74" t="str">
        <f t="shared" si="119"/>
        <v>LI</v>
      </c>
      <c r="K1799" s="74" t="str">
        <f t="shared" si="118"/>
        <v>SECOYA</v>
      </c>
      <c r="L1799" s="74" t="str">
        <f t="shared" si="118"/>
        <v>PAD</v>
      </c>
      <c r="M1799" s="74" t="str">
        <f t="shared" si="116"/>
        <v>SECOYA-019</v>
      </c>
      <c r="N1799" s="71" t="s">
        <v>3382</v>
      </c>
    </row>
    <row r="1800" spans="1:14">
      <c r="A1800" s="74" t="s">
        <v>2940</v>
      </c>
      <c r="B1800" s="74" t="s">
        <v>6406</v>
      </c>
      <c r="C1800" s="74" t="s">
        <v>3092</v>
      </c>
      <c r="D1800" s="74" t="s">
        <v>3374</v>
      </c>
      <c r="E1800" s="74" t="s">
        <v>6925</v>
      </c>
      <c r="F1800" s="74" t="s">
        <v>6926</v>
      </c>
      <c r="G1800" s="74" t="s">
        <v>6926</v>
      </c>
      <c r="H1800" s="74" t="str">
        <f t="shared" si="117"/>
        <v>B57</v>
      </c>
      <c r="I1800" s="74" t="str">
        <f>IF(ISERROR(VLOOKUP(H1800,BD!BN$2:BO$51,2,FALSE)),"",VLOOKUP(H1800,BD!BN$2:BO$51,2,FALSE))</f>
        <v>BLOQUE 57</v>
      </c>
      <c r="J1800" s="74" t="str">
        <f t="shared" si="119"/>
        <v>LI</v>
      </c>
      <c r="K1800" s="74" t="str">
        <f t="shared" si="118"/>
        <v>SECOYA</v>
      </c>
      <c r="L1800" s="74" t="str">
        <f t="shared" si="118"/>
        <v>PAD</v>
      </c>
      <c r="M1800" s="74" t="str">
        <f t="shared" si="116"/>
        <v>SECOYA-020</v>
      </c>
      <c r="N1800" s="71" t="s">
        <v>3382</v>
      </c>
    </row>
    <row r="1801" spans="1:14">
      <c r="A1801" s="74" t="s">
        <v>2940</v>
      </c>
      <c r="B1801" s="74" t="s">
        <v>6406</v>
      </c>
      <c r="C1801" s="74" t="s">
        <v>3092</v>
      </c>
      <c r="D1801" s="74" t="s">
        <v>3374</v>
      </c>
      <c r="E1801" s="74" t="s">
        <v>6925</v>
      </c>
      <c r="F1801" s="74" t="s">
        <v>6926</v>
      </c>
      <c r="G1801" s="74" t="s">
        <v>6927</v>
      </c>
      <c r="H1801" s="74" t="str">
        <f>+A1801</f>
        <v>B57</v>
      </c>
      <c r="I1801" s="74" t="str">
        <f>IF(ISERROR(VLOOKUP(H1801,BD!BN$2:BO$51,2,FALSE)),"",VLOOKUP(H1801,BD!BN$2:BO$51,2,FALSE))</f>
        <v>BLOQUE 57</v>
      </c>
      <c r="J1801" s="74" t="str">
        <f t="shared" si="119"/>
        <v>LI</v>
      </c>
      <c r="K1801" s="74" t="str">
        <f>+C1801</f>
        <v>SECOYA</v>
      </c>
      <c r="L1801" s="74" t="str">
        <f>+D1801</f>
        <v>PAD</v>
      </c>
      <c r="M1801" s="74" t="str">
        <f t="shared" si="116"/>
        <v>SECOYA-020R1</v>
      </c>
      <c r="N1801" s="71" t="s">
        <v>3382</v>
      </c>
    </row>
    <row r="1802" spans="1:14">
      <c r="A1802" s="74" t="s">
        <v>2940</v>
      </c>
      <c r="B1802" s="74" t="s">
        <v>6406</v>
      </c>
      <c r="C1802" s="74" t="s">
        <v>3092</v>
      </c>
      <c r="D1802" s="74" t="s">
        <v>3374</v>
      </c>
      <c r="E1802" s="74" t="s">
        <v>6928</v>
      </c>
      <c r="F1802" s="74" t="s">
        <v>6929</v>
      </c>
      <c r="G1802" s="74" t="s">
        <v>6929</v>
      </c>
      <c r="H1802" s="74" t="str">
        <f t="shared" si="117"/>
        <v>B57</v>
      </c>
      <c r="I1802" s="74" t="str">
        <f>IF(ISERROR(VLOOKUP(H1802,BD!BN$2:BO$51,2,FALSE)),"",VLOOKUP(H1802,BD!BN$2:BO$51,2,FALSE))</f>
        <v>BLOQUE 57</v>
      </c>
      <c r="J1802" s="74" t="str">
        <f t="shared" si="119"/>
        <v>LI</v>
      </c>
      <c r="K1802" s="74" t="str">
        <f t="shared" si="118"/>
        <v>SECOYA</v>
      </c>
      <c r="L1802" s="74" t="str">
        <f t="shared" si="118"/>
        <v>PAD</v>
      </c>
      <c r="M1802" s="74" t="str">
        <f t="shared" si="116"/>
        <v>SECOYA-021</v>
      </c>
      <c r="N1802" s="71" t="s">
        <v>3382</v>
      </c>
    </row>
    <row r="1803" spans="1:14">
      <c r="A1803" s="74" t="s">
        <v>2940</v>
      </c>
      <c r="B1803" s="74" t="s">
        <v>6406</v>
      </c>
      <c r="C1803" s="74" t="s">
        <v>3092</v>
      </c>
      <c r="D1803" s="74" t="s">
        <v>3374</v>
      </c>
      <c r="E1803" s="74" t="s">
        <v>6930</v>
      </c>
      <c r="F1803" s="74" t="s">
        <v>6931</v>
      </c>
      <c r="G1803" s="74" t="s">
        <v>6931</v>
      </c>
      <c r="H1803" s="74" t="str">
        <f t="shared" si="117"/>
        <v>B57</v>
      </c>
      <c r="I1803" s="74" t="str">
        <f>IF(ISERROR(VLOOKUP(H1803,BD!BN$2:BO$51,2,FALSE)),"",VLOOKUP(H1803,BD!BN$2:BO$51,2,FALSE))</f>
        <v>BLOQUE 57</v>
      </c>
      <c r="J1803" s="74" t="str">
        <f t="shared" si="119"/>
        <v>LI</v>
      </c>
      <c r="K1803" s="74" t="str">
        <f t="shared" si="118"/>
        <v>SECOYA</v>
      </c>
      <c r="L1803" s="74" t="str">
        <f t="shared" si="118"/>
        <v>PAD</v>
      </c>
      <c r="M1803" s="74" t="str">
        <f t="shared" si="116"/>
        <v>SECOYA-022</v>
      </c>
      <c r="N1803" s="71" t="s">
        <v>3382</v>
      </c>
    </row>
    <row r="1804" spans="1:14">
      <c r="A1804" s="74" t="s">
        <v>2940</v>
      </c>
      <c r="B1804" s="74" t="s">
        <v>6406</v>
      </c>
      <c r="C1804" s="74" t="s">
        <v>3092</v>
      </c>
      <c r="D1804" s="74" t="s">
        <v>3374</v>
      </c>
      <c r="E1804" s="74" t="s">
        <v>6932</v>
      </c>
      <c r="F1804" s="74" t="s">
        <v>6933</v>
      </c>
      <c r="G1804" s="74" t="s">
        <v>6933</v>
      </c>
      <c r="H1804" s="74" t="str">
        <f t="shared" si="117"/>
        <v>B57</v>
      </c>
      <c r="I1804" s="74" t="str">
        <f>IF(ISERROR(VLOOKUP(H1804,BD!BN$2:BO$51,2,FALSE)),"",VLOOKUP(H1804,BD!BN$2:BO$51,2,FALSE))</f>
        <v>BLOQUE 57</v>
      </c>
      <c r="J1804" s="74" t="str">
        <f t="shared" si="119"/>
        <v>LI</v>
      </c>
      <c r="K1804" s="74" t="str">
        <f t="shared" si="118"/>
        <v>SECOYA</v>
      </c>
      <c r="L1804" s="74" t="str">
        <f t="shared" si="118"/>
        <v>PAD</v>
      </c>
      <c r="M1804" s="74" t="str">
        <f t="shared" si="116"/>
        <v>SECOYA-026</v>
      </c>
      <c r="N1804" s="71" t="s">
        <v>3382</v>
      </c>
    </row>
    <row r="1805" spans="1:14">
      <c r="A1805" s="74" t="s">
        <v>2940</v>
      </c>
      <c r="B1805" s="74" t="s">
        <v>6406</v>
      </c>
      <c r="C1805" s="74" t="s">
        <v>3092</v>
      </c>
      <c r="D1805" s="74" t="s">
        <v>3374</v>
      </c>
      <c r="E1805" s="74" t="s">
        <v>6934</v>
      </c>
      <c r="F1805" s="74" t="s">
        <v>6935</v>
      </c>
      <c r="G1805" s="74" t="s">
        <v>6935</v>
      </c>
      <c r="H1805" s="74" t="str">
        <f t="shared" si="117"/>
        <v>B57</v>
      </c>
      <c r="I1805" s="74" t="str">
        <f>IF(ISERROR(VLOOKUP(H1805,BD!BN$2:BO$51,2,FALSE)),"",VLOOKUP(H1805,BD!BN$2:BO$51,2,FALSE))</f>
        <v>BLOQUE 57</v>
      </c>
      <c r="J1805" s="74" t="str">
        <f t="shared" si="119"/>
        <v>LI</v>
      </c>
      <c r="K1805" s="74" t="str">
        <f t="shared" si="118"/>
        <v>SECOYA</v>
      </c>
      <c r="L1805" s="74" t="str">
        <f t="shared" si="118"/>
        <v>PAD</v>
      </c>
      <c r="M1805" s="74" t="str">
        <f t="shared" si="116"/>
        <v>SECOYA-027</v>
      </c>
      <c r="N1805" s="71" t="s">
        <v>3382</v>
      </c>
    </row>
    <row r="1806" spans="1:14">
      <c r="A1806" s="74" t="s">
        <v>2940</v>
      </c>
      <c r="B1806" s="74" t="s">
        <v>6406</v>
      </c>
      <c r="C1806" s="74" t="s">
        <v>3092</v>
      </c>
      <c r="D1806" s="74" t="s">
        <v>3374</v>
      </c>
      <c r="E1806" s="74" t="s">
        <v>6936</v>
      </c>
      <c r="F1806" s="74" t="s">
        <v>6937</v>
      </c>
      <c r="G1806" s="74" t="s">
        <v>6937</v>
      </c>
      <c r="H1806" s="74" t="str">
        <f t="shared" si="117"/>
        <v>B57</v>
      </c>
      <c r="I1806" s="74" t="str">
        <f>IF(ISERROR(VLOOKUP(H1806,BD!BN$2:BO$51,2,FALSE)),"",VLOOKUP(H1806,BD!BN$2:BO$51,2,FALSE))</f>
        <v>BLOQUE 57</v>
      </c>
      <c r="J1806" s="74" t="str">
        <f t="shared" si="119"/>
        <v>LI</v>
      </c>
      <c r="K1806" s="74" t="str">
        <f t="shared" si="118"/>
        <v>SECOYA</v>
      </c>
      <c r="L1806" s="74" t="str">
        <f t="shared" si="118"/>
        <v>PAD</v>
      </c>
      <c r="M1806" s="74" t="str">
        <f t="shared" si="116"/>
        <v>SECOYA-029</v>
      </c>
      <c r="N1806" s="71" t="s">
        <v>3382</v>
      </c>
    </row>
    <row r="1807" spans="1:14">
      <c r="A1807" s="74" t="s">
        <v>2940</v>
      </c>
      <c r="B1807" s="74" t="s">
        <v>6406</v>
      </c>
      <c r="C1807" s="74" t="s">
        <v>3092</v>
      </c>
      <c r="D1807" s="74" t="s">
        <v>3374</v>
      </c>
      <c r="E1807" s="74" t="s">
        <v>6938</v>
      </c>
      <c r="F1807" s="74" t="s">
        <v>6939</v>
      </c>
      <c r="G1807" s="74" t="s">
        <v>6939</v>
      </c>
      <c r="H1807" s="74" t="str">
        <f t="shared" si="117"/>
        <v>B57</v>
      </c>
      <c r="I1807" s="74" t="str">
        <f>IF(ISERROR(VLOOKUP(H1807,BD!BN$2:BO$51,2,FALSE)),"",VLOOKUP(H1807,BD!BN$2:BO$51,2,FALSE))</f>
        <v>BLOQUE 57</v>
      </c>
      <c r="J1807" s="74" t="str">
        <f t="shared" si="119"/>
        <v>LI</v>
      </c>
      <c r="K1807" s="74" t="str">
        <f t="shared" si="118"/>
        <v>SECOYA</v>
      </c>
      <c r="L1807" s="74" t="str">
        <f t="shared" si="118"/>
        <v>PAD</v>
      </c>
      <c r="M1807" s="74" t="str">
        <f t="shared" ref="M1807:M1870" si="120">+IF(F1807=F1806,E1807&amp;RIGHT(G1807,2),E1807)</f>
        <v>SECOYA-030</v>
      </c>
      <c r="N1807" s="71" t="s">
        <v>3382</v>
      </c>
    </row>
    <row r="1808" spans="1:14">
      <c r="A1808" s="74" t="s">
        <v>2940</v>
      </c>
      <c r="B1808" s="74" t="s">
        <v>6406</v>
      </c>
      <c r="C1808" s="74" t="s">
        <v>3092</v>
      </c>
      <c r="D1808" s="74" t="s">
        <v>3374</v>
      </c>
      <c r="E1808" s="74" t="s">
        <v>6940</v>
      </c>
      <c r="F1808" s="74" t="s">
        <v>6941</v>
      </c>
      <c r="G1808" s="74" t="s">
        <v>6941</v>
      </c>
      <c r="H1808" s="74" t="str">
        <f t="shared" si="117"/>
        <v>B57</v>
      </c>
      <c r="I1808" s="74" t="str">
        <f>IF(ISERROR(VLOOKUP(H1808,BD!BN$2:BO$51,2,FALSE)),"",VLOOKUP(H1808,BD!BN$2:BO$51,2,FALSE))</f>
        <v>BLOQUE 57</v>
      </c>
      <c r="J1808" s="74" t="str">
        <f t="shared" si="119"/>
        <v>LI</v>
      </c>
      <c r="K1808" s="74" t="str">
        <f t="shared" si="118"/>
        <v>SECOYA</v>
      </c>
      <c r="L1808" s="74" t="str">
        <f t="shared" si="118"/>
        <v>PAD</v>
      </c>
      <c r="M1808" s="74" t="str">
        <f t="shared" si="120"/>
        <v>SECOYA-031</v>
      </c>
      <c r="N1808" s="71" t="s">
        <v>3382</v>
      </c>
    </row>
    <row r="1809" spans="1:14">
      <c r="A1809" s="74" t="s">
        <v>2940</v>
      </c>
      <c r="B1809" s="74" t="s">
        <v>6406</v>
      </c>
      <c r="C1809" s="74" t="s">
        <v>3092</v>
      </c>
      <c r="D1809" s="74" t="s">
        <v>3374</v>
      </c>
      <c r="E1809" s="74" t="s">
        <v>6942</v>
      </c>
      <c r="F1809" s="74" t="s">
        <v>6943</v>
      </c>
      <c r="G1809" s="74" t="s">
        <v>6943</v>
      </c>
      <c r="H1809" s="74" t="str">
        <f t="shared" si="117"/>
        <v>B57</v>
      </c>
      <c r="I1809" s="74" t="str">
        <f>IF(ISERROR(VLOOKUP(H1809,BD!BN$2:BO$51,2,FALSE)),"",VLOOKUP(H1809,BD!BN$2:BO$51,2,FALSE))</f>
        <v>BLOQUE 57</v>
      </c>
      <c r="J1809" s="74" t="str">
        <f t="shared" si="119"/>
        <v>LI</v>
      </c>
      <c r="K1809" s="74" t="str">
        <f t="shared" si="118"/>
        <v>SECOYA</v>
      </c>
      <c r="L1809" s="74" t="str">
        <f t="shared" si="118"/>
        <v>PAD</v>
      </c>
      <c r="M1809" s="74" t="str">
        <f t="shared" si="120"/>
        <v>SECOYA-033</v>
      </c>
      <c r="N1809" s="71" t="s">
        <v>3382</v>
      </c>
    </row>
    <row r="1810" spans="1:14">
      <c r="A1810" s="74" t="s">
        <v>2940</v>
      </c>
      <c r="B1810" s="74" t="s">
        <v>6406</v>
      </c>
      <c r="C1810" s="74" t="s">
        <v>3092</v>
      </c>
      <c r="D1810" s="74" t="s">
        <v>3489</v>
      </c>
      <c r="E1810" s="74" t="s">
        <v>6944</v>
      </c>
      <c r="F1810" s="74" t="s">
        <v>6945</v>
      </c>
      <c r="G1810" s="74" t="s">
        <v>6945</v>
      </c>
      <c r="H1810" s="74" t="str">
        <f t="shared" si="117"/>
        <v>B57</v>
      </c>
      <c r="I1810" s="74" t="str">
        <f>IF(ISERROR(VLOOKUP(H1810,BD!BN$2:BO$51,2,FALSE)),"",VLOOKUP(H1810,BD!BN$2:BO$51,2,FALSE))</f>
        <v>BLOQUE 57</v>
      </c>
      <c r="J1810" s="74" t="str">
        <f t="shared" si="119"/>
        <v>LI</v>
      </c>
      <c r="K1810" s="74" t="str">
        <f t="shared" si="118"/>
        <v>SECOYA</v>
      </c>
      <c r="L1810" s="74" t="str">
        <f t="shared" si="118"/>
        <v>PAD A</v>
      </c>
      <c r="M1810" s="74" t="str">
        <f t="shared" si="120"/>
        <v>SECOYA-A003</v>
      </c>
      <c r="N1810" s="71" t="s">
        <v>3382</v>
      </c>
    </row>
    <row r="1811" spans="1:14">
      <c r="A1811" s="74" t="s">
        <v>2940</v>
      </c>
      <c r="B1811" s="74" t="s">
        <v>6406</v>
      </c>
      <c r="C1811" s="74" t="s">
        <v>3092</v>
      </c>
      <c r="D1811" s="74" t="s">
        <v>3489</v>
      </c>
      <c r="E1811" s="74" t="s">
        <v>6946</v>
      </c>
      <c r="F1811" s="74" t="s">
        <v>6947</v>
      </c>
      <c r="G1811" s="74" t="s">
        <v>6947</v>
      </c>
      <c r="H1811" s="74" t="str">
        <f t="shared" si="117"/>
        <v>B57</v>
      </c>
      <c r="I1811" s="74" t="str">
        <f>IF(ISERROR(VLOOKUP(H1811,BD!BN$2:BO$51,2,FALSE)),"",VLOOKUP(H1811,BD!BN$2:BO$51,2,FALSE))</f>
        <v>BLOQUE 57</v>
      </c>
      <c r="J1811" s="74" t="str">
        <f t="shared" si="119"/>
        <v>LI</v>
      </c>
      <c r="K1811" s="74" t="str">
        <f t="shared" si="118"/>
        <v>SECOYA</v>
      </c>
      <c r="L1811" s="74" t="str">
        <f t="shared" si="118"/>
        <v>PAD A</v>
      </c>
      <c r="M1811" s="74" t="str">
        <f t="shared" si="120"/>
        <v>SECOYA-A037</v>
      </c>
      <c r="N1811" s="71" t="s">
        <v>3382</v>
      </c>
    </row>
    <row r="1812" spans="1:14">
      <c r="A1812" s="74" t="s">
        <v>2940</v>
      </c>
      <c r="B1812" s="74" t="s">
        <v>6406</v>
      </c>
      <c r="C1812" s="74" t="s">
        <v>3092</v>
      </c>
      <c r="D1812" s="74" t="s">
        <v>3489</v>
      </c>
      <c r="E1812" s="74" t="s">
        <v>6948</v>
      </c>
      <c r="F1812" s="74" t="s">
        <v>6949</v>
      </c>
      <c r="G1812" s="74" t="s">
        <v>6949</v>
      </c>
      <c r="H1812" s="74" t="str">
        <f t="shared" si="117"/>
        <v>B57</v>
      </c>
      <c r="I1812" s="74" t="str">
        <f>IF(ISERROR(VLOOKUP(H1812,BD!BN$2:BO$51,2,FALSE)),"",VLOOKUP(H1812,BD!BN$2:BO$51,2,FALSE))</f>
        <v>BLOQUE 57</v>
      </c>
      <c r="J1812" s="74" t="str">
        <f t="shared" si="119"/>
        <v>LI</v>
      </c>
      <c r="K1812" s="74" t="str">
        <f t="shared" si="118"/>
        <v>SECOYA</v>
      </c>
      <c r="L1812" s="74" t="str">
        <f t="shared" si="118"/>
        <v>PAD A</v>
      </c>
      <c r="M1812" s="74" t="str">
        <f t="shared" si="120"/>
        <v>SECOYA-A038</v>
      </c>
      <c r="N1812" s="71" t="s">
        <v>3382</v>
      </c>
    </row>
    <row r="1813" spans="1:14">
      <c r="A1813" s="74" t="s">
        <v>2940</v>
      </c>
      <c r="B1813" s="74" t="s">
        <v>6406</v>
      </c>
      <c r="C1813" s="74" t="s">
        <v>3092</v>
      </c>
      <c r="D1813" s="74" t="s">
        <v>3489</v>
      </c>
      <c r="E1813" s="74" t="s">
        <v>6950</v>
      </c>
      <c r="F1813" s="74" t="s">
        <v>6951</v>
      </c>
      <c r="G1813" s="74" t="s">
        <v>6951</v>
      </c>
      <c r="H1813" s="74" t="str">
        <f t="shared" si="117"/>
        <v>B57</v>
      </c>
      <c r="I1813" s="74" t="str">
        <f>IF(ISERROR(VLOOKUP(H1813,BD!BN$2:BO$51,2,FALSE)),"",VLOOKUP(H1813,BD!BN$2:BO$51,2,FALSE))</f>
        <v>BLOQUE 57</v>
      </c>
      <c r="J1813" s="74" t="str">
        <f t="shared" si="119"/>
        <v>LI</v>
      </c>
      <c r="K1813" s="74" t="str">
        <f t="shared" si="118"/>
        <v>SECOYA</v>
      </c>
      <c r="L1813" s="74" t="str">
        <f t="shared" si="118"/>
        <v>PAD A</v>
      </c>
      <c r="M1813" s="74" t="str">
        <f t="shared" si="120"/>
        <v>SECOYA-A042</v>
      </c>
      <c r="N1813" s="71" t="s">
        <v>3382</v>
      </c>
    </row>
    <row r="1814" spans="1:14">
      <c r="A1814" s="74" t="s">
        <v>2940</v>
      </c>
      <c r="B1814" s="74" t="s">
        <v>6406</v>
      </c>
      <c r="C1814" s="74" t="s">
        <v>3092</v>
      </c>
      <c r="D1814" s="74" t="s">
        <v>3489</v>
      </c>
      <c r="E1814" s="74" t="s">
        <v>6952</v>
      </c>
      <c r="F1814" s="74" t="s">
        <v>6953</v>
      </c>
      <c r="G1814" s="74" t="s">
        <v>6953</v>
      </c>
      <c r="H1814" s="74" t="str">
        <f t="shared" si="117"/>
        <v>B57</v>
      </c>
      <c r="I1814" s="74" t="str">
        <f>IF(ISERROR(VLOOKUP(H1814,BD!BN$2:BO$51,2,FALSE)),"",VLOOKUP(H1814,BD!BN$2:BO$51,2,FALSE))</f>
        <v>BLOQUE 57</v>
      </c>
      <c r="J1814" s="74" t="str">
        <f t="shared" si="119"/>
        <v>LI</v>
      </c>
      <c r="K1814" s="74" t="str">
        <f t="shared" si="118"/>
        <v>SECOYA</v>
      </c>
      <c r="L1814" s="74" t="str">
        <f t="shared" si="118"/>
        <v>PAD A</v>
      </c>
      <c r="M1814" s="74" t="str">
        <f t="shared" si="120"/>
        <v>SECOYA-A044</v>
      </c>
      <c r="N1814" s="71" t="s">
        <v>3382</v>
      </c>
    </row>
    <row r="1815" spans="1:14">
      <c r="A1815" s="74" t="s">
        <v>2940</v>
      </c>
      <c r="B1815" s="74" t="s">
        <v>6406</v>
      </c>
      <c r="C1815" s="74" t="s">
        <v>3092</v>
      </c>
      <c r="D1815" s="74" t="s">
        <v>3489</v>
      </c>
      <c r="E1815" s="74" t="s">
        <v>6954</v>
      </c>
      <c r="F1815" s="74" t="s">
        <v>6955</v>
      </c>
      <c r="G1815" s="74" t="s">
        <v>6955</v>
      </c>
      <c r="H1815" s="74" t="str">
        <f t="shared" si="117"/>
        <v>B57</v>
      </c>
      <c r="I1815" s="74" t="str">
        <f>IF(ISERROR(VLOOKUP(H1815,BD!BN$2:BO$51,2,FALSE)),"",VLOOKUP(H1815,BD!BN$2:BO$51,2,FALSE))</f>
        <v>BLOQUE 57</v>
      </c>
      <c r="J1815" s="74" t="str">
        <f t="shared" si="119"/>
        <v>LI</v>
      </c>
      <c r="K1815" s="74" t="str">
        <f t="shared" si="118"/>
        <v>SECOYA</v>
      </c>
      <c r="L1815" s="74" t="str">
        <f t="shared" si="118"/>
        <v>PAD A</v>
      </c>
      <c r="M1815" s="74" t="str">
        <f t="shared" si="120"/>
        <v>SECOYA-A047</v>
      </c>
      <c r="N1815" s="71" t="s">
        <v>3382</v>
      </c>
    </row>
    <row r="1816" spans="1:14">
      <c r="A1816" s="74" t="s">
        <v>2940</v>
      </c>
      <c r="B1816" s="74" t="s">
        <v>6406</v>
      </c>
      <c r="C1816" s="74" t="s">
        <v>3092</v>
      </c>
      <c r="D1816" s="74" t="s">
        <v>3516</v>
      </c>
      <c r="E1816" s="74" t="s">
        <v>6956</v>
      </c>
      <c r="F1816" s="74" t="s">
        <v>6957</v>
      </c>
      <c r="G1816" s="74" t="s">
        <v>6957</v>
      </c>
      <c r="H1816" s="74" t="str">
        <f t="shared" si="117"/>
        <v>B57</v>
      </c>
      <c r="I1816" s="74" t="str">
        <f>IF(ISERROR(VLOOKUP(H1816,BD!BN$2:BO$51,2,FALSE)),"",VLOOKUP(H1816,BD!BN$2:BO$51,2,FALSE))</f>
        <v>BLOQUE 57</v>
      </c>
      <c r="J1816" s="74" t="str">
        <f t="shared" si="119"/>
        <v>LI</v>
      </c>
      <c r="K1816" s="74" t="str">
        <f t="shared" si="118"/>
        <v>SECOYA</v>
      </c>
      <c r="L1816" s="74" t="str">
        <f t="shared" si="118"/>
        <v>PAD B</v>
      </c>
      <c r="M1816" s="74" t="str">
        <f t="shared" si="120"/>
        <v>SECOYA-B006</v>
      </c>
      <c r="N1816" s="71" t="s">
        <v>3382</v>
      </c>
    </row>
    <row r="1817" spans="1:14">
      <c r="A1817" s="74" t="s">
        <v>2940</v>
      </c>
      <c r="B1817" s="74" t="s">
        <v>6406</v>
      </c>
      <c r="C1817" s="74" t="s">
        <v>3092</v>
      </c>
      <c r="D1817" s="74" t="s">
        <v>3516</v>
      </c>
      <c r="E1817" s="74" t="s">
        <v>6958</v>
      </c>
      <c r="F1817" s="74" t="s">
        <v>6959</v>
      </c>
      <c r="G1817" s="74" t="s">
        <v>6959</v>
      </c>
      <c r="H1817" s="74" t="str">
        <f t="shared" si="117"/>
        <v>B57</v>
      </c>
      <c r="I1817" s="74" t="str">
        <f>IF(ISERROR(VLOOKUP(H1817,BD!BN$2:BO$51,2,FALSE)),"",VLOOKUP(H1817,BD!BN$2:BO$51,2,FALSE))</f>
        <v>BLOQUE 57</v>
      </c>
      <c r="J1817" s="74" t="str">
        <f t="shared" si="119"/>
        <v>LI</v>
      </c>
      <c r="K1817" s="74" t="str">
        <f t="shared" si="118"/>
        <v>SECOYA</v>
      </c>
      <c r="L1817" s="74" t="str">
        <f t="shared" si="118"/>
        <v>PAD B</v>
      </c>
      <c r="M1817" s="74" t="str">
        <f t="shared" si="120"/>
        <v>SECOYA-B039</v>
      </c>
      <c r="N1817" s="71" t="s">
        <v>3382</v>
      </c>
    </row>
    <row r="1818" spans="1:14">
      <c r="A1818" s="74" t="s">
        <v>2940</v>
      </c>
      <c r="B1818" s="74" t="s">
        <v>6406</v>
      </c>
      <c r="C1818" s="74" t="s">
        <v>3092</v>
      </c>
      <c r="D1818" s="74" t="s">
        <v>3516</v>
      </c>
      <c r="E1818" s="74" t="s">
        <v>6960</v>
      </c>
      <c r="F1818" s="74" t="s">
        <v>6961</v>
      </c>
      <c r="G1818" s="74" t="s">
        <v>6961</v>
      </c>
      <c r="H1818" s="74" t="str">
        <f t="shared" si="117"/>
        <v>B57</v>
      </c>
      <c r="I1818" s="74" t="str">
        <f>IF(ISERROR(VLOOKUP(H1818,BD!BN$2:BO$51,2,FALSE)),"",VLOOKUP(H1818,BD!BN$2:BO$51,2,FALSE))</f>
        <v>BLOQUE 57</v>
      </c>
      <c r="J1818" s="74" t="str">
        <f t="shared" si="119"/>
        <v>LI</v>
      </c>
      <c r="K1818" s="74" t="str">
        <f t="shared" si="118"/>
        <v>SECOYA</v>
      </c>
      <c r="L1818" s="74" t="str">
        <f t="shared" si="118"/>
        <v>PAD B</v>
      </c>
      <c r="M1818" s="74" t="str">
        <f t="shared" si="120"/>
        <v>SECOYA-B040</v>
      </c>
      <c r="N1818" s="71" t="s">
        <v>3382</v>
      </c>
    </row>
    <row r="1819" spans="1:14">
      <c r="A1819" s="74" t="s">
        <v>2940</v>
      </c>
      <c r="B1819" s="74" t="s">
        <v>6406</v>
      </c>
      <c r="C1819" s="74" t="s">
        <v>3092</v>
      </c>
      <c r="D1819" s="74" t="s">
        <v>3516</v>
      </c>
      <c r="E1819" s="74" t="s">
        <v>6962</v>
      </c>
      <c r="F1819" s="74" t="s">
        <v>6963</v>
      </c>
      <c r="G1819" s="74" t="s">
        <v>6963</v>
      </c>
      <c r="H1819" s="74" t="str">
        <f t="shared" si="117"/>
        <v>B57</v>
      </c>
      <c r="I1819" s="74" t="str">
        <f>IF(ISERROR(VLOOKUP(H1819,BD!BN$2:BO$51,2,FALSE)),"",VLOOKUP(H1819,BD!BN$2:BO$51,2,FALSE))</f>
        <v>BLOQUE 57</v>
      </c>
      <c r="J1819" s="74" t="str">
        <f t="shared" si="119"/>
        <v>LI</v>
      </c>
      <c r="K1819" s="74" t="str">
        <f t="shared" si="118"/>
        <v>SECOYA</v>
      </c>
      <c r="L1819" s="74" t="str">
        <f t="shared" si="118"/>
        <v>PAD B</v>
      </c>
      <c r="M1819" s="74" t="str">
        <f t="shared" si="120"/>
        <v>SECOYA-B045</v>
      </c>
      <c r="N1819" s="71" t="s">
        <v>3382</v>
      </c>
    </row>
    <row r="1820" spans="1:14">
      <c r="A1820" s="74" t="s">
        <v>2940</v>
      </c>
      <c r="B1820" s="74" t="s">
        <v>6406</v>
      </c>
      <c r="C1820" s="74" t="s">
        <v>3092</v>
      </c>
      <c r="D1820" s="74" t="s">
        <v>3516</v>
      </c>
      <c r="E1820" s="74" t="s">
        <v>6964</v>
      </c>
      <c r="F1820" s="74" t="s">
        <v>6965</v>
      </c>
      <c r="G1820" s="74" t="s">
        <v>6965</v>
      </c>
      <c r="H1820" s="74" t="str">
        <f t="shared" si="117"/>
        <v>B57</v>
      </c>
      <c r="I1820" s="74" t="str">
        <f>IF(ISERROR(VLOOKUP(H1820,BD!BN$2:BO$51,2,FALSE)),"",VLOOKUP(H1820,BD!BN$2:BO$51,2,FALSE))</f>
        <v>BLOQUE 57</v>
      </c>
      <c r="J1820" s="74" t="str">
        <f t="shared" si="119"/>
        <v>LI</v>
      </c>
      <c r="K1820" s="74" t="str">
        <f t="shared" si="118"/>
        <v>SECOYA</v>
      </c>
      <c r="L1820" s="74" t="str">
        <f t="shared" si="118"/>
        <v>PAD B</v>
      </c>
      <c r="M1820" s="74" t="str">
        <f t="shared" si="120"/>
        <v>SECOYA-B050</v>
      </c>
      <c r="N1820" s="71" t="s">
        <v>3382</v>
      </c>
    </row>
    <row r="1821" spans="1:14">
      <c r="A1821" s="74" t="s">
        <v>2940</v>
      </c>
      <c r="B1821" s="74" t="s">
        <v>6406</v>
      </c>
      <c r="C1821" s="74" t="s">
        <v>3092</v>
      </c>
      <c r="D1821" s="74" t="s">
        <v>3519</v>
      </c>
      <c r="E1821" s="74" t="s">
        <v>6966</v>
      </c>
      <c r="F1821" s="74" t="s">
        <v>6967</v>
      </c>
      <c r="G1821" s="74" t="s">
        <v>6967</v>
      </c>
      <c r="H1821" s="74" t="str">
        <f t="shared" si="117"/>
        <v>B57</v>
      </c>
      <c r="I1821" s="74" t="str">
        <f>IF(ISERROR(VLOOKUP(H1821,BD!BN$2:BO$51,2,FALSE)),"",VLOOKUP(H1821,BD!BN$2:BO$51,2,FALSE))</f>
        <v>BLOQUE 57</v>
      </c>
      <c r="J1821" s="74" t="str">
        <f t="shared" si="119"/>
        <v>LI</v>
      </c>
      <c r="K1821" s="74" t="str">
        <f t="shared" si="118"/>
        <v>SECOYA</v>
      </c>
      <c r="L1821" s="74" t="str">
        <f t="shared" si="118"/>
        <v>PAD C</v>
      </c>
      <c r="M1821" s="74" t="str">
        <f t="shared" si="120"/>
        <v>SECOYA-C043</v>
      </c>
      <c r="N1821" s="71" t="s">
        <v>3382</v>
      </c>
    </row>
    <row r="1822" spans="1:14">
      <c r="A1822" s="74" t="s">
        <v>2940</v>
      </c>
      <c r="B1822" s="74" t="s">
        <v>6406</v>
      </c>
      <c r="C1822" s="74" t="s">
        <v>3092</v>
      </c>
      <c r="D1822" s="74" t="s">
        <v>3519</v>
      </c>
      <c r="E1822" s="74" t="s">
        <v>6968</v>
      </c>
      <c r="F1822" s="74" t="s">
        <v>6969</v>
      </c>
      <c r="G1822" s="74" t="s">
        <v>6969</v>
      </c>
      <c r="H1822" s="74" t="str">
        <f t="shared" si="117"/>
        <v>B57</v>
      </c>
      <c r="I1822" s="74" t="str">
        <f>IF(ISERROR(VLOOKUP(H1822,BD!BN$2:BO$51,2,FALSE)),"",VLOOKUP(H1822,BD!BN$2:BO$51,2,FALSE))</f>
        <v>BLOQUE 57</v>
      </c>
      <c r="J1822" s="74" t="str">
        <f t="shared" si="119"/>
        <v>LI</v>
      </c>
      <c r="K1822" s="74" t="str">
        <f t="shared" si="118"/>
        <v>SECOYA</v>
      </c>
      <c r="L1822" s="74" t="str">
        <f t="shared" si="118"/>
        <v>PAD C</v>
      </c>
      <c r="M1822" s="74" t="str">
        <f t="shared" si="120"/>
        <v>SECOYA-C028</v>
      </c>
      <c r="N1822" s="71" t="s">
        <v>3382</v>
      </c>
    </row>
    <row r="1823" spans="1:14">
      <c r="A1823" s="74" t="s">
        <v>2940</v>
      </c>
      <c r="B1823" s="74" t="s">
        <v>6406</v>
      </c>
      <c r="C1823" s="74" t="s">
        <v>3092</v>
      </c>
      <c r="D1823" s="74" t="s">
        <v>3519</v>
      </c>
      <c r="E1823" s="74" t="s">
        <v>6970</v>
      </c>
      <c r="F1823" s="74" t="s">
        <v>6971</v>
      </c>
      <c r="G1823" s="74" t="s">
        <v>6971</v>
      </c>
      <c r="H1823" s="74" t="str">
        <f t="shared" si="117"/>
        <v>B57</v>
      </c>
      <c r="I1823" s="74" t="str">
        <f>IF(ISERROR(VLOOKUP(H1823,BD!BN$2:BO$51,2,FALSE)),"",VLOOKUP(H1823,BD!BN$2:BO$51,2,FALSE))</f>
        <v>BLOQUE 57</v>
      </c>
      <c r="J1823" s="74" t="str">
        <f t="shared" si="119"/>
        <v>LI</v>
      </c>
      <c r="K1823" s="74" t="str">
        <f t="shared" si="118"/>
        <v>SECOYA</v>
      </c>
      <c r="L1823" s="74" t="str">
        <f t="shared" si="118"/>
        <v>PAD C</v>
      </c>
      <c r="M1823" s="74" t="str">
        <f t="shared" si="120"/>
        <v>SECOYA-C049</v>
      </c>
      <c r="N1823" s="71" t="s">
        <v>3382</v>
      </c>
    </row>
    <row r="1824" spans="1:14">
      <c r="A1824" s="74" t="s">
        <v>2940</v>
      </c>
      <c r="B1824" s="74" t="s">
        <v>6406</v>
      </c>
      <c r="C1824" s="74" t="s">
        <v>3092</v>
      </c>
      <c r="D1824" s="74" t="s">
        <v>3523</v>
      </c>
      <c r="E1824" s="74" t="s">
        <v>6972</v>
      </c>
      <c r="F1824" s="74" t="s">
        <v>6973</v>
      </c>
      <c r="G1824" s="74" t="s">
        <v>6973</v>
      </c>
      <c r="H1824" s="74" t="str">
        <f t="shared" si="117"/>
        <v>B57</v>
      </c>
      <c r="I1824" s="74" t="str">
        <f>IF(ISERROR(VLOOKUP(H1824,BD!BN$2:BO$51,2,FALSE)),"",VLOOKUP(H1824,BD!BN$2:BO$51,2,FALSE))</f>
        <v>BLOQUE 57</v>
      </c>
      <c r="J1824" s="74" t="str">
        <f t="shared" si="119"/>
        <v>LI</v>
      </c>
      <c r="K1824" s="74" t="str">
        <f t="shared" si="118"/>
        <v>SECOYA</v>
      </c>
      <c r="L1824" s="74" t="str">
        <f t="shared" si="118"/>
        <v>PAD D</v>
      </c>
      <c r="M1824" s="74" t="str">
        <f t="shared" si="120"/>
        <v>SECOYA-D048</v>
      </c>
      <c r="N1824" s="71" t="s">
        <v>3382</v>
      </c>
    </row>
    <row r="1825" spans="1:14">
      <c r="A1825" s="74" t="s">
        <v>2940</v>
      </c>
      <c r="B1825" s="74" t="s">
        <v>6406</v>
      </c>
      <c r="C1825" s="74" t="s">
        <v>3092</v>
      </c>
      <c r="D1825" s="74" t="s">
        <v>3523</v>
      </c>
      <c r="E1825" s="74" t="s">
        <v>6974</v>
      </c>
      <c r="F1825" s="74" t="s">
        <v>6975</v>
      </c>
      <c r="G1825" s="74" t="s">
        <v>6975</v>
      </c>
      <c r="H1825" s="74" t="str">
        <f t="shared" si="117"/>
        <v>B57</v>
      </c>
      <c r="I1825" s="74" t="str">
        <f>IF(ISERROR(VLOOKUP(H1825,BD!BN$2:BO$51,2,FALSE)),"",VLOOKUP(H1825,BD!BN$2:BO$51,2,FALSE))</f>
        <v>BLOQUE 57</v>
      </c>
      <c r="J1825" s="74" t="str">
        <f t="shared" si="119"/>
        <v>LI</v>
      </c>
      <c r="K1825" s="74" t="str">
        <f t="shared" si="118"/>
        <v>SECOYA</v>
      </c>
      <c r="L1825" s="74" t="str">
        <f t="shared" si="118"/>
        <v>PAD D</v>
      </c>
      <c r="M1825" s="74" t="str">
        <f t="shared" si="120"/>
        <v>SECOYA-D046</v>
      </c>
      <c r="N1825" s="71" t="s">
        <v>3382</v>
      </c>
    </row>
    <row r="1826" spans="1:14">
      <c r="A1826" s="74" t="s">
        <v>2940</v>
      </c>
      <c r="B1826" s="74" t="s">
        <v>6406</v>
      </c>
      <c r="C1826" s="74" t="s">
        <v>3092</v>
      </c>
      <c r="D1826" s="74" t="s">
        <v>3523</v>
      </c>
      <c r="E1826" s="74" t="s">
        <v>6976</v>
      </c>
      <c r="F1826" s="74" t="s">
        <v>6977</v>
      </c>
      <c r="G1826" s="74" t="s">
        <v>6977</v>
      </c>
      <c r="H1826" s="74" t="str">
        <f t="shared" si="117"/>
        <v>B57</v>
      </c>
      <c r="I1826" s="74" t="str">
        <f>IF(ISERROR(VLOOKUP(H1826,BD!BN$2:BO$51,2,FALSE)),"",VLOOKUP(H1826,BD!BN$2:BO$51,2,FALSE))</f>
        <v>BLOQUE 57</v>
      </c>
      <c r="J1826" s="74" t="str">
        <f t="shared" si="119"/>
        <v>LI</v>
      </c>
      <c r="K1826" s="74" t="str">
        <f t="shared" si="118"/>
        <v>SECOYA</v>
      </c>
      <c r="L1826" s="74" t="str">
        <f t="shared" si="118"/>
        <v>PAD D</v>
      </c>
      <c r="M1826" s="74" t="str">
        <f t="shared" si="120"/>
        <v>SECOYA-D002</v>
      </c>
      <c r="N1826" s="71" t="s">
        <v>3382</v>
      </c>
    </row>
    <row r="1827" spans="1:14">
      <c r="A1827" s="74" t="s">
        <v>2940</v>
      </c>
      <c r="B1827" s="74" t="s">
        <v>6406</v>
      </c>
      <c r="C1827" s="74" t="s">
        <v>3092</v>
      </c>
      <c r="D1827" s="74" t="s">
        <v>3599</v>
      </c>
      <c r="E1827" s="74" t="s">
        <v>6978</v>
      </c>
      <c r="F1827" s="74" t="s">
        <v>6979</v>
      </c>
      <c r="G1827" s="74" t="s">
        <v>6979</v>
      </c>
      <c r="H1827" s="74" t="str">
        <f t="shared" si="117"/>
        <v>B57</v>
      </c>
      <c r="I1827" s="74" t="str">
        <f>IF(ISERROR(VLOOKUP(H1827,BD!BN$2:BO$51,2,FALSE)),"",VLOOKUP(H1827,BD!BN$2:BO$51,2,FALSE))</f>
        <v>BLOQUE 57</v>
      </c>
      <c r="J1827" s="74" t="str">
        <f t="shared" si="119"/>
        <v>LI</v>
      </c>
      <c r="K1827" s="74" t="str">
        <f t="shared" si="118"/>
        <v>SECOYA</v>
      </c>
      <c r="L1827" s="74" t="str">
        <f t="shared" si="118"/>
        <v>PAD E</v>
      </c>
      <c r="M1827" s="74" t="str">
        <f t="shared" si="120"/>
        <v>SECOYA-E005</v>
      </c>
      <c r="N1827" s="71" t="s">
        <v>3382</v>
      </c>
    </row>
    <row r="1828" spans="1:14">
      <c r="A1828" s="74" t="s">
        <v>2940</v>
      </c>
      <c r="B1828" s="74" t="s">
        <v>6406</v>
      </c>
      <c r="C1828" s="74" t="s">
        <v>6980</v>
      </c>
      <c r="D1828" s="74" t="s">
        <v>3489</v>
      </c>
      <c r="E1828" s="74" t="s">
        <v>6981</v>
      </c>
      <c r="F1828" s="74" t="s">
        <v>6982</v>
      </c>
      <c r="G1828" s="74" t="s">
        <v>6982</v>
      </c>
      <c r="H1828" s="74" t="str">
        <f t="shared" si="117"/>
        <v>B57</v>
      </c>
      <c r="I1828" s="74" t="str">
        <f>IF(ISERROR(VLOOKUP(H1828,BD!BN$2:BO$51,2,FALSE)),"",VLOOKUP(H1828,BD!BN$2:BO$51,2,FALSE))</f>
        <v>BLOQUE 57</v>
      </c>
      <c r="J1828" s="74" t="str">
        <f t="shared" si="119"/>
        <v>LI</v>
      </c>
      <c r="K1828" s="74" t="str">
        <f t="shared" si="118"/>
        <v>SECOYA OESTE</v>
      </c>
      <c r="L1828" s="74" t="str">
        <f t="shared" si="118"/>
        <v>PAD A</v>
      </c>
      <c r="M1828" s="74" t="str">
        <f t="shared" si="120"/>
        <v>SECOYA OESTE-A001</v>
      </c>
      <c r="N1828" s="71" t="s">
        <v>3382</v>
      </c>
    </row>
    <row r="1829" spans="1:14">
      <c r="A1829" s="74" t="s">
        <v>2940</v>
      </c>
      <c r="B1829" s="74" t="s">
        <v>6406</v>
      </c>
      <c r="C1829" s="74" t="s">
        <v>3081</v>
      </c>
      <c r="D1829" s="74" t="s">
        <v>3374</v>
      </c>
      <c r="E1829" s="74" t="s">
        <v>6983</v>
      </c>
      <c r="F1829" s="74" t="s">
        <v>6984</v>
      </c>
      <c r="G1829" s="74" t="s">
        <v>6984</v>
      </c>
      <c r="H1829" s="74" t="str">
        <f t="shared" si="117"/>
        <v>B57</v>
      </c>
      <c r="I1829" s="74" t="str">
        <f>IF(ISERROR(VLOOKUP(H1829,BD!BN$2:BO$51,2,FALSE)),"",VLOOKUP(H1829,BD!BN$2:BO$51,2,FALSE))</f>
        <v>BLOQUE 57</v>
      </c>
      <c r="J1829" s="74" t="str">
        <f t="shared" si="119"/>
        <v>LI</v>
      </c>
      <c r="K1829" s="74" t="str">
        <f t="shared" si="118"/>
        <v>SHUARA</v>
      </c>
      <c r="L1829" s="74" t="str">
        <f t="shared" si="118"/>
        <v>PAD</v>
      </c>
      <c r="M1829" s="74" t="str">
        <f t="shared" si="120"/>
        <v>SHUARA-001</v>
      </c>
      <c r="N1829" s="71" t="s">
        <v>3382</v>
      </c>
    </row>
    <row r="1830" spans="1:14">
      <c r="A1830" s="74" t="s">
        <v>2940</v>
      </c>
      <c r="B1830" s="74" t="s">
        <v>6406</v>
      </c>
      <c r="C1830" s="74" t="s">
        <v>3081</v>
      </c>
      <c r="D1830" s="74" t="s">
        <v>3374</v>
      </c>
      <c r="E1830" s="74" t="s">
        <v>6985</v>
      </c>
      <c r="F1830" s="74" t="s">
        <v>6986</v>
      </c>
      <c r="G1830" s="74" t="s">
        <v>6986</v>
      </c>
      <c r="H1830" s="74" t="str">
        <f t="shared" si="117"/>
        <v>B57</v>
      </c>
      <c r="I1830" s="74" t="str">
        <f>IF(ISERROR(VLOOKUP(H1830,BD!BN$2:BO$51,2,FALSE)),"",VLOOKUP(H1830,BD!BN$2:BO$51,2,FALSE))</f>
        <v>BLOQUE 57</v>
      </c>
      <c r="J1830" s="74" t="str">
        <f t="shared" si="119"/>
        <v>LI</v>
      </c>
      <c r="K1830" s="74" t="str">
        <f t="shared" si="118"/>
        <v>SHUARA</v>
      </c>
      <c r="L1830" s="74" t="str">
        <f t="shared" si="118"/>
        <v>PAD</v>
      </c>
      <c r="M1830" s="74" t="str">
        <f t="shared" si="120"/>
        <v>SHUARA-001I</v>
      </c>
      <c r="N1830" s="71" t="s">
        <v>3382</v>
      </c>
    </row>
    <row r="1831" spans="1:14">
      <c r="A1831" s="74" t="s">
        <v>2940</v>
      </c>
      <c r="B1831" s="74" t="s">
        <v>6406</v>
      </c>
      <c r="C1831" s="74" t="s">
        <v>3081</v>
      </c>
      <c r="D1831" s="74" t="s">
        <v>3374</v>
      </c>
      <c r="E1831" s="74" t="s">
        <v>6987</v>
      </c>
      <c r="F1831" s="74" t="s">
        <v>6988</v>
      </c>
      <c r="G1831" s="74" t="s">
        <v>6988</v>
      </c>
      <c r="H1831" s="74" t="str">
        <f t="shared" si="117"/>
        <v>B57</v>
      </c>
      <c r="I1831" s="74" t="str">
        <f>IF(ISERROR(VLOOKUP(H1831,BD!BN$2:BO$51,2,FALSE)),"",VLOOKUP(H1831,BD!BN$2:BO$51,2,FALSE))</f>
        <v>BLOQUE 57</v>
      </c>
      <c r="J1831" s="74" t="str">
        <f t="shared" si="119"/>
        <v>LI</v>
      </c>
      <c r="K1831" s="74" t="str">
        <f t="shared" si="118"/>
        <v>SHUARA</v>
      </c>
      <c r="L1831" s="74" t="str">
        <f t="shared" si="118"/>
        <v>PAD</v>
      </c>
      <c r="M1831" s="74" t="str">
        <f t="shared" si="120"/>
        <v>SHUARA-014B</v>
      </c>
      <c r="N1831" s="71" t="s">
        <v>3382</v>
      </c>
    </row>
    <row r="1832" spans="1:14">
      <c r="A1832" s="74" t="s">
        <v>2940</v>
      </c>
      <c r="B1832" s="74" t="s">
        <v>6406</v>
      </c>
      <c r="C1832" s="74" t="s">
        <v>3081</v>
      </c>
      <c r="D1832" s="74" t="s">
        <v>3374</v>
      </c>
      <c r="E1832" s="74" t="s">
        <v>6989</v>
      </c>
      <c r="F1832" s="74" t="s">
        <v>6990</v>
      </c>
      <c r="G1832" s="74" t="s">
        <v>6990</v>
      </c>
      <c r="H1832" s="74" t="str">
        <f t="shared" si="117"/>
        <v>B57</v>
      </c>
      <c r="I1832" s="74" t="str">
        <f>IF(ISERROR(VLOOKUP(H1832,BD!BN$2:BO$51,2,FALSE)),"",VLOOKUP(H1832,BD!BN$2:BO$51,2,FALSE))</f>
        <v>BLOQUE 57</v>
      </c>
      <c r="J1832" s="74" t="str">
        <f t="shared" si="119"/>
        <v>LI</v>
      </c>
      <c r="K1832" s="74" t="str">
        <f t="shared" si="118"/>
        <v>SHUARA</v>
      </c>
      <c r="L1832" s="74" t="str">
        <f t="shared" si="118"/>
        <v>PAD</v>
      </c>
      <c r="M1832" s="74" t="str">
        <f t="shared" si="120"/>
        <v>SHUARA-027</v>
      </c>
      <c r="N1832" s="71" t="s">
        <v>3382</v>
      </c>
    </row>
    <row r="1833" spans="1:14">
      <c r="A1833" s="74" t="s">
        <v>2940</v>
      </c>
      <c r="B1833" s="74" t="s">
        <v>6406</v>
      </c>
      <c r="C1833" s="74" t="s">
        <v>3081</v>
      </c>
      <c r="D1833" s="74" t="s">
        <v>3374</v>
      </c>
      <c r="E1833" s="74" t="s">
        <v>6991</v>
      </c>
      <c r="F1833" s="74" t="s">
        <v>6992</v>
      </c>
      <c r="G1833" s="74" t="s">
        <v>6992</v>
      </c>
      <c r="H1833" s="74" t="str">
        <f t="shared" ref="H1833:H1898" si="121">+A1833</f>
        <v>B57</v>
      </c>
      <c r="I1833" s="74" t="str">
        <f>IF(ISERROR(VLOOKUP(H1833,BD!BN$2:BO$51,2,FALSE)),"",VLOOKUP(H1833,BD!BN$2:BO$51,2,FALSE))</f>
        <v>BLOQUE 57</v>
      </c>
      <c r="J1833" s="74" t="str">
        <f t="shared" si="119"/>
        <v>LI</v>
      </c>
      <c r="K1833" s="74" t="str">
        <f t="shared" si="118"/>
        <v>SHUARA</v>
      </c>
      <c r="L1833" s="74" t="str">
        <f t="shared" si="118"/>
        <v>PAD</v>
      </c>
      <c r="M1833" s="74" t="str">
        <f t="shared" si="120"/>
        <v>SHUARA-011</v>
      </c>
      <c r="N1833" s="71" t="s">
        <v>3382</v>
      </c>
    </row>
    <row r="1834" spans="1:14">
      <c r="A1834" s="74" t="s">
        <v>2940</v>
      </c>
      <c r="B1834" s="74" t="s">
        <v>6406</v>
      </c>
      <c r="C1834" s="74" t="s">
        <v>3081</v>
      </c>
      <c r="D1834" s="74" t="s">
        <v>3374</v>
      </c>
      <c r="E1834" s="74" t="s">
        <v>6993</v>
      </c>
      <c r="F1834" s="74" t="s">
        <v>6994</v>
      </c>
      <c r="G1834" s="74" t="s">
        <v>6994</v>
      </c>
      <c r="H1834" s="74" t="str">
        <f t="shared" si="121"/>
        <v>B57</v>
      </c>
      <c r="I1834" s="74" t="str">
        <f>IF(ISERROR(VLOOKUP(H1834,BD!BN$2:BO$51,2,FALSE)),"",VLOOKUP(H1834,BD!BN$2:BO$51,2,FALSE))</f>
        <v>BLOQUE 57</v>
      </c>
      <c r="J1834" s="74" t="str">
        <f t="shared" si="119"/>
        <v>LI</v>
      </c>
      <c r="K1834" s="74" t="str">
        <f t="shared" si="118"/>
        <v>SHUARA</v>
      </c>
      <c r="L1834" s="74" t="str">
        <f t="shared" si="118"/>
        <v>PAD</v>
      </c>
      <c r="M1834" s="74" t="str">
        <f t="shared" si="120"/>
        <v>SHUARA-018</v>
      </c>
      <c r="N1834" s="71" t="s">
        <v>3382</v>
      </c>
    </row>
    <row r="1835" spans="1:14">
      <c r="A1835" s="74" t="s">
        <v>2940</v>
      </c>
      <c r="B1835" s="74" t="s">
        <v>6406</v>
      </c>
      <c r="C1835" s="74" t="s">
        <v>3081</v>
      </c>
      <c r="D1835" s="74" t="s">
        <v>3374</v>
      </c>
      <c r="E1835" s="74" t="s">
        <v>6995</v>
      </c>
      <c r="F1835" s="74" t="s">
        <v>6996</v>
      </c>
      <c r="G1835" s="74" t="s">
        <v>6996</v>
      </c>
      <c r="H1835" s="74" t="str">
        <f t="shared" si="121"/>
        <v>B57</v>
      </c>
      <c r="I1835" s="74" t="str">
        <f>IF(ISERROR(VLOOKUP(H1835,BD!BN$2:BO$51,2,FALSE)),"",VLOOKUP(H1835,BD!BN$2:BO$51,2,FALSE))</f>
        <v>BLOQUE 57</v>
      </c>
      <c r="J1835" s="74" t="str">
        <f t="shared" si="119"/>
        <v>LI</v>
      </c>
      <c r="K1835" s="74" t="str">
        <f t="shared" si="118"/>
        <v>SHUARA</v>
      </c>
      <c r="L1835" s="74" t="str">
        <f t="shared" si="118"/>
        <v>PAD</v>
      </c>
      <c r="M1835" s="74" t="str">
        <f t="shared" si="120"/>
        <v>SHUARA-025</v>
      </c>
      <c r="N1835" s="71" t="s">
        <v>3382</v>
      </c>
    </row>
    <row r="1836" spans="1:14">
      <c r="A1836" s="74" t="s">
        <v>2940</v>
      </c>
      <c r="B1836" s="74" t="s">
        <v>6406</v>
      </c>
      <c r="C1836" s="74" t="s">
        <v>3081</v>
      </c>
      <c r="D1836" s="74" t="s">
        <v>3374</v>
      </c>
      <c r="E1836" s="74" t="s">
        <v>6997</v>
      </c>
      <c r="F1836" s="74" t="s">
        <v>6998</v>
      </c>
      <c r="G1836" s="74" t="s">
        <v>6998</v>
      </c>
      <c r="H1836" s="74" t="str">
        <f t="shared" si="121"/>
        <v>B57</v>
      </c>
      <c r="I1836" s="74" t="str">
        <f>IF(ISERROR(VLOOKUP(H1836,BD!BN$2:BO$51,2,FALSE)),"",VLOOKUP(H1836,BD!BN$2:BO$51,2,FALSE))</f>
        <v>BLOQUE 57</v>
      </c>
      <c r="J1836" s="74" t="str">
        <f t="shared" si="119"/>
        <v>LI</v>
      </c>
      <c r="K1836" s="74" t="str">
        <f t="shared" si="118"/>
        <v>SHUARA</v>
      </c>
      <c r="L1836" s="74" t="str">
        <f t="shared" si="118"/>
        <v>PAD</v>
      </c>
      <c r="M1836" s="74" t="str">
        <f t="shared" si="120"/>
        <v>SHUARA-016</v>
      </c>
      <c r="N1836" s="71" t="s">
        <v>3382</v>
      </c>
    </row>
    <row r="1837" spans="1:14">
      <c r="A1837" s="74" t="s">
        <v>2940</v>
      </c>
      <c r="B1837" s="74" t="s">
        <v>6406</v>
      </c>
      <c r="C1837" s="74" t="s">
        <v>3081</v>
      </c>
      <c r="D1837" s="74" t="s">
        <v>3374</v>
      </c>
      <c r="E1837" s="74" t="s">
        <v>6999</v>
      </c>
      <c r="F1837" s="74" t="s">
        <v>7000</v>
      </c>
      <c r="G1837" s="74" t="s">
        <v>7000</v>
      </c>
      <c r="H1837" s="74" t="str">
        <f t="shared" si="121"/>
        <v>B57</v>
      </c>
      <c r="I1837" s="74" t="str">
        <f>IF(ISERROR(VLOOKUP(H1837,BD!BN$2:BO$51,2,FALSE)),"",VLOOKUP(H1837,BD!BN$2:BO$51,2,FALSE))</f>
        <v>BLOQUE 57</v>
      </c>
      <c r="J1837" s="74" t="str">
        <f t="shared" si="119"/>
        <v>LI</v>
      </c>
      <c r="K1837" s="74" t="str">
        <f t="shared" si="118"/>
        <v>SHUARA</v>
      </c>
      <c r="L1837" s="74" t="str">
        <f t="shared" si="118"/>
        <v>PAD</v>
      </c>
      <c r="M1837" s="74" t="str">
        <f t="shared" si="120"/>
        <v>SHUARA-026</v>
      </c>
      <c r="N1837" s="71" t="s">
        <v>3382</v>
      </c>
    </row>
    <row r="1838" spans="1:14">
      <c r="A1838" s="74" t="s">
        <v>2940</v>
      </c>
      <c r="B1838" s="74" t="s">
        <v>6406</v>
      </c>
      <c r="C1838" s="74" t="s">
        <v>3081</v>
      </c>
      <c r="D1838" s="74" t="s">
        <v>3374</v>
      </c>
      <c r="E1838" s="74" t="s">
        <v>7001</v>
      </c>
      <c r="F1838" s="74" t="s">
        <v>7002</v>
      </c>
      <c r="G1838" s="74" t="s">
        <v>7002</v>
      </c>
      <c r="H1838" s="74" t="str">
        <f t="shared" si="121"/>
        <v>B57</v>
      </c>
      <c r="I1838" s="74" t="str">
        <f>IF(ISERROR(VLOOKUP(H1838,BD!BN$2:BO$51,2,FALSE)),"",VLOOKUP(H1838,BD!BN$2:BO$51,2,FALSE))</f>
        <v>BLOQUE 57</v>
      </c>
      <c r="J1838" s="74" t="str">
        <f t="shared" si="119"/>
        <v>LI</v>
      </c>
      <c r="K1838" s="74" t="str">
        <f t="shared" si="118"/>
        <v>SHUARA</v>
      </c>
      <c r="L1838" s="74" t="str">
        <f t="shared" si="118"/>
        <v>PAD</v>
      </c>
      <c r="M1838" s="74" t="str">
        <f t="shared" si="120"/>
        <v>SHUARA-004</v>
      </c>
      <c r="N1838" s="71" t="s">
        <v>3382</v>
      </c>
    </row>
    <row r="1839" spans="1:14">
      <c r="A1839" s="74" t="s">
        <v>2940</v>
      </c>
      <c r="B1839" s="74" t="s">
        <v>6406</v>
      </c>
      <c r="C1839" s="74" t="s">
        <v>3081</v>
      </c>
      <c r="D1839" s="74" t="s">
        <v>3374</v>
      </c>
      <c r="E1839" s="74" t="s">
        <v>7003</v>
      </c>
      <c r="F1839" s="74" t="s">
        <v>7004</v>
      </c>
      <c r="G1839" s="74" t="s">
        <v>7004</v>
      </c>
      <c r="H1839" s="74" t="str">
        <f t="shared" si="121"/>
        <v>B57</v>
      </c>
      <c r="I1839" s="74" t="str">
        <f>IF(ISERROR(VLOOKUP(H1839,BD!BN$2:BO$51,2,FALSE)),"",VLOOKUP(H1839,BD!BN$2:BO$51,2,FALSE))</f>
        <v>BLOQUE 57</v>
      </c>
      <c r="J1839" s="74" t="str">
        <f t="shared" si="119"/>
        <v>LI</v>
      </c>
      <c r="K1839" s="74" t="str">
        <f t="shared" si="118"/>
        <v>SHUARA</v>
      </c>
      <c r="L1839" s="74" t="str">
        <f t="shared" si="118"/>
        <v>PAD</v>
      </c>
      <c r="M1839" s="74" t="str">
        <f t="shared" si="120"/>
        <v>SHUARA-008</v>
      </c>
      <c r="N1839" s="71" t="s">
        <v>3382</v>
      </c>
    </row>
    <row r="1840" spans="1:14">
      <c r="A1840" s="74" t="s">
        <v>2940</v>
      </c>
      <c r="B1840" s="74" t="s">
        <v>6406</v>
      </c>
      <c r="C1840" s="74" t="s">
        <v>3081</v>
      </c>
      <c r="D1840" s="74" t="s">
        <v>3374</v>
      </c>
      <c r="E1840" s="74" t="s">
        <v>7005</v>
      </c>
      <c r="F1840" s="74" t="s">
        <v>7006</v>
      </c>
      <c r="G1840" s="74" t="s">
        <v>7006</v>
      </c>
      <c r="H1840" s="74" t="str">
        <f t="shared" si="121"/>
        <v>B57</v>
      </c>
      <c r="I1840" s="74" t="str">
        <f>IF(ISERROR(VLOOKUP(H1840,BD!BN$2:BO$51,2,FALSE)),"",VLOOKUP(H1840,BD!BN$2:BO$51,2,FALSE))</f>
        <v>BLOQUE 57</v>
      </c>
      <c r="J1840" s="74" t="str">
        <f t="shared" si="119"/>
        <v>LI</v>
      </c>
      <c r="K1840" s="74" t="str">
        <f t="shared" si="118"/>
        <v>SHUARA</v>
      </c>
      <c r="L1840" s="74" t="str">
        <f t="shared" si="118"/>
        <v>PAD</v>
      </c>
      <c r="M1840" s="74" t="str">
        <f t="shared" si="120"/>
        <v>SHUARA-023</v>
      </c>
      <c r="N1840" s="71" t="s">
        <v>3382</v>
      </c>
    </row>
    <row r="1841" spans="1:14">
      <c r="A1841" s="74" t="s">
        <v>2940</v>
      </c>
      <c r="B1841" s="74" t="s">
        <v>6406</v>
      </c>
      <c r="C1841" s="74" t="s">
        <v>3081</v>
      </c>
      <c r="D1841" s="74" t="s">
        <v>3374</v>
      </c>
      <c r="E1841" s="74" t="s">
        <v>7007</v>
      </c>
      <c r="F1841" s="74" t="s">
        <v>7008</v>
      </c>
      <c r="G1841" s="74" t="s">
        <v>7008</v>
      </c>
      <c r="H1841" s="74" t="str">
        <f t="shared" si="121"/>
        <v>B57</v>
      </c>
      <c r="I1841" s="74" t="str">
        <f>IF(ISERROR(VLOOKUP(H1841,BD!BN$2:BO$51,2,FALSE)),"",VLOOKUP(H1841,BD!BN$2:BO$51,2,FALSE))</f>
        <v>BLOQUE 57</v>
      </c>
      <c r="J1841" s="74" t="str">
        <f t="shared" si="119"/>
        <v>LI</v>
      </c>
      <c r="K1841" s="74" t="str">
        <f t="shared" si="118"/>
        <v>SHUARA</v>
      </c>
      <c r="L1841" s="74" t="str">
        <f t="shared" si="118"/>
        <v>PAD</v>
      </c>
      <c r="M1841" s="74" t="str">
        <f t="shared" si="120"/>
        <v>SHUARA-002</v>
      </c>
      <c r="N1841" s="71" t="s">
        <v>3382</v>
      </c>
    </row>
    <row r="1842" spans="1:14">
      <c r="A1842" s="74" t="s">
        <v>2940</v>
      </c>
      <c r="B1842" s="74" t="s">
        <v>6406</v>
      </c>
      <c r="C1842" s="74" t="s">
        <v>3081</v>
      </c>
      <c r="D1842" s="74" t="s">
        <v>3374</v>
      </c>
      <c r="E1842" s="74" t="s">
        <v>7009</v>
      </c>
      <c r="F1842" s="74" t="s">
        <v>7010</v>
      </c>
      <c r="G1842" s="74" t="s">
        <v>7010</v>
      </c>
      <c r="H1842" s="74" t="str">
        <f t="shared" si="121"/>
        <v>B57</v>
      </c>
      <c r="I1842" s="74" t="str">
        <f>IF(ISERROR(VLOOKUP(H1842,BD!BN$2:BO$51,2,FALSE)),"",VLOOKUP(H1842,BD!BN$2:BO$51,2,FALSE))</f>
        <v>BLOQUE 57</v>
      </c>
      <c r="J1842" s="74" t="str">
        <f t="shared" si="119"/>
        <v>LI</v>
      </c>
      <c r="K1842" s="74" t="str">
        <f t="shared" si="118"/>
        <v>SHUARA</v>
      </c>
      <c r="L1842" s="74" t="str">
        <f t="shared" si="118"/>
        <v>PAD</v>
      </c>
      <c r="M1842" s="74" t="str">
        <f t="shared" si="120"/>
        <v>SHUARA-009</v>
      </c>
      <c r="N1842" s="71" t="s">
        <v>3382</v>
      </c>
    </row>
    <row r="1843" spans="1:14">
      <c r="A1843" s="74" t="s">
        <v>2940</v>
      </c>
      <c r="B1843" s="74" t="s">
        <v>6406</v>
      </c>
      <c r="C1843" s="74" t="s">
        <v>3081</v>
      </c>
      <c r="D1843" s="74" t="s">
        <v>3374</v>
      </c>
      <c r="E1843" s="74" t="s">
        <v>7011</v>
      </c>
      <c r="F1843" s="74" t="s">
        <v>7012</v>
      </c>
      <c r="G1843" s="74" t="s">
        <v>7012</v>
      </c>
      <c r="H1843" s="74" t="str">
        <f t="shared" si="121"/>
        <v>B57</v>
      </c>
      <c r="I1843" s="74" t="str">
        <f>IF(ISERROR(VLOOKUP(H1843,BD!BN$2:BO$51,2,FALSE)),"",VLOOKUP(H1843,BD!BN$2:BO$51,2,FALSE))</f>
        <v>BLOQUE 57</v>
      </c>
      <c r="J1843" s="74" t="str">
        <f t="shared" si="119"/>
        <v>LI</v>
      </c>
      <c r="K1843" s="74" t="str">
        <f t="shared" si="118"/>
        <v>SHUARA</v>
      </c>
      <c r="L1843" s="74" t="str">
        <f t="shared" si="118"/>
        <v>PAD</v>
      </c>
      <c r="M1843" s="74" t="str">
        <f t="shared" si="120"/>
        <v>SHUARA-012</v>
      </c>
      <c r="N1843" s="71" t="s">
        <v>3382</v>
      </c>
    </row>
    <row r="1844" spans="1:14">
      <c r="A1844" s="74" t="s">
        <v>2940</v>
      </c>
      <c r="B1844" s="74" t="s">
        <v>6406</v>
      </c>
      <c r="C1844" s="74" t="s">
        <v>3081</v>
      </c>
      <c r="D1844" s="74" t="s">
        <v>3374</v>
      </c>
      <c r="E1844" s="74" t="s">
        <v>7013</v>
      </c>
      <c r="F1844" s="74" t="s">
        <v>7014</v>
      </c>
      <c r="G1844" s="74" t="s">
        <v>7014</v>
      </c>
      <c r="H1844" s="74" t="str">
        <f t="shared" si="121"/>
        <v>B57</v>
      </c>
      <c r="I1844" s="74" t="str">
        <f>IF(ISERROR(VLOOKUP(H1844,BD!BN$2:BO$51,2,FALSE)),"",VLOOKUP(H1844,BD!BN$2:BO$51,2,FALSE))</f>
        <v>BLOQUE 57</v>
      </c>
      <c r="J1844" s="74" t="str">
        <f t="shared" si="119"/>
        <v>LI</v>
      </c>
      <c r="K1844" s="74" t="str">
        <f t="shared" si="118"/>
        <v>SHUARA</v>
      </c>
      <c r="L1844" s="74" t="str">
        <f t="shared" si="118"/>
        <v>PAD</v>
      </c>
      <c r="M1844" s="74" t="str">
        <f t="shared" si="120"/>
        <v>SHUARA-015</v>
      </c>
      <c r="N1844" s="71" t="s">
        <v>3382</v>
      </c>
    </row>
    <row r="1845" spans="1:14">
      <c r="A1845" s="74" t="s">
        <v>2940</v>
      </c>
      <c r="B1845" s="74" t="s">
        <v>6406</v>
      </c>
      <c r="C1845" s="74" t="s">
        <v>3081</v>
      </c>
      <c r="D1845" s="74" t="s">
        <v>3374</v>
      </c>
      <c r="E1845" s="74" t="s">
        <v>7015</v>
      </c>
      <c r="F1845" s="74" t="s">
        <v>7016</v>
      </c>
      <c r="G1845" s="74" t="s">
        <v>7016</v>
      </c>
      <c r="H1845" s="74" t="str">
        <f t="shared" si="121"/>
        <v>B57</v>
      </c>
      <c r="I1845" s="74" t="str">
        <f>IF(ISERROR(VLOOKUP(H1845,BD!BN$2:BO$51,2,FALSE)),"",VLOOKUP(H1845,BD!BN$2:BO$51,2,FALSE))</f>
        <v>BLOQUE 57</v>
      </c>
      <c r="J1845" s="74" t="str">
        <f t="shared" si="119"/>
        <v>LI</v>
      </c>
      <c r="K1845" s="74" t="str">
        <f t="shared" si="118"/>
        <v>SHUARA</v>
      </c>
      <c r="L1845" s="74" t="str">
        <f t="shared" si="118"/>
        <v>PAD</v>
      </c>
      <c r="M1845" s="74" t="str">
        <f t="shared" si="120"/>
        <v>SHUARA-017</v>
      </c>
      <c r="N1845" s="71" t="s">
        <v>3382</v>
      </c>
    </row>
    <row r="1846" spans="1:14">
      <c r="A1846" s="74" t="s">
        <v>2940</v>
      </c>
      <c r="B1846" s="74" t="s">
        <v>6406</v>
      </c>
      <c r="C1846" s="74" t="s">
        <v>3081</v>
      </c>
      <c r="D1846" s="74" t="s">
        <v>3374</v>
      </c>
      <c r="E1846" s="74" t="s">
        <v>7017</v>
      </c>
      <c r="F1846" s="74" t="s">
        <v>7018</v>
      </c>
      <c r="G1846" s="74" t="s">
        <v>7018</v>
      </c>
      <c r="H1846" s="74" t="str">
        <f t="shared" si="121"/>
        <v>B57</v>
      </c>
      <c r="I1846" s="74" t="str">
        <f>IF(ISERROR(VLOOKUP(H1846,BD!BN$2:BO$51,2,FALSE)),"",VLOOKUP(H1846,BD!BN$2:BO$51,2,FALSE))</f>
        <v>BLOQUE 57</v>
      </c>
      <c r="J1846" s="74" t="str">
        <f t="shared" si="119"/>
        <v>LI</v>
      </c>
      <c r="K1846" s="74" t="str">
        <f t="shared" si="118"/>
        <v>SHUARA</v>
      </c>
      <c r="L1846" s="74" t="str">
        <f t="shared" si="118"/>
        <v>PAD</v>
      </c>
      <c r="M1846" s="74" t="str">
        <f t="shared" si="120"/>
        <v>SHUARA-019</v>
      </c>
      <c r="N1846" s="71" t="s">
        <v>3382</v>
      </c>
    </row>
    <row r="1847" spans="1:14">
      <c r="A1847" s="74" t="s">
        <v>2940</v>
      </c>
      <c r="B1847" s="74" t="s">
        <v>6406</v>
      </c>
      <c r="C1847" s="74" t="s">
        <v>3081</v>
      </c>
      <c r="D1847" s="74" t="s">
        <v>3374</v>
      </c>
      <c r="E1847" s="74" t="s">
        <v>7019</v>
      </c>
      <c r="F1847" s="74" t="s">
        <v>7020</v>
      </c>
      <c r="G1847" s="74" t="s">
        <v>7020</v>
      </c>
      <c r="H1847" s="74" t="str">
        <f t="shared" si="121"/>
        <v>B57</v>
      </c>
      <c r="I1847" s="74" t="str">
        <f>IF(ISERROR(VLOOKUP(H1847,BD!BN$2:BO$51,2,FALSE)),"",VLOOKUP(H1847,BD!BN$2:BO$51,2,FALSE))</f>
        <v>BLOQUE 57</v>
      </c>
      <c r="J1847" s="74" t="str">
        <f t="shared" si="119"/>
        <v>LI</v>
      </c>
      <c r="K1847" s="74" t="str">
        <f t="shared" si="118"/>
        <v>SHUARA</v>
      </c>
      <c r="L1847" s="74" t="str">
        <f t="shared" si="118"/>
        <v>PAD</v>
      </c>
      <c r="M1847" s="74" t="str">
        <f t="shared" si="120"/>
        <v>SHUARA-020</v>
      </c>
      <c r="N1847" s="71" t="s">
        <v>3382</v>
      </c>
    </row>
    <row r="1848" spans="1:14">
      <c r="A1848" s="74" t="s">
        <v>2940</v>
      </c>
      <c r="B1848" s="74" t="s">
        <v>6406</v>
      </c>
      <c r="C1848" s="74" t="s">
        <v>3081</v>
      </c>
      <c r="D1848" s="74" t="s">
        <v>3374</v>
      </c>
      <c r="E1848" s="74" t="s">
        <v>7021</v>
      </c>
      <c r="F1848" s="74" t="s">
        <v>7022</v>
      </c>
      <c r="G1848" s="74" t="s">
        <v>7022</v>
      </c>
      <c r="H1848" s="74" t="str">
        <f t="shared" si="121"/>
        <v>B57</v>
      </c>
      <c r="I1848" s="74" t="str">
        <f>IF(ISERROR(VLOOKUP(H1848,BD!BN$2:BO$51,2,FALSE)),"",VLOOKUP(H1848,BD!BN$2:BO$51,2,FALSE))</f>
        <v>BLOQUE 57</v>
      </c>
      <c r="J1848" s="74" t="str">
        <f t="shared" si="119"/>
        <v>LI</v>
      </c>
      <c r="K1848" s="74" t="str">
        <f t="shared" si="118"/>
        <v>SHUARA</v>
      </c>
      <c r="L1848" s="74" t="str">
        <f t="shared" si="118"/>
        <v>PAD</v>
      </c>
      <c r="M1848" s="74" t="str">
        <f t="shared" si="120"/>
        <v>SHUARA-021</v>
      </c>
      <c r="N1848" s="71" t="s">
        <v>3382</v>
      </c>
    </row>
    <row r="1849" spans="1:14">
      <c r="A1849" s="74" t="s">
        <v>2940</v>
      </c>
      <c r="B1849" s="74" t="s">
        <v>6406</v>
      </c>
      <c r="C1849" s="74" t="s">
        <v>3081</v>
      </c>
      <c r="D1849" s="74" t="s">
        <v>3374</v>
      </c>
      <c r="E1849" s="74" t="s">
        <v>7023</v>
      </c>
      <c r="F1849" s="74" t="s">
        <v>7024</v>
      </c>
      <c r="G1849" s="74" t="s">
        <v>7024</v>
      </c>
      <c r="H1849" s="74" t="str">
        <f t="shared" si="121"/>
        <v>B57</v>
      </c>
      <c r="I1849" s="74" t="str">
        <f>IF(ISERROR(VLOOKUP(H1849,BD!BN$2:BO$51,2,FALSE)),"",VLOOKUP(H1849,BD!BN$2:BO$51,2,FALSE))</f>
        <v>BLOQUE 57</v>
      </c>
      <c r="J1849" s="74" t="str">
        <f t="shared" si="119"/>
        <v>LI</v>
      </c>
      <c r="K1849" s="74" t="str">
        <f t="shared" si="118"/>
        <v>SHUARA</v>
      </c>
      <c r="L1849" s="74" t="str">
        <f t="shared" si="118"/>
        <v>PAD</v>
      </c>
      <c r="M1849" s="74" t="str">
        <f t="shared" si="120"/>
        <v>SHUARA-022</v>
      </c>
      <c r="N1849" s="71" t="s">
        <v>3382</v>
      </c>
    </row>
    <row r="1850" spans="1:14">
      <c r="A1850" s="74" t="s">
        <v>2940</v>
      </c>
      <c r="B1850" s="74" t="s">
        <v>6406</v>
      </c>
      <c r="C1850" s="74" t="s">
        <v>3081</v>
      </c>
      <c r="D1850" s="74" t="s">
        <v>3374</v>
      </c>
      <c r="E1850" s="74" t="s">
        <v>7025</v>
      </c>
      <c r="F1850" s="74" t="s">
        <v>7026</v>
      </c>
      <c r="G1850" s="74" t="s">
        <v>7026</v>
      </c>
      <c r="H1850" s="74" t="str">
        <f t="shared" si="121"/>
        <v>B57</v>
      </c>
      <c r="I1850" s="74" t="str">
        <f>IF(ISERROR(VLOOKUP(H1850,BD!BN$2:BO$51,2,FALSE)),"",VLOOKUP(H1850,BD!BN$2:BO$51,2,FALSE))</f>
        <v>BLOQUE 57</v>
      </c>
      <c r="J1850" s="74" t="str">
        <f t="shared" si="119"/>
        <v>LI</v>
      </c>
      <c r="K1850" s="74" t="str">
        <f t="shared" ref="K1850:L1913" si="122">+C1850</f>
        <v>SHUARA</v>
      </c>
      <c r="L1850" s="74" t="str">
        <f t="shared" si="122"/>
        <v>PAD</v>
      </c>
      <c r="M1850" s="74" t="str">
        <f t="shared" si="120"/>
        <v>SHUARA-007</v>
      </c>
      <c r="N1850" s="71" t="s">
        <v>3382</v>
      </c>
    </row>
    <row r="1851" spans="1:14">
      <c r="A1851" s="74" t="s">
        <v>2940</v>
      </c>
      <c r="B1851" s="74" t="s">
        <v>6406</v>
      </c>
      <c r="C1851" s="74" t="s">
        <v>3081</v>
      </c>
      <c r="D1851" s="74" t="s">
        <v>3489</v>
      </c>
      <c r="E1851" s="74" t="s">
        <v>7027</v>
      </c>
      <c r="F1851" s="74" t="s">
        <v>7028</v>
      </c>
      <c r="G1851" s="74" t="s">
        <v>7028</v>
      </c>
      <c r="H1851" s="74" t="str">
        <f t="shared" si="121"/>
        <v>B57</v>
      </c>
      <c r="I1851" s="74" t="str">
        <f>IF(ISERROR(VLOOKUP(H1851,BD!BN$2:BO$51,2,FALSE)),"",VLOOKUP(H1851,BD!BN$2:BO$51,2,FALSE))</f>
        <v>BLOQUE 57</v>
      </c>
      <c r="J1851" s="74" t="str">
        <f t="shared" si="119"/>
        <v>LI</v>
      </c>
      <c r="K1851" s="74" t="str">
        <f t="shared" si="122"/>
        <v>SHUARA</v>
      </c>
      <c r="L1851" s="74" t="str">
        <f t="shared" si="122"/>
        <v>PAD A</v>
      </c>
      <c r="M1851" s="74" t="str">
        <f t="shared" si="120"/>
        <v>SHUARA-A006</v>
      </c>
      <c r="N1851" s="71" t="s">
        <v>3382</v>
      </c>
    </row>
    <row r="1852" spans="1:14">
      <c r="A1852" s="74" t="s">
        <v>2940</v>
      </c>
      <c r="B1852" s="74" t="s">
        <v>6406</v>
      </c>
      <c r="C1852" s="74" t="s">
        <v>3081</v>
      </c>
      <c r="D1852" s="74" t="s">
        <v>3489</v>
      </c>
      <c r="E1852" s="74" t="s">
        <v>7029</v>
      </c>
      <c r="F1852" s="74" t="s">
        <v>7030</v>
      </c>
      <c r="G1852" s="74" t="s">
        <v>7030</v>
      </c>
      <c r="H1852" s="74" t="str">
        <f t="shared" si="121"/>
        <v>B57</v>
      </c>
      <c r="I1852" s="74" t="str">
        <f>IF(ISERROR(VLOOKUP(H1852,BD!BN$2:BO$51,2,FALSE)),"",VLOOKUP(H1852,BD!BN$2:BO$51,2,FALSE))</f>
        <v>BLOQUE 57</v>
      </c>
      <c r="J1852" s="74" t="str">
        <f t="shared" si="119"/>
        <v>LI</v>
      </c>
      <c r="K1852" s="74" t="str">
        <f t="shared" si="122"/>
        <v>SHUARA</v>
      </c>
      <c r="L1852" s="74" t="str">
        <f t="shared" si="122"/>
        <v>PAD A</v>
      </c>
      <c r="M1852" s="74" t="str">
        <f t="shared" si="120"/>
        <v>SHUARA-A034</v>
      </c>
      <c r="N1852" s="71" t="s">
        <v>3382</v>
      </c>
    </row>
    <row r="1853" spans="1:14">
      <c r="A1853" s="74" t="s">
        <v>2940</v>
      </c>
      <c r="B1853" s="74" t="s">
        <v>6406</v>
      </c>
      <c r="C1853" s="74" t="s">
        <v>3081</v>
      </c>
      <c r="D1853" s="74" t="s">
        <v>3516</v>
      </c>
      <c r="E1853" s="74" t="s">
        <v>7031</v>
      </c>
      <c r="F1853" s="74" t="s">
        <v>7032</v>
      </c>
      <c r="G1853" s="74" t="s">
        <v>7032</v>
      </c>
      <c r="H1853" s="74" t="str">
        <f t="shared" si="121"/>
        <v>B57</v>
      </c>
      <c r="I1853" s="74" t="str">
        <f>IF(ISERROR(VLOOKUP(H1853,BD!BN$2:BO$51,2,FALSE)),"",VLOOKUP(H1853,BD!BN$2:BO$51,2,FALSE))</f>
        <v>BLOQUE 57</v>
      </c>
      <c r="J1853" s="74" t="str">
        <f t="shared" si="119"/>
        <v>LI</v>
      </c>
      <c r="K1853" s="74" t="str">
        <f t="shared" si="122"/>
        <v>SHUARA</v>
      </c>
      <c r="L1853" s="74" t="str">
        <f t="shared" si="122"/>
        <v>PAD B</v>
      </c>
      <c r="M1853" s="74" t="str">
        <f t="shared" si="120"/>
        <v>SHUARA-B033</v>
      </c>
      <c r="N1853" s="71" t="s">
        <v>3382</v>
      </c>
    </row>
    <row r="1854" spans="1:14">
      <c r="A1854" s="74" t="s">
        <v>2940</v>
      </c>
      <c r="B1854" s="74" t="s">
        <v>6406</v>
      </c>
      <c r="C1854" s="74" t="s">
        <v>3081</v>
      </c>
      <c r="D1854" s="74" t="s">
        <v>3516</v>
      </c>
      <c r="E1854" s="74" t="s">
        <v>7033</v>
      </c>
      <c r="F1854" s="74" t="s">
        <v>7034</v>
      </c>
      <c r="G1854" s="74" t="s">
        <v>7034</v>
      </c>
      <c r="H1854" s="74" t="str">
        <f t="shared" si="121"/>
        <v>B57</v>
      </c>
      <c r="I1854" s="74" t="str">
        <f>IF(ISERROR(VLOOKUP(H1854,BD!BN$2:BO$51,2,FALSE)),"",VLOOKUP(H1854,BD!BN$2:BO$51,2,FALSE))</f>
        <v>BLOQUE 57</v>
      </c>
      <c r="J1854" s="74" t="str">
        <f t="shared" si="119"/>
        <v>LI</v>
      </c>
      <c r="K1854" s="74" t="str">
        <f t="shared" si="122"/>
        <v>SHUARA</v>
      </c>
      <c r="L1854" s="74" t="str">
        <f t="shared" si="122"/>
        <v>PAD B</v>
      </c>
      <c r="M1854" s="74" t="str">
        <f t="shared" si="120"/>
        <v>SHUARA-B010</v>
      </c>
      <c r="N1854" s="71" t="s">
        <v>3382</v>
      </c>
    </row>
    <row r="1855" spans="1:14">
      <c r="A1855" s="74" t="s">
        <v>2940</v>
      </c>
      <c r="B1855" s="74" t="s">
        <v>6406</v>
      </c>
      <c r="C1855" s="74" t="s">
        <v>3081</v>
      </c>
      <c r="D1855" s="74" t="s">
        <v>3519</v>
      </c>
      <c r="E1855" s="74" t="s">
        <v>7035</v>
      </c>
      <c r="F1855" s="74" t="s">
        <v>7036</v>
      </c>
      <c r="G1855" s="74" t="s">
        <v>7036</v>
      </c>
      <c r="H1855" s="74" t="str">
        <f t="shared" si="121"/>
        <v>B57</v>
      </c>
      <c r="I1855" s="74" t="str">
        <f>IF(ISERROR(VLOOKUP(H1855,BD!BN$2:BO$51,2,FALSE)),"",VLOOKUP(H1855,BD!BN$2:BO$51,2,FALSE))</f>
        <v>BLOQUE 57</v>
      </c>
      <c r="J1855" s="74" t="str">
        <f t="shared" si="119"/>
        <v>LI</v>
      </c>
      <c r="K1855" s="74" t="str">
        <f t="shared" si="122"/>
        <v>SHUARA</v>
      </c>
      <c r="L1855" s="74" t="str">
        <f t="shared" si="122"/>
        <v>PAD C</v>
      </c>
      <c r="M1855" s="74" t="str">
        <f t="shared" si="120"/>
        <v>SHUARA-C003</v>
      </c>
      <c r="N1855" s="71" t="s">
        <v>3382</v>
      </c>
    </row>
    <row r="1856" spans="1:14">
      <c r="A1856" s="74" t="s">
        <v>2940</v>
      </c>
      <c r="B1856" s="74" t="s">
        <v>6406</v>
      </c>
      <c r="C1856" s="74" t="s">
        <v>3081</v>
      </c>
      <c r="D1856" s="74" t="s">
        <v>3519</v>
      </c>
      <c r="E1856" s="74" t="s">
        <v>7037</v>
      </c>
      <c r="F1856" s="74" t="s">
        <v>7038</v>
      </c>
      <c r="G1856" s="74" t="s">
        <v>7038</v>
      </c>
      <c r="H1856" s="74" t="str">
        <f t="shared" si="121"/>
        <v>B57</v>
      </c>
      <c r="I1856" s="74" t="str">
        <f>IF(ISERROR(VLOOKUP(H1856,BD!BN$2:BO$51,2,FALSE)),"",VLOOKUP(H1856,BD!BN$2:BO$51,2,FALSE))</f>
        <v>BLOQUE 57</v>
      </c>
      <c r="J1856" s="74" t="str">
        <f t="shared" si="119"/>
        <v>LI</v>
      </c>
      <c r="K1856" s="74" t="str">
        <f t="shared" si="122"/>
        <v>SHUARA</v>
      </c>
      <c r="L1856" s="74" t="str">
        <f t="shared" si="122"/>
        <v>PAD C</v>
      </c>
      <c r="M1856" s="74" t="str">
        <f t="shared" si="120"/>
        <v>SHUARA-C038</v>
      </c>
      <c r="N1856" s="71" t="s">
        <v>3382</v>
      </c>
    </row>
    <row r="1857" spans="1:14">
      <c r="A1857" s="74" t="s">
        <v>2940</v>
      </c>
      <c r="B1857" s="74" t="s">
        <v>6406</v>
      </c>
      <c r="C1857" s="74" t="s">
        <v>3081</v>
      </c>
      <c r="D1857" s="74" t="s">
        <v>3519</v>
      </c>
      <c r="E1857" s="74" t="s">
        <v>7037</v>
      </c>
      <c r="F1857" s="74" t="s">
        <v>7038</v>
      </c>
      <c r="G1857" s="74" t="s">
        <v>7039</v>
      </c>
      <c r="H1857" s="74" t="str">
        <f t="shared" si="121"/>
        <v>B57</v>
      </c>
      <c r="I1857" s="74" t="str">
        <f>IF(ISERROR(VLOOKUP(H1857,BD!BN$2:BO$51,2,FALSE)),"",VLOOKUP(H1857,BD!BN$2:BO$51,2,FALSE))</f>
        <v>BLOQUE 57</v>
      </c>
      <c r="J1857" s="74" t="str">
        <f t="shared" si="119"/>
        <v>LI</v>
      </c>
      <c r="K1857" s="74" t="str">
        <f t="shared" si="122"/>
        <v>SHUARA</v>
      </c>
      <c r="L1857" s="74" t="str">
        <f t="shared" si="122"/>
        <v>PAD C</v>
      </c>
      <c r="M1857" s="74" t="str">
        <f t="shared" si="120"/>
        <v>SHUARA-C038S1</v>
      </c>
      <c r="N1857" s="71" t="s">
        <v>3382</v>
      </c>
    </row>
    <row r="1858" spans="1:14">
      <c r="A1858" s="74" t="s">
        <v>2940</v>
      </c>
      <c r="B1858" s="74" t="s">
        <v>6406</v>
      </c>
      <c r="C1858" s="74" t="s">
        <v>3081</v>
      </c>
      <c r="D1858" s="74" t="s">
        <v>3519</v>
      </c>
      <c r="E1858" s="74" t="s">
        <v>7040</v>
      </c>
      <c r="F1858" s="74" t="s">
        <v>7041</v>
      </c>
      <c r="G1858" s="74" t="s">
        <v>7041</v>
      </c>
      <c r="H1858" s="74" t="str">
        <f t="shared" si="121"/>
        <v>B57</v>
      </c>
      <c r="I1858" s="74" t="str">
        <f>IF(ISERROR(VLOOKUP(H1858,BD!BN$2:BO$51,2,FALSE)),"",VLOOKUP(H1858,BD!BN$2:BO$51,2,FALSE))</f>
        <v>BLOQUE 57</v>
      </c>
      <c r="J1858" s="74" t="str">
        <f t="shared" si="119"/>
        <v>LI</v>
      </c>
      <c r="K1858" s="74" t="str">
        <f t="shared" si="122"/>
        <v>SHUARA</v>
      </c>
      <c r="L1858" s="74" t="str">
        <f t="shared" si="122"/>
        <v>PAD C</v>
      </c>
      <c r="M1858" s="74" t="str">
        <f t="shared" si="120"/>
        <v>SHUARA-C037</v>
      </c>
      <c r="N1858" s="71" t="s">
        <v>3382</v>
      </c>
    </row>
    <row r="1859" spans="1:14">
      <c r="A1859" s="74" t="s">
        <v>2940</v>
      </c>
      <c r="B1859" s="74" t="s">
        <v>6406</v>
      </c>
      <c r="C1859" s="74" t="s">
        <v>3081</v>
      </c>
      <c r="D1859" s="74" t="s">
        <v>3523</v>
      </c>
      <c r="E1859" s="74" t="s">
        <v>7042</v>
      </c>
      <c r="F1859" s="74" t="s">
        <v>7043</v>
      </c>
      <c r="G1859" s="74" t="s">
        <v>7043</v>
      </c>
      <c r="H1859" s="74" t="str">
        <f t="shared" si="121"/>
        <v>B57</v>
      </c>
      <c r="I1859" s="74" t="str">
        <f>IF(ISERROR(VLOOKUP(H1859,BD!BN$2:BO$51,2,FALSE)),"",VLOOKUP(H1859,BD!BN$2:BO$51,2,FALSE))</f>
        <v>BLOQUE 57</v>
      </c>
      <c r="J1859" s="74" t="str">
        <f t="shared" si="119"/>
        <v>LI</v>
      </c>
      <c r="K1859" s="74" t="str">
        <f t="shared" si="122"/>
        <v>SHUARA</v>
      </c>
      <c r="L1859" s="74" t="str">
        <f t="shared" si="122"/>
        <v>PAD D</v>
      </c>
      <c r="M1859" s="74" t="str">
        <f t="shared" si="120"/>
        <v>SHUARA-D036</v>
      </c>
      <c r="N1859" s="71" t="s">
        <v>3382</v>
      </c>
    </row>
    <row r="1860" spans="1:14">
      <c r="A1860" s="74" t="s">
        <v>2940</v>
      </c>
      <c r="B1860" s="74" t="s">
        <v>6406</v>
      </c>
      <c r="C1860" s="74" t="s">
        <v>3081</v>
      </c>
      <c r="D1860" s="74" t="s">
        <v>3523</v>
      </c>
      <c r="E1860" s="74" t="s">
        <v>7044</v>
      </c>
      <c r="F1860" s="74" t="s">
        <v>7045</v>
      </c>
      <c r="G1860" s="74" t="s">
        <v>7045</v>
      </c>
      <c r="H1860" s="74" t="str">
        <f t="shared" si="121"/>
        <v>B57</v>
      </c>
      <c r="I1860" s="74" t="str">
        <f>IF(ISERROR(VLOOKUP(H1860,BD!BN$2:BO$51,2,FALSE)),"",VLOOKUP(H1860,BD!BN$2:BO$51,2,FALSE))</f>
        <v>BLOQUE 57</v>
      </c>
      <c r="J1860" s="74" t="str">
        <f t="shared" si="119"/>
        <v>LI</v>
      </c>
      <c r="K1860" s="74" t="str">
        <f t="shared" si="122"/>
        <v>SHUARA</v>
      </c>
      <c r="L1860" s="74" t="str">
        <f t="shared" si="122"/>
        <v>PAD D</v>
      </c>
      <c r="M1860" s="74" t="str">
        <f t="shared" si="120"/>
        <v>SHUARA-D013</v>
      </c>
      <c r="N1860" s="71" t="s">
        <v>3382</v>
      </c>
    </row>
    <row r="1861" spans="1:14">
      <c r="A1861" s="74" t="s">
        <v>2940</v>
      </c>
      <c r="B1861" s="74" t="s">
        <v>6406</v>
      </c>
      <c r="C1861" s="74" t="s">
        <v>3081</v>
      </c>
      <c r="D1861" s="74" t="s">
        <v>3599</v>
      </c>
      <c r="E1861" s="74" t="s">
        <v>7046</v>
      </c>
      <c r="F1861" s="74" t="s">
        <v>7047</v>
      </c>
      <c r="G1861" s="74" t="s">
        <v>7047</v>
      </c>
      <c r="H1861" s="74" t="str">
        <f t="shared" si="121"/>
        <v>B57</v>
      </c>
      <c r="I1861" s="74" t="str">
        <f>IF(ISERROR(VLOOKUP(H1861,BD!BN$2:BO$51,2,FALSE)),"",VLOOKUP(H1861,BD!BN$2:BO$51,2,FALSE))</f>
        <v>BLOQUE 57</v>
      </c>
      <c r="J1861" s="74" t="str">
        <f t="shared" ref="J1861:J1924" si="123">IF(B1861="","",B1861)</f>
        <v>LI</v>
      </c>
      <c r="K1861" s="74" t="str">
        <f t="shared" si="122"/>
        <v>SHUARA</v>
      </c>
      <c r="L1861" s="74" t="str">
        <f t="shared" si="122"/>
        <v>PAD E</v>
      </c>
      <c r="M1861" s="74" t="str">
        <f t="shared" si="120"/>
        <v>SHUARA-E005</v>
      </c>
      <c r="N1861" s="71" t="s">
        <v>3382</v>
      </c>
    </row>
    <row r="1862" spans="1:14">
      <c r="A1862" s="74" t="s">
        <v>2940</v>
      </c>
      <c r="B1862" s="74" t="s">
        <v>6309</v>
      </c>
      <c r="C1862" s="74" t="s">
        <v>3032</v>
      </c>
      <c r="D1862" s="74" t="s">
        <v>3374</v>
      </c>
      <c r="E1862" s="74" t="s">
        <v>7048</v>
      </c>
      <c r="F1862" s="74" t="s">
        <v>7049</v>
      </c>
      <c r="G1862" s="74" t="s">
        <v>7049</v>
      </c>
      <c r="H1862" s="74" t="str">
        <f t="shared" si="121"/>
        <v>B57</v>
      </c>
      <c r="I1862" s="74" t="str">
        <f>IF(ISERROR(VLOOKUP(H1862,BD!BN$2:BO$51,2,FALSE)),"",VLOOKUP(H1862,BD!BN$2:BO$51,2,FALSE))</f>
        <v>BLOQUE 57</v>
      </c>
      <c r="J1862" s="74" t="str">
        <f t="shared" si="123"/>
        <v>SH</v>
      </c>
      <c r="K1862" s="74" t="str">
        <f t="shared" si="122"/>
        <v>SHUSHUFINDI</v>
      </c>
      <c r="L1862" s="74" t="str">
        <f t="shared" si="122"/>
        <v>PAD</v>
      </c>
      <c r="M1862" s="74" t="str">
        <f t="shared" si="120"/>
        <v>SHUSHUFINDI-024</v>
      </c>
      <c r="N1862" s="71" t="s">
        <v>3382</v>
      </c>
    </row>
    <row r="1863" spans="1:14">
      <c r="A1863" s="74" t="s">
        <v>2940</v>
      </c>
      <c r="B1863" s="74" t="s">
        <v>6309</v>
      </c>
      <c r="C1863" s="74" t="s">
        <v>3032</v>
      </c>
      <c r="D1863" s="74" t="s">
        <v>3374</v>
      </c>
      <c r="E1863" s="74" t="s">
        <v>7050</v>
      </c>
      <c r="F1863" s="74" t="s">
        <v>7051</v>
      </c>
      <c r="G1863" s="74" t="s">
        <v>7051</v>
      </c>
      <c r="H1863" s="74" t="str">
        <f t="shared" si="121"/>
        <v>B57</v>
      </c>
      <c r="I1863" s="74" t="str">
        <f>IF(ISERROR(VLOOKUP(H1863,BD!BN$2:BO$51,2,FALSE)),"",VLOOKUP(H1863,BD!BN$2:BO$51,2,FALSE))</f>
        <v>BLOQUE 57</v>
      </c>
      <c r="J1863" s="74" t="str">
        <f t="shared" si="123"/>
        <v>SH</v>
      </c>
      <c r="K1863" s="74" t="str">
        <f t="shared" si="122"/>
        <v>SHUSHUFINDI</v>
      </c>
      <c r="L1863" s="74" t="str">
        <f t="shared" si="122"/>
        <v>PAD</v>
      </c>
      <c r="M1863" s="74" t="str">
        <f t="shared" si="120"/>
        <v>SHUSHUFINDI-027</v>
      </c>
      <c r="N1863" s="71" t="s">
        <v>3382</v>
      </c>
    </row>
    <row r="1864" spans="1:14">
      <c r="A1864" s="74" t="s">
        <v>2940</v>
      </c>
      <c r="B1864" s="74" t="s">
        <v>6309</v>
      </c>
      <c r="C1864" s="74" t="s">
        <v>3032</v>
      </c>
      <c r="D1864" s="74" t="s">
        <v>3374</v>
      </c>
      <c r="E1864" s="74" t="s">
        <v>7052</v>
      </c>
      <c r="F1864" s="74" t="s">
        <v>7053</v>
      </c>
      <c r="G1864" s="74" t="s">
        <v>7053</v>
      </c>
      <c r="H1864" s="74" t="str">
        <f t="shared" si="121"/>
        <v>B57</v>
      </c>
      <c r="I1864" s="74" t="str">
        <f>IF(ISERROR(VLOOKUP(H1864,BD!BN$2:BO$51,2,FALSE)),"",VLOOKUP(H1864,BD!BN$2:BO$51,2,FALSE))</f>
        <v>BLOQUE 57</v>
      </c>
      <c r="J1864" s="74" t="str">
        <f t="shared" si="123"/>
        <v>SH</v>
      </c>
      <c r="K1864" s="74" t="str">
        <f t="shared" si="122"/>
        <v>SHUSHUFINDI</v>
      </c>
      <c r="L1864" s="74" t="str">
        <f t="shared" si="122"/>
        <v>PAD</v>
      </c>
      <c r="M1864" s="74" t="str">
        <f t="shared" si="120"/>
        <v>SHUSHUFINDI-019</v>
      </c>
      <c r="N1864" s="71" t="s">
        <v>3382</v>
      </c>
    </row>
    <row r="1865" spans="1:14">
      <c r="A1865" s="74" t="s">
        <v>2940</v>
      </c>
      <c r="B1865" s="74" t="s">
        <v>6309</v>
      </c>
      <c r="C1865" s="74" t="s">
        <v>3032</v>
      </c>
      <c r="D1865" s="74" t="s">
        <v>3374</v>
      </c>
      <c r="E1865" s="74" t="s">
        <v>7054</v>
      </c>
      <c r="F1865" s="74" t="s">
        <v>7055</v>
      </c>
      <c r="G1865" s="74" t="s">
        <v>7055</v>
      </c>
      <c r="H1865" s="74" t="str">
        <f t="shared" si="121"/>
        <v>B57</v>
      </c>
      <c r="I1865" s="74" t="str">
        <f>IF(ISERROR(VLOOKUP(H1865,BD!BN$2:BO$51,2,FALSE)),"",VLOOKUP(H1865,BD!BN$2:BO$51,2,FALSE))</f>
        <v>BLOQUE 57</v>
      </c>
      <c r="J1865" s="74" t="str">
        <f t="shared" si="123"/>
        <v>SH</v>
      </c>
      <c r="K1865" s="74" t="str">
        <f t="shared" si="122"/>
        <v>SHUSHUFINDI</v>
      </c>
      <c r="L1865" s="74" t="str">
        <f t="shared" si="122"/>
        <v>PAD</v>
      </c>
      <c r="M1865" s="74" t="str">
        <f t="shared" si="120"/>
        <v>SHUSHUFINDI-030</v>
      </c>
      <c r="N1865" s="71" t="s">
        <v>3382</v>
      </c>
    </row>
    <row r="1866" spans="1:14">
      <c r="A1866" s="74" t="s">
        <v>2940</v>
      </c>
      <c r="B1866" s="74" t="s">
        <v>6309</v>
      </c>
      <c r="C1866" s="74" t="s">
        <v>3032</v>
      </c>
      <c r="D1866" s="74" t="s">
        <v>3374</v>
      </c>
      <c r="E1866" s="74" t="s">
        <v>7056</v>
      </c>
      <c r="F1866" s="74" t="s">
        <v>7057</v>
      </c>
      <c r="G1866" s="74" t="s">
        <v>7057</v>
      </c>
      <c r="H1866" s="74" t="str">
        <f t="shared" si="121"/>
        <v>B57</v>
      </c>
      <c r="I1866" s="74" t="str">
        <f>IF(ISERROR(VLOOKUP(H1866,BD!BN$2:BO$51,2,FALSE)),"",VLOOKUP(H1866,BD!BN$2:BO$51,2,FALSE))</f>
        <v>BLOQUE 57</v>
      </c>
      <c r="J1866" s="74" t="str">
        <f t="shared" si="123"/>
        <v>SH</v>
      </c>
      <c r="K1866" s="74" t="str">
        <f t="shared" si="122"/>
        <v>SHUSHUFINDI</v>
      </c>
      <c r="L1866" s="74" t="str">
        <f t="shared" si="122"/>
        <v>PAD</v>
      </c>
      <c r="M1866" s="74" t="str">
        <f t="shared" si="120"/>
        <v>SHUSHUFINDI-044</v>
      </c>
      <c r="N1866" s="71" t="s">
        <v>3382</v>
      </c>
    </row>
    <row r="1867" spans="1:14">
      <c r="A1867" s="74" t="s">
        <v>2940</v>
      </c>
      <c r="B1867" s="74" t="s">
        <v>6309</v>
      </c>
      <c r="C1867" s="74" t="s">
        <v>3032</v>
      </c>
      <c r="D1867" s="74" t="s">
        <v>3374</v>
      </c>
      <c r="E1867" s="74" t="s">
        <v>7058</v>
      </c>
      <c r="F1867" s="74" t="s">
        <v>7059</v>
      </c>
      <c r="G1867" s="74" t="s">
        <v>7059</v>
      </c>
      <c r="H1867" s="74" t="str">
        <f t="shared" si="121"/>
        <v>B57</v>
      </c>
      <c r="I1867" s="74" t="str">
        <f>IF(ISERROR(VLOOKUP(H1867,BD!BN$2:BO$51,2,FALSE)),"",VLOOKUP(H1867,BD!BN$2:BO$51,2,FALSE))</f>
        <v>BLOQUE 57</v>
      </c>
      <c r="J1867" s="74" t="str">
        <f t="shared" si="123"/>
        <v>SH</v>
      </c>
      <c r="K1867" s="74" t="str">
        <f t="shared" si="122"/>
        <v>SHUSHUFINDI</v>
      </c>
      <c r="L1867" s="74" t="str">
        <f t="shared" si="122"/>
        <v>PAD</v>
      </c>
      <c r="M1867" s="74" t="str">
        <f t="shared" si="120"/>
        <v>SHUSHUFINDI-046</v>
      </c>
      <c r="N1867" s="71" t="s">
        <v>3382</v>
      </c>
    </row>
    <row r="1868" spans="1:14">
      <c r="A1868" s="74" t="s">
        <v>2940</v>
      </c>
      <c r="B1868" s="74" t="s">
        <v>6309</v>
      </c>
      <c r="C1868" s="74" t="s">
        <v>3032</v>
      </c>
      <c r="D1868" s="74" t="s">
        <v>3374</v>
      </c>
      <c r="E1868" s="74" t="s">
        <v>7060</v>
      </c>
      <c r="F1868" s="74" t="s">
        <v>7061</v>
      </c>
      <c r="G1868" s="74" t="s">
        <v>7061</v>
      </c>
      <c r="H1868" s="74" t="str">
        <f t="shared" si="121"/>
        <v>B57</v>
      </c>
      <c r="I1868" s="74" t="str">
        <f>IF(ISERROR(VLOOKUP(H1868,BD!BN$2:BO$51,2,FALSE)),"",VLOOKUP(H1868,BD!BN$2:BO$51,2,FALSE))</f>
        <v>BLOQUE 57</v>
      </c>
      <c r="J1868" s="74" t="str">
        <f t="shared" si="123"/>
        <v>SH</v>
      </c>
      <c r="K1868" s="74" t="str">
        <f t="shared" si="122"/>
        <v>SHUSHUFINDI</v>
      </c>
      <c r="L1868" s="74" t="str">
        <f t="shared" si="122"/>
        <v>PAD</v>
      </c>
      <c r="M1868" s="74" t="str">
        <f t="shared" si="120"/>
        <v>SHUSHUFINDI-047</v>
      </c>
      <c r="N1868" s="71" t="s">
        <v>3382</v>
      </c>
    </row>
    <row r="1869" spans="1:14">
      <c r="A1869" s="74" t="s">
        <v>2940</v>
      </c>
      <c r="B1869" s="74" t="s">
        <v>6309</v>
      </c>
      <c r="C1869" s="74" t="s">
        <v>3032</v>
      </c>
      <c r="D1869" s="74" t="s">
        <v>3374</v>
      </c>
      <c r="E1869" s="74" t="s">
        <v>7062</v>
      </c>
      <c r="F1869" s="74" t="s">
        <v>7063</v>
      </c>
      <c r="G1869" s="74" t="s">
        <v>7063</v>
      </c>
      <c r="H1869" s="74" t="str">
        <f t="shared" si="121"/>
        <v>B57</v>
      </c>
      <c r="I1869" s="74" t="str">
        <f>IF(ISERROR(VLOOKUP(H1869,BD!BN$2:BO$51,2,FALSE)),"",VLOOKUP(H1869,BD!BN$2:BO$51,2,FALSE))</f>
        <v>BLOQUE 57</v>
      </c>
      <c r="J1869" s="74" t="str">
        <f t="shared" si="123"/>
        <v>SH</v>
      </c>
      <c r="K1869" s="74" t="str">
        <f t="shared" si="122"/>
        <v>SHUSHUFINDI</v>
      </c>
      <c r="L1869" s="74" t="str">
        <f t="shared" si="122"/>
        <v>PAD</v>
      </c>
      <c r="M1869" s="74" t="str">
        <f t="shared" si="120"/>
        <v>SHUSHUFINDI-048</v>
      </c>
      <c r="N1869" s="71" t="s">
        <v>3382</v>
      </c>
    </row>
    <row r="1870" spans="1:14">
      <c r="A1870" s="74" t="s">
        <v>2940</v>
      </c>
      <c r="B1870" s="74" t="s">
        <v>6309</v>
      </c>
      <c r="C1870" s="74" t="s">
        <v>3032</v>
      </c>
      <c r="D1870" s="74" t="s">
        <v>3374</v>
      </c>
      <c r="E1870" s="74" t="s">
        <v>7064</v>
      </c>
      <c r="F1870" s="74" t="s">
        <v>7065</v>
      </c>
      <c r="G1870" s="74" t="s">
        <v>7065</v>
      </c>
      <c r="H1870" s="74" t="str">
        <f t="shared" si="121"/>
        <v>B57</v>
      </c>
      <c r="I1870" s="74" t="str">
        <f>IF(ISERROR(VLOOKUP(H1870,BD!BN$2:BO$51,2,FALSE)),"",VLOOKUP(H1870,BD!BN$2:BO$51,2,FALSE))</f>
        <v>BLOQUE 57</v>
      </c>
      <c r="J1870" s="74" t="str">
        <f t="shared" si="123"/>
        <v>SH</v>
      </c>
      <c r="K1870" s="74" t="str">
        <f t="shared" si="122"/>
        <v>SHUSHUFINDI</v>
      </c>
      <c r="L1870" s="74" t="str">
        <f t="shared" si="122"/>
        <v>PAD</v>
      </c>
      <c r="M1870" s="74" t="str">
        <f t="shared" si="120"/>
        <v>SHUSHUFINDI-050</v>
      </c>
      <c r="N1870" s="71" t="s">
        <v>3382</v>
      </c>
    </row>
    <row r="1871" spans="1:14">
      <c r="A1871" s="74" t="s">
        <v>2940</v>
      </c>
      <c r="B1871" s="74" t="s">
        <v>6309</v>
      </c>
      <c r="C1871" s="74" t="s">
        <v>3032</v>
      </c>
      <c r="D1871" s="74" t="s">
        <v>3374</v>
      </c>
      <c r="E1871" s="74" t="s">
        <v>7066</v>
      </c>
      <c r="F1871" s="74" t="s">
        <v>7067</v>
      </c>
      <c r="G1871" s="74" t="s">
        <v>7067</v>
      </c>
      <c r="H1871" s="74" t="str">
        <f t="shared" si="121"/>
        <v>B57</v>
      </c>
      <c r="I1871" s="74" t="str">
        <f>IF(ISERROR(VLOOKUP(H1871,BD!BN$2:BO$51,2,FALSE)),"",VLOOKUP(H1871,BD!BN$2:BO$51,2,FALSE))</f>
        <v>BLOQUE 57</v>
      </c>
      <c r="J1871" s="74" t="str">
        <f t="shared" si="123"/>
        <v>SH</v>
      </c>
      <c r="K1871" s="74" t="str">
        <f t="shared" si="122"/>
        <v>SHUSHUFINDI</v>
      </c>
      <c r="L1871" s="74" t="str">
        <f t="shared" si="122"/>
        <v>PAD</v>
      </c>
      <c r="M1871" s="74" t="str">
        <f t="shared" ref="M1871:M1934" si="124">+IF(F1871=F1870,E1871&amp;RIGHT(G1871,2),E1871)</f>
        <v>SHUSHUFINDI-055</v>
      </c>
      <c r="N1871" s="71" t="s">
        <v>3382</v>
      </c>
    </row>
    <row r="1872" spans="1:14">
      <c r="A1872" s="74" t="s">
        <v>2940</v>
      </c>
      <c r="B1872" s="74" t="s">
        <v>6309</v>
      </c>
      <c r="C1872" s="74" t="s">
        <v>3032</v>
      </c>
      <c r="D1872" s="74" t="s">
        <v>3374</v>
      </c>
      <c r="E1872" s="74" t="s">
        <v>7068</v>
      </c>
      <c r="F1872" s="74" t="s">
        <v>7069</v>
      </c>
      <c r="G1872" s="74" t="s">
        <v>7069</v>
      </c>
      <c r="H1872" s="74" t="str">
        <f t="shared" si="121"/>
        <v>B57</v>
      </c>
      <c r="I1872" s="74" t="str">
        <f>IF(ISERROR(VLOOKUP(H1872,BD!BN$2:BO$51,2,FALSE)),"",VLOOKUP(H1872,BD!BN$2:BO$51,2,FALSE))</f>
        <v>BLOQUE 57</v>
      </c>
      <c r="J1872" s="74" t="str">
        <f t="shared" si="123"/>
        <v>SH</v>
      </c>
      <c r="K1872" s="74" t="str">
        <f t="shared" si="122"/>
        <v>SHUSHUFINDI</v>
      </c>
      <c r="L1872" s="74" t="str">
        <f t="shared" si="122"/>
        <v>PAD</v>
      </c>
      <c r="M1872" s="74" t="str">
        <f t="shared" si="124"/>
        <v>SHUSHUFINDI-056</v>
      </c>
      <c r="N1872" s="71" t="s">
        <v>3382</v>
      </c>
    </row>
    <row r="1873" spans="1:14">
      <c r="A1873" s="74" t="s">
        <v>2940</v>
      </c>
      <c r="B1873" s="74" t="s">
        <v>6309</v>
      </c>
      <c r="C1873" s="74" t="s">
        <v>3032</v>
      </c>
      <c r="D1873" s="74" t="s">
        <v>3374</v>
      </c>
      <c r="E1873" s="74" t="s">
        <v>7070</v>
      </c>
      <c r="F1873" s="74" t="s">
        <v>7071</v>
      </c>
      <c r="G1873" s="74" t="s">
        <v>7071</v>
      </c>
      <c r="H1873" s="74" t="str">
        <f t="shared" si="121"/>
        <v>B57</v>
      </c>
      <c r="I1873" s="74" t="str">
        <f>IF(ISERROR(VLOOKUP(H1873,BD!BN$2:BO$51,2,FALSE)),"",VLOOKUP(H1873,BD!BN$2:BO$51,2,FALSE))</f>
        <v>BLOQUE 57</v>
      </c>
      <c r="J1873" s="74" t="str">
        <f t="shared" si="123"/>
        <v>SH</v>
      </c>
      <c r="K1873" s="74" t="str">
        <f t="shared" si="122"/>
        <v>SHUSHUFINDI</v>
      </c>
      <c r="L1873" s="74" t="str">
        <f t="shared" si="122"/>
        <v>PAD</v>
      </c>
      <c r="M1873" s="74" t="str">
        <f t="shared" si="124"/>
        <v>SHUSHUFINDI-057</v>
      </c>
      <c r="N1873" s="71" t="s">
        <v>3382</v>
      </c>
    </row>
    <row r="1874" spans="1:14">
      <c r="A1874" s="74" t="s">
        <v>2940</v>
      </c>
      <c r="B1874" s="74" t="s">
        <v>6309</v>
      </c>
      <c r="C1874" s="74" t="s">
        <v>3032</v>
      </c>
      <c r="D1874" s="74" t="s">
        <v>3374</v>
      </c>
      <c r="E1874" s="74" t="s">
        <v>7072</v>
      </c>
      <c r="F1874" s="74" t="s">
        <v>7073</v>
      </c>
      <c r="G1874" s="74" t="s">
        <v>7073</v>
      </c>
      <c r="H1874" s="74" t="str">
        <f t="shared" si="121"/>
        <v>B57</v>
      </c>
      <c r="I1874" s="74" t="str">
        <f>IF(ISERROR(VLOOKUP(H1874,BD!BN$2:BO$51,2,FALSE)),"",VLOOKUP(H1874,BD!BN$2:BO$51,2,FALSE))</f>
        <v>BLOQUE 57</v>
      </c>
      <c r="J1874" s="74" t="str">
        <f t="shared" si="123"/>
        <v>SH</v>
      </c>
      <c r="K1874" s="74" t="str">
        <f t="shared" si="122"/>
        <v>SHUSHUFINDI</v>
      </c>
      <c r="L1874" s="74" t="str">
        <f t="shared" si="122"/>
        <v>PAD</v>
      </c>
      <c r="M1874" s="74" t="str">
        <f t="shared" si="124"/>
        <v>SHUSHUFINDI-058</v>
      </c>
      <c r="N1874" s="71" t="s">
        <v>3382</v>
      </c>
    </row>
    <row r="1875" spans="1:14">
      <c r="A1875" s="74" t="s">
        <v>2940</v>
      </c>
      <c r="B1875" s="74" t="s">
        <v>6309</v>
      </c>
      <c r="C1875" s="74" t="s">
        <v>3032</v>
      </c>
      <c r="D1875" s="74" t="s">
        <v>3374</v>
      </c>
      <c r="E1875" s="74" t="s">
        <v>7074</v>
      </c>
      <c r="F1875" s="74" t="s">
        <v>7075</v>
      </c>
      <c r="G1875" s="74" t="s">
        <v>7075</v>
      </c>
      <c r="H1875" s="74" t="str">
        <f t="shared" si="121"/>
        <v>B57</v>
      </c>
      <c r="I1875" s="74" t="str">
        <f>IF(ISERROR(VLOOKUP(H1875,BD!BN$2:BO$51,2,FALSE)),"",VLOOKUP(H1875,BD!BN$2:BO$51,2,FALSE))</f>
        <v>BLOQUE 57</v>
      </c>
      <c r="J1875" s="74" t="str">
        <f t="shared" si="123"/>
        <v>SH</v>
      </c>
      <c r="K1875" s="74" t="str">
        <f t="shared" si="122"/>
        <v>SHUSHUFINDI</v>
      </c>
      <c r="L1875" s="74" t="str">
        <f t="shared" si="122"/>
        <v>PAD</v>
      </c>
      <c r="M1875" s="74" t="str">
        <f t="shared" si="124"/>
        <v>SHUSHUFINDI-059</v>
      </c>
      <c r="N1875" s="71" t="s">
        <v>3382</v>
      </c>
    </row>
    <row r="1876" spans="1:14">
      <c r="A1876" s="74" t="s">
        <v>2940</v>
      </c>
      <c r="B1876" s="74" t="s">
        <v>6309</v>
      </c>
      <c r="C1876" s="74" t="s">
        <v>3032</v>
      </c>
      <c r="D1876" s="74" t="s">
        <v>3374</v>
      </c>
      <c r="E1876" s="74" t="s">
        <v>7076</v>
      </c>
      <c r="F1876" s="74" t="s">
        <v>7077</v>
      </c>
      <c r="G1876" s="74" t="s">
        <v>7077</v>
      </c>
      <c r="H1876" s="74" t="str">
        <f t="shared" si="121"/>
        <v>B57</v>
      </c>
      <c r="I1876" s="74" t="str">
        <f>IF(ISERROR(VLOOKUP(H1876,BD!BN$2:BO$51,2,FALSE)),"",VLOOKUP(H1876,BD!BN$2:BO$51,2,FALSE))</f>
        <v>BLOQUE 57</v>
      </c>
      <c r="J1876" s="74" t="str">
        <f t="shared" si="123"/>
        <v>SH</v>
      </c>
      <c r="K1876" s="74" t="str">
        <f t="shared" si="122"/>
        <v>SHUSHUFINDI</v>
      </c>
      <c r="L1876" s="74" t="str">
        <f t="shared" si="122"/>
        <v>PAD</v>
      </c>
      <c r="M1876" s="74" t="str">
        <f t="shared" si="124"/>
        <v>SHUSHUFINDI-060</v>
      </c>
      <c r="N1876" s="71" t="s">
        <v>3382</v>
      </c>
    </row>
    <row r="1877" spans="1:14">
      <c r="A1877" s="74" t="s">
        <v>2940</v>
      </c>
      <c r="B1877" s="74" t="s">
        <v>6309</v>
      </c>
      <c r="C1877" s="74" t="s">
        <v>3032</v>
      </c>
      <c r="D1877" s="74" t="s">
        <v>3374</v>
      </c>
      <c r="E1877" s="74" t="s">
        <v>7078</v>
      </c>
      <c r="F1877" s="74" t="s">
        <v>7079</v>
      </c>
      <c r="G1877" s="74" t="s">
        <v>7079</v>
      </c>
      <c r="H1877" s="74" t="str">
        <f t="shared" si="121"/>
        <v>B57</v>
      </c>
      <c r="I1877" s="74" t="str">
        <f>IF(ISERROR(VLOOKUP(H1877,BD!BN$2:BO$51,2,FALSE)),"",VLOOKUP(H1877,BD!BN$2:BO$51,2,FALSE))</f>
        <v>BLOQUE 57</v>
      </c>
      <c r="J1877" s="74" t="str">
        <f t="shared" si="123"/>
        <v>SH</v>
      </c>
      <c r="K1877" s="74" t="str">
        <f t="shared" si="122"/>
        <v>SHUSHUFINDI</v>
      </c>
      <c r="L1877" s="74" t="str">
        <f t="shared" si="122"/>
        <v>PAD</v>
      </c>
      <c r="M1877" s="74" t="str">
        <f t="shared" si="124"/>
        <v>SHUSHUFINDI-061</v>
      </c>
      <c r="N1877" s="71" t="s">
        <v>3382</v>
      </c>
    </row>
    <row r="1878" spans="1:14">
      <c r="A1878" s="74" t="s">
        <v>2940</v>
      </c>
      <c r="B1878" s="74" t="s">
        <v>6309</v>
      </c>
      <c r="C1878" s="74" t="s">
        <v>3032</v>
      </c>
      <c r="D1878" s="74" t="s">
        <v>3374</v>
      </c>
      <c r="E1878" s="74" t="s">
        <v>7080</v>
      </c>
      <c r="F1878" s="74" t="s">
        <v>7081</v>
      </c>
      <c r="G1878" s="74" t="s">
        <v>7081</v>
      </c>
      <c r="H1878" s="74" t="str">
        <f t="shared" si="121"/>
        <v>B57</v>
      </c>
      <c r="I1878" s="74" t="str">
        <f>IF(ISERROR(VLOOKUP(H1878,BD!BN$2:BO$51,2,FALSE)),"",VLOOKUP(H1878,BD!BN$2:BO$51,2,FALSE))</f>
        <v>BLOQUE 57</v>
      </c>
      <c r="J1878" s="74" t="str">
        <f t="shared" si="123"/>
        <v>SH</v>
      </c>
      <c r="K1878" s="74" t="str">
        <f t="shared" si="122"/>
        <v>SHUSHUFINDI</v>
      </c>
      <c r="L1878" s="74" t="str">
        <f t="shared" si="122"/>
        <v>PAD</v>
      </c>
      <c r="M1878" s="74" t="str">
        <f t="shared" si="124"/>
        <v>SHUSHUFINDI-063</v>
      </c>
      <c r="N1878" s="71" t="s">
        <v>3382</v>
      </c>
    </row>
    <row r="1879" spans="1:14">
      <c r="A1879" s="74" t="s">
        <v>2940</v>
      </c>
      <c r="B1879" s="74" t="s">
        <v>6309</v>
      </c>
      <c r="C1879" s="74" t="s">
        <v>3032</v>
      </c>
      <c r="D1879" s="74" t="s">
        <v>3374</v>
      </c>
      <c r="E1879" s="74" t="s">
        <v>7082</v>
      </c>
      <c r="F1879" s="74" t="s">
        <v>7083</v>
      </c>
      <c r="G1879" s="74" t="s">
        <v>7083</v>
      </c>
      <c r="H1879" s="74" t="str">
        <f t="shared" si="121"/>
        <v>B57</v>
      </c>
      <c r="I1879" s="74" t="str">
        <f>IF(ISERROR(VLOOKUP(H1879,BD!BN$2:BO$51,2,FALSE)),"",VLOOKUP(H1879,BD!BN$2:BO$51,2,FALSE))</f>
        <v>BLOQUE 57</v>
      </c>
      <c r="J1879" s="74" t="str">
        <f t="shared" si="123"/>
        <v>SH</v>
      </c>
      <c r="K1879" s="74" t="str">
        <f t="shared" si="122"/>
        <v>SHUSHUFINDI</v>
      </c>
      <c r="L1879" s="74" t="str">
        <f t="shared" si="122"/>
        <v>PAD</v>
      </c>
      <c r="M1879" s="74" t="str">
        <f t="shared" si="124"/>
        <v>SHUSHUFINDI-051</v>
      </c>
      <c r="N1879" s="71" t="s">
        <v>3382</v>
      </c>
    </row>
    <row r="1880" spans="1:14">
      <c r="A1880" s="74" t="s">
        <v>2940</v>
      </c>
      <c r="B1880" s="74" t="s">
        <v>6309</v>
      </c>
      <c r="C1880" s="74" t="s">
        <v>3032</v>
      </c>
      <c r="D1880" s="74" t="s">
        <v>3374</v>
      </c>
      <c r="E1880" s="74" t="s">
        <v>7084</v>
      </c>
      <c r="F1880" s="74" t="s">
        <v>7085</v>
      </c>
      <c r="G1880" s="74" t="s">
        <v>7085</v>
      </c>
      <c r="H1880" s="74" t="str">
        <f t="shared" si="121"/>
        <v>B57</v>
      </c>
      <c r="I1880" s="74" t="str">
        <f>IF(ISERROR(VLOOKUP(H1880,BD!BN$2:BO$51,2,FALSE)),"",VLOOKUP(H1880,BD!BN$2:BO$51,2,FALSE))</f>
        <v>BLOQUE 57</v>
      </c>
      <c r="J1880" s="74" t="str">
        <f t="shared" si="123"/>
        <v>SH</v>
      </c>
      <c r="K1880" s="74" t="str">
        <f t="shared" si="122"/>
        <v>SHUSHUFINDI</v>
      </c>
      <c r="L1880" s="74" t="str">
        <f t="shared" si="122"/>
        <v>PAD</v>
      </c>
      <c r="M1880" s="74" t="str">
        <f t="shared" si="124"/>
        <v>SHUSHUFINDI-068</v>
      </c>
      <c r="N1880" s="71" t="s">
        <v>3382</v>
      </c>
    </row>
    <row r="1881" spans="1:14">
      <c r="A1881" s="74" t="s">
        <v>2940</v>
      </c>
      <c r="B1881" s="74" t="s">
        <v>6309</v>
      </c>
      <c r="C1881" s="74" t="s">
        <v>3032</v>
      </c>
      <c r="D1881" s="74" t="s">
        <v>3374</v>
      </c>
      <c r="E1881" s="74" t="s">
        <v>7086</v>
      </c>
      <c r="F1881" s="74" t="s">
        <v>7087</v>
      </c>
      <c r="G1881" s="74" t="s">
        <v>7087</v>
      </c>
      <c r="H1881" s="74" t="str">
        <f t="shared" si="121"/>
        <v>B57</v>
      </c>
      <c r="I1881" s="74" t="str">
        <f>IF(ISERROR(VLOOKUP(H1881,BD!BN$2:BO$51,2,FALSE)),"",VLOOKUP(H1881,BD!BN$2:BO$51,2,FALSE))</f>
        <v>BLOQUE 57</v>
      </c>
      <c r="J1881" s="74" t="str">
        <f t="shared" si="123"/>
        <v>SH</v>
      </c>
      <c r="K1881" s="74" t="str">
        <f t="shared" si="122"/>
        <v>SHUSHUFINDI</v>
      </c>
      <c r="L1881" s="74" t="str">
        <f t="shared" si="122"/>
        <v>PAD</v>
      </c>
      <c r="M1881" s="74" t="str">
        <f t="shared" si="124"/>
        <v>SHUSHUFINDI-069</v>
      </c>
      <c r="N1881" s="71" t="s">
        <v>3382</v>
      </c>
    </row>
    <row r="1882" spans="1:14">
      <c r="A1882" s="74" t="s">
        <v>2940</v>
      </c>
      <c r="B1882" s="74" t="s">
        <v>6309</v>
      </c>
      <c r="C1882" s="74" t="s">
        <v>3032</v>
      </c>
      <c r="D1882" s="74" t="s">
        <v>3374</v>
      </c>
      <c r="E1882" s="74" t="s">
        <v>7088</v>
      </c>
      <c r="F1882" s="74" t="s">
        <v>7089</v>
      </c>
      <c r="G1882" s="74" t="s">
        <v>7089</v>
      </c>
      <c r="H1882" s="74" t="str">
        <f t="shared" si="121"/>
        <v>B57</v>
      </c>
      <c r="I1882" s="74" t="str">
        <f>IF(ISERROR(VLOOKUP(H1882,BD!BN$2:BO$51,2,FALSE)),"",VLOOKUP(H1882,BD!BN$2:BO$51,2,FALSE))</f>
        <v>BLOQUE 57</v>
      </c>
      <c r="J1882" s="74" t="str">
        <f t="shared" si="123"/>
        <v>SH</v>
      </c>
      <c r="K1882" s="74" t="str">
        <f t="shared" si="122"/>
        <v>SHUSHUFINDI</v>
      </c>
      <c r="L1882" s="74" t="str">
        <f t="shared" si="122"/>
        <v>PAD</v>
      </c>
      <c r="M1882" s="74" t="str">
        <f t="shared" si="124"/>
        <v>SHUSHUFINDI-070</v>
      </c>
      <c r="N1882" s="71" t="s">
        <v>3382</v>
      </c>
    </row>
    <row r="1883" spans="1:14">
      <c r="A1883" s="74" t="s">
        <v>2940</v>
      </c>
      <c r="B1883" s="74" t="s">
        <v>6309</v>
      </c>
      <c r="C1883" s="74" t="s">
        <v>3032</v>
      </c>
      <c r="D1883" s="74" t="s">
        <v>3374</v>
      </c>
      <c r="E1883" s="74" t="s">
        <v>7090</v>
      </c>
      <c r="F1883" s="74" t="s">
        <v>7091</v>
      </c>
      <c r="G1883" s="74" t="s">
        <v>7091</v>
      </c>
      <c r="H1883" s="74" t="str">
        <f t="shared" si="121"/>
        <v>B57</v>
      </c>
      <c r="I1883" s="74" t="str">
        <f>IF(ISERROR(VLOOKUP(H1883,BD!BN$2:BO$51,2,FALSE)),"",VLOOKUP(H1883,BD!BN$2:BO$51,2,FALSE))</f>
        <v>BLOQUE 57</v>
      </c>
      <c r="J1883" s="74" t="str">
        <f t="shared" si="123"/>
        <v>SH</v>
      </c>
      <c r="K1883" s="74" t="str">
        <f t="shared" si="122"/>
        <v>SHUSHUFINDI</v>
      </c>
      <c r="L1883" s="74" t="str">
        <f t="shared" si="122"/>
        <v>PAD</v>
      </c>
      <c r="M1883" s="74" t="str">
        <f t="shared" si="124"/>
        <v>SHUSHUFINDI-075</v>
      </c>
      <c r="N1883" s="71" t="s">
        <v>3382</v>
      </c>
    </row>
    <row r="1884" spans="1:14">
      <c r="A1884" s="74" t="s">
        <v>2940</v>
      </c>
      <c r="B1884" s="74" t="s">
        <v>6309</v>
      </c>
      <c r="C1884" s="74" t="s">
        <v>3032</v>
      </c>
      <c r="D1884" s="74" t="s">
        <v>3374</v>
      </c>
      <c r="E1884" s="74" t="s">
        <v>7092</v>
      </c>
      <c r="F1884" s="74" t="s">
        <v>7093</v>
      </c>
      <c r="G1884" s="74" t="s">
        <v>7093</v>
      </c>
      <c r="H1884" s="74" t="str">
        <f t="shared" si="121"/>
        <v>B57</v>
      </c>
      <c r="I1884" s="74" t="str">
        <f>IF(ISERROR(VLOOKUP(H1884,BD!BN$2:BO$51,2,FALSE)),"",VLOOKUP(H1884,BD!BN$2:BO$51,2,FALSE))</f>
        <v>BLOQUE 57</v>
      </c>
      <c r="J1884" s="74" t="str">
        <f t="shared" si="123"/>
        <v>SH</v>
      </c>
      <c r="K1884" s="74" t="str">
        <f t="shared" si="122"/>
        <v>SHUSHUFINDI</v>
      </c>
      <c r="L1884" s="74" t="str">
        <f t="shared" si="122"/>
        <v>PAD</v>
      </c>
      <c r="M1884" s="74" t="str">
        <f t="shared" si="124"/>
        <v>SHUSHUFINDI-033</v>
      </c>
      <c r="N1884" s="71" t="s">
        <v>3382</v>
      </c>
    </row>
    <row r="1885" spans="1:14">
      <c r="A1885" s="74" t="s">
        <v>2940</v>
      </c>
      <c r="B1885" s="74" t="s">
        <v>6309</v>
      </c>
      <c r="C1885" s="74" t="s">
        <v>3032</v>
      </c>
      <c r="D1885" s="74" t="s">
        <v>3374</v>
      </c>
      <c r="E1885" s="74" t="s">
        <v>7094</v>
      </c>
      <c r="F1885" s="74" t="s">
        <v>7095</v>
      </c>
      <c r="G1885" s="74" t="s">
        <v>7095</v>
      </c>
      <c r="H1885" s="74" t="str">
        <f t="shared" si="121"/>
        <v>B57</v>
      </c>
      <c r="I1885" s="74" t="str">
        <f>IF(ISERROR(VLOOKUP(H1885,BD!BN$2:BO$51,2,FALSE)),"",VLOOKUP(H1885,BD!BN$2:BO$51,2,FALSE))</f>
        <v>BLOQUE 57</v>
      </c>
      <c r="J1885" s="74" t="str">
        <f t="shared" si="123"/>
        <v>SH</v>
      </c>
      <c r="K1885" s="74" t="str">
        <f t="shared" si="122"/>
        <v>SHUSHUFINDI</v>
      </c>
      <c r="L1885" s="74" t="str">
        <f t="shared" si="122"/>
        <v>PAD</v>
      </c>
      <c r="M1885" s="74" t="str">
        <f t="shared" si="124"/>
        <v>SHUSHUFINDI-034</v>
      </c>
      <c r="N1885" s="71" t="s">
        <v>3382</v>
      </c>
    </row>
    <row r="1886" spans="1:14">
      <c r="A1886" s="74" t="s">
        <v>2940</v>
      </c>
      <c r="B1886" s="74" t="s">
        <v>6309</v>
      </c>
      <c r="C1886" s="74" t="s">
        <v>3032</v>
      </c>
      <c r="D1886" s="74" t="s">
        <v>3374</v>
      </c>
      <c r="E1886" s="74" t="s">
        <v>7096</v>
      </c>
      <c r="F1886" s="74" t="s">
        <v>7097</v>
      </c>
      <c r="G1886" s="74" t="s">
        <v>7097</v>
      </c>
      <c r="H1886" s="74" t="str">
        <f t="shared" si="121"/>
        <v>B57</v>
      </c>
      <c r="I1886" s="74" t="str">
        <f>IF(ISERROR(VLOOKUP(H1886,BD!BN$2:BO$51,2,FALSE)),"",VLOOKUP(H1886,BD!BN$2:BO$51,2,FALSE))</f>
        <v>BLOQUE 57</v>
      </c>
      <c r="J1886" s="74" t="str">
        <f t="shared" si="123"/>
        <v>SH</v>
      </c>
      <c r="K1886" s="74" t="str">
        <f t="shared" si="122"/>
        <v>SHUSHUFINDI</v>
      </c>
      <c r="L1886" s="74" t="str">
        <f t="shared" si="122"/>
        <v>PAD</v>
      </c>
      <c r="M1886" s="74" t="str">
        <f t="shared" si="124"/>
        <v>SHUSHUFINDI-037</v>
      </c>
      <c r="N1886" s="71" t="s">
        <v>3382</v>
      </c>
    </row>
    <row r="1887" spans="1:14">
      <c r="A1887" s="74" t="s">
        <v>2940</v>
      </c>
      <c r="B1887" s="74" t="s">
        <v>6309</v>
      </c>
      <c r="C1887" s="74" t="s">
        <v>3032</v>
      </c>
      <c r="D1887" s="74" t="s">
        <v>3374</v>
      </c>
      <c r="E1887" s="74" t="s">
        <v>7098</v>
      </c>
      <c r="F1887" s="74" t="s">
        <v>7099</v>
      </c>
      <c r="G1887" s="74" t="s">
        <v>7099</v>
      </c>
      <c r="H1887" s="74" t="str">
        <f t="shared" si="121"/>
        <v>B57</v>
      </c>
      <c r="I1887" s="74" t="str">
        <f>IF(ISERROR(VLOOKUP(H1887,BD!BN$2:BO$51,2,FALSE)),"",VLOOKUP(H1887,BD!BN$2:BO$51,2,FALSE))</f>
        <v>BLOQUE 57</v>
      </c>
      <c r="J1887" s="74" t="str">
        <f t="shared" si="123"/>
        <v>SH</v>
      </c>
      <c r="K1887" s="74" t="str">
        <f t="shared" si="122"/>
        <v>SHUSHUFINDI</v>
      </c>
      <c r="L1887" s="74" t="str">
        <f t="shared" si="122"/>
        <v>PAD</v>
      </c>
      <c r="M1887" s="74" t="str">
        <f t="shared" si="124"/>
        <v>SHUSHUFINDI-038</v>
      </c>
      <c r="N1887" s="71" t="s">
        <v>3382</v>
      </c>
    </row>
    <row r="1888" spans="1:14">
      <c r="A1888" s="74" t="s">
        <v>2940</v>
      </c>
      <c r="B1888" s="74" t="s">
        <v>6309</v>
      </c>
      <c r="C1888" s="74" t="s">
        <v>3032</v>
      </c>
      <c r="D1888" s="74" t="s">
        <v>3374</v>
      </c>
      <c r="E1888" s="74" t="s">
        <v>7100</v>
      </c>
      <c r="F1888" s="74" t="s">
        <v>7101</v>
      </c>
      <c r="G1888" s="74" t="s">
        <v>7101</v>
      </c>
      <c r="H1888" s="74" t="str">
        <f t="shared" si="121"/>
        <v>B57</v>
      </c>
      <c r="I1888" s="74" t="str">
        <f>IF(ISERROR(VLOOKUP(H1888,BD!BN$2:BO$51,2,FALSE)),"",VLOOKUP(H1888,BD!BN$2:BO$51,2,FALSE))</f>
        <v>BLOQUE 57</v>
      </c>
      <c r="J1888" s="74" t="str">
        <f t="shared" si="123"/>
        <v>SH</v>
      </c>
      <c r="K1888" s="74" t="str">
        <f t="shared" si="122"/>
        <v>SHUSHUFINDI</v>
      </c>
      <c r="L1888" s="74" t="str">
        <f t="shared" si="122"/>
        <v>PAD</v>
      </c>
      <c r="M1888" s="74" t="str">
        <f t="shared" si="124"/>
        <v>SHUSHUFINDI-039</v>
      </c>
      <c r="N1888" s="71" t="s">
        <v>3382</v>
      </c>
    </row>
    <row r="1889" spans="1:14">
      <c r="A1889" s="74" t="s">
        <v>2940</v>
      </c>
      <c r="B1889" s="74" t="s">
        <v>6309</v>
      </c>
      <c r="C1889" s="74" t="s">
        <v>3032</v>
      </c>
      <c r="D1889" s="74" t="s">
        <v>3374</v>
      </c>
      <c r="E1889" s="74" t="s">
        <v>7102</v>
      </c>
      <c r="F1889" s="74" t="s">
        <v>7103</v>
      </c>
      <c r="G1889" s="74" t="s">
        <v>7103</v>
      </c>
      <c r="H1889" s="74" t="str">
        <f>+A1889</f>
        <v>B57</v>
      </c>
      <c r="I1889" s="74" t="str">
        <f>IF(ISERROR(VLOOKUP(H1889,BD!BN$2:BO$51,2,FALSE)),"",VLOOKUP(H1889,BD!BN$2:BO$51,2,FALSE))</f>
        <v>BLOQUE 57</v>
      </c>
      <c r="J1889" s="74" t="str">
        <f>IF(B1889="","",B1889)</f>
        <v>SH</v>
      </c>
      <c r="K1889" s="74" t="str">
        <f>+C1889</f>
        <v>SHUSHUFINDI</v>
      </c>
      <c r="L1889" s="74" t="str">
        <f>+D1889</f>
        <v>PAD</v>
      </c>
      <c r="M1889" s="74" t="str">
        <f t="shared" si="124"/>
        <v>SHUSHUFINDI-042B</v>
      </c>
      <c r="N1889" s="71" t="s">
        <v>3382</v>
      </c>
    </row>
    <row r="1890" spans="1:14">
      <c r="A1890" s="74" t="s">
        <v>2940</v>
      </c>
      <c r="B1890" s="74" t="s">
        <v>6309</v>
      </c>
      <c r="C1890" s="74" t="s">
        <v>3032</v>
      </c>
      <c r="D1890" s="74" t="s">
        <v>3374</v>
      </c>
      <c r="E1890" s="74" t="s">
        <v>7104</v>
      </c>
      <c r="F1890" s="74" t="s">
        <v>7105</v>
      </c>
      <c r="G1890" s="74" t="s">
        <v>7105</v>
      </c>
      <c r="H1890" s="74" t="str">
        <f t="shared" si="121"/>
        <v>B57</v>
      </c>
      <c r="I1890" s="74" t="str">
        <f>IF(ISERROR(VLOOKUP(H1890,BD!BN$2:BO$51,2,FALSE)),"",VLOOKUP(H1890,BD!BN$2:BO$51,2,FALSE))</f>
        <v>BLOQUE 57</v>
      </c>
      <c r="J1890" s="74" t="str">
        <f t="shared" si="123"/>
        <v>SH</v>
      </c>
      <c r="K1890" s="74" t="str">
        <f t="shared" si="122"/>
        <v>SHUSHUFINDI</v>
      </c>
      <c r="L1890" s="74" t="str">
        <f t="shared" si="122"/>
        <v>PAD</v>
      </c>
      <c r="M1890" s="74" t="str">
        <f t="shared" si="124"/>
        <v>SHUSHUFINDI-043</v>
      </c>
      <c r="N1890" s="71" t="s">
        <v>3382</v>
      </c>
    </row>
    <row r="1891" spans="1:14">
      <c r="A1891" s="74" t="s">
        <v>2940</v>
      </c>
      <c r="B1891" s="74" t="s">
        <v>6309</v>
      </c>
      <c r="C1891" s="74" t="s">
        <v>3032</v>
      </c>
      <c r="D1891" s="74" t="s">
        <v>3374</v>
      </c>
      <c r="E1891" s="74" t="s">
        <v>7106</v>
      </c>
      <c r="F1891" s="74" t="s">
        <v>7107</v>
      </c>
      <c r="G1891" s="74" t="s">
        <v>7107</v>
      </c>
      <c r="H1891" s="74" t="str">
        <f t="shared" si="121"/>
        <v>B57</v>
      </c>
      <c r="I1891" s="74" t="str">
        <f>IF(ISERROR(VLOOKUP(H1891,BD!BN$2:BO$51,2,FALSE)),"",VLOOKUP(H1891,BD!BN$2:BO$51,2,FALSE))</f>
        <v>BLOQUE 57</v>
      </c>
      <c r="J1891" s="74" t="str">
        <f t="shared" si="123"/>
        <v>SH</v>
      </c>
      <c r="K1891" s="74" t="str">
        <f t="shared" si="122"/>
        <v>SHUSHUFINDI</v>
      </c>
      <c r="L1891" s="74" t="str">
        <f t="shared" si="122"/>
        <v>PAD</v>
      </c>
      <c r="M1891" s="74" t="str">
        <f t="shared" si="124"/>
        <v>SHUSHUFINDI-045</v>
      </c>
      <c r="N1891" s="71" t="s">
        <v>3382</v>
      </c>
    </row>
    <row r="1892" spans="1:14">
      <c r="A1892" s="74" t="s">
        <v>2940</v>
      </c>
      <c r="B1892" s="74" t="s">
        <v>6309</v>
      </c>
      <c r="C1892" s="74" t="s">
        <v>3032</v>
      </c>
      <c r="D1892" s="74" t="s">
        <v>3374</v>
      </c>
      <c r="E1892" s="74" t="s">
        <v>7108</v>
      </c>
      <c r="F1892" s="74" t="s">
        <v>7109</v>
      </c>
      <c r="G1892" s="74" t="s">
        <v>7109</v>
      </c>
      <c r="H1892" s="74" t="str">
        <f t="shared" si="121"/>
        <v>B57</v>
      </c>
      <c r="I1892" s="74" t="str">
        <f>IF(ISERROR(VLOOKUP(H1892,BD!BN$2:BO$51,2,FALSE)),"",VLOOKUP(H1892,BD!BN$2:BO$51,2,FALSE))</f>
        <v>BLOQUE 57</v>
      </c>
      <c r="J1892" s="74" t="str">
        <f t="shared" si="123"/>
        <v>SH</v>
      </c>
      <c r="K1892" s="74" t="str">
        <f t="shared" si="122"/>
        <v>SHUSHUFINDI</v>
      </c>
      <c r="L1892" s="74" t="str">
        <f t="shared" si="122"/>
        <v>PAD</v>
      </c>
      <c r="M1892" s="74" t="str">
        <f t="shared" si="124"/>
        <v>SHUSHUFINDI-077</v>
      </c>
      <c r="N1892" s="71" t="s">
        <v>3382</v>
      </c>
    </row>
    <row r="1893" spans="1:14">
      <c r="A1893" s="74" t="s">
        <v>2940</v>
      </c>
      <c r="B1893" s="74" t="s">
        <v>6309</v>
      </c>
      <c r="C1893" s="74" t="s">
        <v>3032</v>
      </c>
      <c r="D1893" s="74" t="s">
        <v>3374</v>
      </c>
      <c r="E1893" s="74" t="s">
        <v>7110</v>
      </c>
      <c r="F1893" s="74" t="s">
        <v>7111</v>
      </c>
      <c r="G1893" s="74" t="s">
        <v>7111</v>
      </c>
      <c r="H1893" s="74" t="str">
        <f t="shared" si="121"/>
        <v>B57</v>
      </c>
      <c r="I1893" s="74" t="str">
        <f>IF(ISERROR(VLOOKUP(H1893,BD!BN$2:BO$51,2,FALSE)),"",VLOOKUP(H1893,BD!BN$2:BO$51,2,FALSE))</f>
        <v>BLOQUE 57</v>
      </c>
      <c r="J1893" s="74" t="str">
        <f t="shared" si="123"/>
        <v>SH</v>
      </c>
      <c r="K1893" s="74" t="str">
        <f t="shared" si="122"/>
        <v>SHUSHUFINDI</v>
      </c>
      <c r="L1893" s="74" t="str">
        <f t="shared" si="122"/>
        <v>PAD</v>
      </c>
      <c r="M1893" s="74" t="str">
        <f t="shared" si="124"/>
        <v>SHUSHUFINDI-078</v>
      </c>
      <c r="N1893" s="71" t="s">
        <v>3382</v>
      </c>
    </row>
    <row r="1894" spans="1:14">
      <c r="A1894" s="74" t="s">
        <v>2940</v>
      </c>
      <c r="B1894" s="74" t="s">
        <v>6309</v>
      </c>
      <c r="C1894" s="74" t="s">
        <v>3032</v>
      </c>
      <c r="D1894" s="74" t="s">
        <v>3374</v>
      </c>
      <c r="E1894" s="74" t="s">
        <v>7112</v>
      </c>
      <c r="F1894" s="74" t="s">
        <v>7113</v>
      </c>
      <c r="G1894" s="74" t="s">
        <v>7113</v>
      </c>
      <c r="H1894" s="74" t="str">
        <f t="shared" si="121"/>
        <v>B57</v>
      </c>
      <c r="I1894" s="74" t="str">
        <f>IF(ISERROR(VLOOKUP(H1894,BD!BN$2:BO$51,2,FALSE)),"",VLOOKUP(H1894,BD!BN$2:BO$51,2,FALSE))</f>
        <v>BLOQUE 57</v>
      </c>
      <c r="J1894" s="74" t="str">
        <f t="shared" si="123"/>
        <v>SH</v>
      </c>
      <c r="K1894" s="74" t="str">
        <f t="shared" si="122"/>
        <v>SHUSHUFINDI</v>
      </c>
      <c r="L1894" s="74" t="str">
        <f t="shared" si="122"/>
        <v>PAD</v>
      </c>
      <c r="M1894" s="74" t="str">
        <f t="shared" si="124"/>
        <v>SHUSHUFINDI-080</v>
      </c>
      <c r="N1894" s="71" t="s">
        <v>3382</v>
      </c>
    </row>
    <row r="1895" spans="1:14">
      <c r="A1895" s="74" t="s">
        <v>2940</v>
      </c>
      <c r="B1895" s="74" t="s">
        <v>6309</v>
      </c>
      <c r="C1895" s="74" t="s">
        <v>3032</v>
      </c>
      <c r="D1895" s="74" t="s">
        <v>3374</v>
      </c>
      <c r="E1895" s="74" t="s">
        <v>7114</v>
      </c>
      <c r="F1895" s="74" t="s">
        <v>7115</v>
      </c>
      <c r="G1895" s="74" t="s">
        <v>7115</v>
      </c>
      <c r="H1895" s="74" t="str">
        <f t="shared" si="121"/>
        <v>B57</v>
      </c>
      <c r="I1895" s="74" t="str">
        <f>IF(ISERROR(VLOOKUP(H1895,BD!BN$2:BO$51,2,FALSE)),"",VLOOKUP(H1895,BD!BN$2:BO$51,2,FALSE))</f>
        <v>BLOQUE 57</v>
      </c>
      <c r="J1895" s="74" t="str">
        <f t="shared" si="123"/>
        <v>SH</v>
      </c>
      <c r="K1895" s="74" t="str">
        <f t="shared" si="122"/>
        <v>SHUSHUFINDI</v>
      </c>
      <c r="L1895" s="74" t="str">
        <f t="shared" si="122"/>
        <v>PAD</v>
      </c>
      <c r="M1895" s="74" t="str">
        <f t="shared" si="124"/>
        <v>SHUSHUFINDI-081</v>
      </c>
      <c r="N1895" s="71" t="s">
        <v>3382</v>
      </c>
    </row>
    <row r="1896" spans="1:14">
      <c r="A1896" s="74" t="s">
        <v>2940</v>
      </c>
      <c r="B1896" s="74" t="s">
        <v>6309</v>
      </c>
      <c r="C1896" s="74" t="s">
        <v>3032</v>
      </c>
      <c r="D1896" s="74" t="s">
        <v>3374</v>
      </c>
      <c r="E1896" s="74" t="s">
        <v>7116</v>
      </c>
      <c r="F1896" s="74" t="s">
        <v>7117</v>
      </c>
      <c r="G1896" s="74" t="s">
        <v>7117</v>
      </c>
      <c r="H1896" s="74" t="str">
        <f t="shared" si="121"/>
        <v>B57</v>
      </c>
      <c r="I1896" s="74" t="str">
        <f>IF(ISERROR(VLOOKUP(H1896,BD!BN$2:BO$51,2,FALSE)),"",VLOOKUP(H1896,BD!BN$2:BO$51,2,FALSE))</f>
        <v>BLOQUE 57</v>
      </c>
      <c r="J1896" s="74" t="str">
        <f t="shared" si="123"/>
        <v>SH</v>
      </c>
      <c r="K1896" s="74" t="str">
        <f t="shared" si="122"/>
        <v>SHUSHUFINDI</v>
      </c>
      <c r="L1896" s="74" t="str">
        <f t="shared" si="122"/>
        <v>PAD</v>
      </c>
      <c r="M1896" s="74" t="str">
        <f t="shared" si="124"/>
        <v>SHUSHUFINDI-082</v>
      </c>
      <c r="N1896" s="71" t="s">
        <v>3382</v>
      </c>
    </row>
    <row r="1897" spans="1:14">
      <c r="A1897" s="74" t="s">
        <v>2940</v>
      </c>
      <c r="B1897" s="74" t="s">
        <v>6309</v>
      </c>
      <c r="C1897" s="74" t="s">
        <v>3032</v>
      </c>
      <c r="D1897" s="74" t="s">
        <v>3374</v>
      </c>
      <c r="E1897" s="74" t="s">
        <v>7118</v>
      </c>
      <c r="F1897" s="74" t="s">
        <v>7119</v>
      </c>
      <c r="G1897" s="74" t="s">
        <v>7119</v>
      </c>
      <c r="H1897" s="74" t="str">
        <f t="shared" si="121"/>
        <v>B57</v>
      </c>
      <c r="I1897" s="74" t="str">
        <f>IF(ISERROR(VLOOKUP(H1897,BD!BN$2:BO$51,2,FALSE)),"",VLOOKUP(H1897,BD!BN$2:BO$51,2,FALSE))</f>
        <v>BLOQUE 57</v>
      </c>
      <c r="J1897" s="74" t="str">
        <f t="shared" si="123"/>
        <v>SH</v>
      </c>
      <c r="K1897" s="74" t="str">
        <f t="shared" si="122"/>
        <v>SHUSHUFINDI</v>
      </c>
      <c r="L1897" s="74" t="str">
        <f t="shared" si="122"/>
        <v>PAD</v>
      </c>
      <c r="M1897" s="74" t="str">
        <f t="shared" si="124"/>
        <v>SHUSHUFINDI-085</v>
      </c>
      <c r="N1897" s="71" t="s">
        <v>3382</v>
      </c>
    </row>
    <row r="1898" spans="1:14">
      <c r="A1898" s="74" t="s">
        <v>2940</v>
      </c>
      <c r="B1898" s="74" t="s">
        <v>6309</v>
      </c>
      <c r="C1898" s="74" t="s">
        <v>3032</v>
      </c>
      <c r="D1898" s="74" t="s">
        <v>3374</v>
      </c>
      <c r="E1898" s="74" t="s">
        <v>7120</v>
      </c>
      <c r="F1898" s="74" t="s">
        <v>7121</v>
      </c>
      <c r="G1898" s="74" t="s">
        <v>7121</v>
      </c>
      <c r="H1898" s="74" t="str">
        <f t="shared" si="121"/>
        <v>B57</v>
      </c>
      <c r="I1898" s="74" t="str">
        <f>IF(ISERROR(VLOOKUP(H1898,BD!BN$2:BO$51,2,FALSE)),"",VLOOKUP(H1898,BD!BN$2:BO$51,2,FALSE))</f>
        <v>BLOQUE 57</v>
      </c>
      <c r="J1898" s="74" t="str">
        <f t="shared" si="123"/>
        <v>SH</v>
      </c>
      <c r="K1898" s="74" t="str">
        <f t="shared" si="122"/>
        <v>SHUSHUFINDI</v>
      </c>
      <c r="L1898" s="74" t="str">
        <f t="shared" si="122"/>
        <v>PAD</v>
      </c>
      <c r="M1898" s="74" t="str">
        <f t="shared" si="124"/>
        <v>SHUSHUFINDI-086</v>
      </c>
      <c r="N1898" s="71" t="s">
        <v>3382</v>
      </c>
    </row>
    <row r="1899" spans="1:14">
      <c r="A1899" s="74" t="s">
        <v>2940</v>
      </c>
      <c r="B1899" s="74" t="s">
        <v>6309</v>
      </c>
      <c r="C1899" s="74" t="s">
        <v>3032</v>
      </c>
      <c r="D1899" s="74" t="s">
        <v>3374</v>
      </c>
      <c r="E1899" s="74" t="s">
        <v>7122</v>
      </c>
      <c r="F1899" s="74" t="s">
        <v>7123</v>
      </c>
      <c r="G1899" s="74" t="s">
        <v>7123</v>
      </c>
      <c r="H1899" s="74" t="str">
        <f t="shared" ref="H1899:H1962" si="125">+A1899</f>
        <v>B57</v>
      </c>
      <c r="I1899" s="74" t="str">
        <f>IF(ISERROR(VLOOKUP(H1899,BD!BN$2:BO$51,2,FALSE)),"",VLOOKUP(H1899,BD!BN$2:BO$51,2,FALSE))</f>
        <v>BLOQUE 57</v>
      </c>
      <c r="J1899" s="74" t="str">
        <f t="shared" si="123"/>
        <v>SH</v>
      </c>
      <c r="K1899" s="74" t="str">
        <f t="shared" si="122"/>
        <v>SHUSHUFINDI</v>
      </c>
      <c r="L1899" s="74" t="str">
        <f t="shared" si="122"/>
        <v>PAD</v>
      </c>
      <c r="M1899" s="74" t="str">
        <f t="shared" si="124"/>
        <v>SHUSHUFINDI-087</v>
      </c>
      <c r="N1899" s="71" t="s">
        <v>3382</v>
      </c>
    </row>
    <row r="1900" spans="1:14">
      <c r="A1900" s="74" t="s">
        <v>2940</v>
      </c>
      <c r="B1900" s="74" t="s">
        <v>6309</v>
      </c>
      <c r="C1900" s="74" t="s">
        <v>3032</v>
      </c>
      <c r="D1900" s="74" t="s">
        <v>3374</v>
      </c>
      <c r="E1900" s="74" t="s">
        <v>7124</v>
      </c>
      <c r="F1900" s="74" t="s">
        <v>7125</v>
      </c>
      <c r="G1900" s="74" t="s">
        <v>7125</v>
      </c>
      <c r="H1900" s="74" t="str">
        <f t="shared" si="125"/>
        <v>B57</v>
      </c>
      <c r="I1900" s="74" t="str">
        <f>IF(ISERROR(VLOOKUP(H1900,BD!BN$2:BO$51,2,FALSE)),"",VLOOKUP(H1900,BD!BN$2:BO$51,2,FALSE))</f>
        <v>BLOQUE 57</v>
      </c>
      <c r="J1900" s="74" t="str">
        <f t="shared" si="123"/>
        <v>SH</v>
      </c>
      <c r="K1900" s="74" t="str">
        <f t="shared" si="122"/>
        <v>SHUSHUFINDI</v>
      </c>
      <c r="L1900" s="74" t="str">
        <f t="shared" si="122"/>
        <v>PAD</v>
      </c>
      <c r="M1900" s="74" t="str">
        <f t="shared" si="124"/>
        <v>SHUSHUFINDI-089</v>
      </c>
      <c r="N1900" s="71" t="s">
        <v>3382</v>
      </c>
    </row>
    <row r="1901" spans="1:14">
      <c r="A1901" s="74" t="s">
        <v>2940</v>
      </c>
      <c r="B1901" s="74" t="s">
        <v>6309</v>
      </c>
      <c r="C1901" s="74" t="s">
        <v>3032</v>
      </c>
      <c r="D1901" s="74" t="s">
        <v>3374</v>
      </c>
      <c r="E1901" s="74" t="s">
        <v>7126</v>
      </c>
      <c r="F1901" s="74" t="s">
        <v>7127</v>
      </c>
      <c r="G1901" s="74" t="s">
        <v>7127</v>
      </c>
      <c r="H1901" s="74" t="str">
        <f t="shared" si="125"/>
        <v>B57</v>
      </c>
      <c r="I1901" s="74" t="str">
        <f>IF(ISERROR(VLOOKUP(H1901,BD!BN$2:BO$51,2,FALSE)),"",VLOOKUP(H1901,BD!BN$2:BO$51,2,FALSE))</f>
        <v>BLOQUE 57</v>
      </c>
      <c r="J1901" s="74" t="str">
        <f t="shared" si="123"/>
        <v>SH</v>
      </c>
      <c r="K1901" s="74" t="str">
        <f t="shared" si="122"/>
        <v>SHUSHUFINDI</v>
      </c>
      <c r="L1901" s="74" t="str">
        <f t="shared" si="122"/>
        <v>PAD</v>
      </c>
      <c r="M1901" s="74" t="str">
        <f t="shared" si="124"/>
        <v>SHUSHUFINDI-091</v>
      </c>
      <c r="N1901" s="71" t="s">
        <v>3382</v>
      </c>
    </row>
    <row r="1902" spans="1:14">
      <c r="A1902" s="74" t="s">
        <v>2940</v>
      </c>
      <c r="B1902" s="74" t="s">
        <v>6309</v>
      </c>
      <c r="C1902" s="74" t="s">
        <v>3032</v>
      </c>
      <c r="D1902" s="74" t="s">
        <v>3374</v>
      </c>
      <c r="E1902" s="74" t="s">
        <v>7128</v>
      </c>
      <c r="F1902" s="74" t="s">
        <v>7129</v>
      </c>
      <c r="G1902" s="74" t="s">
        <v>7129</v>
      </c>
      <c r="H1902" s="74" t="str">
        <f t="shared" si="125"/>
        <v>B57</v>
      </c>
      <c r="I1902" s="74" t="str">
        <f>IF(ISERROR(VLOOKUP(H1902,BD!BN$2:BO$51,2,FALSE)),"",VLOOKUP(H1902,BD!BN$2:BO$51,2,FALSE))</f>
        <v>BLOQUE 57</v>
      </c>
      <c r="J1902" s="74" t="str">
        <f t="shared" si="123"/>
        <v>SH</v>
      </c>
      <c r="K1902" s="74" t="str">
        <f t="shared" si="122"/>
        <v>SHUSHUFINDI</v>
      </c>
      <c r="L1902" s="74" t="str">
        <f t="shared" si="122"/>
        <v>PAD</v>
      </c>
      <c r="M1902" s="74" t="str">
        <f t="shared" si="124"/>
        <v>SHUSHUFINDI-092</v>
      </c>
      <c r="N1902" s="71" t="s">
        <v>3382</v>
      </c>
    </row>
    <row r="1903" spans="1:14">
      <c r="A1903" s="74" t="s">
        <v>2940</v>
      </c>
      <c r="B1903" s="74" t="s">
        <v>6309</v>
      </c>
      <c r="C1903" s="74" t="s">
        <v>3032</v>
      </c>
      <c r="D1903" s="74" t="s">
        <v>3374</v>
      </c>
      <c r="E1903" s="74" t="s">
        <v>7130</v>
      </c>
      <c r="F1903" s="74" t="s">
        <v>7131</v>
      </c>
      <c r="G1903" s="74" t="s">
        <v>7131</v>
      </c>
      <c r="H1903" s="74" t="str">
        <f t="shared" si="125"/>
        <v>B57</v>
      </c>
      <c r="I1903" s="74" t="str">
        <f>IF(ISERROR(VLOOKUP(H1903,BD!BN$2:BO$51,2,FALSE)),"",VLOOKUP(H1903,BD!BN$2:BO$51,2,FALSE))</f>
        <v>BLOQUE 57</v>
      </c>
      <c r="J1903" s="74" t="str">
        <f t="shared" si="123"/>
        <v>SH</v>
      </c>
      <c r="K1903" s="74" t="str">
        <f t="shared" si="122"/>
        <v>SHUSHUFINDI</v>
      </c>
      <c r="L1903" s="74" t="str">
        <f t="shared" si="122"/>
        <v>PAD</v>
      </c>
      <c r="M1903" s="74" t="str">
        <f t="shared" si="124"/>
        <v>SHUSHUFINDI-093</v>
      </c>
      <c r="N1903" s="71" t="s">
        <v>3382</v>
      </c>
    </row>
    <row r="1904" spans="1:14">
      <c r="A1904" s="74" t="s">
        <v>2940</v>
      </c>
      <c r="B1904" s="74" t="s">
        <v>6309</v>
      </c>
      <c r="C1904" s="74" t="s">
        <v>3032</v>
      </c>
      <c r="D1904" s="74" t="s">
        <v>3374</v>
      </c>
      <c r="E1904" s="74" t="s">
        <v>7132</v>
      </c>
      <c r="F1904" s="74" t="s">
        <v>7133</v>
      </c>
      <c r="G1904" s="74" t="s">
        <v>7133</v>
      </c>
      <c r="H1904" s="74" t="str">
        <f t="shared" si="125"/>
        <v>B57</v>
      </c>
      <c r="I1904" s="74" t="str">
        <f>IF(ISERROR(VLOOKUP(H1904,BD!BN$2:BO$51,2,FALSE)),"",VLOOKUP(H1904,BD!BN$2:BO$51,2,FALSE))</f>
        <v>BLOQUE 57</v>
      </c>
      <c r="J1904" s="74" t="str">
        <f t="shared" si="123"/>
        <v>SH</v>
      </c>
      <c r="K1904" s="74" t="str">
        <f t="shared" si="122"/>
        <v>SHUSHUFINDI</v>
      </c>
      <c r="L1904" s="74" t="str">
        <f t="shared" si="122"/>
        <v>PAD</v>
      </c>
      <c r="M1904" s="74" t="str">
        <f t="shared" si="124"/>
        <v>SHUSHUFINDI-094</v>
      </c>
      <c r="N1904" s="71" t="s">
        <v>3382</v>
      </c>
    </row>
    <row r="1905" spans="1:14">
      <c r="A1905" s="74" t="s">
        <v>2940</v>
      </c>
      <c r="B1905" s="74" t="s">
        <v>6309</v>
      </c>
      <c r="C1905" s="74" t="s">
        <v>3032</v>
      </c>
      <c r="D1905" s="74" t="s">
        <v>3374</v>
      </c>
      <c r="E1905" s="74" t="s">
        <v>7134</v>
      </c>
      <c r="F1905" s="74" t="s">
        <v>7135</v>
      </c>
      <c r="G1905" s="74" t="s">
        <v>7135</v>
      </c>
      <c r="H1905" s="74" t="str">
        <f t="shared" si="125"/>
        <v>B57</v>
      </c>
      <c r="I1905" s="74" t="str">
        <f>IF(ISERROR(VLOOKUP(H1905,BD!BN$2:BO$51,2,FALSE)),"",VLOOKUP(H1905,BD!BN$2:BO$51,2,FALSE))</f>
        <v>BLOQUE 57</v>
      </c>
      <c r="J1905" s="74" t="str">
        <f t="shared" si="123"/>
        <v>SH</v>
      </c>
      <c r="K1905" s="74" t="str">
        <f t="shared" si="122"/>
        <v>SHUSHUFINDI</v>
      </c>
      <c r="L1905" s="74" t="str">
        <f t="shared" si="122"/>
        <v>PAD</v>
      </c>
      <c r="M1905" s="74" t="str">
        <f t="shared" si="124"/>
        <v>SHUSHUFINDI-095</v>
      </c>
      <c r="N1905" s="71" t="s">
        <v>3382</v>
      </c>
    </row>
    <row r="1906" spans="1:14">
      <c r="A1906" s="74" t="s">
        <v>2940</v>
      </c>
      <c r="B1906" s="74" t="s">
        <v>6309</v>
      </c>
      <c r="C1906" s="74" t="s">
        <v>3032</v>
      </c>
      <c r="D1906" s="74" t="s">
        <v>3374</v>
      </c>
      <c r="E1906" s="74" t="s">
        <v>7136</v>
      </c>
      <c r="F1906" s="74" t="s">
        <v>7137</v>
      </c>
      <c r="G1906" s="74" t="s">
        <v>7137</v>
      </c>
      <c r="H1906" s="74" t="str">
        <f t="shared" si="125"/>
        <v>B57</v>
      </c>
      <c r="I1906" s="74" t="str">
        <f>IF(ISERROR(VLOOKUP(H1906,BD!BN$2:BO$51,2,FALSE)),"",VLOOKUP(H1906,BD!BN$2:BO$51,2,FALSE))</f>
        <v>BLOQUE 57</v>
      </c>
      <c r="J1906" s="74" t="str">
        <f t="shared" si="123"/>
        <v>SH</v>
      </c>
      <c r="K1906" s="74" t="str">
        <f t="shared" si="122"/>
        <v>SHUSHUFINDI</v>
      </c>
      <c r="L1906" s="74" t="str">
        <f t="shared" si="122"/>
        <v>PAD</v>
      </c>
      <c r="M1906" s="74" t="str">
        <f t="shared" si="124"/>
        <v>SHUSHUFINDI-097</v>
      </c>
      <c r="N1906" s="71" t="s">
        <v>3382</v>
      </c>
    </row>
    <row r="1907" spans="1:14">
      <c r="A1907" s="74" t="s">
        <v>2940</v>
      </c>
      <c r="B1907" s="74" t="s">
        <v>6309</v>
      </c>
      <c r="C1907" s="74" t="s">
        <v>3032</v>
      </c>
      <c r="D1907" s="74" t="s">
        <v>3374</v>
      </c>
      <c r="E1907" s="74" t="s">
        <v>7138</v>
      </c>
      <c r="F1907" s="74" t="s">
        <v>7139</v>
      </c>
      <c r="G1907" s="74" t="s">
        <v>7139</v>
      </c>
      <c r="H1907" s="74" t="str">
        <f t="shared" si="125"/>
        <v>B57</v>
      </c>
      <c r="I1907" s="74" t="str">
        <f>IF(ISERROR(VLOOKUP(H1907,BD!BN$2:BO$51,2,FALSE)),"",VLOOKUP(H1907,BD!BN$2:BO$51,2,FALSE))</f>
        <v>BLOQUE 57</v>
      </c>
      <c r="J1907" s="74" t="str">
        <f t="shared" si="123"/>
        <v>SH</v>
      </c>
      <c r="K1907" s="74" t="str">
        <f t="shared" si="122"/>
        <v>SHUSHUFINDI</v>
      </c>
      <c r="L1907" s="74" t="str">
        <f t="shared" si="122"/>
        <v>PAD</v>
      </c>
      <c r="M1907" s="74" t="str">
        <f t="shared" si="124"/>
        <v>SHUSHUFINDI-099</v>
      </c>
      <c r="N1907" s="71" t="s">
        <v>3382</v>
      </c>
    </row>
    <row r="1908" spans="1:14">
      <c r="A1908" s="74" t="s">
        <v>2940</v>
      </c>
      <c r="B1908" s="74" t="s">
        <v>6309</v>
      </c>
      <c r="C1908" s="74" t="s">
        <v>3032</v>
      </c>
      <c r="D1908" s="74" t="s">
        <v>3374</v>
      </c>
      <c r="E1908" s="74" t="s">
        <v>7140</v>
      </c>
      <c r="F1908" s="74" t="s">
        <v>7141</v>
      </c>
      <c r="G1908" s="74" t="s">
        <v>7141</v>
      </c>
      <c r="H1908" s="74" t="str">
        <f t="shared" si="125"/>
        <v>B57</v>
      </c>
      <c r="I1908" s="74" t="str">
        <f>IF(ISERROR(VLOOKUP(H1908,BD!BN$2:BO$51,2,FALSE)),"",VLOOKUP(H1908,BD!BN$2:BO$51,2,FALSE))</f>
        <v>BLOQUE 57</v>
      </c>
      <c r="J1908" s="74" t="str">
        <f t="shared" si="123"/>
        <v>SH</v>
      </c>
      <c r="K1908" s="74" t="str">
        <f t="shared" si="122"/>
        <v>SHUSHUFINDI</v>
      </c>
      <c r="L1908" s="74" t="str">
        <f t="shared" si="122"/>
        <v>PAD</v>
      </c>
      <c r="M1908" s="74" t="str">
        <f t="shared" si="124"/>
        <v>SHUSHUFINDI-101</v>
      </c>
      <c r="N1908" s="71" t="s">
        <v>3382</v>
      </c>
    </row>
    <row r="1909" spans="1:14">
      <c r="A1909" s="74" t="s">
        <v>2940</v>
      </c>
      <c r="B1909" s="74" t="s">
        <v>6309</v>
      </c>
      <c r="C1909" s="74" t="s">
        <v>3032</v>
      </c>
      <c r="D1909" s="74" t="s">
        <v>3374</v>
      </c>
      <c r="E1909" s="74" t="s">
        <v>7142</v>
      </c>
      <c r="F1909" s="74" t="s">
        <v>7143</v>
      </c>
      <c r="G1909" s="74" t="s">
        <v>7143</v>
      </c>
      <c r="H1909" s="74" t="str">
        <f t="shared" si="125"/>
        <v>B57</v>
      </c>
      <c r="I1909" s="74" t="str">
        <f>IF(ISERROR(VLOOKUP(H1909,BD!BN$2:BO$51,2,FALSE)),"",VLOOKUP(H1909,BD!BN$2:BO$51,2,FALSE))</f>
        <v>BLOQUE 57</v>
      </c>
      <c r="J1909" s="74" t="str">
        <f t="shared" si="123"/>
        <v>SH</v>
      </c>
      <c r="K1909" s="74" t="str">
        <f t="shared" si="122"/>
        <v>SHUSHUFINDI</v>
      </c>
      <c r="L1909" s="74" t="str">
        <f t="shared" si="122"/>
        <v>PAD</v>
      </c>
      <c r="M1909" s="74" t="str">
        <f t="shared" si="124"/>
        <v>SHUSHUFINDI-105</v>
      </c>
      <c r="N1909" s="71" t="s">
        <v>3382</v>
      </c>
    </row>
    <row r="1910" spans="1:14">
      <c r="A1910" s="74" t="s">
        <v>2940</v>
      </c>
      <c r="B1910" s="74" t="s">
        <v>6309</v>
      </c>
      <c r="C1910" s="74" t="s">
        <v>3032</v>
      </c>
      <c r="D1910" s="74" t="s">
        <v>3374</v>
      </c>
      <c r="E1910" s="74" t="s">
        <v>7144</v>
      </c>
      <c r="F1910" s="74" t="s">
        <v>7145</v>
      </c>
      <c r="G1910" s="74" t="s">
        <v>7145</v>
      </c>
      <c r="H1910" s="74" t="str">
        <f t="shared" si="125"/>
        <v>B57</v>
      </c>
      <c r="I1910" s="74" t="str">
        <f>IF(ISERROR(VLOOKUP(H1910,BD!BN$2:BO$51,2,FALSE)),"",VLOOKUP(H1910,BD!BN$2:BO$51,2,FALSE))</f>
        <v>BLOQUE 57</v>
      </c>
      <c r="J1910" s="74" t="str">
        <f t="shared" si="123"/>
        <v>SH</v>
      </c>
      <c r="K1910" s="74" t="str">
        <f t="shared" si="122"/>
        <v>SHUSHUFINDI</v>
      </c>
      <c r="L1910" s="74" t="str">
        <f t="shared" si="122"/>
        <v>PAD</v>
      </c>
      <c r="M1910" s="74" t="str">
        <f t="shared" si="124"/>
        <v>SHUSHUFINDI-006B</v>
      </c>
      <c r="N1910" s="71" t="s">
        <v>3382</v>
      </c>
    </row>
    <row r="1911" spans="1:14">
      <c r="A1911" s="74" t="s">
        <v>2940</v>
      </c>
      <c r="B1911" s="74" t="s">
        <v>6309</v>
      </c>
      <c r="C1911" s="74" t="s">
        <v>3032</v>
      </c>
      <c r="D1911" s="74" t="s">
        <v>3374</v>
      </c>
      <c r="E1911" s="74" t="s">
        <v>7146</v>
      </c>
      <c r="F1911" s="74" t="s">
        <v>7147</v>
      </c>
      <c r="G1911" s="74" t="s">
        <v>7147</v>
      </c>
      <c r="H1911" s="74" t="str">
        <f t="shared" si="125"/>
        <v>B57</v>
      </c>
      <c r="I1911" s="74" t="str">
        <f>IF(ISERROR(VLOOKUP(H1911,BD!BN$2:BO$51,2,FALSE)),"",VLOOKUP(H1911,BD!BN$2:BO$51,2,FALSE))</f>
        <v>BLOQUE 57</v>
      </c>
      <c r="J1911" s="74" t="str">
        <f t="shared" si="123"/>
        <v>SH</v>
      </c>
      <c r="K1911" s="74" t="str">
        <f t="shared" si="122"/>
        <v>SHUSHUFINDI</v>
      </c>
      <c r="L1911" s="74" t="str">
        <f t="shared" si="122"/>
        <v>PAD</v>
      </c>
      <c r="M1911" s="74" t="str">
        <f t="shared" si="124"/>
        <v>SHUSHUFINDI-020</v>
      </c>
      <c r="N1911" s="71" t="s">
        <v>3382</v>
      </c>
    </row>
    <row r="1912" spans="1:14">
      <c r="A1912" s="74" t="s">
        <v>2940</v>
      </c>
      <c r="B1912" s="74" t="s">
        <v>6309</v>
      </c>
      <c r="C1912" s="74" t="s">
        <v>3032</v>
      </c>
      <c r="D1912" s="74" t="s">
        <v>3374</v>
      </c>
      <c r="E1912" s="74" t="s">
        <v>7148</v>
      </c>
      <c r="F1912" s="74" t="s">
        <v>7149</v>
      </c>
      <c r="G1912" s="74" t="s">
        <v>7149</v>
      </c>
      <c r="H1912" s="74" t="str">
        <f t="shared" si="125"/>
        <v>B57</v>
      </c>
      <c r="I1912" s="74" t="str">
        <f>IF(ISERROR(VLOOKUP(H1912,BD!BN$2:BO$51,2,FALSE)),"",VLOOKUP(H1912,BD!BN$2:BO$51,2,FALSE))</f>
        <v>BLOQUE 57</v>
      </c>
      <c r="J1912" s="74" t="str">
        <f t="shared" si="123"/>
        <v>SH</v>
      </c>
      <c r="K1912" s="74" t="str">
        <f t="shared" si="122"/>
        <v>SHUSHUFINDI</v>
      </c>
      <c r="L1912" s="74" t="str">
        <f t="shared" si="122"/>
        <v>PAD</v>
      </c>
      <c r="M1912" s="74" t="str">
        <f t="shared" si="124"/>
        <v>SHUSHUFINDI-067</v>
      </c>
      <c r="N1912" s="71" t="s">
        <v>3382</v>
      </c>
    </row>
    <row r="1913" spans="1:14">
      <c r="A1913" s="74" t="s">
        <v>2940</v>
      </c>
      <c r="B1913" s="74" t="s">
        <v>6309</v>
      </c>
      <c r="C1913" s="74" t="s">
        <v>3032</v>
      </c>
      <c r="D1913" s="74" t="s">
        <v>3374</v>
      </c>
      <c r="E1913" s="74" t="s">
        <v>7150</v>
      </c>
      <c r="F1913" s="74" t="s">
        <v>7151</v>
      </c>
      <c r="G1913" s="74" t="s">
        <v>7151</v>
      </c>
      <c r="H1913" s="74" t="str">
        <f t="shared" si="125"/>
        <v>B57</v>
      </c>
      <c r="I1913" s="74" t="str">
        <f>IF(ISERROR(VLOOKUP(H1913,BD!BN$2:BO$51,2,FALSE)),"",VLOOKUP(H1913,BD!BN$2:BO$51,2,FALSE))</f>
        <v>BLOQUE 57</v>
      </c>
      <c r="J1913" s="74" t="str">
        <f t="shared" si="123"/>
        <v>SH</v>
      </c>
      <c r="K1913" s="74" t="str">
        <f t="shared" si="122"/>
        <v>SHUSHUFINDI</v>
      </c>
      <c r="L1913" s="74" t="str">
        <f t="shared" si="122"/>
        <v>PAD</v>
      </c>
      <c r="M1913" s="74" t="str">
        <f t="shared" si="124"/>
        <v>SHUSHUFINDI-045B</v>
      </c>
      <c r="N1913" s="71" t="s">
        <v>3382</v>
      </c>
    </row>
    <row r="1914" spans="1:14">
      <c r="A1914" s="74" t="s">
        <v>2940</v>
      </c>
      <c r="B1914" s="74" t="s">
        <v>6309</v>
      </c>
      <c r="C1914" s="74" t="s">
        <v>3032</v>
      </c>
      <c r="D1914" s="74" t="s">
        <v>3374</v>
      </c>
      <c r="E1914" s="74" t="s">
        <v>7152</v>
      </c>
      <c r="F1914" s="74" t="s">
        <v>7153</v>
      </c>
      <c r="G1914" s="74" t="s">
        <v>7153</v>
      </c>
      <c r="H1914" s="74" t="str">
        <f t="shared" si="125"/>
        <v>B57</v>
      </c>
      <c r="I1914" s="74" t="str">
        <f>IF(ISERROR(VLOOKUP(H1914,BD!BN$2:BO$51,2,FALSE)),"",VLOOKUP(H1914,BD!BN$2:BO$51,2,FALSE))</f>
        <v>BLOQUE 57</v>
      </c>
      <c r="J1914" s="74" t="str">
        <f t="shared" si="123"/>
        <v>SH</v>
      </c>
      <c r="K1914" s="74" t="str">
        <f t="shared" ref="K1914:L1971" si="126">+C1914</f>
        <v>SHUSHUFINDI</v>
      </c>
      <c r="L1914" s="74" t="str">
        <f t="shared" si="126"/>
        <v>PAD</v>
      </c>
      <c r="M1914" s="74" t="str">
        <f t="shared" si="124"/>
        <v>SHUSHUFINDI-028</v>
      </c>
      <c r="N1914" s="71" t="s">
        <v>3382</v>
      </c>
    </row>
    <row r="1915" spans="1:14">
      <c r="A1915" s="74" t="s">
        <v>2940</v>
      </c>
      <c r="B1915" s="74" t="s">
        <v>6309</v>
      </c>
      <c r="C1915" s="74" t="s">
        <v>3032</v>
      </c>
      <c r="D1915" s="74" t="s">
        <v>3374</v>
      </c>
      <c r="E1915" s="74" t="s">
        <v>7154</v>
      </c>
      <c r="F1915" s="74" t="s">
        <v>7155</v>
      </c>
      <c r="G1915" s="74" t="s">
        <v>7155</v>
      </c>
      <c r="H1915" s="74" t="str">
        <f t="shared" si="125"/>
        <v>B57</v>
      </c>
      <c r="I1915" s="74" t="str">
        <f>IF(ISERROR(VLOOKUP(H1915,BD!BN$2:BO$51,2,FALSE)),"",VLOOKUP(H1915,BD!BN$2:BO$51,2,FALSE))</f>
        <v>BLOQUE 57</v>
      </c>
      <c r="J1915" s="74" t="str">
        <f t="shared" si="123"/>
        <v>SH</v>
      </c>
      <c r="K1915" s="74" t="str">
        <f t="shared" si="126"/>
        <v>SHUSHUFINDI</v>
      </c>
      <c r="L1915" s="74" t="str">
        <f t="shared" si="126"/>
        <v>PAD</v>
      </c>
      <c r="M1915" s="74" t="str">
        <f t="shared" si="124"/>
        <v>SHUSHUFINDI-076</v>
      </c>
      <c r="N1915" s="71" t="s">
        <v>3382</v>
      </c>
    </row>
    <row r="1916" spans="1:14">
      <c r="A1916" s="74" t="s">
        <v>2940</v>
      </c>
      <c r="B1916" s="74" t="s">
        <v>6309</v>
      </c>
      <c r="C1916" s="74" t="s">
        <v>3032</v>
      </c>
      <c r="D1916" s="74" t="s">
        <v>3374</v>
      </c>
      <c r="E1916" s="74" t="s">
        <v>7156</v>
      </c>
      <c r="F1916" s="74" t="s">
        <v>7157</v>
      </c>
      <c r="G1916" s="74" t="s">
        <v>7157</v>
      </c>
      <c r="H1916" s="74" t="str">
        <f t="shared" si="125"/>
        <v>B57</v>
      </c>
      <c r="I1916" s="74" t="str">
        <f>IF(ISERROR(VLOOKUP(H1916,BD!BN$2:BO$51,2,FALSE)),"",VLOOKUP(H1916,BD!BN$2:BO$51,2,FALSE))</f>
        <v>BLOQUE 57</v>
      </c>
      <c r="J1916" s="74" t="str">
        <f t="shared" si="123"/>
        <v>SH</v>
      </c>
      <c r="K1916" s="74" t="str">
        <f t="shared" si="126"/>
        <v>SHUSHUFINDI</v>
      </c>
      <c r="L1916" s="74" t="str">
        <f t="shared" si="126"/>
        <v>PAD</v>
      </c>
      <c r="M1916" s="74" t="str">
        <f t="shared" si="124"/>
        <v>SHUSHUFINDI-074</v>
      </c>
      <c r="N1916" s="71" t="s">
        <v>3382</v>
      </c>
    </row>
    <row r="1917" spans="1:14">
      <c r="A1917" s="74" t="s">
        <v>2940</v>
      </c>
      <c r="B1917" s="74" t="s">
        <v>6309</v>
      </c>
      <c r="C1917" s="74" t="s">
        <v>3032</v>
      </c>
      <c r="D1917" s="74" t="s">
        <v>3374</v>
      </c>
      <c r="E1917" s="74" t="s">
        <v>7158</v>
      </c>
      <c r="F1917" s="74" t="s">
        <v>7159</v>
      </c>
      <c r="G1917" s="74" t="s">
        <v>7159</v>
      </c>
      <c r="H1917" s="74" t="str">
        <f t="shared" si="125"/>
        <v>B57</v>
      </c>
      <c r="I1917" s="74" t="str">
        <f>IF(ISERROR(VLOOKUP(H1917,BD!BN$2:BO$51,2,FALSE)),"",VLOOKUP(H1917,BD!BN$2:BO$51,2,FALSE))</f>
        <v>BLOQUE 57</v>
      </c>
      <c r="J1917" s="74" t="str">
        <f t="shared" si="123"/>
        <v>SH</v>
      </c>
      <c r="K1917" s="74" t="str">
        <f t="shared" si="126"/>
        <v>SHUSHUFINDI</v>
      </c>
      <c r="L1917" s="74" t="str">
        <f t="shared" si="126"/>
        <v>PAD</v>
      </c>
      <c r="M1917" s="74" t="str">
        <f t="shared" si="124"/>
        <v>SHUSHUFINDI-001AI</v>
      </c>
      <c r="N1917" s="71" t="s">
        <v>3382</v>
      </c>
    </row>
    <row r="1918" spans="1:14">
      <c r="A1918" s="74" t="s">
        <v>2940</v>
      </c>
      <c r="B1918" s="74" t="s">
        <v>6309</v>
      </c>
      <c r="C1918" s="74" t="s">
        <v>3032</v>
      </c>
      <c r="D1918" s="74" t="s">
        <v>3374</v>
      </c>
      <c r="E1918" s="74" t="s">
        <v>7160</v>
      </c>
      <c r="F1918" s="74" t="s">
        <v>7161</v>
      </c>
      <c r="G1918" s="74" t="s">
        <v>7161</v>
      </c>
      <c r="H1918" s="74" t="str">
        <f t="shared" si="125"/>
        <v>B57</v>
      </c>
      <c r="I1918" s="74" t="str">
        <f>IF(ISERROR(VLOOKUP(H1918,BD!BN$2:BO$51,2,FALSE)),"",VLOOKUP(H1918,BD!BN$2:BO$51,2,FALSE))</f>
        <v>BLOQUE 57</v>
      </c>
      <c r="J1918" s="74" t="str">
        <f t="shared" si="123"/>
        <v>SH</v>
      </c>
      <c r="K1918" s="74" t="str">
        <f t="shared" si="126"/>
        <v>SHUSHUFINDI</v>
      </c>
      <c r="L1918" s="74" t="str">
        <f t="shared" si="126"/>
        <v>PAD</v>
      </c>
      <c r="M1918" s="74" t="str">
        <f t="shared" si="124"/>
        <v>SHUSHUFINDI-020B</v>
      </c>
      <c r="N1918" s="71" t="s">
        <v>3382</v>
      </c>
    </row>
    <row r="1919" spans="1:14">
      <c r="A1919" s="74" t="s">
        <v>2940</v>
      </c>
      <c r="B1919" s="74" t="s">
        <v>6309</v>
      </c>
      <c r="C1919" s="74" t="s">
        <v>3032</v>
      </c>
      <c r="D1919" s="74" t="s">
        <v>3374</v>
      </c>
      <c r="E1919" s="74" t="s">
        <v>7162</v>
      </c>
      <c r="F1919" s="74" t="s">
        <v>7163</v>
      </c>
      <c r="G1919" s="74" t="s">
        <v>7163</v>
      </c>
      <c r="H1919" s="74" t="str">
        <f t="shared" si="125"/>
        <v>B57</v>
      </c>
      <c r="I1919" s="74" t="str">
        <f>IF(ISERROR(VLOOKUP(H1919,BD!BN$2:BO$51,2,FALSE)),"",VLOOKUP(H1919,BD!BN$2:BO$51,2,FALSE))</f>
        <v>BLOQUE 57</v>
      </c>
      <c r="J1919" s="74" t="str">
        <f t="shared" si="123"/>
        <v>SH</v>
      </c>
      <c r="K1919" s="74" t="str">
        <f t="shared" si="126"/>
        <v>SHUSHUFINDI</v>
      </c>
      <c r="L1919" s="74" t="str">
        <f t="shared" si="126"/>
        <v>PAD</v>
      </c>
      <c r="M1919" s="74" t="str">
        <f t="shared" si="124"/>
        <v>SHUSHUFINDI-001</v>
      </c>
      <c r="N1919" s="71" t="s">
        <v>3382</v>
      </c>
    </row>
    <row r="1920" spans="1:14">
      <c r="A1920" s="74" t="s">
        <v>2940</v>
      </c>
      <c r="B1920" s="74" t="s">
        <v>6309</v>
      </c>
      <c r="C1920" s="74" t="s">
        <v>3032</v>
      </c>
      <c r="D1920" s="74" t="s">
        <v>3374</v>
      </c>
      <c r="E1920" s="74" t="s">
        <v>7164</v>
      </c>
      <c r="F1920" s="74" t="s">
        <v>7165</v>
      </c>
      <c r="G1920" s="74" t="s">
        <v>7165</v>
      </c>
      <c r="H1920" s="74" t="str">
        <f t="shared" si="125"/>
        <v>B57</v>
      </c>
      <c r="I1920" s="74" t="str">
        <f>IF(ISERROR(VLOOKUP(H1920,BD!BN$2:BO$51,2,FALSE)),"",VLOOKUP(H1920,BD!BN$2:BO$51,2,FALSE))</f>
        <v>BLOQUE 57</v>
      </c>
      <c r="J1920" s="74" t="str">
        <f t="shared" si="123"/>
        <v>SH</v>
      </c>
      <c r="K1920" s="74" t="str">
        <f t="shared" si="126"/>
        <v>SHUSHUFINDI</v>
      </c>
      <c r="L1920" s="74" t="str">
        <f t="shared" si="126"/>
        <v>PAD</v>
      </c>
      <c r="M1920" s="74" t="str">
        <f t="shared" si="124"/>
        <v>SHUSHUFINDI-002I</v>
      </c>
      <c r="N1920" s="71" t="s">
        <v>3382</v>
      </c>
    </row>
    <row r="1921" spans="1:14">
      <c r="A1921" s="74" t="s">
        <v>2940</v>
      </c>
      <c r="B1921" s="74" t="s">
        <v>6309</v>
      </c>
      <c r="C1921" s="74" t="s">
        <v>3032</v>
      </c>
      <c r="D1921" s="74" t="s">
        <v>3374</v>
      </c>
      <c r="E1921" s="74" t="s">
        <v>7166</v>
      </c>
      <c r="F1921" s="74" t="s">
        <v>7167</v>
      </c>
      <c r="G1921" s="74" t="s">
        <v>7167</v>
      </c>
      <c r="H1921" s="74" t="str">
        <f t="shared" si="125"/>
        <v>B57</v>
      </c>
      <c r="I1921" s="74" t="str">
        <f>IF(ISERROR(VLOOKUP(H1921,BD!BN$2:BO$51,2,FALSE)),"",VLOOKUP(H1921,BD!BN$2:BO$51,2,FALSE))</f>
        <v>BLOQUE 57</v>
      </c>
      <c r="J1921" s="74" t="str">
        <f t="shared" si="123"/>
        <v>SH</v>
      </c>
      <c r="K1921" s="74" t="str">
        <f t="shared" si="126"/>
        <v>SHUSHUFINDI</v>
      </c>
      <c r="L1921" s="74" t="str">
        <f t="shared" si="126"/>
        <v>PAD</v>
      </c>
      <c r="M1921" s="74" t="str">
        <f t="shared" si="124"/>
        <v>SHUSHUFINDI-003AI</v>
      </c>
      <c r="N1921" s="71" t="s">
        <v>3382</v>
      </c>
    </row>
    <row r="1922" spans="1:14">
      <c r="A1922" s="74" t="s">
        <v>2940</v>
      </c>
      <c r="B1922" s="74" t="s">
        <v>6309</v>
      </c>
      <c r="C1922" s="74" t="s">
        <v>3032</v>
      </c>
      <c r="D1922" s="74" t="s">
        <v>3374</v>
      </c>
      <c r="E1922" s="74" t="s">
        <v>7168</v>
      </c>
      <c r="F1922" s="74" t="s">
        <v>7169</v>
      </c>
      <c r="G1922" s="74" t="s">
        <v>7169</v>
      </c>
      <c r="H1922" s="74" t="str">
        <f t="shared" si="125"/>
        <v>B57</v>
      </c>
      <c r="I1922" s="74" t="str">
        <f>IF(ISERROR(VLOOKUP(H1922,BD!BN$2:BO$51,2,FALSE)),"",VLOOKUP(H1922,BD!BN$2:BO$51,2,FALSE))</f>
        <v>BLOQUE 57</v>
      </c>
      <c r="J1922" s="74" t="str">
        <f t="shared" si="123"/>
        <v>SH</v>
      </c>
      <c r="K1922" s="74" t="str">
        <f t="shared" si="126"/>
        <v>SHUSHUFINDI</v>
      </c>
      <c r="L1922" s="74" t="str">
        <f t="shared" si="126"/>
        <v>PAD</v>
      </c>
      <c r="M1922" s="74" t="str">
        <f t="shared" si="124"/>
        <v>SHUSHUFINDI-003I</v>
      </c>
      <c r="N1922" s="71" t="s">
        <v>3382</v>
      </c>
    </row>
    <row r="1923" spans="1:14">
      <c r="A1923" s="74" t="s">
        <v>2940</v>
      </c>
      <c r="B1923" s="74" t="s">
        <v>6309</v>
      </c>
      <c r="C1923" s="74" t="s">
        <v>3032</v>
      </c>
      <c r="D1923" s="74" t="s">
        <v>3374</v>
      </c>
      <c r="E1923" s="74" t="s">
        <v>7170</v>
      </c>
      <c r="F1923" s="74" t="s">
        <v>7171</v>
      </c>
      <c r="G1923" s="74" t="s">
        <v>7171</v>
      </c>
      <c r="H1923" s="74" t="str">
        <f t="shared" si="125"/>
        <v>B57</v>
      </c>
      <c r="I1923" s="74" t="str">
        <f>IF(ISERROR(VLOOKUP(H1923,BD!BN$2:BO$51,2,FALSE)),"",VLOOKUP(H1923,BD!BN$2:BO$51,2,FALSE))</f>
        <v>BLOQUE 57</v>
      </c>
      <c r="J1923" s="74" t="str">
        <f t="shared" si="123"/>
        <v>SH</v>
      </c>
      <c r="K1923" s="74" t="str">
        <f t="shared" si="126"/>
        <v>SHUSHUFINDI</v>
      </c>
      <c r="L1923" s="74" t="str">
        <f t="shared" si="126"/>
        <v>PAD</v>
      </c>
      <c r="M1923" s="74" t="str">
        <f t="shared" si="124"/>
        <v>SHUSHUFINDI-004I</v>
      </c>
      <c r="N1923" s="71" t="s">
        <v>3382</v>
      </c>
    </row>
    <row r="1924" spans="1:14">
      <c r="A1924" s="74" t="s">
        <v>2940</v>
      </c>
      <c r="B1924" s="74" t="s">
        <v>6309</v>
      </c>
      <c r="C1924" s="74" t="s">
        <v>3032</v>
      </c>
      <c r="D1924" s="74" t="s">
        <v>3374</v>
      </c>
      <c r="E1924" s="74" t="s">
        <v>7172</v>
      </c>
      <c r="F1924" s="74" t="s">
        <v>7173</v>
      </c>
      <c r="G1924" s="74" t="s">
        <v>7173</v>
      </c>
      <c r="H1924" s="74" t="str">
        <f t="shared" si="125"/>
        <v>B57</v>
      </c>
      <c r="I1924" s="74" t="str">
        <f>IF(ISERROR(VLOOKUP(H1924,BD!BN$2:BO$51,2,FALSE)),"",VLOOKUP(H1924,BD!BN$2:BO$51,2,FALSE))</f>
        <v>BLOQUE 57</v>
      </c>
      <c r="J1924" s="74" t="str">
        <f t="shared" si="123"/>
        <v>SH</v>
      </c>
      <c r="K1924" s="74" t="str">
        <f t="shared" si="126"/>
        <v>SHUSHUFINDI</v>
      </c>
      <c r="L1924" s="74" t="str">
        <f t="shared" si="126"/>
        <v>PAD</v>
      </c>
      <c r="M1924" s="74" t="str">
        <f t="shared" si="124"/>
        <v>SHUSHUFINDI-004AI</v>
      </c>
      <c r="N1924" s="71" t="s">
        <v>3382</v>
      </c>
    </row>
    <row r="1925" spans="1:14">
      <c r="A1925" s="74" t="s">
        <v>2940</v>
      </c>
      <c r="B1925" s="74" t="s">
        <v>6309</v>
      </c>
      <c r="C1925" s="74" t="s">
        <v>3032</v>
      </c>
      <c r="D1925" s="74" t="s">
        <v>3374</v>
      </c>
      <c r="E1925" s="74" t="s">
        <v>7174</v>
      </c>
      <c r="F1925" s="74" t="s">
        <v>7175</v>
      </c>
      <c r="G1925" s="74" t="s">
        <v>7175</v>
      </c>
      <c r="H1925" s="74" t="str">
        <f t="shared" si="125"/>
        <v>B57</v>
      </c>
      <c r="I1925" s="74" t="str">
        <f>IF(ISERROR(VLOOKUP(H1925,BD!BN$2:BO$51,2,FALSE)),"",VLOOKUP(H1925,BD!BN$2:BO$51,2,FALSE))</f>
        <v>BLOQUE 57</v>
      </c>
      <c r="J1925" s="74" t="str">
        <f t="shared" ref="J1925:J1988" si="127">IF(B1925="","",B1925)</f>
        <v>SH</v>
      </c>
      <c r="K1925" s="74" t="str">
        <f t="shared" si="126"/>
        <v>SHUSHUFINDI</v>
      </c>
      <c r="L1925" s="74" t="str">
        <f t="shared" si="126"/>
        <v>PAD</v>
      </c>
      <c r="M1925" s="74" t="str">
        <f t="shared" si="124"/>
        <v>SHUSHUFINDI-005</v>
      </c>
      <c r="N1925" s="71" t="s">
        <v>3382</v>
      </c>
    </row>
    <row r="1926" spans="1:14">
      <c r="A1926" s="74" t="s">
        <v>2940</v>
      </c>
      <c r="B1926" s="74" t="s">
        <v>6309</v>
      </c>
      <c r="C1926" s="74" t="s">
        <v>3032</v>
      </c>
      <c r="D1926" s="74" t="s">
        <v>3374</v>
      </c>
      <c r="E1926" s="74" t="s">
        <v>7176</v>
      </c>
      <c r="F1926" s="74" t="s">
        <v>7177</v>
      </c>
      <c r="G1926" s="74" t="s">
        <v>7177</v>
      </c>
      <c r="H1926" s="74" t="str">
        <f t="shared" si="125"/>
        <v>B57</v>
      </c>
      <c r="I1926" s="74" t="str">
        <f>IF(ISERROR(VLOOKUP(H1926,BD!BN$2:BO$51,2,FALSE)),"",VLOOKUP(H1926,BD!BN$2:BO$51,2,FALSE))</f>
        <v>BLOQUE 57</v>
      </c>
      <c r="J1926" s="74" t="str">
        <f t="shared" si="127"/>
        <v>SH</v>
      </c>
      <c r="K1926" s="74" t="str">
        <f t="shared" si="126"/>
        <v>SHUSHUFINDI</v>
      </c>
      <c r="L1926" s="74" t="str">
        <f t="shared" si="126"/>
        <v>PAD</v>
      </c>
      <c r="M1926" s="74" t="str">
        <f t="shared" si="124"/>
        <v>SHUSHUFINDI-008</v>
      </c>
      <c r="N1926" s="71" t="s">
        <v>3382</v>
      </c>
    </row>
    <row r="1927" spans="1:14">
      <c r="A1927" s="74" t="s">
        <v>2940</v>
      </c>
      <c r="B1927" s="74" t="s">
        <v>6309</v>
      </c>
      <c r="C1927" s="74" t="s">
        <v>3032</v>
      </c>
      <c r="D1927" s="74" t="s">
        <v>3374</v>
      </c>
      <c r="E1927" s="74" t="s">
        <v>7178</v>
      </c>
      <c r="F1927" s="74" t="s">
        <v>7179</v>
      </c>
      <c r="G1927" s="74" t="s">
        <v>7179</v>
      </c>
      <c r="H1927" s="74" t="str">
        <f t="shared" si="125"/>
        <v>B57</v>
      </c>
      <c r="I1927" s="74" t="str">
        <f>IF(ISERROR(VLOOKUP(H1927,BD!BN$2:BO$51,2,FALSE)),"",VLOOKUP(H1927,BD!BN$2:BO$51,2,FALSE))</f>
        <v>BLOQUE 57</v>
      </c>
      <c r="J1927" s="74" t="str">
        <f t="shared" si="127"/>
        <v>SH</v>
      </c>
      <c r="K1927" s="74" t="str">
        <f t="shared" si="126"/>
        <v>SHUSHUFINDI</v>
      </c>
      <c r="L1927" s="74" t="str">
        <f t="shared" si="126"/>
        <v>PAD</v>
      </c>
      <c r="M1927" s="74" t="str">
        <f t="shared" si="124"/>
        <v>SHUSHUFINDI-009</v>
      </c>
      <c r="N1927" s="71" t="s">
        <v>3382</v>
      </c>
    </row>
    <row r="1928" spans="1:14">
      <c r="A1928" s="74" t="s">
        <v>2940</v>
      </c>
      <c r="B1928" s="74" t="s">
        <v>6309</v>
      </c>
      <c r="C1928" s="74" t="s">
        <v>3032</v>
      </c>
      <c r="D1928" s="74" t="s">
        <v>3374</v>
      </c>
      <c r="E1928" s="74" t="s">
        <v>7180</v>
      </c>
      <c r="F1928" s="74" t="s">
        <v>7181</v>
      </c>
      <c r="G1928" s="74" t="s">
        <v>7181</v>
      </c>
      <c r="H1928" s="74" t="str">
        <f t="shared" si="125"/>
        <v>B57</v>
      </c>
      <c r="I1928" s="74" t="str">
        <f>IF(ISERROR(VLOOKUP(H1928,BD!BN$2:BO$51,2,FALSE)),"",VLOOKUP(H1928,BD!BN$2:BO$51,2,FALSE))</f>
        <v>BLOQUE 57</v>
      </c>
      <c r="J1928" s="74" t="str">
        <f t="shared" si="127"/>
        <v>SH</v>
      </c>
      <c r="K1928" s="74" t="str">
        <f t="shared" si="126"/>
        <v>SHUSHUFINDI</v>
      </c>
      <c r="L1928" s="74" t="str">
        <f t="shared" si="126"/>
        <v>PAD</v>
      </c>
      <c r="M1928" s="74" t="str">
        <f t="shared" si="124"/>
        <v>SHUSHUFINDI-011</v>
      </c>
      <c r="N1928" s="71" t="s">
        <v>3382</v>
      </c>
    </row>
    <row r="1929" spans="1:14">
      <c r="A1929" s="74" t="s">
        <v>2940</v>
      </c>
      <c r="B1929" s="74" t="s">
        <v>6309</v>
      </c>
      <c r="C1929" s="74" t="s">
        <v>3032</v>
      </c>
      <c r="D1929" s="74" t="s">
        <v>3374</v>
      </c>
      <c r="E1929" s="74" t="s">
        <v>7182</v>
      </c>
      <c r="F1929" s="74" t="s">
        <v>7183</v>
      </c>
      <c r="G1929" s="74" t="s">
        <v>7183</v>
      </c>
      <c r="H1929" s="74" t="str">
        <f t="shared" si="125"/>
        <v>B57</v>
      </c>
      <c r="I1929" s="74" t="str">
        <f>IF(ISERROR(VLOOKUP(H1929,BD!BN$2:BO$51,2,FALSE)),"",VLOOKUP(H1929,BD!BN$2:BO$51,2,FALSE))</f>
        <v>BLOQUE 57</v>
      </c>
      <c r="J1929" s="74" t="str">
        <f t="shared" si="127"/>
        <v>SH</v>
      </c>
      <c r="K1929" s="74" t="str">
        <f t="shared" si="126"/>
        <v>SHUSHUFINDI</v>
      </c>
      <c r="L1929" s="74" t="str">
        <f t="shared" si="126"/>
        <v>PAD</v>
      </c>
      <c r="M1929" s="74" t="str">
        <f t="shared" si="124"/>
        <v>SHUSHUFINDI-014</v>
      </c>
      <c r="N1929" s="71" t="s">
        <v>3382</v>
      </c>
    </row>
    <row r="1930" spans="1:14">
      <c r="A1930" s="74" t="s">
        <v>2940</v>
      </c>
      <c r="B1930" s="74" t="s">
        <v>6309</v>
      </c>
      <c r="C1930" s="74" t="s">
        <v>3032</v>
      </c>
      <c r="D1930" s="74" t="s">
        <v>3374</v>
      </c>
      <c r="E1930" s="74" t="s">
        <v>7184</v>
      </c>
      <c r="F1930" s="74" t="s">
        <v>7185</v>
      </c>
      <c r="G1930" s="74" t="s">
        <v>7185</v>
      </c>
      <c r="H1930" s="74" t="str">
        <f t="shared" si="125"/>
        <v>B57</v>
      </c>
      <c r="I1930" s="74" t="str">
        <f>IF(ISERROR(VLOOKUP(H1930,BD!BN$2:BO$51,2,FALSE)),"",VLOOKUP(H1930,BD!BN$2:BO$51,2,FALSE))</f>
        <v>BLOQUE 57</v>
      </c>
      <c r="J1930" s="74" t="str">
        <f t="shared" si="127"/>
        <v>SH</v>
      </c>
      <c r="K1930" s="74" t="str">
        <f t="shared" si="126"/>
        <v>SHUSHUFINDI</v>
      </c>
      <c r="L1930" s="74" t="str">
        <f t="shared" si="126"/>
        <v>PAD</v>
      </c>
      <c r="M1930" s="74" t="str">
        <f t="shared" si="124"/>
        <v>SHUSHUFINDI-018</v>
      </c>
      <c r="N1930" s="71" t="s">
        <v>3382</v>
      </c>
    </row>
    <row r="1931" spans="1:14">
      <c r="A1931" s="74" t="s">
        <v>2940</v>
      </c>
      <c r="B1931" s="74" t="s">
        <v>6309</v>
      </c>
      <c r="C1931" s="74" t="s">
        <v>3032</v>
      </c>
      <c r="D1931" s="74" t="s">
        <v>3374</v>
      </c>
      <c r="E1931" s="74" t="s">
        <v>7186</v>
      </c>
      <c r="F1931" s="74" t="s">
        <v>7187</v>
      </c>
      <c r="G1931" s="74" t="s">
        <v>7187</v>
      </c>
      <c r="H1931" s="74" t="str">
        <f t="shared" si="125"/>
        <v>B57</v>
      </c>
      <c r="I1931" s="74" t="str">
        <f>IF(ISERROR(VLOOKUP(H1931,BD!BN$2:BO$51,2,FALSE)),"",VLOOKUP(H1931,BD!BN$2:BO$51,2,FALSE))</f>
        <v>BLOQUE 57</v>
      </c>
      <c r="J1931" s="74" t="str">
        <f t="shared" si="127"/>
        <v>SH</v>
      </c>
      <c r="K1931" s="74" t="str">
        <f t="shared" si="126"/>
        <v>SHUSHUFINDI</v>
      </c>
      <c r="L1931" s="74" t="str">
        <f t="shared" si="126"/>
        <v>PAD</v>
      </c>
      <c r="M1931" s="74" t="str">
        <f t="shared" si="124"/>
        <v>SHUSHUFINDI-066</v>
      </c>
      <c r="N1931" s="71" t="s">
        <v>3382</v>
      </c>
    </row>
    <row r="1932" spans="1:14">
      <c r="A1932" s="74" t="s">
        <v>2940</v>
      </c>
      <c r="B1932" s="74" t="s">
        <v>6309</v>
      </c>
      <c r="C1932" s="74" t="s">
        <v>3032</v>
      </c>
      <c r="D1932" s="74" t="s">
        <v>3374</v>
      </c>
      <c r="E1932" s="74" t="s">
        <v>7188</v>
      </c>
      <c r="F1932" s="74" t="s">
        <v>7189</v>
      </c>
      <c r="G1932" s="74" t="s">
        <v>7189</v>
      </c>
      <c r="H1932" s="74" t="str">
        <f t="shared" si="125"/>
        <v>B57</v>
      </c>
      <c r="I1932" s="74" t="str">
        <f>IF(ISERROR(VLOOKUP(H1932,BD!BN$2:BO$51,2,FALSE)),"",VLOOKUP(H1932,BD!BN$2:BO$51,2,FALSE))</f>
        <v>BLOQUE 57</v>
      </c>
      <c r="J1932" s="74" t="str">
        <f t="shared" si="127"/>
        <v>SH</v>
      </c>
      <c r="K1932" s="74" t="str">
        <f t="shared" si="126"/>
        <v>SHUSHUFINDI</v>
      </c>
      <c r="L1932" s="74" t="str">
        <f t="shared" si="126"/>
        <v>PAD</v>
      </c>
      <c r="M1932" s="74" t="str">
        <f t="shared" si="124"/>
        <v>SHUSHUFINDI-032</v>
      </c>
      <c r="N1932" s="71" t="s">
        <v>3382</v>
      </c>
    </row>
    <row r="1933" spans="1:14">
      <c r="A1933" s="74" t="s">
        <v>2940</v>
      </c>
      <c r="B1933" s="74" t="s">
        <v>6309</v>
      </c>
      <c r="C1933" s="74" t="s">
        <v>3032</v>
      </c>
      <c r="D1933" s="74" t="s">
        <v>3374</v>
      </c>
      <c r="E1933" s="74" t="s">
        <v>7190</v>
      </c>
      <c r="F1933" s="74" t="s">
        <v>7191</v>
      </c>
      <c r="G1933" s="74" t="s">
        <v>7191</v>
      </c>
      <c r="H1933" s="74" t="str">
        <f t="shared" si="125"/>
        <v>B57</v>
      </c>
      <c r="I1933" s="74" t="str">
        <f>IF(ISERROR(VLOOKUP(H1933,BD!BN$2:BO$51,2,FALSE)),"",VLOOKUP(H1933,BD!BN$2:BO$51,2,FALSE))</f>
        <v>BLOQUE 57</v>
      </c>
      <c r="J1933" s="74" t="str">
        <f t="shared" si="127"/>
        <v>SH</v>
      </c>
      <c r="K1933" s="74" t="str">
        <f t="shared" si="126"/>
        <v>SHUSHUFINDI</v>
      </c>
      <c r="L1933" s="74" t="str">
        <f t="shared" si="126"/>
        <v>PAD</v>
      </c>
      <c r="M1933" s="74" t="str">
        <f t="shared" si="124"/>
        <v>SHUSHUFINDI-064</v>
      </c>
      <c r="N1933" s="71" t="s">
        <v>3382</v>
      </c>
    </row>
    <row r="1934" spans="1:14">
      <c r="A1934" s="74" t="s">
        <v>2940</v>
      </c>
      <c r="B1934" s="74" t="s">
        <v>6309</v>
      </c>
      <c r="C1934" s="74" t="s">
        <v>3032</v>
      </c>
      <c r="D1934" s="74" t="s">
        <v>3374</v>
      </c>
      <c r="E1934" s="74" t="s">
        <v>7192</v>
      </c>
      <c r="F1934" s="74" t="s">
        <v>7193</v>
      </c>
      <c r="G1934" s="74" t="s">
        <v>7193</v>
      </c>
      <c r="H1934" s="74" t="str">
        <f t="shared" si="125"/>
        <v>B57</v>
      </c>
      <c r="I1934" s="74" t="str">
        <f>IF(ISERROR(VLOOKUP(H1934,BD!BN$2:BO$51,2,FALSE)),"",VLOOKUP(H1934,BD!BN$2:BO$51,2,FALSE))</f>
        <v>BLOQUE 57</v>
      </c>
      <c r="J1934" s="74" t="str">
        <f t="shared" si="127"/>
        <v>SH</v>
      </c>
      <c r="K1934" s="74" t="str">
        <f t="shared" si="126"/>
        <v>SHUSHUFINDI</v>
      </c>
      <c r="L1934" s="74" t="str">
        <f t="shared" si="126"/>
        <v>PAD</v>
      </c>
      <c r="M1934" s="74" t="str">
        <f t="shared" si="124"/>
        <v>SHUSHUFINDI-126</v>
      </c>
      <c r="N1934" s="71" t="s">
        <v>3382</v>
      </c>
    </row>
    <row r="1935" spans="1:14">
      <c r="A1935" s="74" t="s">
        <v>2940</v>
      </c>
      <c r="B1935" s="74" t="s">
        <v>6309</v>
      </c>
      <c r="C1935" s="74" t="s">
        <v>3032</v>
      </c>
      <c r="D1935" s="74" t="s">
        <v>3374</v>
      </c>
      <c r="E1935" s="74" t="s">
        <v>7194</v>
      </c>
      <c r="F1935" s="74" t="s">
        <v>7195</v>
      </c>
      <c r="G1935" s="74" t="s">
        <v>7195</v>
      </c>
      <c r="H1935" s="74" t="str">
        <f t="shared" si="125"/>
        <v>B57</v>
      </c>
      <c r="I1935" s="74" t="str">
        <f>IF(ISERROR(VLOOKUP(H1935,BD!BN$2:BO$51,2,FALSE)),"",VLOOKUP(H1935,BD!BN$2:BO$51,2,FALSE))</f>
        <v>BLOQUE 57</v>
      </c>
      <c r="J1935" s="74" t="str">
        <f t="shared" si="127"/>
        <v>SH</v>
      </c>
      <c r="K1935" s="74" t="str">
        <f t="shared" si="126"/>
        <v>SHUSHUFINDI</v>
      </c>
      <c r="L1935" s="74" t="str">
        <f t="shared" si="126"/>
        <v>PAD</v>
      </c>
      <c r="M1935" s="74" t="str">
        <f t="shared" ref="M1935:M1998" si="128">+IF(F1935=F1934,E1935&amp;RIGHT(G1935,2),E1935)</f>
        <v>SHUSHUFINDI-072</v>
      </c>
      <c r="N1935" s="71" t="s">
        <v>3382</v>
      </c>
    </row>
    <row r="1936" spans="1:14">
      <c r="A1936" s="74" t="s">
        <v>2940</v>
      </c>
      <c r="B1936" s="74" t="s">
        <v>6309</v>
      </c>
      <c r="C1936" s="74" t="s">
        <v>3032</v>
      </c>
      <c r="D1936" s="74" t="s">
        <v>3374</v>
      </c>
      <c r="E1936" s="74" t="s">
        <v>7196</v>
      </c>
      <c r="F1936" s="74" t="s">
        <v>7197</v>
      </c>
      <c r="G1936" s="74" t="s">
        <v>7197</v>
      </c>
      <c r="H1936" s="74" t="str">
        <f t="shared" si="125"/>
        <v>B57</v>
      </c>
      <c r="I1936" s="74" t="str">
        <f>IF(ISERROR(VLOOKUP(H1936,BD!BN$2:BO$51,2,FALSE)),"",VLOOKUP(H1936,BD!BN$2:BO$51,2,FALSE))</f>
        <v>BLOQUE 57</v>
      </c>
      <c r="J1936" s="74" t="str">
        <f t="shared" si="127"/>
        <v>SH</v>
      </c>
      <c r="K1936" s="74" t="str">
        <f t="shared" si="126"/>
        <v>SHUSHUFINDI</v>
      </c>
      <c r="L1936" s="74" t="str">
        <f t="shared" si="126"/>
        <v>PAD</v>
      </c>
      <c r="M1936" s="74" t="str">
        <f t="shared" si="128"/>
        <v>SHUSHUFINDI-036</v>
      </c>
      <c r="N1936" s="71" t="s">
        <v>3382</v>
      </c>
    </row>
    <row r="1937" spans="1:14">
      <c r="A1937" s="74" t="s">
        <v>2940</v>
      </c>
      <c r="B1937" s="74" t="s">
        <v>6309</v>
      </c>
      <c r="C1937" s="74" t="s">
        <v>3032</v>
      </c>
      <c r="D1937" s="74" t="s">
        <v>3374</v>
      </c>
      <c r="E1937" s="74" t="s">
        <v>7198</v>
      </c>
      <c r="F1937" s="74" t="s">
        <v>7199</v>
      </c>
      <c r="G1937" s="74" t="s">
        <v>7199</v>
      </c>
      <c r="H1937" s="74" t="str">
        <f t="shared" si="125"/>
        <v>B57</v>
      </c>
      <c r="I1937" s="74" t="str">
        <f>IF(ISERROR(VLOOKUP(H1937,BD!BN$2:BO$51,2,FALSE)),"",VLOOKUP(H1937,BD!BN$2:BO$51,2,FALSE))</f>
        <v>BLOQUE 57</v>
      </c>
      <c r="J1937" s="74" t="str">
        <f t="shared" si="127"/>
        <v>SH</v>
      </c>
      <c r="K1937" s="74" t="str">
        <f t="shared" si="126"/>
        <v>SHUSHUFINDI</v>
      </c>
      <c r="L1937" s="74" t="str">
        <f t="shared" si="126"/>
        <v>PAD</v>
      </c>
      <c r="M1937" s="74" t="str">
        <f t="shared" si="128"/>
        <v>SHUSHUFINDI-001I</v>
      </c>
      <c r="N1937" s="71" t="s">
        <v>3382</v>
      </c>
    </row>
    <row r="1938" spans="1:14">
      <c r="A1938" s="74" t="s">
        <v>2940</v>
      </c>
      <c r="B1938" s="74" t="s">
        <v>6309</v>
      </c>
      <c r="C1938" s="74" t="s">
        <v>3032</v>
      </c>
      <c r="D1938" s="74" t="s">
        <v>3374</v>
      </c>
      <c r="E1938" s="74" t="s">
        <v>7200</v>
      </c>
      <c r="F1938" s="74" t="s">
        <v>7201</v>
      </c>
      <c r="G1938" s="74" t="s">
        <v>7201</v>
      </c>
      <c r="H1938" s="74" t="str">
        <f t="shared" si="125"/>
        <v>B57</v>
      </c>
      <c r="I1938" s="74" t="str">
        <f>IF(ISERROR(VLOOKUP(H1938,BD!BN$2:BO$51,2,FALSE)),"",VLOOKUP(H1938,BD!BN$2:BO$51,2,FALSE))</f>
        <v>BLOQUE 57</v>
      </c>
      <c r="J1938" s="74" t="str">
        <f t="shared" si="127"/>
        <v>SH</v>
      </c>
      <c r="K1938" s="74" t="str">
        <f t="shared" si="126"/>
        <v>SHUSHUFINDI</v>
      </c>
      <c r="L1938" s="74" t="str">
        <f t="shared" si="126"/>
        <v>PAD</v>
      </c>
      <c r="M1938" s="74" t="str">
        <f t="shared" si="128"/>
        <v>SHUSHUFINDI-042</v>
      </c>
      <c r="N1938" s="71" t="s">
        <v>3382</v>
      </c>
    </row>
    <row r="1939" spans="1:14">
      <c r="A1939" s="74" t="s">
        <v>2940</v>
      </c>
      <c r="B1939" s="74" t="s">
        <v>6309</v>
      </c>
      <c r="C1939" s="74" t="s">
        <v>3032</v>
      </c>
      <c r="D1939" s="74" t="s">
        <v>3374</v>
      </c>
      <c r="E1939" s="74" t="s">
        <v>7202</v>
      </c>
      <c r="F1939" s="74" t="s">
        <v>7203</v>
      </c>
      <c r="G1939" s="74" t="s">
        <v>7203</v>
      </c>
      <c r="H1939" s="74" t="str">
        <f t="shared" si="125"/>
        <v>B57</v>
      </c>
      <c r="I1939" s="74" t="str">
        <f>IF(ISERROR(VLOOKUP(H1939,BD!BN$2:BO$51,2,FALSE)),"",VLOOKUP(H1939,BD!BN$2:BO$51,2,FALSE))</f>
        <v>BLOQUE 57</v>
      </c>
      <c r="J1939" s="74" t="str">
        <f t="shared" si="127"/>
        <v>SH</v>
      </c>
      <c r="K1939" s="74" t="str">
        <f t="shared" si="126"/>
        <v>SHUSHUFINDI</v>
      </c>
      <c r="L1939" s="74" t="str">
        <f t="shared" si="126"/>
        <v>PAD</v>
      </c>
      <c r="M1939" s="74" t="str">
        <f t="shared" si="128"/>
        <v>SHUSHUFINDI-023</v>
      </c>
      <c r="N1939" s="71" t="s">
        <v>3382</v>
      </c>
    </row>
    <row r="1940" spans="1:14">
      <c r="A1940" s="74" t="s">
        <v>2940</v>
      </c>
      <c r="B1940" s="74" t="s">
        <v>6309</v>
      </c>
      <c r="C1940" s="74" t="s">
        <v>3032</v>
      </c>
      <c r="D1940" s="74" t="s">
        <v>3374</v>
      </c>
      <c r="E1940" s="74" t="s">
        <v>7204</v>
      </c>
      <c r="F1940" s="74" t="s">
        <v>7205</v>
      </c>
      <c r="G1940" s="74" t="s">
        <v>7205</v>
      </c>
      <c r="H1940" s="74" t="str">
        <f t="shared" si="125"/>
        <v>B57</v>
      </c>
      <c r="I1940" s="74" t="str">
        <f>IF(ISERROR(VLOOKUP(H1940,BD!BN$2:BO$51,2,FALSE)),"",VLOOKUP(H1940,BD!BN$2:BO$51,2,FALSE))</f>
        <v>BLOQUE 57</v>
      </c>
      <c r="J1940" s="74" t="str">
        <f t="shared" si="127"/>
        <v>SH</v>
      </c>
      <c r="K1940" s="74" t="str">
        <f t="shared" si="126"/>
        <v>SHUSHUFINDI</v>
      </c>
      <c r="L1940" s="74" t="str">
        <f t="shared" si="126"/>
        <v>PAD</v>
      </c>
      <c r="M1940" s="74" t="str">
        <f t="shared" si="128"/>
        <v>SHUSHUFINDI-AB295</v>
      </c>
      <c r="N1940" s="71" t="s">
        <v>3941</v>
      </c>
    </row>
    <row r="1941" spans="1:14">
      <c r="A1941" s="74" t="s">
        <v>2940</v>
      </c>
      <c r="B1941" s="74" t="s">
        <v>6309</v>
      </c>
      <c r="C1941" s="74" t="s">
        <v>3032</v>
      </c>
      <c r="D1941" s="74" t="s">
        <v>3374</v>
      </c>
      <c r="E1941" s="74" t="s">
        <v>7206</v>
      </c>
      <c r="F1941" s="74" t="s">
        <v>7207</v>
      </c>
      <c r="G1941" s="74" t="s">
        <v>7207</v>
      </c>
      <c r="H1941" s="74" t="str">
        <f t="shared" si="125"/>
        <v>B57</v>
      </c>
      <c r="I1941" s="74" t="str">
        <f>IF(ISERROR(VLOOKUP(H1941,BD!BN$2:BO$51,2,FALSE)),"",VLOOKUP(H1941,BD!BN$2:BO$51,2,FALSE))</f>
        <v>BLOQUE 57</v>
      </c>
      <c r="J1941" s="74" t="str">
        <f t="shared" si="127"/>
        <v>SH</v>
      </c>
      <c r="K1941" s="74" t="str">
        <f t="shared" si="126"/>
        <v>SHUSHUFINDI</v>
      </c>
      <c r="L1941" s="74" t="str">
        <f t="shared" si="126"/>
        <v>PAD</v>
      </c>
      <c r="M1941" s="74" t="str">
        <f t="shared" si="128"/>
        <v>SHUSHUFINDI-002AI</v>
      </c>
      <c r="N1941" s="71" t="s">
        <v>3382</v>
      </c>
    </row>
    <row r="1942" spans="1:14">
      <c r="A1942" s="74" t="s">
        <v>2940</v>
      </c>
      <c r="B1942" s="74" t="s">
        <v>6309</v>
      </c>
      <c r="C1942" s="74" t="s">
        <v>3032</v>
      </c>
      <c r="D1942" s="74" t="s">
        <v>3374</v>
      </c>
      <c r="E1942" s="74" t="s">
        <v>7208</v>
      </c>
      <c r="F1942" s="74" t="s">
        <v>7209</v>
      </c>
      <c r="G1942" s="74" t="s">
        <v>7209</v>
      </c>
      <c r="H1942" s="74" t="str">
        <f t="shared" si="125"/>
        <v>B57</v>
      </c>
      <c r="I1942" s="74" t="str">
        <f>IF(ISERROR(VLOOKUP(H1942,BD!BN$2:BO$51,2,FALSE)),"",VLOOKUP(H1942,BD!BN$2:BO$51,2,FALSE))</f>
        <v>BLOQUE 57</v>
      </c>
      <c r="J1942" s="74" t="str">
        <f t="shared" si="127"/>
        <v>SH</v>
      </c>
      <c r="K1942" s="74" t="str">
        <f t="shared" si="126"/>
        <v>SHUSHUFINDI</v>
      </c>
      <c r="L1942" s="74" t="str">
        <f t="shared" si="126"/>
        <v>PAD</v>
      </c>
      <c r="M1942" s="74" t="str">
        <f t="shared" si="128"/>
        <v>SHUSHUFINDI-222</v>
      </c>
      <c r="N1942" s="71" t="s">
        <v>3382</v>
      </c>
    </row>
    <row r="1943" spans="1:14">
      <c r="A1943" s="74" t="s">
        <v>2940</v>
      </c>
      <c r="B1943" s="74" t="s">
        <v>6309</v>
      </c>
      <c r="C1943" s="74" t="s">
        <v>3032</v>
      </c>
      <c r="D1943" s="74" t="s">
        <v>3374</v>
      </c>
      <c r="E1943" s="74" t="s">
        <v>7210</v>
      </c>
      <c r="F1943" s="74" t="s">
        <v>7211</v>
      </c>
      <c r="G1943" s="74" t="s">
        <v>7211</v>
      </c>
      <c r="H1943" s="74" t="str">
        <f t="shared" si="125"/>
        <v>B57</v>
      </c>
      <c r="I1943" s="74" t="str">
        <f>IF(ISERROR(VLOOKUP(H1943,BD!BN$2:BO$51,2,FALSE)),"",VLOOKUP(H1943,BD!BN$2:BO$51,2,FALSE))</f>
        <v>BLOQUE 57</v>
      </c>
      <c r="J1943" s="74" t="str">
        <f t="shared" si="127"/>
        <v>SH</v>
      </c>
      <c r="K1943" s="74" t="str">
        <f t="shared" si="126"/>
        <v>SHUSHUFINDI</v>
      </c>
      <c r="L1943" s="74" t="str">
        <f t="shared" si="126"/>
        <v>PAD</v>
      </c>
      <c r="M1943" s="74" t="str">
        <f t="shared" si="128"/>
        <v>SHUSHUFINDI-031</v>
      </c>
      <c r="N1943" s="71" t="s">
        <v>3382</v>
      </c>
    </row>
    <row r="1944" spans="1:14">
      <c r="A1944" s="74" t="s">
        <v>2940</v>
      </c>
      <c r="B1944" s="74" t="s">
        <v>6309</v>
      </c>
      <c r="C1944" s="74" t="s">
        <v>3032</v>
      </c>
      <c r="D1944" s="74" t="s">
        <v>3374</v>
      </c>
      <c r="E1944" s="74" t="s">
        <v>7212</v>
      </c>
      <c r="F1944" s="74" t="s">
        <v>7213</v>
      </c>
      <c r="G1944" s="74" t="s">
        <v>7213</v>
      </c>
      <c r="H1944" s="74" t="str">
        <f t="shared" si="125"/>
        <v>B57</v>
      </c>
      <c r="I1944" s="74" t="str">
        <f>IF(ISERROR(VLOOKUP(H1944,BD!BN$2:BO$51,2,FALSE)),"",VLOOKUP(H1944,BD!BN$2:BO$51,2,FALSE))</f>
        <v>BLOQUE 57</v>
      </c>
      <c r="J1944" s="74" t="str">
        <f t="shared" si="127"/>
        <v>SH</v>
      </c>
      <c r="K1944" s="74" t="str">
        <f t="shared" si="126"/>
        <v>SHUSHUFINDI</v>
      </c>
      <c r="L1944" s="74" t="str">
        <f t="shared" si="126"/>
        <v>PAD</v>
      </c>
      <c r="M1944" s="74" t="str">
        <f t="shared" si="128"/>
        <v>SHUSHUFINDI-179</v>
      </c>
      <c r="N1944" s="71" t="s">
        <v>3382</v>
      </c>
    </row>
    <row r="1945" spans="1:14">
      <c r="A1945" s="74" t="s">
        <v>2940</v>
      </c>
      <c r="B1945" s="74" t="s">
        <v>6309</v>
      </c>
      <c r="C1945" s="74" t="s">
        <v>3032</v>
      </c>
      <c r="D1945" s="74" t="s">
        <v>3374</v>
      </c>
      <c r="E1945" s="74" t="s">
        <v>7214</v>
      </c>
      <c r="F1945" s="74" t="s">
        <v>7215</v>
      </c>
      <c r="G1945" s="74" t="s">
        <v>7215</v>
      </c>
      <c r="H1945" s="74" t="str">
        <f t="shared" si="125"/>
        <v>B57</v>
      </c>
      <c r="I1945" s="74" t="str">
        <f>IF(ISERROR(VLOOKUP(H1945,BD!BN$2:BO$51,2,FALSE)),"",VLOOKUP(H1945,BD!BN$2:BO$51,2,FALSE))</f>
        <v>BLOQUE 57</v>
      </c>
      <c r="J1945" s="74" t="str">
        <f t="shared" si="127"/>
        <v>SH</v>
      </c>
      <c r="K1945" s="74" t="str">
        <f t="shared" si="126"/>
        <v>SHUSHUFINDI</v>
      </c>
      <c r="L1945" s="74" t="str">
        <f t="shared" si="126"/>
        <v>PAD</v>
      </c>
      <c r="M1945" s="74" t="str">
        <f t="shared" si="128"/>
        <v>SHUSHUFINDI-228</v>
      </c>
      <c r="N1945" s="71" t="s">
        <v>3382</v>
      </c>
    </row>
    <row r="1946" spans="1:14">
      <c r="A1946" s="74" t="s">
        <v>2940</v>
      </c>
      <c r="B1946" s="74" t="s">
        <v>6309</v>
      </c>
      <c r="C1946" s="74" t="s">
        <v>3032</v>
      </c>
      <c r="D1946" s="74" t="s">
        <v>3374</v>
      </c>
      <c r="E1946" s="74" t="s">
        <v>7216</v>
      </c>
      <c r="F1946" s="74" t="s">
        <v>7217</v>
      </c>
      <c r="G1946" s="74" t="s">
        <v>7217</v>
      </c>
      <c r="H1946" s="74" t="str">
        <f t="shared" si="125"/>
        <v>B57</v>
      </c>
      <c r="I1946" s="74" t="str">
        <f>IF(ISERROR(VLOOKUP(H1946,BD!BN$2:BO$51,2,FALSE)),"",VLOOKUP(H1946,BD!BN$2:BO$51,2,FALSE))</f>
        <v>BLOQUE 57</v>
      </c>
      <c r="J1946" s="74" t="str">
        <f t="shared" si="127"/>
        <v>SH</v>
      </c>
      <c r="K1946" s="74" t="str">
        <f t="shared" si="126"/>
        <v>SHUSHUFINDI</v>
      </c>
      <c r="L1946" s="74" t="str">
        <f t="shared" si="126"/>
        <v>PAD</v>
      </c>
      <c r="M1946" s="74" t="str">
        <f t="shared" si="128"/>
        <v>SHUSHUFINDI-016</v>
      </c>
      <c r="N1946" s="71" t="s">
        <v>3382</v>
      </c>
    </row>
    <row r="1947" spans="1:14">
      <c r="A1947" s="74" t="s">
        <v>2940</v>
      </c>
      <c r="B1947" s="74" t="s">
        <v>6309</v>
      </c>
      <c r="C1947" s="74" t="s">
        <v>3032</v>
      </c>
      <c r="D1947" s="74" t="s">
        <v>3374</v>
      </c>
      <c r="E1947" s="74" t="s">
        <v>7218</v>
      </c>
      <c r="F1947" s="74" t="s">
        <v>7219</v>
      </c>
      <c r="G1947" s="74" t="s">
        <v>7219</v>
      </c>
      <c r="H1947" s="74" t="str">
        <f t="shared" si="125"/>
        <v>B57</v>
      </c>
      <c r="I1947" s="74" t="str">
        <f>IF(ISERROR(VLOOKUP(H1947,BD!BN$2:BO$51,2,FALSE)),"",VLOOKUP(H1947,BD!BN$2:BO$51,2,FALSE))</f>
        <v>BLOQUE 57</v>
      </c>
      <c r="J1947" s="74" t="str">
        <f t="shared" si="127"/>
        <v>SH</v>
      </c>
      <c r="K1947" s="74" t="str">
        <f t="shared" si="126"/>
        <v>SHUSHUFINDI</v>
      </c>
      <c r="L1947" s="74" t="str">
        <f t="shared" si="126"/>
        <v>PAD</v>
      </c>
      <c r="M1947" s="74" t="str">
        <f t="shared" si="128"/>
        <v>SHUSHUFINDI-079</v>
      </c>
      <c r="N1947" s="71" t="s">
        <v>3382</v>
      </c>
    </row>
    <row r="1948" spans="1:14">
      <c r="A1948" s="74" t="s">
        <v>2940</v>
      </c>
      <c r="B1948" s="74" t="s">
        <v>6309</v>
      </c>
      <c r="C1948" s="74" t="s">
        <v>3032</v>
      </c>
      <c r="D1948" s="74" t="s">
        <v>3374</v>
      </c>
      <c r="E1948" s="74" t="s">
        <v>7220</v>
      </c>
      <c r="F1948" s="74" t="s">
        <v>7221</v>
      </c>
      <c r="G1948" s="74" t="s">
        <v>7221</v>
      </c>
      <c r="H1948" s="74" t="str">
        <f t="shared" si="125"/>
        <v>B57</v>
      </c>
      <c r="I1948" s="74" t="str">
        <f>IF(ISERROR(VLOOKUP(H1948,BD!BN$2:BO$51,2,FALSE)),"",VLOOKUP(H1948,BD!BN$2:BO$51,2,FALSE))</f>
        <v>BLOQUE 57</v>
      </c>
      <c r="J1948" s="74" t="str">
        <f t="shared" si="127"/>
        <v>SH</v>
      </c>
      <c r="K1948" s="74" t="str">
        <f t="shared" si="126"/>
        <v>SHUSHUFINDI</v>
      </c>
      <c r="L1948" s="74" t="str">
        <f t="shared" si="126"/>
        <v>PAD</v>
      </c>
      <c r="M1948" s="74" t="str">
        <f t="shared" si="128"/>
        <v>SHUSHUFINDI-006</v>
      </c>
      <c r="N1948" s="71" t="s">
        <v>3382</v>
      </c>
    </row>
    <row r="1949" spans="1:14">
      <c r="A1949" s="74" t="s">
        <v>2940</v>
      </c>
      <c r="B1949" s="74" t="s">
        <v>6309</v>
      </c>
      <c r="C1949" s="74" t="s">
        <v>3032</v>
      </c>
      <c r="D1949" s="74" t="s">
        <v>3374</v>
      </c>
      <c r="E1949" s="74" t="s">
        <v>7222</v>
      </c>
      <c r="F1949" s="74" t="s">
        <v>7223</v>
      </c>
      <c r="G1949" s="74" t="s">
        <v>7223</v>
      </c>
      <c r="H1949" s="74" t="str">
        <f t="shared" si="125"/>
        <v>B57</v>
      </c>
      <c r="I1949" s="74" t="str">
        <f>IF(ISERROR(VLOOKUP(H1949,BD!BN$2:BO$51,2,FALSE)),"",VLOOKUP(H1949,BD!BN$2:BO$51,2,FALSE))</f>
        <v>BLOQUE 57</v>
      </c>
      <c r="J1949" s="74" t="str">
        <f t="shared" si="127"/>
        <v>SH</v>
      </c>
      <c r="K1949" s="74" t="str">
        <f t="shared" si="126"/>
        <v>SHUSHUFINDI</v>
      </c>
      <c r="L1949" s="74" t="str">
        <f t="shared" si="126"/>
        <v>PAD</v>
      </c>
      <c r="M1949" s="74" t="str">
        <f t="shared" si="128"/>
        <v>SHUSHUFINDI-054</v>
      </c>
      <c r="N1949" s="71" t="s">
        <v>3382</v>
      </c>
    </row>
    <row r="1950" spans="1:14">
      <c r="A1950" s="74" t="s">
        <v>2940</v>
      </c>
      <c r="B1950" s="74" t="s">
        <v>6309</v>
      </c>
      <c r="C1950" s="74" t="s">
        <v>3032</v>
      </c>
      <c r="D1950" s="74" t="s">
        <v>3374</v>
      </c>
      <c r="E1950" s="74" t="s">
        <v>7224</v>
      </c>
      <c r="F1950" s="74" t="s">
        <v>7225</v>
      </c>
      <c r="G1950" s="74" t="s">
        <v>7225</v>
      </c>
      <c r="H1950" s="74" t="str">
        <f t="shared" si="125"/>
        <v>B57</v>
      </c>
      <c r="I1950" s="74" t="str">
        <f>IF(ISERROR(VLOOKUP(H1950,BD!BN$2:BO$51,2,FALSE)),"",VLOOKUP(H1950,BD!BN$2:BO$51,2,FALSE))</f>
        <v>BLOQUE 57</v>
      </c>
      <c r="J1950" s="74" t="str">
        <f t="shared" si="127"/>
        <v>SH</v>
      </c>
      <c r="K1950" s="74" t="str">
        <f t="shared" si="126"/>
        <v>SHUSHUFINDI</v>
      </c>
      <c r="L1950" s="74" t="str">
        <f t="shared" si="126"/>
        <v>PAD</v>
      </c>
      <c r="M1950" s="74" t="str">
        <f t="shared" si="128"/>
        <v>SHUSHUFINDI-257</v>
      </c>
      <c r="N1950" s="71" t="s">
        <v>3382</v>
      </c>
    </row>
    <row r="1951" spans="1:14">
      <c r="A1951" s="74" t="s">
        <v>2940</v>
      </c>
      <c r="B1951" s="74" t="s">
        <v>6309</v>
      </c>
      <c r="C1951" s="74" t="s">
        <v>3032</v>
      </c>
      <c r="D1951" s="74" t="s">
        <v>3374</v>
      </c>
      <c r="E1951" s="74" t="s">
        <v>7226</v>
      </c>
      <c r="F1951" s="74" t="s">
        <v>7227</v>
      </c>
      <c r="G1951" s="74" t="s">
        <v>7227</v>
      </c>
      <c r="H1951" s="74" t="str">
        <f t="shared" si="125"/>
        <v>B57</v>
      </c>
      <c r="I1951" s="74" t="str">
        <f>IF(ISERROR(VLOOKUP(H1951,BD!BN$2:BO$51,2,FALSE)),"",VLOOKUP(H1951,BD!BN$2:BO$51,2,FALSE))</f>
        <v>BLOQUE 57</v>
      </c>
      <c r="J1951" s="74" t="str">
        <f t="shared" si="127"/>
        <v>SH</v>
      </c>
      <c r="K1951" s="74" t="str">
        <f t="shared" si="126"/>
        <v>SHUSHUFINDI</v>
      </c>
      <c r="L1951" s="74" t="str">
        <f t="shared" si="126"/>
        <v>PAD</v>
      </c>
      <c r="M1951" s="74" t="str">
        <f t="shared" si="128"/>
        <v>SHUSHUFINDI-040</v>
      </c>
      <c r="N1951" s="71" t="s">
        <v>3382</v>
      </c>
    </row>
    <row r="1952" spans="1:14">
      <c r="A1952" s="74" t="s">
        <v>2940</v>
      </c>
      <c r="B1952" s="74" t="s">
        <v>6309</v>
      </c>
      <c r="C1952" s="74" t="s">
        <v>3032</v>
      </c>
      <c r="D1952" s="74" t="s">
        <v>3374</v>
      </c>
      <c r="E1952" s="74" t="s">
        <v>7228</v>
      </c>
      <c r="F1952" s="74" t="s">
        <v>7229</v>
      </c>
      <c r="G1952" s="74" t="s">
        <v>7229</v>
      </c>
      <c r="H1952" s="74" t="str">
        <f t="shared" si="125"/>
        <v>B57</v>
      </c>
      <c r="I1952" s="74" t="str">
        <f>IF(ISERROR(VLOOKUP(H1952,BD!BN$2:BO$51,2,FALSE)),"",VLOOKUP(H1952,BD!BN$2:BO$51,2,FALSE))</f>
        <v>BLOQUE 57</v>
      </c>
      <c r="J1952" s="74" t="str">
        <f t="shared" si="127"/>
        <v>SH</v>
      </c>
      <c r="K1952" s="74" t="str">
        <f t="shared" si="126"/>
        <v>SHUSHUFINDI</v>
      </c>
      <c r="L1952" s="74" t="str">
        <f t="shared" si="126"/>
        <v>PAD</v>
      </c>
      <c r="M1952" s="74" t="str">
        <f>+IF(F1952=F2091,E1952&amp;RIGHT(G1952,2),E1952)</f>
        <v>SHUSHUFINDI-025</v>
      </c>
      <c r="N1952" s="71" t="s">
        <v>3382</v>
      </c>
    </row>
    <row r="1953" spans="1:14">
      <c r="A1953" s="74" t="s">
        <v>2940</v>
      </c>
      <c r="B1953" s="74" t="s">
        <v>6309</v>
      </c>
      <c r="C1953" s="74" t="s">
        <v>3032</v>
      </c>
      <c r="D1953" s="74" t="s">
        <v>3374</v>
      </c>
      <c r="E1953" s="74" t="s">
        <v>7230</v>
      </c>
      <c r="F1953" s="74" t="s">
        <v>7231</v>
      </c>
      <c r="G1953" s="74" t="s">
        <v>7231</v>
      </c>
      <c r="H1953" s="74" t="str">
        <f t="shared" si="125"/>
        <v>B57</v>
      </c>
      <c r="I1953" s="74" t="str">
        <f>IF(ISERROR(VLOOKUP(H1953,BD!BN$2:BO$51,2,FALSE)),"",VLOOKUP(H1953,BD!BN$2:BO$51,2,FALSE))</f>
        <v>BLOQUE 57</v>
      </c>
      <c r="J1953" s="74" t="str">
        <f t="shared" si="127"/>
        <v>SH</v>
      </c>
      <c r="K1953" s="74" t="str">
        <f t="shared" si="126"/>
        <v>SHUSHUFINDI</v>
      </c>
      <c r="L1953" s="74" t="str">
        <f t="shared" si="126"/>
        <v>PAD</v>
      </c>
      <c r="M1953" s="74" t="str">
        <f t="shared" si="128"/>
        <v>SHUSHUFINDI-180</v>
      </c>
      <c r="N1953" s="71" t="s">
        <v>3382</v>
      </c>
    </row>
    <row r="1954" spans="1:14">
      <c r="A1954" s="74" t="s">
        <v>2940</v>
      </c>
      <c r="B1954" s="74" t="s">
        <v>6309</v>
      </c>
      <c r="C1954" s="74" t="s">
        <v>3032</v>
      </c>
      <c r="D1954" s="74" t="s">
        <v>3489</v>
      </c>
      <c r="E1954" s="74" t="s">
        <v>7232</v>
      </c>
      <c r="F1954" s="74" t="s">
        <v>7233</v>
      </c>
      <c r="G1954" s="74" t="s">
        <v>7233</v>
      </c>
      <c r="H1954" s="74" t="str">
        <f t="shared" si="125"/>
        <v>B57</v>
      </c>
      <c r="I1954" s="74" t="str">
        <f>IF(ISERROR(VLOOKUP(H1954,BD!BN$2:BO$51,2,FALSE)),"",VLOOKUP(H1954,BD!BN$2:BO$51,2,FALSE))</f>
        <v>BLOQUE 57</v>
      </c>
      <c r="J1954" s="74" t="str">
        <f t="shared" si="127"/>
        <v>SH</v>
      </c>
      <c r="K1954" s="74" t="str">
        <f t="shared" si="126"/>
        <v>SHUSHUFINDI</v>
      </c>
      <c r="L1954" s="74" t="str">
        <f t="shared" si="126"/>
        <v>PAD A</v>
      </c>
      <c r="M1954" s="74" t="str">
        <f>+IF(F1954=F2090,E1954&amp;RIGHT(G1954,2),E1954)</f>
        <v>SHUSHUFINDI-A290</v>
      </c>
      <c r="N1954" s="71" t="s">
        <v>3382</v>
      </c>
    </row>
    <row r="1955" spans="1:14">
      <c r="A1955" s="74" t="s">
        <v>2940</v>
      </c>
      <c r="B1955" s="74" t="s">
        <v>6309</v>
      </c>
      <c r="C1955" s="74" t="s">
        <v>3032</v>
      </c>
      <c r="D1955" s="74" t="s">
        <v>3489</v>
      </c>
      <c r="E1955" s="74" t="s">
        <v>7234</v>
      </c>
      <c r="F1955" s="74" t="s">
        <v>7235</v>
      </c>
      <c r="G1955" s="74" t="s">
        <v>7235</v>
      </c>
      <c r="H1955" s="74" t="str">
        <f t="shared" si="125"/>
        <v>B57</v>
      </c>
      <c r="I1955" s="74" t="str">
        <f>IF(ISERROR(VLOOKUP(H1955,BD!BN$2:BO$51,2,FALSE)),"",VLOOKUP(H1955,BD!BN$2:BO$51,2,FALSE))</f>
        <v>BLOQUE 57</v>
      </c>
      <c r="J1955" s="74" t="str">
        <f t="shared" si="127"/>
        <v>SH</v>
      </c>
      <c r="K1955" s="74" t="str">
        <f t="shared" si="126"/>
        <v>SHUSHUFINDI</v>
      </c>
      <c r="L1955" s="74" t="str">
        <f t="shared" si="126"/>
        <v>PAD A</v>
      </c>
      <c r="M1955" s="74" t="str">
        <f t="shared" si="128"/>
        <v>SHUSHUFINDI-A183</v>
      </c>
      <c r="N1955" s="71" t="s">
        <v>3382</v>
      </c>
    </row>
    <row r="1956" spans="1:14">
      <c r="A1956" s="74" t="s">
        <v>2940</v>
      </c>
      <c r="B1956" s="74" t="s">
        <v>6309</v>
      </c>
      <c r="C1956" s="74" t="s">
        <v>3032</v>
      </c>
      <c r="D1956" s="74" t="s">
        <v>3489</v>
      </c>
      <c r="E1956" s="74" t="s">
        <v>7236</v>
      </c>
      <c r="F1956" s="74" t="s">
        <v>7237</v>
      </c>
      <c r="G1956" s="74" t="s">
        <v>7237</v>
      </c>
      <c r="H1956" s="74" t="str">
        <f t="shared" si="125"/>
        <v>B57</v>
      </c>
      <c r="I1956" s="74" t="str">
        <f>IF(ISERROR(VLOOKUP(H1956,BD!BN$2:BO$51,2,FALSE)),"",VLOOKUP(H1956,BD!BN$2:BO$51,2,FALSE))</f>
        <v>BLOQUE 57</v>
      </c>
      <c r="J1956" s="74" t="str">
        <f t="shared" si="127"/>
        <v>SH</v>
      </c>
      <c r="K1956" s="74" t="str">
        <f t="shared" si="126"/>
        <v>SHUSHUFINDI</v>
      </c>
      <c r="L1956" s="74" t="str">
        <f t="shared" si="126"/>
        <v>PAD A</v>
      </c>
      <c r="M1956" s="74" t="str">
        <f t="shared" si="128"/>
        <v>SHUSHUFINDI-A122</v>
      </c>
      <c r="N1956" s="71" t="s">
        <v>3382</v>
      </c>
    </row>
    <row r="1957" spans="1:14">
      <c r="A1957" s="74" t="s">
        <v>2940</v>
      </c>
      <c r="B1957" s="74" t="s">
        <v>6309</v>
      </c>
      <c r="C1957" s="74" t="s">
        <v>3032</v>
      </c>
      <c r="D1957" s="74" t="s">
        <v>3489</v>
      </c>
      <c r="E1957" s="74" t="s">
        <v>7238</v>
      </c>
      <c r="F1957" s="74" t="s">
        <v>7239</v>
      </c>
      <c r="G1957" s="74" t="s">
        <v>7239</v>
      </c>
      <c r="H1957" s="74" t="str">
        <f t="shared" si="125"/>
        <v>B57</v>
      </c>
      <c r="I1957" s="74" t="str">
        <f>IF(ISERROR(VLOOKUP(H1957,BD!BN$2:BO$51,2,FALSE)),"",VLOOKUP(H1957,BD!BN$2:BO$51,2,FALSE))</f>
        <v>BLOQUE 57</v>
      </c>
      <c r="J1957" s="74" t="str">
        <f t="shared" si="127"/>
        <v>SH</v>
      </c>
      <c r="K1957" s="74" t="str">
        <f t="shared" si="126"/>
        <v>SHUSHUFINDI</v>
      </c>
      <c r="L1957" s="74" t="str">
        <f t="shared" si="126"/>
        <v>PAD A</v>
      </c>
      <c r="M1957" s="74" t="str">
        <f t="shared" si="128"/>
        <v>SHUSHUFINDI-A002</v>
      </c>
      <c r="N1957" s="71" t="s">
        <v>3382</v>
      </c>
    </row>
    <row r="1958" spans="1:14">
      <c r="A1958" s="74" t="s">
        <v>2940</v>
      </c>
      <c r="B1958" s="74" t="s">
        <v>6309</v>
      </c>
      <c r="C1958" s="74" t="s">
        <v>3032</v>
      </c>
      <c r="D1958" s="74" t="s">
        <v>3489</v>
      </c>
      <c r="E1958" s="74" t="s">
        <v>7240</v>
      </c>
      <c r="F1958" s="74" t="s">
        <v>7241</v>
      </c>
      <c r="G1958" s="74" t="s">
        <v>7241</v>
      </c>
      <c r="H1958" s="74" t="str">
        <f t="shared" si="125"/>
        <v>B57</v>
      </c>
      <c r="I1958" s="74" t="str">
        <f>IF(ISERROR(VLOOKUP(H1958,BD!BN$2:BO$51,2,FALSE)),"",VLOOKUP(H1958,BD!BN$2:BO$51,2,FALSE))</f>
        <v>BLOQUE 57</v>
      </c>
      <c r="J1958" s="74" t="str">
        <f t="shared" si="127"/>
        <v>SH</v>
      </c>
      <c r="K1958" s="74" t="str">
        <f t="shared" si="126"/>
        <v>SHUSHUFINDI</v>
      </c>
      <c r="L1958" s="74" t="str">
        <f t="shared" si="126"/>
        <v>PAD A</v>
      </c>
      <c r="M1958" s="74" t="str">
        <f t="shared" si="128"/>
        <v>SHUSHUFINDI-A163</v>
      </c>
      <c r="N1958" s="71" t="s">
        <v>3382</v>
      </c>
    </row>
    <row r="1959" spans="1:14">
      <c r="A1959" s="74" t="s">
        <v>2940</v>
      </c>
      <c r="B1959" s="74" t="s">
        <v>6309</v>
      </c>
      <c r="C1959" s="74" t="s">
        <v>3032</v>
      </c>
      <c r="D1959" s="74" t="s">
        <v>3489</v>
      </c>
      <c r="E1959" s="74" t="s">
        <v>7242</v>
      </c>
      <c r="F1959" s="74" t="s">
        <v>7243</v>
      </c>
      <c r="G1959" s="74" t="s">
        <v>7243</v>
      </c>
      <c r="H1959" s="74" t="str">
        <f t="shared" si="125"/>
        <v>B57</v>
      </c>
      <c r="I1959" s="74" t="str">
        <f>IF(ISERROR(VLOOKUP(H1959,BD!BN$2:BO$51,2,FALSE)),"",VLOOKUP(H1959,BD!BN$2:BO$51,2,FALSE))</f>
        <v>BLOQUE 57</v>
      </c>
      <c r="J1959" s="74" t="str">
        <f t="shared" si="127"/>
        <v>SH</v>
      </c>
      <c r="K1959" s="74" t="str">
        <f t="shared" si="126"/>
        <v>SHUSHUFINDI</v>
      </c>
      <c r="L1959" s="74" t="str">
        <f t="shared" si="126"/>
        <v>PAD A</v>
      </c>
      <c r="M1959" s="74" t="str">
        <f t="shared" si="128"/>
        <v>SHUSHUFINDI-A221</v>
      </c>
      <c r="N1959" s="71" t="s">
        <v>3382</v>
      </c>
    </row>
    <row r="1960" spans="1:14">
      <c r="A1960" s="74" t="s">
        <v>2940</v>
      </c>
      <c r="B1960" s="74" t="s">
        <v>6309</v>
      </c>
      <c r="C1960" s="74" t="s">
        <v>3032</v>
      </c>
      <c r="D1960" s="74" t="s">
        <v>3516</v>
      </c>
      <c r="E1960" s="74" t="s">
        <v>7244</v>
      </c>
      <c r="F1960" s="74" t="s">
        <v>7245</v>
      </c>
      <c r="G1960" s="74" t="s">
        <v>7245</v>
      </c>
      <c r="H1960" s="74" t="str">
        <f t="shared" si="125"/>
        <v>B57</v>
      </c>
      <c r="I1960" s="74" t="str">
        <f>IF(ISERROR(VLOOKUP(H1960,BD!BN$2:BO$51,2,FALSE)),"",VLOOKUP(H1960,BD!BN$2:BO$51,2,FALSE))</f>
        <v>BLOQUE 57</v>
      </c>
      <c r="J1960" s="74" t="str">
        <f t="shared" si="127"/>
        <v>SH</v>
      </c>
      <c r="K1960" s="74" t="str">
        <f t="shared" si="126"/>
        <v>SHUSHUFINDI</v>
      </c>
      <c r="L1960" s="74" t="str">
        <f t="shared" si="126"/>
        <v>PAD B</v>
      </c>
      <c r="M1960" s="74" t="str">
        <f t="shared" si="128"/>
        <v>SHUSHUFINDI-B135</v>
      </c>
      <c r="N1960" s="71" t="s">
        <v>3382</v>
      </c>
    </row>
    <row r="1961" spans="1:14">
      <c r="A1961" s="74" t="s">
        <v>2940</v>
      </c>
      <c r="B1961" s="74" t="s">
        <v>6309</v>
      </c>
      <c r="C1961" s="74" t="s">
        <v>3032</v>
      </c>
      <c r="D1961" s="74" t="s">
        <v>3516</v>
      </c>
      <c r="E1961" s="74" t="s">
        <v>7246</v>
      </c>
      <c r="F1961" s="74" t="s">
        <v>7247</v>
      </c>
      <c r="G1961" s="74" t="s">
        <v>7247</v>
      </c>
      <c r="H1961" s="74" t="str">
        <f t="shared" si="125"/>
        <v>B57</v>
      </c>
      <c r="I1961" s="74" t="str">
        <f>IF(ISERROR(VLOOKUP(H1961,BD!BN$2:BO$51,2,FALSE)),"",VLOOKUP(H1961,BD!BN$2:BO$51,2,FALSE))</f>
        <v>BLOQUE 57</v>
      </c>
      <c r="J1961" s="74" t="str">
        <f t="shared" si="127"/>
        <v>SH</v>
      </c>
      <c r="K1961" s="74" t="str">
        <f t="shared" si="126"/>
        <v>SHUSHUFINDI</v>
      </c>
      <c r="L1961" s="74" t="str">
        <f t="shared" si="126"/>
        <v>PAD B</v>
      </c>
      <c r="M1961" s="74" t="str">
        <f t="shared" si="128"/>
        <v>SHUSHUFINDI-B150</v>
      </c>
      <c r="N1961" s="71" t="s">
        <v>3382</v>
      </c>
    </row>
    <row r="1962" spans="1:14">
      <c r="A1962" s="74" t="s">
        <v>2940</v>
      </c>
      <c r="B1962" s="74" t="s">
        <v>6309</v>
      </c>
      <c r="C1962" s="74" t="s">
        <v>3032</v>
      </c>
      <c r="D1962" s="74" t="s">
        <v>3516</v>
      </c>
      <c r="E1962" s="74" t="s">
        <v>7248</v>
      </c>
      <c r="F1962" s="74" t="s">
        <v>7249</v>
      </c>
      <c r="G1962" s="74" t="s">
        <v>7249</v>
      </c>
      <c r="H1962" s="74" t="str">
        <f t="shared" si="125"/>
        <v>B57</v>
      </c>
      <c r="I1962" s="74" t="str">
        <f>IF(ISERROR(VLOOKUP(H1962,BD!BN$2:BO$51,2,FALSE)),"",VLOOKUP(H1962,BD!BN$2:BO$51,2,FALSE))</f>
        <v>BLOQUE 57</v>
      </c>
      <c r="J1962" s="74" t="str">
        <f t="shared" si="127"/>
        <v>SH</v>
      </c>
      <c r="K1962" s="74" t="str">
        <f t="shared" si="126"/>
        <v>SHUSHUFINDI</v>
      </c>
      <c r="L1962" s="74" t="str">
        <f t="shared" si="126"/>
        <v>PAD B</v>
      </c>
      <c r="M1962" s="74" t="str">
        <f t="shared" si="128"/>
        <v>SHUSHUFINDI-B245</v>
      </c>
      <c r="N1962" s="71" t="s">
        <v>3382</v>
      </c>
    </row>
    <row r="1963" spans="1:14">
      <c r="A1963" s="74" t="s">
        <v>2940</v>
      </c>
      <c r="B1963" s="74" t="s">
        <v>6309</v>
      </c>
      <c r="C1963" s="74" t="s">
        <v>3032</v>
      </c>
      <c r="D1963" s="74" t="s">
        <v>3516</v>
      </c>
      <c r="E1963" s="74" t="s">
        <v>7250</v>
      </c>
      <c r="F1963" s="74" t="s">
        <v>7251</v>
      </c>
      <c r="G1963" s="74" t="s">
        <v>7251</v>
      </c>
      <c r="H1963" s="74" t="str">
        <f t="shared" ref="H1963:H2026" si="129">+A1963</f>
        <v>B57</v>
      </c>
      <c r="I1963" s="74" t="str">
        <f>IF(ISERROR(VLOOKUP(H1963,BD!BN$2:BO$51,2,FALSE)),"",VLOOKUP(H1963,BD!BN$2:BO$51,2,FALSE))</f>
        <v>BLOQUE 57</v>
      </c>
      <c r="J1963" s="74" t="str">
        <f t="shared" si="127"/>
        <v>SH</v>
      </c>
      <c r="K1963" s="74" t="str">
        <f t="shared" si="126"/>
        <v>SHUSHUFINDI</v>
      </c>
      <c r="L1963" s="74" t="str">
        <f t="shared" si="126"/>
        <v>PAD B</v>
      </c>
      <c r="M1963" s="74" t="str">
        <f t="shared" si="128"/>
        <v>SHUSHUFINDI-B136</v>
      </c>
      <c r="N1963" s="71" t="s">
        <v>3382</v>
      </c>
    </row>
    <row r="1964" spans="1:14">
      <c r="A1964" s="74" t="s">
        <v>2940</v>
      </c>
      <c r="B1964" s="74" t="s">
        <v>6309</v>
      </c>
      <c r="C1964" s="74" t="s">
        <v>3032</v>
      </c>
      <c r="D1964" s="74" t="s">
        <v>3516</v>
      </c>
      <c r="E1964" s="74" t="s">
        <v>7252</v>
      </c>
      <c r="F1964" s="74" t="s">
        <v>7253</v>
      </c>
      <c r="G1964" s="74" t="s">
        <v>7253</v>
      </c>
      <c r="H1964" s="74" t="str">
        <f t="shared" si="129"/>
        <v>B57</v>
      </c>
      <c r="I1964" s="74" t="str">
        <f>IF(ISERROR(VLOOKUP(H1964,BD!BN$2:BO$51,2,FALSE)),"",VLOOKUP(H1964,BD!BN$2:BO$51,2,FALSE))</f>
        <v>BLOQUE 57</v>
      </c>
      <c r="J1964" s="74" t="str">
        <f t="shared" si="127"/>
        <v>SH</v>
      </c>
      <c r="K1964" s="74" t="str">
        <f t="shared" si="126"/>
        <v>SHUSHUFINDI</v>
      </c>
      <c r="L1964" s="74" t="str">
        <f t="shared" si="126"/>
        <v>PAD B</v>
      </c>
      <c r="M1964" s="74" t="str">
        <f t="shared" si="128"/>
        <v>SHUSHUFINDI-B151</v>
      </c>
      <c r="N1964" s="71" t="s">
        <v>3382</v>
      </c>
    </row>
    <row r="1965" spans="1:14">
      <c r="A1965" s="74" t="s">
        <v>2940</v>
      </c>
      <c r="B1965" s="74" t="s">
        <v>6309</v>
      </c>
      <c r="C1965" s="74" t="s">
        <v>3032</v>
      </c>
      <c r="D1965" s="74" t="s">
        <v>3516</v>
      </c>
      <c r="E1965" s="74" t="s">
        <v>7254</v>
      </c>
      <c r="F1965" s="74" t="s">
        <v>7255</v>
      </c>
      <c r="G1965" s="74" t="s">
        <v>7255</v>
      </c>
      <c r="H1965" s="74" t="str">
        <f t="shared" si="129"/>
        <v>B57</v>
      </c>
      <c r="I1965" s="74" t="str">
        <f>IF(ISERROR(VLOOKUP(H1965,BD!BN$2:BO$51,2,FALSE)),"",VLOOKUP(H1965,BD!BN$2:BO$51,2,FALSE))</f>
        <v>BLOQUE 57</v>
      </c>
      <c r="J1965" s="74" t="str">
        <f t="shared" si="127"/>
        <v>SH</v>
      </c>
      <c r="K1965" s="74" t="str">
        <f t="shared" si="126"/>
        <v>SHUSHUFINDI</v>
      </c>
      <c r="L1965" s="74" t="str">
        <f t="shared" si="126"/>
        <v>PAD B</v>
      </c>
      <c r="M1965" s="74" t="str">
        <f t="shared" si="128"/>
        <v>SHUSHUFINDI-B244</v>
      </c>
      <c r="N1965" s="71" t="s">
        <v>3382</v>
      </c>
    </row>
    <row r="1966" spans="1:14">
      <c r="A1966" s="74" t="s">
        <v>2940</v>
      </c>
      <c r="B1966" s="74" t="s">
        <v>6309</v>
      </c>
      <c r="C1966" s="74" t="s">
        <v>3032</v>
      </c>
      <c r="D1966" s="74" t="s">
        <v>3516</v>
      </c>
      <c r="E1966" s="74" t="s">
        <v>7256</v>
      </c>
      <c r="F1966" s="74" t="s">
        <v>7257</v>
      </c>
      <c r="G1966" s="74" t="s">
        <v>7257</v>
      </c>
      <c r="H1966" s="74" t="str">
        <f t="shared" si="129"/>
        <v>B57</v>
      </c>
      <c r="I1966" s="74" t="str">
        <f>IF(ISERROR(VLOOKUP(H1966,BD!BN$2:BO$51,2,FALSE)),"",VLOOKUP(H1966,BD!BN$2:BO$51,2,FALSE))</f>
        <v>BLOQUE 57</v>
      </c>
      <c r="J1966" s="74" t="str">
        <f t="shared" si="127"/>
        <v>SH</v>
      </c>
      <c r="K1966" s="74" t="str">
        <f t="shared" si="126"/>
        <v>SHUSHUFINDI</v>
      </c>
      <c r="L1966" s="74" t="str">
        <f t="shared" si="126"/>
        <v>PAD B</v>
      </c>
      <c r="M1966" s="74" t="str">
        <f t="shared" si="128"/>
        <v>SHUSHUFINDI-B246</v>
      </c>
      <c r="N1966" s="71" t="s">
        <v>3382</v>
      </c>
    </row>
    <row r="1967" spans="1:14">
      <c r="A1967" s="74" t="s">
        <v>2940</v>
      </c>
      <c r="B1967" s="74" t="s">
        <v>6309</v>
      </c>
      <c r="C1967" s="74" t="s">
        <v>3032</v>
      </c>
      <c r="D1967" s="74" t="s">
        <v>3516</v>
      </c>
      <c r="E1967" s="74" t="s">
        <v>7258</v>
      </c>
      <c r="F1967" s="74" t="s">
        <v>7259</v>
      </c>
      <c r="G1967" s="74" t="s">
        <v>7259</v>
      </c>
      <c r="H1967" s="74" t="str">
        <f t="shared" si="129"/>
        <v>B57</v>
      </c>
      <c r="I1967" s="74" t="str">
        <f>IF(ISERROR(VLOOKUP(H1967,BD!BN$2:BO$51,2,FALSE)),"",VLOOKUP(H1967,BD!BN$2:BO$51,2,FALSE))</f>
        <v>BLOQUE 57</v>
      </c>
      <c r="J1967" s="74" t="str">
        <f t="shared" si="127"/>
        <v>SH</v>
      </c>
      <c r="K1967" s="74" t="str">
        <f t="shared" si="126"/>
        <v>SHUSHUFINDI</v>
      </c>
      <c r="L1967" s="74" t="str">
        <f t="shared" si="126"/>
        <v>PAD B</v>
      </c>
      <c r="M1967" s="74" t="str">
        <f t="shared" si="128"/>
        <v>SHUSHUFINDI-B003</v>
      </c>
      <c r="N1967" s="71" t="s">
        <v>3382</v>
      </c>
    </row>
    <row r="1968" spans="1:14">
      <c r="A1968" s="74" t="s">
        <v>2940</v>
      </c>
      <c r="B1968" s="74" t="s">
        <v>6309</v>
      </c>
      <c r="C1968" s="74" t="s">
        <v>3032</v>
      </c>
      <c r="D1968" s="74" t="s">
        <v>3519</v>
      </c>
      <c r="E1968" s="74" t="s">
        <v>7260</v>
      </c>
      <c r="F1968" s="74" t="s">
        <v>7261</v>
      </c>
      <c r="G1968" s="74" t="s">
        <v>7261</v>
      </c>
      <c r="H1968" s="74" t="str">
        <f t="shared" si="129"/>
        <v>B57</v>
      </c>
      <c r="I1968" s="74" t="str">
        <f>IF(ISERROR(VLOOKUP(H1968,BD!BN$2:BO$51,2,FALSE)),"",VLOOKUP(H1968,BD!BN$2:BO$51,2,FALSE))</f>
        <v>BLOQUE 57</v>
      </c>
      <c r="J1968" s="74" t="str">
        <f t="shared" si="127"/>
        <v>SH</v>
      </c>
      <c r="K1968" s="74" t="str">
        <f t="shared" si="126"/>
        <v>SHUSHUFINDI</v>
      </c>
      <c r="L1968" s="74" t="str">
        <f t="shared" si="126"/>
        <v>PAD C</v>
      </c>
      <c r="M1968" s="74" t="str">
        <f t="shared" si="128"/>
        <v>SHUSHUFINDI-C250</v>
      </c>
      <c r="N1968" s="71" t="s">
        <v>3382</v>
      </c>
    </row>
    <row r="1969" spans="1:14">
      <c r="A1969" s="74" t="s">
        <v>2940</v>
      </c>
      <c r="B1969" s="74" t="s">
        <v>6309</v>
      </c>
      <c r="C1969" s="74" t="s">
        <v>3032</v>
      </c>
      <c r="D1969" s="74" t="s">
        <v>3519</v>
      </c>
      <c r="E1969" s="74" t="s">
        <v>7262</v>
      </c>
      <c r="F1969" s="74" t="s">
        <v>7263</v>
      </c>
      <c r="G1969" s="74" t="s">
        <v>7263</v>
      </c>
      <c r="H1969" s="74" t="str">
        <f t="shared" si="129"/>
        <v>B57</v>
      </c>
      <c r="I1969" s="74" t="str">
        <f>IF(ISERROR(VLOOKUP(H1969,BD!BN$2:BO$51,2,FALSE)),"",VLOOKUP(H1969,BD!BN$2:BO$51,2,FALSE))</f>
        <v>BLOQUE 57</v>
      </c>
      <c r="J1969" s="74" t="str">
        <f t="shared" si="127"/>
        <v>SH</v>
      </c>
      <c r="K1969" s="74" t="str">
        <f t="shared" si="126"/>
        <v>SHUSHUFINDI</v>
      </c>
      <c r="L1969" s="74" t="str">
        <f t="shared" si="126"/>
        <v>PAD C</v>
      </c>
      <c r="M1969" s="74" t="str">
        <f t="shared" si="128"/>
        <v>SHUSHUFINDI-C247</v>
      </c>
      <c r="N1969" s="71" t="s">
        <v>3382</v>
      </c>
    </row>
    <row r="1970" spans="1:14">
      <c r="A1970" s="74" t="s">
        <v>2940</v>
      </c>
      <c r="B1970" s="74" t="s">
        <v>6309</v>
      </c>
      <c r="C1970" s="74" t="s">
        <v>3032</v>
      </c>
      <c r="D1970" s="74" t="s">
        <v>3519</v>
      </c>
      <c r="E1970" s="74" t="s">
        <v>7264</v>
      </c>
      <c r="F1970" s="74" t="s">
        <v>7265</v>
      </c>
      <c r="G1970" s="74" t="s">
        <v>7265</v>
      </c>
      <c r="H1970" s="74" t="str">
        <f t="shared" si="129"/>
        <v>B57</v>
      </c>
      <c r="I1970" s="74" t="str">
        <f>IF(ISERROR(VLOOKUP(H1970,BD!BN$2:BO$51,2,FALSE)),"",VLOOKUP(H1970,BD!BN$2:BO$51,2,FALSE))</f>
        <v>BLOQUE 57</v>
      </c>
      <c r="J1970" s="74" t="str">
        <f t="shared" si="127"/>
        <v>SH</v>
      </c>
      <c r="K1970" s="74" t="str">
        <f t="shared" si="126"/>
        <v>SHUSHUFINDI</v>
      </c>
      <c r="L1970" s="74" t="str">
        <f t="shared" si="126"/>
        <v>PAD C</v>
      </c>
      <c r="M1970" s="74" t="str">
        <f t="shared" si="128"/>
        <v>SHUSHUFINDI-C208</v>
      </c>
      <c r="N1970" s="71" t="s">
        <v>3382</v>
      </c>
    </row>
    <row r="1971" spans="1:14">
      <c r="A1971" s="74" t="s">
        <v>2940</v>
      </c>
      <c r="B1971" s="74" t="s">
        <v>6309</v>
      </c>
      <c r="C1971" s="74" t="s">
        <v>3032</v>
      </c>
      <c r="D1971" s="74" t="s">
        <v>3519</v>
      </c>
      <c r="E1971" s="74" t="s">
        <v>7266</v>
      </c>
      <c r="F1971" s="74" t="s">
        <v>7267</v>
      </c>
      <c r="G1971" s="74" t="s">
        <v>7267</v>
      </c>
      <c r="H1971" s="74" t="str">
        <f t="shared" si="129"/>
        <v>B57</v>
      </c>
      <c r="I1971" s="74" t="str">
        <f>IF(ISERROR(VLOOKUP(H1971,BD!BN$2:BO$51,2,FALSE)),"",VLOOKUP(H1971,BD!BN$2:BO$51,2,FALSE))</f>
        <v>BLOQUE 57</v>
      </c>
      <c r="J1971" s="74" t="str">
        <f t="shared" si="127"/>
        <v>SH</v>
      </c>
      <c r="K1971" s="74" t="str">
        <f t="shared" si="126"/>
        <v>SHUSHUFINDI</v>
      </c>
      <c r="L1971" s="74" t="str">
        <f t="shared" si="126"/>
        <v>PAD C</v>
      </c>
      <c r="M1971" s="74" t="str">
        <f t="shared" si="128"/>
        <v>SHUSHUFINDI-C053</v>
      </c>
      <c r="N1971" s="71" t="s">
        <v>3382</v>
      </c>
    </row>
    <row r="1972" spans="1:14">
      <c r="A1972" s="74" t="s">
        <v>2940</v>
      </c>
      <c r="B1972" s="74" t="s">
        <v>6309</v>
      </c>
      <c r="C1972" s="74" t="s">
        <v>3032</v>
      </c>
      <c r="D1972" s="74" t="s">
        <v>3519</v>
      </c>
      <c r="E1972" s="74" t="s">
        <v>7268</v>
      </c>
      <c r="F1972" s="74" t="s">
        <v>7269</v>
      </c>
      <c r="G1972" s="74" t="s">
        <v>7269</v>
      </c>
      <c r="H1972" s="74" t="str">
        <f t="shared" si="129"/>
        <v>B57</v>
      </c>
      <c r="I1972" s="74" t="str">
        <f>IF(ISERROR(VLOOKUP(H1972,BD!BN$2:BO$51,2,FALSE)),"",VLOOKUP(H1972,BD!BN$2:BO$51,2,FALSE))</f>
        <v>BLOQUE 57</v>
      </c>
      <c r="J1972" s="74" t="str">
        <f t="shared" si="127"/>
        <v>SH</v>
      </c>
      <c r="K1972" s="74" t="str">
        <f t="shared" ref="K1972:L2035" si="130">+C1972</f>
        <v>SHUSHUFINDI</v>
      </c>
      <c r="L1972" s="74" t="str">
        <f t="shared" si="130"/>
        <v>PAD C</v>
      </c>
      <c r="M1972" s="74" t="str">
        <f t="shared" si="128"/>
        <v>SHUSHUFINDI-C206</v>
      </c>
      <c r="N1972" s="71" t="s">
        <v>3382</v>
      </c>
    </row>
    <row r="1973" spans="1:14">
      <c r="A1973" s="74" t="s">
        <v>2940</v>
      </c>
      <c r="B1973" s="74" t="s">
        <v>6309</v>
      </c>
      <c r="C1973" s="74" t="s">
        <v>3032</v>
      </c>
      <c r="D1973" s="74" t="s">
        <v>3523</v>
      </c>
      <c r="E1973" s="74" t="s">
        <v>7270</v>
      </c>
      <c r="F1973" s="74" t="s">
        <v>7271</v>
      </c>
      <c r="G1973" s="74" t="s">
        <v>7271</v>
      </c>
      <c r="H1973" s="74" t="str">
        <f t="shared" si="129"/>
        <v>B57</v>
      </c>
      <c r="I1973" s="74" t="str">
        <f>IF(ISERROR(VLOOKUP(H1973,BD!BN$2:BO$51,2,FALSE)),"",VLOOKUP(H1973,BD!BN$2:BO$51,2,FALSE))</f>
        <v>BLOQUE 57</v>
      </c>
      <c r="J1973" s="74" t="str">
        <f t="shared" si="127"/>
        <v>SH</v>
      </c>
      <c r="K1973" s="74" t="str">
        <f t="shared" si="130"/>
        <v>SHUSHUFINDI</v>
      </c>
      <c r="L1973" s="74" t="str">
        <f t="shared" si="130"/>
        <v>PAD D</v>
      </c>
      <c r="M1973" s="74" t="str">
        <f t="shared" si="128"/>
        <v>SHUSHUFINDI-D217</v>
      </c>
      <c r="N1973" s="71" t="s">
        <v>3382</v>
      </c>
    </row>
    <row r="1974" spans="1:14">
      <c r="A1974" s="74" t="s">
        <v>2940</v>
      </c>
      <c r="B1974" s="74" t="s">
        <v>6309</v>
      </c>
      <c r="C1974" s="74" t="s">
        <v>3032</v>
      </c>
      <c r="D1974" s="74" t="s">
        <v>3523</v>
      </c>
      <c r="E1974" s="74" t="s">
        <v>7272</v>
      </c>
      <c r="F1974" s="74" t="s">
        <v>7273</v>
      </c>
      <c r="G1974" s="74" t="s">
        <v>7273</v>
      </c>
      <c r="H1974" s="74" t="str">
        <f t="shared" si="129"/>
        <v>B57</v>
      </c>
      <c r="I1974" s="74" t="str">
        <f>IF(ISERROR(VLOOKUP(H1974,BD!BN$2:BO$51,2,FALSE)),"",VLOOKUP(H1974,BD!BN$2:BO$51,2,FALSE))</f>
        <v>BLOQUE 57</v>
      </c>
      <c r="J1974" s="74" t="str">
        <f t="shared" si="127"/>
        <v>SH</v>
      </c>
      <c r="K1974" s="74" t="str">
        <f t="shared" si="130"/>
        <v>SHUSHUFINDI</v>
      </c>
      <c r="L1974" s="74" t="str">
        <f t="shared" si="130"/>
        <v>PAD D</v>
      </c>
      <c r="M1974" s="74" t="str">
        <f t="shared" si="128"/>
        <v>SHUSHUFINDI-D267</v>
      </c>
      <c r="N1974" s="71" t="s">
        <v>3382</v>
      </c>
    </row>
    <row r="1975" spans="1:14">
      <c r="A1975" s="74" t="s">
        <v>2940</v>
      </c>
      <c r="B1975" s="74" t="s">
        <v>6309</v>
      </c>
      <c r="C1975" s="74" t="s">
        <v>3032</v>
      </c>
      <c r="D1975" s="74" t="s">
        <v>3523</v>
      </c>
      <c r="E1975" s="74" t="s">
        <v>7274</v>
      </c>
      <c r="F1975" s="74" t="s">
        <v>7275</v>
      </c>
      <c r="G1975" s="74" t="s">
        <v>7275</v>
      </c>
      <c r="H1975" s="74" t="str">
        <f t="shared" si="129"/>
        <v>B57</v>
      </c>
      <c r="I1975" s="74" t="str">
        <f>IF(ISERROR(VLOOKUP(H1975,BD!BN$2:BO$51,2,FALSE)),"",VLOOKUP(H1975,BD!BN$2:BO$51,2,FALSE))</f>
        <v>BLOQUE 57</v>
      </c>
      <c r="J1975" s="74" t="str">
        <f t="shared" si="127"/>
        <v>SH</v>
      </c>
      <c r="K1975" s="74" t="str">
        <f t="shared" si="130"/>
        <v>SHUSHUFINDI</v>
      </c>
      <c r="L1975" s="74" t="str">
        <f t="shared" si="130"/>
        <v>PAD D</v>
      </c>
      <c r="M1975" s="74" t="str">
        <f t="shared" si="128"/>
        <v>SHUSHUFINDI-D007</v>
      </c>
      <c r="N1975" s="71" t="s">
        <v>3382</v>
      </c>
    </row>
    <row r="1976" spans="1:14">
      <c r="A1976" s="74" t="s">
        <v>2940</v>
      </c>
      <c r="B1976" s="74" t="s">
        <v>6309</v>
      </c>
      <c r="C1976" s="74" t="s">
        <v>3032</v>
      </c>
      <c r="D1976" s="74" t="s">
        <v>3523</v>
      </c>
      <c r="E1976" s="74" t="s">
        <v>7276</v>
      </c>
      <c r="F1976" s="74" t="s">
        <v>7277</v>
      </c>
      <c r="G1976" s="74" t="s">
        <v>7277</v>
      </c>
      <c r="H1976" s="74" t="str">
        <f t="shared" si="129"/>
        <v>B57</v>
      </c>
      <c r="I1976" s="74" t="str">
        <f>IF(ISERROR(VLOOKUP(H1976,BD!BN$2:BO$51,2,FALSE)),"",VLOOKUP(H1976,BD!BN$2:BO$51,2,FALSE))</f>
        <v>BLOQUE 57</v>
      </c>
      <c r="J1976" s="74" t="str">
        <f t="shared" si="127"/>
        <v>SH</v>
      </c>
      <c r="K1976" s="74" t="str">
        <f t="shared" si="130"/>
        <v>SHUSHUFINDI</v>
      </c>
      <c r="L1976" s="74" t="str">
        <f t="shared" si="130"/>
        <v>PAD D</v>
      </c>
      <c r="M1976" s="74" t="str">
        <f t="shared" si="128"/>
        <v>SHUSHUFINDI-D104</v>
      </c>
      <c r="N1976" s="71" t="s">
        <v>3382</v>
      </c>
    </row>
    <row r="1977" spans="1:14">
      <c r="A1977" s="74" t="s">
        <v>2940</v>
      </c>
      <c r="B1977" s="74" t="s">
        <v>6309</v>
      </c>
      <c r="C1977" s="74" t="s">
        <v>3032</v>
      </c>
      <c r="D1977" s="74" t="s">
        <v>3599</v>
      </c>
      <c r="E1977" s="74" t="s">
        <v>7278</v>
      </c>
      <c r="F1977" s="74" t="s">
        <v>7279</v>
      </c>
      <c r="G1977" s="74" t="s">
        <v>7279</v>
      </c>
      <c r="H1977" s="74" t="str">
        <f t="shared" si="129"/>
        <v>B57</v>
      </c>
      <c r="I1977" s="74" t="str">
        <f>IF(ISERROR(VLOOKUP(H1977,BD!BN$2:BO$51,2,FALSE)),"",VLOOKUP(H1977,BD!BN$2:BO$51,2,FALSE))</f>
        <v>BLOQUE 57</v>
      </c>
      <c r="J1977" s="74" t="str">
        <f t="shared" si="127"/>
        <v>SH</v>
      </c>
      <c r="K1977" s="74" t="str">
        <f t="shared" si="130"/>
        <v>SHUSHUFINDI</v>
      </c>
      <c r="L1977" s="74" t="str">
        <f t="shared" si="130"/>
        <v>PAD E</v>
      </c>
      <c r="M1977" s="74" t="str">
        <f t="shared" si="128"/>
        <v>SHUSHUFINDI-E012B</v>
      </c>
      <c r="N1977" s="71" t="s">
        <v>3382</v>
      </c>
    </row>
    <row r="1978" spans="1:14">
      <c r="A1978" s="74" t="s">
        <v>2940</v>
      </c>
      <c r="B1978" s="74" t="s">
        <v>6309</v>
      </c>
      <c r="C1978" s="74" t="s">
        <v>3032</v>
      </c>
      <c r="D1978" s="74" t="s">
        <v>3599</v>
      </c>
      <c r="E1978" s="74" t="s">
        <v>7280</v>
      </c>
      <c r="F1978" s="74" t="s">
        <v>7281</v>
      </c>
      <c r="G1978" s="74" t="s">
        <v>7281</v>
      </c>
      <c r="H1978" s="74" t="str">
        <f t="shared" si="129"/>
        <v>B57</v>
      </c>
      <c r="I1978" s="74" t="str">
        <f>IF(ISERROR(VLOOKUP(H1978,BD!BN$2:BO$51,2,FALSE)),"",VLOOKUP(H1978,BD!BN$2:BO$51,2,FALSE))</f>
        <v>BLOQUE 57</v>
      </c>
      <c r="J1978" s="74" t="str">
        <f t="shared" si="127"/>
        <v>SH</v>
      </c>
      <c r="K1978" s="74" t="str">
        <f t="shared" si="130"/>
        <v>SHUSHUFINDI</v>
      </c>
      <c r="L1978" s="74" t="str">
        <f t="shared" si="130"/>
        <v>PAD E</v>
      </c>
      <c r="M1978" s="74" t="str">
        <f t="shared" si="128"/>
        <v>SHUSHUFINDI-E012</v>
      </c>
      <c r="N1978" s="71" t="s">
        <v>3382</v>
      </c>
    </row>
    <row r="1979" spans="1:14">
      <c r="A1979" s="74" t="s">
        <v>2940</v>
      </c>
      <c r="B1979" s="74" t="s">
        <v>6309</v>
      </c>
      <c r="C1979" s="74" t="s">
        <v>3032</v>
      </c>
      <c r="D1979" s="74" t="s">
        <v>3599</v>
      </c>
      <c r="E1979" s="74" t="s">
        <v>7282</v>
      </c>
      <c r="F1979" s="74" t="s">
        <v>7283</v>
      </c>
      <c r="G1979" s="74" t="s">
        <v>7283</v>
      </c>
      <c r="H1979" s="74" t="str">
        <f>+A1979</f>
        <v>B57</v>
      </c>
      <c r="I1979" s="74" t="str">
        <f>IF(ISERROR(VLOOKUP(H1979,BD!BN$2:BO$51,2,FALSE)),"",VLOOKUP(H1979,BD!BN$2:BO$51,2,FALSE))</f>
        <v>BLOQUE 57</v>
      </c>
      <c r="J1979" s="74" t="str">
        <f t="shared" si="127"/>
        <v>SH</v>
      </c>
      <c r="K1979" s="74" t="str">
        <f>+C1979</f>
        <v>SHUSHUFINDI</v>
      </c>
      <c r="L1979" s="74" t="str">
        <f>+D1979</f>
        <v>PAD E</v>
      </c>
      <c r="M1979" s="74" t="str">
        <f t="shared" si="128"/>
        <v>SHUSHUFINDI-E096H</v>
      </c>
      <c r="N1979" s="71" t="s">
        <v>3382</v>
      </c>
    </row>
    <row r="1980" spans="1:14">
      <c r="A1980" s="74" t="s">
        <v>2940</v>
      </c>
      <c r="B1980" s="74" t="s">
        <v>6309</v>
      </c>
      <c r="C1980" s="74" t="s">
        <v>3032</v>
      </c>
      <c r="D1980" s="74" t="s">
        <v>3599</v>
      </c>
      <c r="E1980" s="74" t="s">
        <v>7282</v>
      </c>
      <c r="F1980" s="74" t="s">
        <v>7283</v>
      </c>
      <c r="G1980" s="74" t="s">
        <v>7284</v>
      </c>
      <c r="H1980" s="74" t="str">
        <f t="shared" si="129"/>
        <v>B57</v>
      </c>
      <c r="I1980" s="74" t="str">
        <f>IF(ISERROR(VLOOKUP(H1980,BD!BN$2:BO$51,2,FALSE)),"",VLOOKUP(H1980,BD!BN$2:BO$51,2,FALSE))</f>
        <v>BLOQUE 57</v>
      </c>
      <c r="J1980" s="74" t="str">
        <f t="shared" si="127"/>
        <v>SH</v>
      </c>
      <c r="K1980" s="74" t="str">
        <f t="shared" si="130"/>
        <v>SHUSHUFINDI</v>
      </c>
      <c r="L1980" s="74" t="str">
        <f t="shared" si="130"/>
        <v>PAD E</v>
      </c>
      <c r="M1980" s="74" t="str">
        <f t="shared" si="128"/>
        <v>SHUSHUFINDI-E096HR1</v>
      </c>
      <c r="N1980" s="71" t="s">
        <v>3382</v>
      </c>
    </row>
    <row r="1981" spans="1:14">
      <c r="A1981" s="74" t="s">
        <v>2940</v>
      </c>
      <c r="B1981" s="74" t="s">
        <v>6309</v>
      </c>
      <c r="C1981" s="74" t="s">
        <v>3032</v>
      </c>
      <c r="D1981" s="74" t="s">
        <v>3599</v>
      </c>
      <c r="E1981" s="74" t="s">
        <v>7285</v>
      </c>
      <c r="F1981" s="74" t="s">
        <v>7286</v>
      </c>
      <c r="G1981" s="74" t="s">
        <v>7286</v>
      </c>
      <c r="H1981" s="74" t="str">
        <f t="shared" si="129"/>
        <v>B57</v>
      </c>
      <c r="I1981" s="74" t="str">
        <f>IF(ISERROR(VLOOKUP(H1981,BD!BN$2:BO$51,2,FALSE)),"",VLOOKUP(H1981,BD!BN$2:BO$51,2,FALSE))</f>
        <v>BLOQUE 57</v>
      </c>
      <c r="J1981" s="74" t="str">
        <f t="shared" si="127"/>
        <v>SH</v>
      </c>
      <c r="K1981" s="74" t="str">
        <f t="shared" si="130"/>
        <v>SHUSHUFINDI</v>
      </c>
      <c r="L1981" s="74" t="str">
        <f t="shared" si="130"/>
        <v>PAD E</v>
      </c>
      <c r="M1981" s="74" t="str">
        <f t="shared" si="128"/>
        <v>SHUSHUFINDI-E084</v>
      </c>
      <c r="N1981" s="71" t="s">
        <v>3382</v>
      </c>
    </row>
    <row r="1982" spans="1:14">
      <c r="A1982" s="74" t="s">
        <v>2940</v>
      </c>
      <c r="B1982" s="74" t="s">
        <v>6309</v>
      </c>
      <c r="C1982" s="74" t="s">
        <v>3032</v>
      </c>
      <c r="D1982" s="74" t="s">
        <v>3602</v>
      </c>
      <c r="E1982" s="74" t="s">
        <v>7287</v>
      </c>
      <c r="F1982" s="74" t="s">
        <v>7288</v>
      </c>
      <c r="G1982" s="74" t="s">
        <v>7288</v>
      </c>
      <c r="H1982" s="74" t="str">
        <f t="shared" si="129"/>
        <v>B57</v>
      </c>
      <c r="I1982" s="74" t="str">
        <f>IF(ISERROR(VLOOKUP(H1982,BD!BN$2:BO$51,2,FALSE)),"",VLOOKUP(H1982,BD!BN$2:BO$51,2,FALSE))</f>
        <v>BLOQUE 57</v>
      </c>
      <c r="J1982" s="74" t="str">
        <f t="shared" si="127"/>
        <v>SH</v>
      </c>
      <c r="K1982" s="74" t="str">
        <f t="shared" si="130"/>
        <v>SHUSHUFINDI</v>
      </c>
      <c r="L1982" s="74" t="str">
        <f t="shared" si="130"/>
        <v>PAD F</v>
      </c>
      <c r="M1982" s="74" t="str">
        <f t="shared" si="128"/>
        <v>SHUSHUFINDI-F010B</v>
      </c>
      <c r="N1982" s="71" t="s">
        <v>3382</v>
      </c>
    </row>
    <row r="1983" spans="1:14">
      <c r="A1983" s="74" t="s">
        <v>2940</v>
      </c>
      <c r="B1983" s="74" t="s">
        <v>6309</v>
      </c>
      <c r="C1983" s="74" t="s">
        <v>3032</v>
      </c>
      <c r="D1983" s="74" t="s">
        <v>3602</v>
      </c>
      <c r="E1983" s="74" t="s">
        <v>7289</v>
      </c>
      <c r="F1983" s="74" t="s">
        <v>7290</v>
      </c>
      <c r="G1983" s="74" t="s">
        <v>7290</v>
      </c>
      <c r="H1983" s="74" t="str">
        <f t="shared" si="129"/>
        <v>B57</v>
      </c>
      <c r="I1983" s="74" t="str">
        <f>IF(ISERROR(VLOOKUP(H1983,BD!BN$2:BO$51,2,FALSE)),"",VLOOKUP(H1983,BD!BN$2:BO$51,2,FALSE))</f>
        <v>BLOQUE 57</v>
      </c>
      <c r="J1983" s="74" t="str">
        <f t="shared" si="127"/>
        <v>SH</v>
      </c>
      <c r="K1983" s="74" t="str">
        <f t="shared" si="130"/>
        <v>SHUSHUFINDI</v>
      </c>
      <c r="L1983" s="74" t="str">
        <f t="shared" si="130"/>
        <v>PAD F</v>
      </c>
      <c r="M1983" s="74" t="str">
        <f t="shared" si="128"/>
        <v>SHUSHUFINDI-F191</v>
      </c>
      <c r="N1983" s="71" t="s">
        <v>3382</v>
      </c>
    </row>
    <row r="1984" spans="1:14">
      <c r="A1984" s="74" t="s">
        <v>2940</v>
      </c>
      <c r="B1984" s="74" t="s">
        <v>6309</v>
      </c>
      <c r="C1984" s="74" t="s">
        <v>3032</v>
      </c>
      <c r="D1984" s="74" t="s">
        <v>3602</v>
      </c>
      <c r="E1984" s="74" t="s">
        <v>7291</v>
      </c>
      <c r="F1984" s="74" t="s">
        <v>7292</v>
      </c>
      <c r="G1984" s="74" t="s">
        <v>7292</v>
      </c>
      <c r="H1984" s="74" t="str">
        <f t="shared" si="129"/>
        <v>B57</v>
      </c>
      <c r="I1984" s="74" t="str">
        <f>IF(ISERROR(VLOOKUP(H1984,BD!BN$2:BO$51,2,FALSE)),"",VLOOKUP(H1984,BD!BN$2:BO$51,2,FALSE))</f>
        <v>BLOQUE 57</v>
      </c>
      <c r="J1984" s="74" t="str">
        <f t="shared" si="127"/>
        <v>SH</v>
      </c>
      <c r="K1984" s="74" t="str">
        <f t="shared" si="130"/>
        <v>SHUSHUFINDI</v>
      </c>
      <c r="L1984" s="74" t="str">
        <f t="shared" si="130"/>
        <v>PAD F</v>
      </c>
      <c r="M1984" s="74" t="str">
        <f t="shared" si="128"/>
        <v>SHUSHUFINDI-F010</v>
      </c>
      <c r="N1984" s="71" t="s">
        <v>3382</v>
      </c>
    </row>
    <row r="1985" spans="1:14">
      <c r="A1985" s="74" t="s">
        <v>2940</v>
      </c>
      <c r="B1985" s="74" t="s">
        <v>6309</v>
      </c>
      <c r="C1985" s="74" t="s">
        <v>3032</v>
      </c>
      <c r="D1985" s="74" t="s">
        <v>3602</v>
      </c>
      <c r="E1985" s="74" t="s">
        <v>7293</v>
      </c>
      <c r="F1985" s="74" t="s">
        <v>7294</v>
      </c>
      <c r="G1985" s="74" t="s">
        <v>7294</v>
      </c>
      <c r="H1985" s="74" t="str">
        <f t="shared" si="129"/>
        <v>B57</v>
      </c>
      <c r="I1985" s="74" t="str">
        <f>IF(ISERROR(VLOOKUP(H1985,BD!BN$2:BO$51,2,FALSE)),"",VLOOKUP(H1985,BD!BN$2:BO$51,2,FALSE))</f>
        <v>BLOQUE 57</v>
      </c>
      <c r="J1985" s="74" t="str">
        <f t="shared" si="127"/>
        <v>SH</v>
      </c>
      <c r="K1985" s="74" t="str">
        <f t="shared" si="130"/>
        <v>SHUSHUFINDI</v>
      </c>
      <c r="L1985" s="74" t="str">
        <f t="shared" si="130"/>
        <v>PAD F</v>
      </c>
      <c r="M1985" s="74" t="str">
        <f t="shared" si="128"/>
        <v>SHUSHUFINDI-F140</v>
      </c>
      <c r="N1985" s="71" t="s">
        <v>3382</v>
      </c>
    </row>
    <row r="1986" spans="1:14">
      <c r="A1986" s="74" t="s">
        <v>2940</v>
      </c>
      <c r="B1986" s="74" t="s">
        <v>6309</v>
      </c>
      <c r="C1986" s="74" t="s">
        <v>3032</v>
      </c>
      <c r="D1986" s="74" t="s">
        <v>3602</v>
      </c>
      <c r="E1986" s="74" t="s">
        <v>7295</v>
      </c>
      <c r="F1986" s="74" t="s">
        <v>7296</v>
      </c>
      <c r="G1986" s="74" t="s">
        <v>7296</v>
      </c>
      <c r="H1986" s="74" t="str">
        <f t="shared" si="129"/>
        <v>B57</v>
      </c>
      <c r="I1986" s="74" t="str">
        <f>IF(ISERROR(VLOOKUP(H1986,BD!BN$2:BO$51,2,FALSE)),"",VLOOKUP(H1986,BD!BN$2:BO$51,2,FALSE))</f>
        <v>BLOQUE 57</v>
      </c>
      <c r="J1986" s="74" t="str">
        <f t="shared" si="127"/>
        <v>SH</v>
      </c>
      <c r="K1986" s="74" t="str">
        <f t="shared" si="130"/>
        <v>SHUSHUFINDI</v>
      </c>
      <c r="L1986" s="74" t="str">
        <f t="shared" si="130"/>
        <v>PAD F</v>
      </c>
      <c r="M1986" s="74" t="str">
        <f t="shared" si="128"/>
        <v>SHUSHUFINDI-F139</v>
      </c>
      <c r="N1986" s="71" t="s">
        <v>3382</v>
      </c>
    </row>
    <row r="1987" spans="1:14">
      <c r="A1987" s="74" t="s">
        <v>2940</v>
      </c>
      <c r="B1987" s="74" t="s">
        <v>6309</v>
      </c>
      <c r="C1987" s="74" t="s">
        <v>3032</v>
      </c>
      <c r="D1987" s="74" t="s">
        <v>3602</v>
      </c>
      <c r="E1987" s="74" t="s">
        <v>7297</v>
      </c>
      <c r="F1987" s="74" t="s">
        <v>7298</v>
      </c>
      <c r="G1987" s="74" t="s">
        <v>7298</v>
      </c>
      <c r="H1987" s="74" t="str">
        <f t="shared" si="129"/>
        <v>B57</v>
      </c>
      <c r="I1987" s="74" t="str">
        <f>IF(ISERROR(VLOOKUP(H1987,BD!BN$2:BO$51,2,FALSE)),"",VLOOKUP(H1987,BD!BN$2:BO$51,2,FALSE))</f>
        <v>BLOQUE 57</v>
      </c>
      <c r="J1987" s="74" t="str">
        <f t="shared" si="127"/>
        <v>SH</v>
      </c>
      <c r="K1987" s="74" t="str">
        <f t="shared" si="130"/>
        <v>SHUSHUFINDI</v>
      </c>
      <c r="L1987" s="74" t="str">
        <f t="shared" si="130"/>
        <v>PAD F</v>
      </c>
      <c r="M1987" s="74" t="str">
        <f t="shared" si="128"/>
        <v>SHUSHUFINDI-F141</v>
      </c>
      <c r="N1987" s="71" t="s">
        <v>3382</v>
      </c>
    </row>
    <row r="1988" spans="1:14">
      <c r="A1988" s="74" t="s">
        <v>2940</v>
      </c>
      <c r="B1988" s="74" t="s">
        <v>6309</v>
      </c>
      <c r="C1988" s="74" t="s">
        <v>3032</v>
      </c>
      <c r="D1988" s="74" t="s">
        <v>3605</v>
      </c>
      <c r="E1988" s="74" t="s">
        <v>7299</v>
      </c>
      <c r="F1988" s="74" t="s">
        <v>7300</v>
      </c>
      <c r="G1988" s="74" t="s">
        <v>7300</v>
      </c>
      <c r="H1988" s="74" t="str">
        <f t="shared" si="129"/>
        <v>B57</v>
      </c>
      <c r="I1988" s="74" t="str">
        <f>IF(ISERROR(VLOOKUP(H1988,BD!BN$2:BO$51,2,FALSE)),"",VLOOKUP(H1988,BD!BN$2:BO$51,2,FALSE))</f>
        <v>BLOQUE 57</v>
      </c>
      <c r="J1988" s="74" t="str">
        <f t="shared" si="127"/>
        <v>SH</v>
      </c>
      <c r="K1988" s="74" t="str">
        <f t="shared" si="130"/>
        <v>SHUSHUFINDI</v>
      </c>
      <c r="L1988" s="74" t="str">
        <f t="shared" si="130"/>
        <v>PAD G</v>
      </c>
      <c r="M1988" s="74" t="str">
        <f t="shared" si="128"/>
        <v>SHUSHUFINDI-G161</v>
      </c>
      <c r="N1988" s="71" t="s">
        <v>3382</v>
      </c>
    </row>
    <row r="1989" spans="1:14">
      <c r="A1989" s="74" t="s">
        <v>2940</v>
      </c>
      <c r="B1989" s="74" t="s">
        <v>6309</v>
      </c>
      <c r="C1989" s="74" t="s">
        <v>3032</v>
      </c>
      <c r="D1989" s="74" t="s">
        <v>3605</v>
      </c>
      <c r="E1989" s="74" t="s">
        <v>7301</v>
      </c>
      <c r="F1989" s="74" t="s">
        <v>7302</v>
      </c>
      <c r="G1989" s="74" t="s">
        <v>7302</v>
      </c>
      <c r="H1989" s="74" t="str">
        <f t="shared" si="129"/>
        <v>B57</v>
      </c>
      <c r="I1989" s="74" t="str">
        <f>IF(ISERROR(VLOOKUP(H1989,BD!BN$2:BO$51,2,FALSE)),"",VLOOKUP(H1989,BD!BN$2:BO$51,2,FALSE))</f>
        <v>BLOQUE 57</v>
      </c>
      <c r="J1989" s="74" t="str">
        <f t="shared" ref="J1989:J2052" si="131">IF(B1989="","",B1989)</f>
        <v>SH</v>
      </c>
      <c r="K1989" s="74" t="str">
        <f t="shared" si="130"/>
        <v>SHUSHUFINDI</v>
      </c>
      <c r="L1989" s="74" t="str">
        <f t="shared" si="130"/>
        <v>PAD G</v>
      </c>
      <c r="M1989" s="74" t="str">
        <f t="shared" si="128"/>
        <v>SHUSHUFINDI-G189</v>
      </c>
      <c r="N1989" s="71" t="s">
        <v>3382</v>
      </c>
    </row>
    <row r="1990" spans="1:14">
      <c r="A1990" s="74" t="s">
        <v>2940</v>
      </c>
      <c r="B1990" s="74" t="s">
        <v>6309</v>
      </c>
      <c r="C1990" s="74" t="s">
        <v>3032</v>
      </c>
      <c r="D1990" s="74" t="s">
        <v>3605</v>
      </c>
      <c r="E1990" s="74" t="s">
        <v>7303</v>
      </c>
      <c r="F1990" s="74" t="s">
        <v>7304</v>
      </c>
      <c r="G1990" s="74" t="s">
        <v>7304</v>
      </c>
      <c r="H1990" s="74" t="str">
        <f t="shared" si="129"/>
        <v>B57</v>
      </c>
      <c r="I1990" s="74" t="str">
        <f>IF(ISERROR(VLOOKUP(H1990,BD!BN$2:BO$51,2,FALSE)),"",VLOOKUP(H1990,BD!BN$2:BO$51,2,FALSE))</f>
        <v>BLOQUE 57</v>
      </c>
      <c r="J1990" s="74" t="str">
        <f t="shared" si="131"/>
        <v>SH</v>
      </c>
      <c r="K1990" s="74" t="str">
        <f t="shared" si="130"/>
        <v>SHUSHUFINDI</v>
      </c>
      <c r="L1990" s="74" t="str">
        <f t="shared" si="130"/>
        <v>PAD G</v>
      </c>
      <c r="M1990" s="74" t="str">
        <f t="shared" si="128"/>
        <v>SHUSHUFINDI-G159</v>
      </c>
      <c r="N1990" s="71" t="s">
        <v>3382</v>
      </c>
    </row>
    <row r="1991" spans="1:14">
      <c r="A1991" s="74" t="s">
        <v>2940</v>
      </c>
      <c r="B1991" s="74" t="s">
        <v>6309</v>
      </c>
      <c r="C1991" s="74" t="s">
        <v>3032</v>
      </c>
      <c r="D1991" s="74" t="s">
        <v>3605</v>
      </c>
      <c r="E1991" s="74" t="s">
        <v>7305</v>
      </c>
      <c r="F1991" s="74" t="s">
        <v>7306</v>
      </c>
      <c r="G1991" s="74" t="s">
        <v>7306</v>
      </c>
      <c r="H1991" s="74" t="str">
        <f t="shared" si="129"/>
        <v>B57</v>
      </c>
      <c r="I1991" s="74" t="str">
        <f>IF(ISERROR(VLOOKUP(H1991,BD!BN$2:BO$51,2,FALSE)),"",VLOOKUP(H1991,BD!BN$2:BO$51,2,FALSE))</f>
        <v>BLOQUE 57</v>
      </c>
      <c r="J1991" s="74" t="str">
        <f t="shared" si="131"/>
        <v>SH</v>
      </c>
      <c r="K1991" s="74" t="str">
        <f t="shared" si="130"/>
        <v>SHUSHUFINDI</v>
      </c>
      <c r="L1991" s="74" t="str">
        <f t="shared" si="130"/>
        <v>PAD G</v>
      </c>
      <c r="M1991" s="74" t="str">
        <f t="shared" si="128"/>
        <v>SHUSHUFINDI-G160</v>
      </c>
      <c r="N1991" s="71" t="s">
        <v>3382</v>
      </c>
    </row>
    <row r="1992" spans="1:14">
      <c r="A1992" s="74" t="s">
        <v>2940</v>
      </c>
      <c r="B1992" s="74" t="s">
        <v>6309</v>
      </c>
      <c r="C1992" s="74" t="s">
        <v>3032</v>
      </c>
      <c r="D1992" s="74" t="s">
        <v>3605</v>
      </c>
      <c r="E1992" s="74" t="s">
        <v>7307</v>
      </c>
      <c r="F1992" s="74" t="s">
        <v>7308</v>
      </c>
      <c r="G1992" s="74" t="s">
        <v>7308</v>
      </c>
      <c r="H1992" s="74" t="str">
        <f t="shared" si="129"/>
        <v>B57</v>
      </c>
      <c r="I1992" s="74" t="str">
        <f>IF(ISERROR(VLOOKUP(H1992,BD!BN$2:BO$51,2,FALSE)),"",VLOOKUP(H1992,BD!BN$2:BO$51,2,FALSE))</f>
        <v>BLOQUE 57</v>
      </c>
      <c r="J1992" s="74" t="str">
        <f t="shared" si="131"/>
        <v>SH</v>
      </c>
      <c r="K1992" s="74" t="str">
        <f t="shared" si="130"/>
        <v>SHUSHUFINDI</v>
      </c>
      <c r="L1992" s="74" t="str">
        <f t="shared" si="130"/>
        <v>PAD G</v>
      </c>
      <c r="M1992" s="74" t="str">
        <f t="shared" si="128"/>
        <v>SHUSHUFINDI-G013</v>
      </c>
      <c r="N1992" s="71" t="s">
        <v>3382</v>
      </c>
    </row>
    <row r="1993" spans="1:14">
      <c r="A1993" s="74" t="s">
        <v>2940</v>
      </c>
      <c r="B1993" s="74" t="s">
        <v>6309</v>
      </c>
      <c r="C1993" s="74" t="s">
        <v>3032</v>
      </c>
      <c r="D1993" s="74" t="s">
        <v>3605</v>
      </c>
      <c r="E1993" s="74" t="s">
        <v>7309</v>
      </c>
      <c r="F1993" s="74" t="s">
        <v>7310</v>
      </c>
      <c r="G1993" s="74" t="s">
        <v>7310</v>
      </c>
      <c r="H1993" s="74" t="str">
        <f t="shared" si="129"/>
        <v>B57</v>
      </c>
      <c r="I1993" s="74" t="str">
        <f>IF(ISERROR(VLOOKUP(H1993,BD!BN$2:BO$51,2,FALSE)),"",VLOOKUP(H1993,BD!BN$2:BO$51,2,FALSE))</f>
        <v>BLOQUE 57</v>
      </c>
      <c r="J1993" s="74" t="str">
        <f t="shared" si="131"/>
        <v>SH</v>
      </c>
      <c r="K1993" s="74" t="str">
        <f t="shared" si="130"/>
        <v>SHUSHUFINDI</v>
      </c>
      <c r="L1993" s="74" t="str">
        <f t="shared" si="130"/>
        <v>PAD G</v>
      </c>
      <c r="M1993" s="74" t="str">
        <f t="shared" si="128"/>
        <v>SHUSHUFINDI-G118</v>
      </c>
      <c r="N1993" s="71" t="s">
        <v>3382</v>
      </c>
    </row>
    <row r="1994" spans="1:14">
      <c r="A1994" s="74" t="s">
        <v>2940</v>
      </c>
      <c r="B1994" s="74" t="s">
        <v>6309</v>
      </c>
      <c r="C1994" s="74" t="s">
        <v>3032</v>
      </c>
      <c r="D1994" s="74" t="s">
        <v>3608</v>
      </c>
      <c r="E1994" s="74" t="s">
        <v>7311</v>
      </c>
      <c r="F1994" s="74" t="s">
        <v>7312</v>
      </c>
      <c r="G1994" s="74" t="s">
        <v>7312</v>
      </c>
      <c r="H1994" s="74" t="str">
        <f t="shared" si="129"/>
        <v>B57</v>
      </c>
      <c r="I1994" s="74" t="str">
        <f>IF(ISERROR(VLOOKUP(H1994,BD!BN$2:BO$51,2,FALSE)),"",VLOOKUP(H1994,BD!BN$2:BO$51,2,FALSE))</f>
        <v>BLOQUE 57</v>
      </c>
      <c r="J1994" s="74" t="str">
        <f t="shared" si="131"/>
        <v>SH</v>
      </c>
      <c r="K1994" s="74" t="str">
        <f t="shared" si="130"/>
        <v>SHUSHUFINDI</v>
      </c>
      <c r="L1994" s="74" t="str">
        <f t="shared" si="130"/>
        <v>PAD H</v>
      </c>
      <c r="M1994" s="74" t="str">
        <f t="shared" si="128"/>
        <v>SHUSHUFINDI-H015</v>
      </c>
      <c r="N1994" s="71" t="s">
        <v>3382</v>
      </c>
    </row>
    <row r="1995" spans="1:14">
      <c r="A1995" s="74" t="s">
        <v>2940</v>
      </c>
      <c r="B1995" s="74" t="s">
        <v>6309</v>
      </c>
      <c r="C1995" s="74" t="s">
        <v>3032</v>
      </c>
      <c r="D1995" s="74" t="s">
        <v>3608</v>
      </c>
      <c r="E1995" s="74" t="s">
        <v>7313</v>
      </c>
      <c r="F1995" s="74" t="s">
        <v>7314</v>
      </c>
      <c r="G1995" s="74" t="s">
        <v>7314</v>
      </c>
      <c r="H1995" s="74" t="str">
        <f t="shared" si="129"/>
        <v>B57</v>
      </c>
      <c r="I1995" s="74" t="str">
        <f>IF(ISERROR(VLOOKUP(H1995,BD!BN$2:BO$51,2,FALSE)),"",VLOOKUP(H1995,BD!BN$2:BO$51,2,FALSE))</f>
        <v>BLOQUE 57</v>
      </c>
      <c r="J1995" s="74" t="str">
        <f t="shared" si="131"/>
        <v>SH</v>
      </c>
      <c r="K1995" s="74" t="str">
        <f t="shared" si="130"/>
        <v>SHUSHUFINDI</v>
      </c>
      <c r="L1995" s="74" t="str">
        <f t="shared" si="130"/>
        <v>PAD H</v>
      </c>
      <c r="M1995" s="74" t="str">
        <f t="shared" si="128"/>
        <v>SHUSHUFINDI-H155</v>
      </c>
      <c r="N1995" s="71" t="s">
        <v>3382</v>
      </c>
    </row>
    <row r="1996" spans="1:14">
      <c r="A1996" s="74" t="s">
        <v>2940</v>
      </c>
      <c r="B1996" s="74" t="s">
        <v>6309</v>
      </c>
      <c r="C1996" s="74" t="s">
        <v>3032</v>
      </c>
      <c r="D1996" s="74" t="s">
        <v>3608</v>
      </c>
      <c r="E1996" s="74" t="s">
        <v>7315</v>
      </c>
      <c r="F1996" s="74" t="s">
        <v>7316</v>
      </c>
      <c r="G1996" s="74" t="s">
        <v>7316</v>
      </c>
      <c r="H1996" s="74" t="str">
        <f t="shared" si="129"/>
        <v>B57</v>
      </c>
      <c r="I1996" s="74" t="str">
        <f>IF(ISERROR(VLOOKUP(H1996,BD!BN$2:BO$51,2,FALSE)),"",VLOOKUP(H1996,BD!BN$2:BO$51,2,FALSE))</f>
        <v>BLOQUE 57</v>
      </c>
      <c r="J1996" s="74" t="str">
        <f t="shared" si="131"/>
        <v>SH</v>
      </c>
      <c r="K1996" s="74" t="str">
        <f t="shared" si="130"/>
        <v>SHUSHUFINDI</v>
      </c>
      <c r="L1996" s="74" t="str">
        <f t="shared" si="130"/>
        <v>PAD H</v>
      </c>
      <c r="M1996" s="74" t="str">
        <f t="shared" si="128"/>
        <v>SHUSHUFINDI-H202</v>
      </c>
      <c r="N1996" s="71" t="s">
        <v>3382</v>
      </c>
    </row>
    <row r="1997" spans="1:14">
      <c r="A1997" s="74" t="s">
        <v>2940</v>
      </c>
      <c r="B1997" s="74" t="s">
        <v>6309</v>
      </c>
      <c r="C1997" s="74" t="s">
        <v>3032</v>
      </c>
      <c r="D1997" s="74" t="s">
        <v>3608</v>
      </c>
      <c r="E1997" s="74" t="s">
        <v>7317</v>
      </c>
      <c r="F1997" s="74" t="s">
        <v>7318</v>
      </c>
      <c r="G1997" s="74" t="s">
        <v>7318</v>
      </c>
      <c r="H1997" s="74" t="str">
        <f t="shared" si="129"/>
        <v>B57</v>
      </c>
      <c r="I1997" s="74" t="str">
        <f>IF(ISERROR(VLOOKUP(H1997,BD!BN$2:BO$51,2,FALSE)),"",VLOOKUP(H1997,BD!BN$2:BO$51,2,FALSE))</f>
        <v>BLOQUE 57</v>
      </c>
      <c r="J1997" s="74" t="str">
        <f t="shared" si="131"/>
        <v>SH</v>
      </c>
      <c r="K1997" s="74" t="str">
        <f t="shared" si="130"/>
        <v>SHUSHUFINDI</v>
      </c>
      <c r="L1997" s="74" t="str">
        <f t="shared" si="130"/>
        <v>PAD H</v>
      </c>
      <c r="M1997" s="74" t="str">
        <f t="shared" si="128"/>
        <v>SHUSHUFINDI-H154</v>
      </c>
      <c r="N1997" s="71" t="s">
        <v>3382</v>
      </c>
    </row>
    <row r="1998" spans="1:14">
      <c r="A1998" s="74" t="s">
        <v>2940</v>
      </c>
      <c r="B1998" s="74" t="s">
        <v>6309</v>
      </c>
      <c r="C1998" s="74" t="s">
        <v>3032</v>
      </c>
      <c r="D1998" s="74" t="s">
        <v>3608</v>
      </c>
      <c r="E1998" s="74" t="s">
        <v>7319</v>
      </c>
      <c r="F1998" s="74" t="s">
        <v>7320</v>
      </c>
      <c r="G1998" s="74" t="s">
        <v>7320</v>
      </c>
      <c r="H1998" s="74" t="str">
        <f t="shared" si="129"/>
        <v>B57</v>
      </c>
      <c r="I1998" s="74" t="str">
        <f>IF(ISERROR(VLOOKUP(H1998,BD!BN$2:BO$51,2,FALSE)),"",VLOOKUP(H1998,BD!BN$2:BO$51,2,FALSE))</f>
        <v>BLOQUE 57</v>
      </c>
      <c r="J1998" s="74" t="str">
        <f t="shared" si="131"/>
        <v>SH</v>
      </c>
      <c r="K1998" s="74" t="str">
        <f t="shared" si="130"/>
        <v>SHUSHUFINDI</v>
      </c>
      <c r="L1998" s="74" t="str">
        <f t="shared" si="130"/>
        <v>PAD H</v>
      </c>
      <c r="M1998" s="74" t="str">
        <f t="shared" si="128"/>
        <v>SHUSHUFINDI-H201</v>
      </c>
      <c r="N1998" s="71" t="s">
        <v>3382</v>
      </c>
    </row>
    <row r="1999" spans="1:14">
      <c r="A1999" s="74" t="s">
        <v>2940</v>
      </c>
      <c r="B1999" s="74" t="s">
        <v>6309</v>
      </c>
      <c r="C1999" s="74" t="s">
        <v>3032</v>
      </c>
      <c r="D1999" s="74" t="s">
        <v>3608</v>
      </c>
      <c r="E1999" s="74" t="s">
        <v>7321</v>
      </c>
      <c r="F1999" s="74" t="s">
        <v>7322</v>
      </c>
      <c r="G1999" s="74" t="s">
        <v>7322</v>
      </c>
      <c r="H1999" s="74" t="str">
        <f t="shared" si="129"/>
        <v>B57</v>
      </c>
      <c r="I1999" s="74" t="str">
        <f>IF(ISERROR(VLOOKUP(H1999,BD!BN$2:BO$51,2,FALSE)),"",VLOOKUP(H1999,BD!BN$2:BO$51,2,FALSE))</f>
        <v>BLOQUE 57</v>
      </c>
      <c r="J1999" s="74" t="str">
        <f t="shared" si="131"/>
        <v>SH</v>
      </c>
      <c r="K1999" s="74" t="str">
        <f t="shared" si="130"/>
        <v>SHUSHUFINDI</v>
      </c>
      <c r="L1999" s="74" t="str">
        <f t="shared" si="130"/>
        <v>PAD H</v>
      </c>
      <c r="M1999" s="74" t="str">
        <f t="shared" ref="M1999:M2062" si="132">+IF(F1999=F1998,E1999&amp;RIGHT(G1999,2),E1999)</f>
        <v>SHUSHUFINDI-H015B</v>
      </c>
      <c r="N1999" s="71" t="s">
        <v>3382</v>
      </c>
    </row>
    <row r="2000" spans="1:14">
      <c r="A2000" s="74" t="s">
        <v>2940</v>
      </c>
      <c r="B2000" s="74" t="s">
        <v>6309</v>
      </c>
      <c r="C2000" s="74" t="s">
        <v>3032</v>
      </c>
      <c r="D2000" s="74" t="s">
        <v>3608</v>
      </c>
      <c r="E2000" s="74" t="s">
        <v>7323</v>
      </c>
      <c r="F2000" s="74" t="s">
        <v>7324</v>
      </c>
      <c r="G2000" s="74" t="s">
        <v>7324</v>
      </c>
      <c r="H2000" s="74" t="str">
        <f t="shared" si="129"/>
        <v>B57</v>
      </c>
      <c r="I2000" s="74" t="str">
        <f>IF(ISERROR(VLOOKUP(H2000,BD!BN$2:BO$51,2,FALSE)),"",VLOOKUP(H2000,BD!BN$2:BO$51,2,FALSE))</f>
        <v>BLOQUE 57</v>
      </c>
      <c r="J2000" s="74" t="str">
        <f t="shared" si="131"/>
        <v>SH</v>
      </c>
      <c r="K2000" s="74" t="str">
        <f t="shared" si="130"/>
        <v>SHUSHUFINDI</v>
      </c>
      <c r="L2000" s="74" t="str">
        <f t="shared" si="130"/>
        <v>PAD H</v>
      </c>
      <c r="M2000" s="74" t="str">
        <f t="shared" si="132"/>
        <v>SHUSHUFINDI-H238</v>
      </c>
      <c r="N2000" s="71" t="s">
        <v>3382</v>
      </c>
    </row>
    <row r="2001" spans="1:14">
      <c r="A2001" s="74" t="s">
        <v>2940</v>
      </c>
      <c r="B2001" s="74" t="s">
        <v>6309</v>
      </c>
      <c r="C2001" s="74" t="s">
        <v>3032</v>
      </c>
      <c r="D2001" s="74" t="s">
        <v>3613</v>
      </c>
      <c r="E2001" s="74" t="s">
        <v>7325</v>
      </c>
      <c r="F2001" s="74" t="s">
        <v>7326</v>
      </c>
      <c r="G2001" s="74" t="s">
        <v>7326</v>
      </c>
      <c r="H2001" s="74" t="str">
        <f t="shared" si="129"/>
        <v>B57</v>
      </c>
      <c r="I2001" s="74" t="str">
        <f>IF(ISERROR(VLOOKUP(H2001,BD!BN$2:BO$51,2,FALSE)),"",VLOOKUP(H2001,BD!BN$2:BO$51,2,FALSE))</f>
        <v>BLOQUE 57</v>
      </c>
      <c r="J2001" s="74" t="str">
        <f t="shared" si="131"/>
        <v>SH</v>
      </c>
      <c r="K2001" s="74" t="str">
        <f t="shared" si="130"/>
        <v>SHUSHUFINDI</v>
      </c>
      <c r="L2001" s="74" t="str">
        <f t="shared" si="130"/>
        <v>PAD I</v>
      </c>
      <c r="M2001" s="74" t="str">
        <f t="shared" si="132"/>
        <v>SHUSHUFINDI-I256</v>
      </c>
      <c r="N2001" s="71" t="s">
        <v>3382</v>
      </c>
    </row>
    <row r="2002" spans="1:14">
      <c r="A2002" s="74" t="s">
        <v>2940</v>
      </c>
      <c r="B2002" s="74" t="s">
        <v>6309</v>
      </c>
      <c r="C2002" s="74" t="s">
        <v>3032</v>
      </c>
      <c r="D2002" s="74" t="s">
        <v>3613</v>
      </c>
      <c r="E2002" s="74" t="s">
        <v>7327</v>
      </c>
      <c r="F2002" s="74" t="s">
        <v>7328</v>
      </c>
      <c r="G2002" s="74" t="s">
        <v>7328</v>
      </c>
      <c r="H2002" s="74" t="str">
        <f t="shared" si="129"/>
        <v>B57</v>
      </c>
      <c r="I2002" s="74" t="str">
        <f>IF(ISERROR(VLOOKUP(H2002,BD!BN$2:BO$51,2,FALSE)),"",VLOOKUP(H2002,BD!BN$2:BO$51,2,FALSE))</f>
        <v>BLOQUE 57</v>
      </c>
      <c r="J2002" s="74" t="str">
        <f t="shared" si="131"/>
        <v>SH</v>
      </c>
      <c r="K2002" s="74" t="str">
        <f t="shared" si="130"/>
        <v>SHUSHUFINDI</v>
      </c>
      <c r="L2002" s="74" t="str">
        <f t="shared" si="130"/>
        <v>PAD I</v>
      </c>
      <c r="M2002" s="74" t="str">
        <f t="shared" si="132"/>
        <v>SHUSHUFINDI-I119</v>
      </c>
      <c r="N2002" s="71" t="s">
        <v>3382</v>
      </c>
    </row>
    <row r="2003" spans="1:14">
      <c r="A2003" s="74" t="s">
        <v>2940</v>
      </c>
      <c r="B2003" s="74" t="s">
        <v>6309</v>
      </c>
      <c r="C2003" s="74" t="s">
        <v>3032</v>
      </c>
      <c r="D2003" s="74" t="s">
        <v>3613</v>
      </c>
      <c r="E2003" s="74" t="s">
        <v>7329</v>
      </c>
      <c r="F2003" s="74" t="s">
        <v>7330</v>
      </c>
      <c r="G2003" s="74" t="s">
        <v>7330</v>
      </c>
      <c r="H2003" s="74" t="str">
        <f t="shared" si="129"/>
        <v>B57</v>
      </c>
      <c r="I2003" s="74" t="str">
        <f>IF(ISERROR(VLOOKUP(H2003,BD!BN$2:BO$51,2,FALSE)),"",VLOOKUP(H2003,BD!BN$2:BO$51,2,FALSE))</f>
        <v>BLOQUE 57</v>
      </c>
      <c r="J2003" s="74" t="str">
        <f t="shared" si="131"/>
        <v>SH</v>
      </c>
      <c r="K2003" s="74" t="str">
        <f t="shared" si="130"/>
        <v>SHUSHUFINDI</v>
      </c>
      <c r="L2003" s="74" t="str">
        <f t="shared" si="130"/>
        <v>PAD I</v>
      </c>
      <c r="M2003" s="74" t="str">
        <f t="shared" si="132"/>
        <v>SHUSHUFINDI-I134</v>
      </c>
      <c r="N2003" s="71" t="s">
        <v>3382</v>
      </c>
    </row>
    <row r="2004" spans="1:14">
      <c r="A2004" s="74" t="s">
        <v>2940</v>
      </c>
      <c r="B2004" s="74" t="s">
        <v>6309</v>
      </c>
      <c r="C2004" s="74" t="s">
        <v>3032</v>
      </c>
      <c r="D2004" s="74" t="s">
        <v>3613</v>
      </c>
      <c r="E2004" s="74" t="s">
        <v>7331</v>
      </c>
      <c r="F2004" s="74" t="s">
        <v>7332</v>
      </c>
      <c r="G2004" s="74" t="s">
        <v>7332</v>
      </c>
      <c r="H2004" s="74" t="str">
        <f t="shared" si="129"/>
        <v>B57</v>
      </c>
      <c r="I2004" s="74" t="str">
        <f>IF(ISERROR(VLOOKUP(H2004,BD!BN$2:BO$51,2,FALSE)),"",VLOOKUP(H2004,BD!BN$2:BO$51,2,FALSE))</f>
        <v>BLOQUE 57</v>
      </c>
      <c r="J2004" s="74" t="str">
        <f t="shared" si="131"/>
        <v>SH</v>
      </c>
      <c r="K2004" s="74" t="str">
        <f t="shared" si="130"/>
        <v>SHUSHUFINDI</v>
      </c>
      <c r="L2004" s="74" t="str">
        <f t="shared" si="130"/>
        <v>PAD I</v>
      </c>
      <c r="M2004" s="74" t="str">
        <f t="shared" si="132"/>
        <v>SHUSHUFINDI-I017</v>
      </c>
      <c r="N2004" s="71" t="s">
        <v>3382</v>
      </c>
    </row>
    <row r="2005" spans="1:14">
      <c r="A2005" s="74" t="s">
        <v>2940</v>
      </c>
      <c r="B2005" s="74" t="s">
        <v>6309</v>
      </c>
      <c r="C2005" s="74" t="s">
        <v>3032</v>
      </c>
      <c r="D2005" s="74" t="s">
        <v>3613</v>
      </c>
      <c r="E2005" s="74" t="s">
        <v>7333</v>
      </c>
      <c r="F2005" s="74" t="s">
        <v>7334</v>
      </c>
      <c r="G2005" s="74" t="s">
        <v>7334</v>
      </c>
      <c r="H2005" s="74" t="str">
        <f t="shared" si="129"/>
        <v>B57</v>
      </c>
      <c r="I2005" s="74" t="str">
        <f>IF(ISERROR(VLOOKUP(H2005,BD!BN$2:BO$51,2,FALSE)),"",VLOOKUP(H2005,BD!BN$2:BO$51,2,FALSE))</f>
        <v>BLOQUE 57</v>
      </c>
      <c r="J2005" s="74" t="str">
        <f t="shared" si="131"/>
        <v>SH</v>
      </c>
      <c r="K2005" s="74" t="str">
        <f t="shared" si="130"/>
        <v>SHUSHUFINDI</v>
      </c>
      <c r="L2005" s="74" t="str">
        <f t="shared" si="130"/>
        <v>PAD I</v>
      </c>
      <c r="M2005" s="74" t="str">
        <f t="shared" si="132"/>
        <v>SHUSHUFINDI-I164</v>
      </c>
      <c r="N2005" s="71" t="s">
        <v>3382</v>
      </c>
    </row>
    <row r="2006" spans="1:14">
      <c r="A2006" s="74" t="s">
        <v>2940</v>
      </c>
      <c r="B2006" s="74" t="s">
        <v>6309</v>
      </c>
      <c r="C2006" s="74" t="s">
        <v>3032</v>
      </c>
      <c r="D2006" s="74" t="s">
        <v>3613</v>
      </c>
      <c r="E2006" s="74" t="s">
        <v>7335</v>
      </c>
      <c r="F2006" s="74" t="s">
        <v>7336</v>
      </c>
      <c r="G2006" s="74" t="s">
        <v>7336</v>
      </c>
      <c r="H2006" s="74" t="str">
        <f t="shared" si="129"/>
        <v>B57</v>
      </c>
      <c r="I2006" s="74" t="str">
        <f>IF(ISERROR(VLOOKUP(H2006,BD!BN$2:BO$51,2,FALSE)),"",VLOOKUP(H2006,BD!BN$2:BO$51,2,FALSE))</f>
        <v>BLOQUE 57</v>
      </c>
      <c r="J2006" s="74" t="str">
        <f t="shared" si="131"/>
        <v>SH</v>
      </c>
      <c r="K2006" s="74" t="str">
        <f t="shared" si="130"/>
        <v>SHUSHUFINDI</v>
      </c>
      <c r="L2006" s="74" t="str">
        <f t="shared" si="130"/>
        <v>PAD I</v>
      </c>
      <c r="M2006" s="74" t="str">
        <f t="shared" si="132"/>
        <v>SHUSHUFINDI-I133</v>
      </c>
      <c r="N2006" s="71" t="s">
        <v>3382</v>
      </c>
    </row>
    <row r="2007" spans="1:14">
      <c r="A2007" s="74" t="s">
        <v>2940</v>
      </c>
      <c r="B2007" s="74" t="s">
        <v>6309</v>
      </c>
      <c r="C2007" s="74" t="s">
        <v>3032</v>
      </c>
      <c r="D2007" s="74" t="s">
        <v>3613</v>
      </c>
      <c r="E2007" s="74" t="s">
        <v>7337</v>
      </c>
      <c r="F2007" s="74" t="s">
        <v>7338</v>
      </c>
      <c r="G2007" s="74" t="s">
        <v>7338</v>
      </c>
      <c r="H2007" s="74" t="str">
        <f t="shared" si="129"/>
        <v>B57</v>
      </c>
      <c r="I2007" s="74" t="str">
        <f>IF(ISERROR(VLOOKUP(H2007,BD!BN$2:BO$51,2,FALSE)),"",VLOOKUP(H2007,BD!BN$2:BO$51,2,FALSE))</f>
        <v>BLOQUE 57</v>
      </c>
      <c r="J2007" s="74" t="str">
        <f t="shared" si="131"/>
        <v>SH</v>
      </c>
      <c r="K2007" s="74" t="str">
        <f t="shared" si="130"/>
        <v>SHUSHUFINDI</v>
      </c>
      <c r="L2007" s="74" t="str">
        <f t="shared" si="130"/>
        <v>PAD I</v>
      </c>
      <c r="M2007" s="74" t="str">
        <f t="shared" si="132"/>
        <v>SHUSHUFINDI-I162</v>
      </c>
      <c r="N2007" s="71" t="s">
        <v>3382</v>
      </c>
    </row>
    <row r="2008" spans="1:14">
      <c r="A2008" s="74" t="s">
        <v>2940</v>
      </c>
      <c r="B2008" s="74" t="s">
        <v>6309</v>
      </c>
      <c r="C2008" s="74" t="s">
        <v>3032</v>
      </c>
      <c r="D2008" s="74" t="s">
        <v>3613</v>
      </c>
      <c r="E2008" s="74" t="s">
        <v>7339</v>
      </c>
      <c r="F2008" s="74" t="s">
        <v>7340</v>
      </c>
      <c r="G2008" s="74" t="s">
        <v>7340</v>
      </c>
      <c r="H2008" s="74" t="str">
        <f t="shared" si="129"/>
        <v>B57</v>
      </c>
      <c r="I2008" s="74" t="str">
        <f>IF(ISERROR(VLOOKUP(H2008,BD!BN$2:BO$51,2,FALSE)),"",VLOOKUP(H2008,BD!BN$2:BO$51,2,FALSE))</f>
        <v>BLOQUE 57</v>
      </c>
      <c r="J2008" s="74" t="str">
        <f t="shared" si="131"/>
        <v>SH</v>
      </c>
      <c r="K2008" s="74" t="str">
        <f t="shared" si="130"/>
        <v>SHUSHUFINDI</v>
      </c>
      <c r="L2008" s="74" t="str">
        <f t="shared" si="130"/>
        <v>PAD I</v>
      </c>
      <c r="M2008" s="74" t="str">
        <f t="shared" si="132"/>
        <v>SHUSHUFINDI-I272</v>
      </c>
      <c r="N2008" s="71" t="s">
        <v>3382</v>
      </c>
    </row>
    <row r="2009" spans="1:14">
      <c r="A2009" s="74" t="s">
        <v>2940</v>
      </c>
      <c r="B2009" s="74" t="s">
        <v>6309</v>
      </c>
      <c r="C2009" s="74" t="s">
        <v>3032</v>
      </c>
      <c r="D2009" s="74" t="s">
        <v>3616</v>
      </c>
      <c r="E2009" s="74" t="s">
        <v>7341</v>
      </c>
      <c r="F2009" s="74" t="s">
        <v>7342</v>
      </c>
      <c r="G2009" s="74" t="s">
        <v>7342</v>
      </c>
      <c r="H2009" s="74" t="str">
        <f t="shared" si="129"/>
        <v>B57</v>
      </c>
      <c r="I2009" s="74" t="str">
        <f>IF(ISERROR(VLOOKUP(H2009,BD!BN$2:BO$51,2,FALSE)),"",VLOOKUP(H2009,BD!BN$2:BO$51,2,FALSE))</f>
        <v>BLOQUE 57</v>
      </c>
      <c r="J2009" s="74" t="str">
        <f t="shared" si="131"/>
        <v>SH</v>
      </c>
      <c r="K2009" s="74" t="str">
        <f t="shared" si="130"/>
        <v>SHUSHUFINDI</v>
      </c>
      <c r="L2009" s="74" t="str">
        <f t="shared" si="130"/>
        <v>PAD J</v>
      </c>
      <c r="M2009" s="74" t="str">
        <f t="shared" si="132"/>
        <v>SHUSHUFINDI-J071</v>
      </c>
      <c r="N2009" s="71" t="s">
        <v>3382</v>
      </c>
    </row>
    <row r="2010" spans="1:14">
      <c r="A2010" s="74" t="s">
        <v>2940</v>
      </c>
      <c r="B2010" s="74" t="s">
        <v>6309</v>
      </c>
      <c r="C2010" s="74" t="s">
        <v>3032</v>
      </c>
      <c r="D2010" s="74" t="s">
        <v>3616</v>
      </c>
      <c r="E2010" s="74" t="s">
        <v>7343</v>
      </c>
      <c r="F2010" s="74" t="s">
        <v>7344</v>
      </c>
      <c r="G2010" s="74" t="s">
        <v>7344</v>
      </c>
      <c r="H2010" s="74" t="str">
        <f t="shared" si="129"/>
        <v>B57</v>
      </c>
      <c r="I2010" s="74" t="str">
        <f>IF(ISERROR(VLOOKUP(H2010,BD!BN$2:BO$51,2,FALSE)),"",VLOOKUP(H2010,BD!BN$2:BO$51,2,FALSE))</f>
        <v>BLOQUE 57</v>
      </c>
      <c r="J2010" s="74" t="str">
        <f t="shared" si="131"/>
        <v>SH</v>
      </c>
      <c r="K2010" s="74" t="str">
        <f t="shared" si="130"/>
        <v>SHUSHUFINDI</v>
      </c>
      <c r="L2010" s="74" t="str">
        <f t="shared" si="130"/>
        <v>PAD J</v>
      </c>
      <c r="M2010" s="74" t="str">
        <f t="shared" si="132"/>
        <v>SHUSHUFINDI-J146</v>
      </c>
      <c r="N2010" s="71" t="s">
        <v>3382</v>
      </c>
    </row>
    <row r="2011" spans="1:14">
      <c r="A2011" s="74" t="s">
        <v>2940</v>
      </c>
      <c r="B2011" s="74" t="s">
        <v>6309</v>
      </c>
      <c r="C2011" s="74" t="s">
        <v>3032</v>
      </c>
      <c r="D2011" s="74" t="s">
        <v>3616</v>
      </c>
      <c r="E2011" s="74" t="s">
        <v>7345</v>
      </c>
      <c r="F2011" s="74" t="s">
        <v>7346</v>
      </c>
      <c r="G2011" s="74" t="s">
        <v>7346</v>
      </c>
      <c r="H2011" s="74" t="str">
        <f t="shared" si="129"/>
        <v>B57</v>
      </c>
      <c r="I2011" s="74" t="str">
        <f>IF(ISERROR(VLOOKUP(H2011,BD!BN$2:BO$51,2,FALSE)),"",VLOOKUP(H2011,BD!BN$2:BO$51,2,FALSE))</f>
        <v>BLOQUE 57</v>
      </c>
      <c r="J2011" s="74" t="str">
        <f t="shared" si="131"/>
        <v>SH</v>
      </c>
      <c r="K2011" s="74" t="str">
        <f t="shared" si="130"/>
        <v>SHUSHUFINDI</v>
      </c>
      <c r="L2011" s="74" t="str">
        <f t="shared" si="130"/>
        <v>PAD J</v>
      </c>
      <c r="M2011" s="74" t="str">
        <f t="shared" si="132"/>
        <v>SHUSHUFINDI-J149</v>
      </c>
      <c r="N2011" s="71" t="s">
        <v>3382</v>
      </c>
    </row>
    <row r="2012" spans="1:14">
      <c r="A2012" s="74" t="s">
        <v>2940</v>
      </c>
      <c r="B2012" s="74" t="s">
        <v>6309</v>
      </c>
      <c r="C2012" s="74" t="s">
        <v>3032</v>
      </c>
      <c r="D2012" s="74" t="s">
        <v>3616</v>
      </c>
      <c r="E2012" s="74" t="s">
        <v>7347</v>
      </c>
      <c r="F2012" s="74" t="s">
        <v>7348</v>
      </c>
      <c r="G2012" s="74" t="s">
        <v>7348</v>
      </c>
      <c r="H2012" s="74" t="str">
        <f t="shared" si="129"/>
        <v>B57</v>
      </c>
      <c r="I2012" s="74" t="str">
        <f>IF(ISERROR(VLOOKUP(H2012,BD!BN$2:BO$51,2,FALSE)),"",VLOOKUP(H2012,BD!BN$2:BO$51,2,FALSE))</f>
        <v>BLOQUE 57</v>
      </c>
      <c r="J2012" s="74" t="str">
        <f t="shared" si="131"/>
        <v>SH</v>
      </c>
      <c r="K2012" s="74" t="str">
        <f t="shared" si="130"/>
        <v>SHUSHUFINDI</v>
      </c>
      <c r="L2012" s="74" t="str">
        <f t="shared" si="130"/>
        <v>PAD J</v>
      </c>
      <c r="M2012" s="74" t="str">
        <f t="shared" si="132"/>
        <v>SHUSHUFINDI-J253</v>
      </c>
      <c r="N2012" s="71" t="s">
        <v>3382</v>
      </c>
    </row>
    <row r="2013" spans="1:14">
      <c r="A2013" s="74" t="s">
        <v>2940</v>
      </c>
      <c r="B2013" s="74" t="s">
        <v>6309</v>
      </c>
      <c r="C2013" s="74" t="s">
        <v>3032</v>
      </c>
      <c r="D2013" s="74" t="s">
        <v>3619</v>
      </c>
      <c r="E2013" s="74" t="s">
        <v>7349</v>
      </c>
      <c r="F2013" s="74" t="s">
        <v>7350</v>
      </c>
      <c r="G2013" s="74" t="s">
        <v>7350</v>
      </c>
      <c r="H2013" s="74" t="str">
        <f t="shared" si="129"/>
        <v>B57</v>
      </c>
      <c r="I2013" s="74" t="str">
        <f>IF(ISERROR(VLOOKUP(H2013,BD!BN$2:BO$51,2,FALSE)),"",VLOOKUP(H2013,BD!BN$2:BO$51,2,FALSE))</f>
        <v>BLOQUE 57</v>
      </c>
      <c r="J2013" s="74" t="str">
        <f t="shared" si="131"/>
        <v>SH</v>
      </c>
      <c r="K2013" s="74" t="str">
        <f t="shared" si="130"/>
        <v>SHUSHUFINDI</v>
      </c>
      <c r="L2013" s="74" t="str">
        <f t="shared" si="130"/>
        <v>PAD K</v>
      </c>
      <c r="M2013" s="74" t="str">
        <f t="shared" si="132"/>
        <v>SHUSHUFINDI-K106</v>
      </c>
      <c r="N2013" s="71" t="s">
        <v>3382</v>
      </c>
    </row>
    <row r="2014" spans="1:14">
      <c r="A2014" s="74" t="s">
        <v>2940</v>
      </c>
      <c r="B2014" s="74" t="s">
        <v>6309</v>
      </c>
      <c r="C2014" s="74" t="s">
        <v>3032</v>
      </c>
      <c r="D2014" s="74" t="s">
        <v>3619</v>
      </c>
      <c r="E2014" s="74" t="s">
        <v>7351</v>
      </c>
      <c r="F2014" s="74" t="s">
        <v>7352</v>
      </c>
      <c r="G2014" s="74" t="s">
        <v>7352</v>
      </c>
      <c r="H2014" s="74" t="str">
        <f t="shared" si="129"/>
        <v>B57</v>
      </c>
      <c r="I2014" s="74" t="str">
        <f>IF(ISERROR(VLOOKUP(H2014,BD!BN$2:BO$51,2,FALSE)),"",VLOOKUP(H2014,BD!BN$2:BO$51,2,FALSE))</f>
        <v>BLOQUE 57</v>
      </c>
      <c r="J2014" s="74" t="str">
        <f t="shared" si="131"/>
        <v>SH</v>
      </c>
      <c r="K2014" s="74" t="str">
        <f t="shared" si="130"/>
        <v>SHUSHUFINDI</v>
      </c>
      <c r="L2014" s="74" t="str">
        <f t="shared" si="130"/>
        <v>PAD K</v>
      </c>
      <c r="M2014" s="74" t="str">
        <f t="shared" si="132"/>
        <v>SHUSHUFINDI-K021</v>
      </c>
      <c r="N2014" s="71" t="s">
        <v>3382</v>
      </c>
    </row>
    <row r="2015" spans="1:14">
      <c r="A2015" s="74" t="s">
        <v>2940</v>
      </c>
      <c r="B2015" s="74" t="s">
        <v>6309</v>
      </c>
      <c r="C2015" s="74" t="s">
        <v>3032</v>
      </c>
      <c r="D2015" s="74" t="s">
        <v>3668</v>
      </c>
      <c r="E2015" s="74" t="s">
        <v>7353</v>
      </c>
      <c r="F2015" s="74" t="s">
        <v>7354</v>
      </c>
      <c r="G2015" s="74" t="s">
        <v>7354</v>
      </c>
      <c r="H2015" s="74" t="str">
        <f t="shared" si="129"/>
        <v>B57</v>
      </c>
      <c r="I2015" s="74" t="str">
        <f>IF(ISERROR(VLOOKUP(H2015,BD!BN$2:BO$51,2,FALSE)),"",VLOOKUP(H2015,BD!BN$2:BO$51,2,FALSE))</f>
        <v>BLOQUE 57</v>
      </c>
      <c r="J2015" s="74" t="str">
        <f t="shared" si="131"/>
        <v>SH</v>
      </c>
      <c r="K2015" s="74" t="str">
        <f t="shared" si="130"/>
        <v>SHUSHUFINDI</v>
      </c>
      <c r="L2015" s="74" t="str">
        <f t="shared" si="130"/>
        <v>PAD L</v>
      </c>
      <c r="M2015" s="74" t="str">
        <f t="shared" si="132"/>
        <v>SHUSHUFINDI-L220</v>
      </c>
      <c r="N2015" s="71" t="s">
        <v>3382</v>
      </c>
    </row>
    <row r="2016" spans="1:14">
      <c r="A2016" s="74" t="s">
        <v>2940</v>
      </c>
      <c r="B2016" s="74" t="s">
        <v>6309</v>
      </c>
      <c r="C2016" s="74" t="s">
        <v>3032</v>
      </c>
      <c r="D2016" s="74" t="s">
        <v>3668</v>
      </c>
      <c r="E2016" s="74" t="s">
        <v>7355</v>
      </c>
      <c r="F2016" s="74" t="s">
        <v>7356</v>
      </c>
      <c r="G2016" s="74" t="s">
        <v>7356</v>
      </c>
      <c r="H2016" s="74" t="str">
        <f t="shared" si="129"/>
        <v>B57</v>
      </c>
      <c r="I2016" s="74" t="str">
        <f>IF(ISERROR(VLOOKUP(H2016,BD!BN$2:BO$51,2,FALSE)),"",VLOOKUP(H2016,BD!BN$2:BO$51,2,FALSE))</f>
        <v>BLOQUE 57</v>
      </c>
      <c r="J2016" s="74" t="str">
        <f t="shared" si="131"/>
        <v>SH</v>
      </c>
      <c r="K2016" s="74" t="str">
        <f t="shared" si="130"/>
        <v>SHUSHUFINDI</v>
      </c>
      <c r="L2016" s="74" t="str">
        <f t="shared" si="130"/>
        <v>PAD L</v>
      </c>
      <c r="M2016" s="74" t="str">
        <f t="shared" si="132"/>
        <v>SHUSHUFINDI-L022</v>
      </c>
      <c r="N2016" s="71" t="s">
        <v>3382</v>
      </c>
    </row>
    <row r="2017" spans="1:14">
      <c r="A2017" s="74" t="s">
        <v>2940</v>
      </c>
      <c r="B2017" s="74" t="s">
        <v>6309</v>
      </c>
      <c r="C2017" s="74" t="s">
        <v>3032</v>
      </c>
      <c r="D2017" s="74" t="s">
        <v>3668</v>
      </c>
      <c r="E2017" s="74" t="s">
        <v>7357</v>
      </c>
      <c r="F2017" s="74" t="s">
        <v>7358</v>
      </c>
      <c r="G2017" s="74" t="s">
        <v>7358</v>
      </c>
      <c r="H2017" s="74" t="str">
        <f t="shared" si="129"/>
        <v>B57</v>
      </c>
      <c r="I2017" s="74" t="str">
        <f>IF(ISERROR(VLOOKUP(H2017,BD!BN$2:BO$51,2,FALSE)),"",VLOOKUP(H2017,BD!BN$2:BO$51,2,FALSE))</f>
        <v>BLOQUE 57</v>
      </c>
      <c r="J2017" s="74" t="str">
        <f t="shared" si="131"/>
        <v>SH</v>
      </c>
      <c r="K2017" s="74" t="str">
        <f t="shared" si="130"/>
        <v>SHUSHUFINDI</v>
      </c>
      <c r="L2017" s="74" t="str">
        <f t="shared" si="130"/>
        <v>PAD L</v>
      </c>
      <c r="M2017" s="74" t="str">
        <f t="shared" si="132"/>
        <v>SHUSHUFINDI-L022B</v>
      </c>
      <c r="N2017" s="71" t="s">
        <v>3382</v>
      </c>
    </row>
    <row r="2018" spans="1:14">
      <c r="A2018" s="74" t="s">
        <v>2940</v>
      </c>
      <c r="B2018" s="74" t="s">
        <v>6309</v>
      </c>
      <c r="C2018" s="74" t="s">
        <v>3032</v>
      </c>
      <c r="D2018" s="74" t="s">
        <v>3668</v>
      </c>
      <c r="E2018" s="74" t="s">
        <v>7359</v>
      </c>
      <c r="F2018" s="74" t="s">
        <v>7360</v>
      </c>
      <c r="G2018" s="74" t="s">
        <v>7360</v>
      </c>
      <c r="H2018" s="74" t="str">
        <f t="shared" si="129"/>
        <v>B57</v>
      </c>
      <c r="I2018" s="74" t="str">
        <f>IF(ISERROR(VLOOKUP(H2018,BD!BN$2:BO$51,2,FALSE)),"",VLOOKUP(H2018,BD!BN$2:BO$51,2,FALSE))</f>
        <v>BLOQUE 57</v>
      </c>
      <c r="J2018" s="74" t="str">
        <f t="shared" si="131"/>
        <v>SH</v>
      </c>
      <c r="K2018" s="74" t="str">
        <f t="shared" si="130"/>
        <v>SHUSHUFINDI</v>
      </c>
      <c r="L2018" s="74" t="str">
        <f t="shared" si="130"/>
        <v>PAD L</v>
      </c>
      <c r="M2018" s="74" t="str">
        <f t="shared" si="132"/>
        <v>SHUSHUFINDI-L225</v>
      </c>
      <c r="N2018" s="71" t="s">
        <v>3382</v>
      </c>
    </row>
    <row r="2019" spans="1:14">
      <c r="A2019" s="74" t="s">
        <v>2940</v>
      </c>
      <c r="B2019" s="74" t="s">
        <v>6309</v>
      </c>
      <c r="C2019" s="74" t="s">
        <v>3032</v>
      </c>
      <c r="D2019" s="74" t="s">
        <v>3668</v>
      </c>
      <c r="E2019" s="74" t="s">
        <v>7361</v>
      </c>
      <c r="F2019" s="74" t="s">
        <v>7362</v>
      </c>
      <c r="G2019" s="74" t="s">
        <v>7362</v>
      </c>
      <c r="H2019" s="74" t="str">
        <f t="shared" si="129"/>
        <v>B57</v>
      </c>
      <c r="I2019" s="74" t="str">
        <f>IF(ISERROR(VLOOKUP(H2019,BD!BN$2:BO$51,2,FALSE)),"",VLOOKUP(H2019,BD!BN$2:BO$51,2,FALSE))</f>
        <v>BLOQUE 57</v>
      </c>
      <c r="J2019" s="74" t="str">
        <f t="shared" si="131"/>
        <v>SH</v>
      </c>
      <c r="K2019" s="74" t="str">
        <f t="shared" si="130"/>
        <v>SHUSHUFINDI</v>
      </c>
      <c r="L2019" s="74" t="str">
        <f t="shared" si="130"/>
        <v>PAD L</v>
      </c>
      <c r="M2019" s="74" t="str">
        <f t="shared" si="132"/>
        <v>SHUSHUFINDI-L184</v>
      </c>
      <c r="N2019" s="71" t="s">
        <v>3382</v>
      </c>
    </row>
    <row r="2020" spans="1:14">
      <c r="A2020" s="74" t="s">
        <v>2940</v>
      </c>
      <c r="B2020" s="74" t="s">
        <v>6309</v>
      </c>
      <c r="C2020" s="74" t="s">
        <v>3032</v>
      </c>
      <c r="D2020" s="74" t="s">
        <v>3668</v>
      </c>
      <c r="E2020" s="74" t="s">
        <v>7363</v>
      </c>
      <c r="F2020" s="74" t="s">
        <v>7364</v>
      </c>
      <c r="G2020" s="74" t="s">
        <v>7364</v>
      </c>
      <c r="H2020" s="74" t="str">
        <f t="shared" si="129"/>
        <v>B57</v>
      </c>
      <c r="I2020" s="74" t="str">
        <f>IF(ISERROR(VLOOKUP(H2020,BD!BN$2:BO$51,2,FALSE)),"",VLOOKUP(H2020,BD!BN$2:BO$51,2,FALSE))</f>
        <v>BLOQUE 57</v>
      </c>
      <c r="J2020" s="74" t="str">
        <f t="shared" si="131"/>
        <v>SH</v>
      </c>
      <c r="K2020" s="74" t="str">
        <f t="shared" si="130"/>
        <v>SHUSHUFINDI</v>
      </c>
      <c r="L2020" s="74" t="str">
        <f t="shared" si="130"/>
        <v>PAD L</v>
      </c>
      <c r="M2020" s="74" t="str">
        <f t="shared" si="132"/>
        <v>SHUSHUFINDI-L226</v>
      </c>
      <c r="N2020" s="71" t="s">
        <v>3382</v>
      </c>
    </row>
    <row r="2021" spans="1:14">
      <c r="A2021" s="74" t="s">
        <v>2940</v>
      </c>
      <c r="B2021" s="74" t="s">
        <v>6309</v>
      </c>
      <c r="C2021" s="74" t="s">
        <v>3032</v>
      </c>
      <c r="D2021" s="74" t="s">
        <v>3671</v>
      </c>
      <c r="E2021" s="74" t="s">
        <v>7365</v>
      </c>
      <c r="F2021" s="74" t="s">
        <v>7366</v>
      </c>
      <c r="G2021" s="74" t="s">
        <v>7366</v>
      </c>
      <c r="H2021" s="74" t="str">
        <f t="shared" si="129"/>
        <v>B57</v>
      </c>
      <c r="I2021" s="74" t="str">
        <f>IF(ISERROR(VLOOKUP(H2021,BD!BN$2:BO$51,2,FALSE)),"",VLOOKUP(H2021,BD!BN$2:BO$51,2,FALSE))</f>
        <v>BLOQUE 57</v>
      </c>
      <c r="J2021" s="74" t="str">
        <f t="shared" si="131"/>
        <v>SH</v>
      </c>
      <c r="K2021" s="74" t="str">
        <f t="shared" si="130"/>
        <v>SHUSHUFINDI</v>
      </c>
      <c r="L2021" s="74" t="str">
        <f t="shared" si="130"/>
        <v>PAD M</v>
      </c>
      <c r="M2021" s="74" t="str">
        <f t="shared" si="132"/>
        <v>SHUSHUFINDI-M137</v>
      </c>
      <c r="N2021" s="71" t="s">
        <v>3382</v>
      </c>
    </row>
    <row r="2022" spans="1:14">
      <c r="A2022" s="74" t="s">
        <v>2940</v>
      </c>
      <c r="B2022" s="74" t="s">
        <v>6309</v>
      </c>
      <c r="C2022" s="74" t="s">
        <v>3032</v>
      </c>
      <c r="D2022" s="74" t="s">
        <v>3671</v>
      </c>
      <c r="E2022" s="74" t="s">
        <v>7367</v>
      </c>
      <c r="F2022" s="74" t="s">
        <v>7368</v>
      </c>
      <c r="G2022" s="74" t="s">
        <v>7368</v>
      </c>
      <c r="H2022" s="74" t="str">
        <f t="shared" si="129"/>
        <v>B57</v>
      </c>
      <c r="I2022" s="74" t="str">
        <f>IF(ISERROR(VLOOKUP(H2022,BD!BN$2:BO$51,2,FALSE)),"",VLOOKUP(H2022,BD!BN$2:BO$51,2,FALSE))</f>
        <v>BLOQUE 57</v>
      </c>
      <c r="J2022" s="74" t="str">
        <f t="shared" si="131"/>
        <v>SH</v>
      </c>
      <c r="K2022" s="74" t="str">
        <f t="shared" si="130"/>
        <v>SHUSHUFINDI</v>
      </c>
      <c r="L2022" s="74" t="str">
        <f t="shared" si="130"/>
        <v>PAD M</v>
      </c>
      <c r="M2022" s="74" t="str">
        <f t="shared" si="132"/>
        <v>SHUSHUFINDI-M026</v>
      </c>
      <c r="N2022" s="71" t="s">
        <v>3382</v>
      </c>
    </row>
    <row r="2023" spans="1:14">
      <c r="A2023" s="74" t="s">
        <v>2940</v>
      </c>
      <c r="B2023" s="74" t="s">
        <v>6309</v>
      </c>
      <c r="C2023" s="74" t="s">
        <v>3032</v>
      </c>
      <c r="D2023" s="74" t="s">
        <v>3671</v>
      </c>
      <c r="E2023" s="74" t="s">
        <v>7369</v>
      </c>
      <c r="F2023" s="74" t="s">
        <v>7370</v>
      </c>
      <c r="G2023" s="74" t="s">
        <v>7370</v>
      </c>
      <c r="H2023" s="74" t="str">
        <f t="shared" si="129"/>
        <v>B57</v>
      </c>
      <c r="I2023" s="74" t="str">
        <f>IF(ISERROR(VLOOKUP(H2023,BD!BN$2:BO$51,2,FALSE)),"",VLOOKUP(H2023,BD!BN$2:BO$51,2,FALSE))</f>
        <v>BLOQUE 57</v>
      </c>
      <c r="J2023" s="74" t="str">
        <f t="shared" si="131"/>
        <v>SH</v>
      </c>
      <c r="K2023" s="74" t="str">
        <f t="shared" si="130"/>
        <v>SHUSHUFINDI</v>
      </c>
      <c r="L2023" s="74" t="str">
        <f t="shared" si="130"/>
        <v>PAD M</v>
      </c>
      <c r="M2023" s="74" t="str">
        <f t="shared" si="132"/>
        <v>SHUSHUFINDI-M127</v>
      </c>
      <c r="N2023" s="71" t="s">
        <v>3382</v>
      </c>
    </row>
    <row r="2024" spans="1:14">
      <c r="A2024" s="74" t="s">
        <v>2940</v>
      </c>
      <c r="B2024" s="74" t="s">
        <v>6309</v>
      </c>
      <c r="C2024" s="74" t="s">
        <v>3032</v>
      </c>
      <c r="D2024" s="74" t="s">
        <v>3671</v>
      </c>
      <c r="E2024" s="74" t="s">
        <v>7371</v>
      </c>
      <c r="F2024" s="74" t="s">
        <v>7372</v>
      </c>
      <c r="G2024" s="74" t="s">
        <v>7372</v>
      </c>
      <c r="H2024" s="74" t="str">
        <f t="shared" si="129"/>
        <v>B57</v>
      </c>
      <c r="I2024" s="74" t="str">
        <f>IF(ISERROR(VLOOKUP(H2024,BD!BN$2:BO$51,2,FALSE)),"",VLOOKUP(H2024,BD!BN$2:BO$51,2,FALSE))</f>
        <v>BLOQUE 57</v>
      </c>
      <c r="J2024" s="74" t="str">
        <f t="shared" si="131"/>
        <v>SH</v>
      </c>
      <c r="K2024" s="74" t="str">
        <f t="shared" si="130"/>
        <v>SHUSHUFINDI</v>
      </c>
      <c r="L2024" s="74" t="str">
        <f t="shared" si="130"/>
        <v>PAD M</v>
      </c>
      <c r="M2024" s="74" t="str">
        <f t="shared" si="132"/>
        <v>SHUSHUFINDI-M129</v>
      </c>
      <c r="N2024" s="71" t="s">
        <v>3382</v>
      </c>
    </row>
    <row r="2025" spans="1:14">
      <c r="A2025" s="74" t="s">
        <v>2940</v>
      </c>
      <c r="B2025" s="74" t="s">
        <v>6309</v>
      </c>
      <c r="C2025" s="74" t="s">
        <v>3032</v>
      </c>
      <c r="D2025" s="74" t="s">
        <v>3671</v>
      </c>
      <c r="E2025" s="74" t="s">
        <v>7373</v>
      </c>
      <c r="F2025" s="74" t="s">
        <v>7374</v>
      </c>
      <c r="G2025" s="74" t="s">
        <v>7374</v>
      </c>
      <c r="H2025" s="74" t="str">
        <f t="shared" si="129"/>
        <v>B57</v>
      </c>
      <c r="I2025" s="74" t="str">
        <f>IF(ISERROR(VLOOKUP(H2025,BD!BN$2:BO$51,2,FALSE)),"",VLOOKUP(H2025,BD!BN$2:BO$51,2,FALSE))</f>
        <v>BLOQUE 57</v>
      </c>
      <c r="J2025" s="74" t="str">
        <f t="shared" si="131"/>
        <v>SH</v>
      </c>
      <c r="K2025" s="74" t="str">
        <f t="shared" si="130"/>
        <v>SHUSHUFINDI</v>
      </c>
      <c r="L2025" s="74" t="str">
        <f t="shared" si="130"/>
        <v>PAD M</v>
      </c>
      <c r="M2025" s="74" t="str">
        <f t="shared" si="132"/>
        <v>SHUSHUFINDI-M212</v>
      </c>
      <c r="N2025" s="71" t="s">
        <v>3382</v>
      </c>
    </row>
    <row r="2026" spans="1:14">
      <c r="A2026" s="74" t="s">
        <v>2940</v>
      </c>
      <c r="B2026" s="74" t="s">
        <v>6309</v>
      </c>
      <c r="C2026" s="74" t="s">
        <v>3032</v>
      </c>
      <c r="D2026" s="74" t="s">
        <v>4120</v>
      </c>
      <c r="E2026" s="74" t="s">
        <v>7375</v>
      </c>
      <c r="F2026" s="74" t="s">
        <v>7376</v>
      </c>
      <c r="G2026" s="74" t="s">
        <v>7376</v>
      </c>
      <c r="H2026" s="74" t="str">
        <f t="shared" si="129"/>
        <v>B57</v>
      </c>
      <c r="I2026" s="74" t="str">
        <f>IF(ISERROR(VLOOKUP(H2026,BD!BN$2:BO$51,2,FALSE)),"",VLOOKUP(H2026,BD!BN$2:BO$51,2,FALSE))</f>
        <v>BLOQUE 57</v>
      </c>
      <c r="J2026" s="74" t="str">
        <f t="shared" si="131"/>
        <v>SH</v>
      </c>
      <c r="K2026" s="74" t="str">
        <f t="shared" si="130"/>
        <v>SHUSHUFINDI</v>
      </c>
      <c r="L2026" s="74" t="str">
        <f t="shared" si="130"/>
        <v>PAD N</v>
      </c>
      <c r="M2026" s="74" t="str">
        <f t="shared" si="132"/>
        <v>SHUSHUFINDI-N029</v>
      </c>
      <c r="N2026" s="71" t="s">
        <v>3382</v>
      </c>
    </row>
    <row r="2027" spans="1:14">
      <c r="A2027" s="74" t="s">
        <v>2940</v>
      </c>
      <c r="B2027" s="74" t="s">
        <v>6309</v>
      </c>
      <c r="C2027" s="74" t="s">
        <v>3032</v>
      </c>
      <c r="D2027" s="74" t="s">
        <v>4120</v>
      </c>
      <c r="E2027" s="74" t="s">
        <v>7377</v>
      </c>
      <c r="F2027" s="74" t="s">
        <v>7378</v>
      </c>
      <c r="G2027" s="74" t="s">
        <v>7378</v>
      </c>
      <c r="H2027" s="74" t="str">
        <f t="shared" ref="H2027:H2090" si="133">+A2027</f>
        <v>B57</v>
      </c>
      <c r="I2027" s="74" t="str">
        <f>IF(ISERROR(VLOOKUP(H2027,BD!BN$2:BO$51,2,FALSE)),"",VLOOKUP(H2027,BD!BN$2:BO$51,2,FALSE))</f>
        <v>BLOQUE 57</v>
      </c>
      <c r="J2027" s="74" t="str">
        <f t="shared" si="131"/>
        <v>SH</v>
      </c>
      <c r="K2027" s="74" t="str">
        <f t="shared" si="130"/>
        <v>SHUSHUFINDI</v>
      </c>
      <c r="L2027" s="74" t="str">
        <f t="shared" si="130"/>
        <v>PAD N</v>
      </c>
      <c r="M2027" s="74" t="str">
        <f t="shared" si="132"/>
        <v>SHUSHUFINDI-N125</v>
      </c>
      <c r="N2027" s="71" t="s">
        <v>3382</v>
      </c>
    </row>
    <row r="2028" spans="1:14">
      <c r="A2028" s="74" t="s">
        <v>2940</v>
      </c>
      <c r="B2028" s="74" t="s">
        <v>6309</v>
      </c>
      <c r="C2028" s="74" t="s">
        <v>3032</v>
      </c>
      <c r="D2028" s="74" t="s">
        <v>4120</v>
      </c>
      <c r="E2028" s="74" t="s">
        <v>7379</v>
      </c>
      <c r="F2028" s="74" t="s">
        <v>7380</v>
      </c>
      <c r="G2028" s="74" t="s">
        <v>7380</v>
      </c>
      <c r="H2028" s="74" t="str">
        <f t="shared" si="133"/>
        <v>B57</v>
      </c>
      <c r="I2028" s="74" t="str">
        <f>IF(ISERROR(VLOOKUP(H2028,BD!BN$2:BO$51,2,FALSE)),"",VLOOKUP(H2028,BD!BN$2:BO$51,2,FALSE))</f>
        <v>BLOQUE 57</v>
      </c>
      <c r="J2028" s="74" t="str">
        <f t="shared" si="131"/>
        <v>SH</v>
      </c>
      <c r="K2028" s="74" t="str">
        <f t="shared" si="130"/>
        <v>SHUSHUFINDI</v>
      </c>
      <c r="L2028" s="74" t="str">
        <f t="shared" si="130"/>
        <v>PAD N</v>
      </c>
      <c r="M2028" s="74" t="str">
        <f t="shared" si="132"/>
        <v>SHUSHUFINDI-N130</v>
      </c>
      <c r="N2028" s="71" t="s">
        <v>3382</v>
      </c>
    </row>
    <row r="2029" spans="1:14">
      <c r="A2029" s="74" t="s">
        <v>2940</v>
      </c>
      <c r="B2029" s="74" t="s">
        <v>6309</v>
      </c>
      <c r="C2029" s="74" t="s">
        <v>3032</v>
      </c>
      <c r="D2029" s="74" t="s">
        <v>4120</v>
      </c>
      <c r="E2029" s="74" t="s">
        <v>7381</v>
      </c>
      <c r="F2029" s="74" t="s">
        <v>7382</v>
      </c>
      <c r="G2029" s="74" t="s">
        <v>7382</v>
      </c>
      <c r="H2029" s="74" t="str">
        <f t="shared" si="133"/>
        <v>B57</v>
      </c>
      <c r="I2029" s="74" t="str">
        <f>IF(ISERROR(VLOOKUP(H2029,BD!BN$2:BO$51,2,FALSE)),"",VLOOKUP(H2029,BD!BN$2:BO$51,2,FALSE))</f>
        <v>BLOQUE 57</v>
      </c>
      <c r="J2029" s="74" t="str">
        <f t="shared" si="131"/>
        <v>SH</v>
      </c>
      <c r="K2029" s="74" t="str">
        <f t="shared" si="130"/>
        <v>SHUSHUFINDI</v>
      </c>
      <c r="L2029" s="74" t="str">
        <f t="shared" si="130"/>
        <v>PAD N</v>
      </c>
      <c r="M2029" s="74" t="str">
        <f t="shared" si="132"/>
        <v>SHUSHUFINDI-N224</v>
      </c>
      <c r="N2029" s="71" t="s">
        <v>3382</v>
      </c>
    </row>
    <row r="2030" spans="1:14">
      <c r="A2030" s="74" t="s">
        <v>2940</v>
      </c>
      <c r="B2030" s="74" t="s">
        <v>6309</v>
      </c>
      <c r="C2030" s="74" t="s">
        <v>3032</v>
      </c>
      <c r="D2030" s="74" t="s">
        <v>4120</v>
      </c>
      <c r="E2030" s="74" t="s">
        <v>7383</v>
      </c>
      <c r="F2030" s="74" t="s">
        <v>7384</v>
      </c>
      <c r="G2030" s="74" t="s">
        <v>7384</v>
      </c>
      <c r="H2030" s="74" t="str">
        <f t="shared" si="133"/>
        <v>B57</v>
      </c>
      <c r="I2030" s="74" t="str">
        <f>IF(ISERROR(VLOOKUP(H2030,BD!BN$2:BO$51,2,FALSE)),"",VLOOKUP(H2030,BD!BN$2:BO$51,2,FALSE))</f>
        <v>BLOQUE 57</v>
      </c>
      <c r="J2030" s="74" t="str">
        <f t="shared" si="131"/>
        <v>SH</v>
      </c>
      <c r="K2030" s="74" t="str">
        <f t="shared" si="130"/>
        <v>SHUSHUFINDI</v>
      </c>
      <c r="L2030" s="74" t="str">
        <f t="shared" si="130"/>
        <v>PAD N</v>
      </c>
      <c r="M2030" s="74" t="str">
        <f t="shared" si="132"/>
        <v>SHUSHUFINDI-N216</v>
      </c>
      <c r="N2030" s="71" t="s">
        <v>3382</v>
      </c>
    </row>
    <row r="2031" spans="1:14">
      <c r="A2031" s="74" t="s">
        <v>2940</v>
      </c>
      <c r="B2031" s="74" t="s">
        <v>6309</v>
      </c>
      <c r="C2031" s="74" t="s">
        <v>3032</v>
      </c>
      <c r="D2031" s="74" t="s">
        <v>4120</v>
      </c>
      <c r="E2031" s="74" t="s">
        <v>7385</v>
      </c>
      <c r="F2031" s="74" t="s">
        <v>7386</v>
      </c>
      <c r="G2031" s="74" t="s">
        <v>7386</v>
      </c>
      <c r="H2031" s="74" t="str">
        <f t="shared" si="133"/>
        <v>B57</v>
      </c>
      <c r="I2031" s="74" t="str">
        <f>IF(ISERROR(VLOOKUP(H2031,BD!BN$2:BO$51,2,FALSE)),"",VLOOKUP(H2031,BD!BN$2:BO$51,2,FALSE))</f>
        <v>BLOQUE 57</v>
      </c>
      <c r="J2031" s="74" t="str">
        <f t="shared" si="131"/>
        <v>SH</v>
      </c>
      <c r="K2031" s="74" t="str">
        <f t="shared" si="130"/>
        <v>SHUSHUFINDI</v>
      </c>
      <c r="L2031" s="74" t="str">
        <f t="shared" si="130"/>
        <v>PAD N</v>
      </c>
      <c r="M2031" s="74" t="str">
        <f t="shared" si="132"/>
        <v>SHUSHUFINDI-N124</v>
      </c>
      <c r="N2031" s="71" t="s">
        <v>3382</v>
      </c>
    </row>
    <row r="2032" spans="1:14">
      <c r="A2032" s="74" t="s">
        <v>2940</v>
      </c>
      <c r="B2032" s="74" t="s">
        <v>6309</v>
      </c>
      <c r="C2032" s="74" t="s">
        <v>3032</v>
      </c>
      <c r="D2032" s="74" t="s">
        <v>4120</v>
      </c>
      <c r="E2032" s="74" t="s">
        <v>7387</v>
      </c>
      <c r="F2032" s="74" t="s">
        <v>7388</v>
      </c>
      <c r="G2032" s="74" t="s">
        <v>7388</v>
      </c>
      <c r="H2032" s="74" t="str">
        <f t="shared" si="133"/>
        <v>B57</v>
      </c>
      <c r="I2032" s="74" t="str">
        <f>IF(ISERROR(VLOOKUP(H2032,BD!BN$2:BO$51,2,FALSE)),"",VLOOKUP(H2032,BD!BN$2:BO$51,2,FALSE))</f>
        <v>BLOQUE 57</v>
      </c>
      <c r="J2032" s="74" t="str">
        <f t="shared" si="131"/>
        <v>SH</v>
      </c>
      <c r="K2032" s="74" t="str">
        <f t="shared" si="130"/>
        <v>SHUSHUFINDI</v>
      </c>
      <c r="L2032" s="74" t="str">
        <f t="shared" si="130"/>
        <v>PAD N</v>
      </c>
      <c r="M2032" s="74" t="str">
        <f t="shared" si="132"/>
        <v>SHUSHUFINDI-N172</v>
      </c>
      <c r="N2032" s="71" t="s">
        <v>3382</v>
      </c>
    </row>
    <row r="2033" spans="1:14">
      <c r="A2033" s="74" t="s">
        <v>2940</v>
      </c>
      <c r="B2033" s="74" t="s">
        <v>6309</v>
      </c>
      <c r="C2033" s="74" t="s">
        <v>3032</v>
      </c>
      <c r="D2033" s="74" t="s">
        <v>4123</v>
      </c>
      <c r="E2033" s="74" t="s">
        <v>7389</v>
      </c>
      <c r="F2033" s="74" t="s">
        <v>7390</v>
      </c>
      <c r="G2033" s="74" t="s">
        <v>7390</v>
      </c>
      <c r="H2033" s="74" t="str">
        <f t="shared" si="133"/>
        <v>B57</v>
      </c>
      <c r="I2033" s="74" t="str">
        <f>IF(ISERROR(VLOOKUP(H2033,BD!BN$2:BO$51,2,FALSE)),"",VLOOKUP(H2033,BD!BN$2:BO$51,2,FALSE))</f>
        <v>BLOQUE 57</v>
      </c>
      <c r="J2033" s="74" t="str">
        <f t="shared" si="131"/>
        <v>SH</v>
      </c>
      <c r="K2033" s="74" t="str">
        <f t="shared" si="130"/>
        <v>SHUSHUFINDI</v>
      </c>
      <c r="L2033" s="74" t="str">
        <f t="shared" si="130"/>
        <v>PAD O</v>
      </c>
      <c r="M2033" s="74" t="str">
        <f t="shared" si="132"/>
        <v>SHUSHUFINDI-O168</v>
      </c>
      <c r="N2033" s="71" t="s">
        <v>3382</v>
      </c>
    </row>
    <row r="2034" spans="1:14">
      <c r="A2034" s="74" t="s">
        <v>2940</v>
      </c>
      <c r="B2034" s="74" t="s">
        <v>6309</v>
      </c>
      <c r="C2034" s="74" t="s">
        <v>3032</v>
      </c>
      <c r="D2034" s="74" t="s">
        <v>4123</v>
      </c>
      <c r="E2034" s="74" t="s">
        <v>7391</v>
      </c>
      <c r="F2034" s="74" t="s">
        <v>7392</v>
      </c>
      <c r="G2034" s="74" t="s">
        <v>7392</v>
      </c>
      <c r="H2034" s="74" t="str">
        <f t="shared" si="133"/>
        <v>B57</v>
      </c>
      <c r="I2034" s="74" t="str">
        <f>IF(ISERROR(VLOOKUP(H2034,BD!BN$2:BO$51,2,FALSE)),"",VLOOKUP(H2034,BD!BN$2:BO$51,2,FALSE))</f>
        <v>BLOQUE 57</v>
      </c>
      <c r="J2034" s="74" t="str">
        <f t="shared" si="131"/>
        <v>SH</v>
      </c>
      <c r="K2034" s="74" t="str">
        <f t="shared" si="130"/>
        <v>SHUSHUFINDI</v>
      </c>
      <c r="L2034" s="74" t="str">
        <f t="shared" si="130"/>
        <v>PAD O</v>
      </c>
      <c r="M2034" s="74" t="str">
        <f t="shared" si="132"/>
        <v>SHUSHUFINDI-O035</v>
      </c>
      <c r="N2034" s="71" t="s">
        <v>3382</v>
      </c>
    </row>
    <row r="2035" spans="1:14">
      <c r="A2035" s="74" t="s">
        <v>2940</v>
      </c>
      <c r="B2035" s="74" t="s">
        <v>6309</v>
      </c>
      <c r="C2035" s="74" t="s">
        <v>3032</v>
      </c>
      <c r="D2035" s="74" t="s">
        <v>4123</v>
      </c>
      <c r="E2035" s="74" t="s">
        <v>7393</v>
      </c>
      <c r="F2035" s="74" t="s">
        <v>7394</v>
      </c>
      <c r="G2035" s="74" t="s">
        <v>7394</v>
      </c>
      <c r="H2035" s="74" t="str">
        <f t="shared" si="133"/>
        <v>B57</v>
      </c>
      <c r="I2035" s="74" t="str">
        <f>IF(ISERROR(VLOOKUP(H2035,BD!BN$2:BO$51,2,FALSE)),"",VLOOKUP(H2035,BD!BN$2:BO$51,2,FALSE))</f>
        <v>BLOQUE 57</v>
      </c>
      <c r="J2035" s="74" t="str">
        <f t="shared" si="131"/>
        <v>SH</v>
      </c>
      <c r="K2035" s="74" t="str">
        <f t="shared" si="130"/>
        <v>SHUSHUFINDI</v>
      </c>
      <c r="L2035" s="74" t="str">
        <f t="shared" si="130"/>
        <v>PAD O</v>
      </c>
      <c r="M2035" s="74" t="str">
        <f t="shared" si="132"/>
        <v>SHUSHUFINDI-O128</v>
      </c>
      <c r="N2035" s="71" t="s">
        <v>3382</v>
      </c>
    </row>
    <row r="2036" spans="1:14">
      <c r="A2036" s="74" t="s">
        <v>2940</v>
      </c>
      <c r="B2036" s="74" t="s">
        <v>6309</v>
      </c>
      <c r="C2036" s="74" t="s">
        <v>3032</v>
      </c>
      <c r="D2036" s="74" t="s">
        <v>4123</v>
      </c>
      <c r="E2036" s="74" t="s">
        <v>7395</v>
      </c>
      <c r="F2036" s="74" t="s">
        <v>7396</v>
      </c>
      <c r="G2036" s="74" t="s">
        <v>7396</v>
      </c>
      <c r="H2036" s="74" t="str">
        <f t="shared" si="133"/>
        <v>B57</v>
      </c>
      <c r="I2036" s="74" t="str">
        <f>IF(ISERROR(VLOOKUP(H2036,BD!BN$2:BO$51,2,FALSE)),"",VLOOKUP(H2036,BD!BN$2:BO$51,2,FALSE))</f>
        <v>BLOQUE 57</v>
      </c>
      <c r="J2036" s="74" t="str">
        <f t="shared" si="131"/>
        <v>SH</v>
      </c>
      <c r="K2036" s="74" t="str">
        <f t="shared" ref="K2036:L2099" si="134">+C2036</f>
        <v>SHUSHUFINDI</v>
      </c>
      <c r="L2036" s="74" t="str">
        <f t="shared" si="134"/>
        <v>PAD O</v>
      </c>
      <c r="M2036" s="74" t="str">
        <f t="shared" si="132"/>
        <v>SHUSHUFINDI-O181</v>
      </c>
      <c r="N2036" s="71" t="s">
        <v>3382</v>
      </c>
    </row>
    <row r="2037" spans="1:14">
      <c r="A2037" s="74" t="s">
        <v>2940</v>
      </c>
      <c r="B2037" s="74" t="s">
        <v>6309</v>
      </c>
      <c r="C2037" s="74" t="s">
        <v>3032</v>
      </c>
      <c r="D2037" s="74" t="s">
        <v>4123</v>
      </c>
      <c r="E2037" s="74" t="s">
        <v>7397</v>
      </c>
      <c r="F2037" s="74" t="s">
        <v>7398</v>
      </c>
      <c r="G2037" s="74" t="s">
        <v>7398</v>
      </c>
      <c r="H2037" s="74" t="str">
        <f t="shared" si="133"/>
        <v>B57</v>
      </c>
      <c r="I2037" s="74" t="str">
        <f>IF(ISERROR(VLOOKUP(H2037,BD!BN$2:BO$51,2,FALSE)),"",VLOOKUP(H2037,BD!BN$2:BO$51,2,FALSE))</f>
        <v>BLOQUE 57</v>
      </c>
      <c r="J2037" s="74" t="str">
        <f t="shared" si="131"/>
        <v>SH</v>
      </c>
      <c r="K2037" s="74" t="str">
        <f t="shared" si="134"/>
        <v>SHUSHUFINDI</v>
      </c>
      <c r="L2037" s="74" t="str">
        <f t="shared" si="134"/>
        <v>PAD O</v>
      </c>
      <c r="M2037" s="74" t="str">
        <f t="shared" si="132"/>
        <v>SHUSHUFINDI-O131</v>
      </c>
      <c r="N2037" s="71" t="s">
        <v>3382</v>
      </c>
    </row>
    <row r="2038" spans="1:14">
      <c r="A2038" s="74" t="s">
        <v>2940</v>
      </c>
      <c r="B2038" s="74" t="s">
        <v>6309</v>
      </c>
      <c r="C2038" s="74" t="s">
        <v>3032</v>
      </c>
      <c r="D2038" s="74" t="s">
        <v>4123</v>
      </c>
      <c r="E2038" s="74" t="s">
        <v>7399</v>
      </c>
      <c r="F2038" s="74" t="s">
        <v>7400</v>
      </c>
      <c r="G2038" s="74" t="s">
        <v>7400</v>
      </c>
      <c r="H2038" s="74" t="str">
        <f>+A2038</f>
        <v>B57</v>
      </c>
      <c r="I2038" s="74" t="str">
        <f>IF(ISERROR(VLOOKUP(H2038,BD!BN$2:BO$51,2,FALSE)),"",VLOOKUP(H2038,BD!BN$2:BO$51,2,FALSE))</f>
        <v>BLOQUE 57</v>
      </c>
      <c r="J2038" s="74" t="str">
        <f t="shared" si="131"/>
        <v>SH</v>
      </c>
      <c r="K2038" s="74" t="str">
        <f>+C2038</f>
        <v>SHUSHUFINDI</v>
      </c>
      <c r="L2038" s="74" t="str">
        <f>+D2038</f>
        <v>PAD O</v>
      </c>
      <c r="M2038" s="74" t="str">
        <f t="shared" si="132"/>
        <v>SHUSHUFINDI-O175</v>
      </c>
      <c r="N2038" s="71" t="s">
        <v>3382</v>
      </c>
    </row>
    <row r="2039" spans="1:14">
      <c r="A2039" s="74" t="s">
        <v>2940</v>
      </c>
      <c r="B2039" s="74" t="s">
        <v>6309</v>
      </c>
      <c r="C2039" s="74" t="s">
        <v>3032</v>
      </c>
      <c r="D2039" s="74" t="s">
        <v>4123</v>
      </c>
      <c r="E2039" s="74" t="s">
        <v>7399</v>
      </c>
      <c r="F2039" s="74" t="s">
        <v>7400</v>
      </c>
      <c r="G2039" s="74" t="s">
        <v>7401</v>
      </c>
      <c r="H2039" s="74" t="str">
        <f t="shared" si="133"/>
        <v>B57</v>
      </c>
      <c r="I2039" s="74" t="str">
        <f>IF(ISERROR(VLOOKUP(H2039,BD!BN$2:BO$51,2,FALSE)),"",VLOOKUP(H2039,BD!BN$2:BO$51,2,FALSE))</f>
        <v>BLOQUE 57</v>
      </c>
      <c r="J2039" s="74" t="str">
        <f t="shared" si="131"/>
        <v>SH</v>
      </c>
      <c r="K2039" s="74" t="str">
        <f t="shared" si="134"/>
        <v>SHUSHUFINDI</v>
      </c>
      <c r="L2039" s="74" t="str">
        <f t="shared" si="134"/>
        <v>PAD O</v>
      </c>
      <c r="M2039" s="74" t="str">
        <f t="shared" si="132"/>
        <v>SHUSHUFINDI-O175S1</v>
      </c>
      <c r="N2039" s="71" t="s">
        <v>3382</v>
      </c>
    </row>
    <row r="2040" spans="1:14">
      <c r="A2040" s="74" t="s">
        <v>2940</v>
      </c>
      <c r="B2040" s="74" t="s">
        <v>6309</v>
      </c>
      <c r="C2040" s="74" t="s">
        <v>3032</v>
      </c>
      <c r="D2040" s="74" t="s">
        <v>4123</v>
      </c>
      <c r="E2040" s="74" t="s">
        <v>7402</v>
      </c>
      <c r="F2040" s="74" t="s">
        <v>7403</v>
      </c>
      <c r="G2040" s="74" t="s">
        <v>7403</v>
      </c>
      <c r="H2040" s="74" t="str">
        <f t="shared" si="133"/>
        <v>B57</v>
      </c>
      <c r="I2040" s="74" t="str">
        <f>IF(ISERROR(VLOOKUP(H2040,BD!BN$2:BO$51,2,FALSE)),"",VLOOKUP(H2040,BD!BN$2:BO$51,2,FALSE))</f>
        <v>BLOQUE 57</v>
      </c>
      <c r="J2040" s="74" t="str">
        <f t="shared" si="131"/>
        <v>SH</v>
      </c>
      <c r="K2040" s="74" t="str">
        <f t="shared" si="134"/>
        <v>SHUSHUFINDI</v>
      </c>
      <c r="L2040" s="74" t="str">
        <f t="shared" si="134"/>
        <v>PAD O</v>
      </c>
      <c r="M2040" s="74" t="str">
        <f t="shared" si="132"/>
        <v>SHUSHUFINDI-O132</v>
      </c>
      <c r="N2040" s="71" t="s">
        <v>3382</v>
      </c>
    </row>
    <row r="2041" spans="1:14">
      <c r="A2041" s="74" t="s">
        <v>2940</v>
      </c>
      <c r="B2041" s="74" t="s">
        <v>6309</v>
      </c>
      <c r="C2041" s="74" t="s">
        <v>3032</v>
      </c>
      <c r="D2041" s="74" t="s">
        <v>4126</v>
      </c>
      <c r="E2041" s="74" t="s">
        <v>7404</v>
      </c>
      <c r="F2041" s="74" t="s">
        <v>7405</v>
      </c>
      <c r="G2041" s="74" t="s">
        <v>7405</v>
      </c>
      <c r="H2041" s="74" t="str">
        <f t="shared" si="133"/>
        <v>B57</v>
      </c>
      <c r="I2041" s="74" t="str">
        <f>IF(ISERROR(VLOOKUP(H2041,BD!BN$2:BO$51,2,FALSE)),"",VLOOKUP(H2041,BD!BN$2:BO$51,2,FALSE))</f>
        <v>BLOQUE 57</v>
      </c>
      <c r="J2041" s="74" t="str">
        <f t="shared" si="131"/>
        <v>SH</v>
      </c>
      <c r="K2041" s="74" t="str">
        <f t="shared" si="134"/>
        <v>SHUSHUFINDI</v>
      </c>
      <c r="L2041" s="74" t="str">
        <f t="shared" si="134"/>
        <v>PAD P</v>
      </c>
      <c r="M2041" s="74" t="str">
        <f t="shared" si="132"/>
        <v>SHUSHUFINDI-P041</v>
      </c>
      <c r="N2041" s="71" t="s">
        <v>3382</v>
      </c>
    </row>
    <row r="2042" spans="1:14">
      <c r="A2042" s="74" t="s">
        <v>2940</v>
      </c>
      <c r="B2042" s="74" t="s">
        <v>6309</v>
      </c>
      <c r="C2042" s="74" t="s">
        <v>3032</v>
      </c>
      <c r="D2042" s="74" t="s">
        <v>4126</v>
      </c>
      <c r="E2042" s="74" t="s">
        <v>7406</v>
      </c>
      <c r="F2042" s="74" t="s">
        <v>7407</v>
      </c>
      <c r="G2042" s="74" t="s">
        <v>7407</v>
      </c>
      <c r="H2042" s="74" t="str">
        <f t="shared" si="133"/>
        <v>B57</v>
      </c>
      <c r="I2042" s="74" t="str">
        <f>IF(ISERROR(VLOOKUP(H2042,BD!BN$2:BO$51,2,FALSE)),"",VLOOKUP(H2042,BD!BN$2:BO$51,2,FALSE))</f>
        <v>BLOQUE 57</v>
      </c>
      <c r="J2042" s="74" t="str">
        <f t="shared" si="131"/>
        <v>SH</v>
      </c>
      <c r="K2042" s="74" t="str">
        <f t="shared" si="134"/>
        <v>SHUSHUFINDI</v>
      </c>
      <c r="L2042" s="74" t="str">
        <f t="shared" si="134"/>
        <v>PAD P</v>
      </c>
      <c r="M2042" s="74" t="str">
        <f t="shared" si="132"/>
        <v>SHUSHUFINDI-P286</v>
      </c>
      <c r="N2042" s="71" t="s">
        <v>3382</v>
      </c>
    </row>
    <row r="2043" spans="1:14">
      <c r="A2043" s="74" t="s">
        <v>2940</v>
      </c>
      <c r="B2043" s="74" t="s">
        <v>6309</v>
      </c>
      <c r="C2043" s="74" t="s">
        <v>3032</v>
      </c>
      <c r="D2043" s="74" t="s">
        <v>4126</v>
      </c>
      <c r="E2043" s="74" t="s">
        <v>7408</v>
      </c>
      <c r="F2043" s="74" t="s">
        <v>7409</v>
      </c>
      <c r="G2043" s="74" t="s">
        <v>7409</v>
      </c>
      <c r="H2043" s="74" t="str">
        <f t="shared" si="133"/>
        <v>B57</v>
      </c>
      <c r="I2043" s="74" t="str">
        <f>IF(ISERROR(VLOOKUP(H2043,BD!BN$2:BO$51,2,FALSE)),"",VLOOKUP(H2043,BD!BN$2:BO$51,2,FALSE))</f>
        <v>BLOQUE 57</v>
      </c>
      <c r="J2043" s="74" t="str">
        <f t="shared" si="131"/>
        <v>SH</v>
      </c>
      <c r="K2043" s="74" t="str">
        <f t="shared" si="134"/>
        <v>SHUSHUFINDI</v>
      </c>
      <c r="L2043" s="74" t="str">
        <f t="shared" si="134"/>
        <v>PAD P</v>
      </c>
      <c r="M2043" s="74" t="str">
        <f t="shared" si="132"/>
        <v>SHUSHUFINDI-P293</v>
      </c>
      <c r="N2043" s="71" t="s">
        <v>3382</v>
      </c>
    </row>
    <row r="2044" spans="1:14">
      <c r="A2044" s="74" t="s">
        <v>2940</v>
      </c>
      <c r="B2044" s="74" t="s">
        <v>6309</v>
      </c>
      <c r="C2044" s="74" t="s">
        <v>3032</v>
      </c>
      <c r="D2044" s="74" t="s">
        <v>4126</v>
      </c>
      <c r="E2044" s="74" t="s">
        <v>7410</v>
      </c>
      <c r="F2044" s="74" t="s">
        <v>7411</v>
      </c>
      <c r="G2044" s="74" t="s">
        <v>7411</v>
      </c>
      <c r="H2044" s="74" t="str">
        <f t="shared" si="133"/>
        <v>B57</v>
      </c>
      <c r="I2044" s="74" t="str">
        <f>IF(ISERROR(VLOOKUP(H2044,BD!BN$2:BO$51,2,FALSE)),"",VLOOKUP(H2044,BD!BN$2:BO$51,2,FALSE))</f>
        <v>BLOQUE 57</v>
      </c>
      <c r="J2044" s="74" t="str">
        <f t="shared" si="131"/>
        <v>SH</v>
      </c>
      <c r="K2044" s="74" t="str">
        <f t="shared" si="134"/>
        <v>SHUSHUFINDI</v>
      </c>
      <c r="L2044" s="74" t="str">
        <f t="shared" si="134"/>
        <v>PAD P</v>
      </c>
      <c r="M2044" s="74" t="str">
        <f t="shared" si="132"/>
        <v>SHUSHUFINDI-P113</v>
      </c>
      <c r="N2044" s="71" t="s">
        <v>3382</v>
      </c>
    </row>
    <row r="2045" spans="1:14">
      <c r="A2045" s="74" t="s">
        <v>2940</v>
      </c>
      <c r="B2045" s="74" t="s">
        <v>6309</v>
      </c>
      <c r="C2045" s="74" t="s">
        <v>3032</v>
      </c>
      <c r="D2045" s="74" t="s">
        <v>7412</v>
      </c>
      <c r="E2045" s="74" t="s">
        <v>7413</v>
      </c>
      <c r="F2045" s="74" t="s">
        <v>7414</v>
      </c>
      <c r="G2045" s="74" t="s">
        <v>7414</v>
      </c>
      <c r="H2045" s="74" t="str">
        <f t="shared" si="133"/>
        <v>B57</v>
      </c>
      <c r="I2045" s="74" t="str">
        <f>IF(ISERROR(VLOOKUP(H2045,BD!BN$2:BO$51,2,FALSE)),"",VLOOKUP(H2045,BD!BN$2:BO$51,2,FALSE))</f>
        <v>BLOQUE 57</v>
      </c>
      <c r="J2045" s="74" t="str">
        <f t="shared" si="131"/>
        <v>SH</v>
      </c>
      <c r="K2045" s="74" t="str">
        <f t="shared" si="134"/>
        <v>SHUSHUFINDI</v>
      </c>
      <c r="L2045" s="74" t="str">
        <f t="shared" si="134"/>
        <v>PAD R</v>
      </c>
      <c r="M2045" s="74" t="str">
        <f t="shared" si="132"/>
        <v>SHUSHUFINDI-R108</v>
      </c>
      <c r="N2045" s="71" t="s">
        <v>3382</v>
      </c>
    </row>
    <row r="2046" spans="1:14">
      <c r="A2046" s="74" t="s">
        <v>2940</v>
      </c>
      <c r="B2046" s="74" t="s">
        <v>6309</v>
      </c>
      <c r="C2046" s="74" t="s">
        <v>3032</v>
      </c>
      <c r="D2046" s="74" t="s">
        <v>7412</v>
      </c>
      <c r="E2046" s="74" t="s">
        <v>7415</v>
      </c>
      <c r="F2046" s="74" t="s">
        <v>7416</v>
      </c>
      <c r="G2046" s="74" t="s">
        <v>7416</v>
      </c>
      <c r="H2046" s="74" t="str">
        <f t="shared" si="133"/>
        <v>B57</v>
      </c>
      <c r="I2046" s="74" t="str">
        <f>IF(ISERROR(VLOOKUP(H2046,BD!BN$2:BO$51,2,FALSE)),"",VLOOKUP(H2046,BD!BN$2:BO$51,2,FALSE))</f>
        <v>BLOQUE 57</v>
      </c>
      <c r="J2046" s="74" t="str">
        <f t="shared" si="131"/>
        <v>SH</v>
      </c>
      <c r="K2046" s="74" t="str">
        <f t="shared" si="134"/>
        <v>SHUSHUFINDI</v>
      </c>
      <c r="L2046" s="74" t="str">
        <f t="shared" si="134"/>
        <v>PAD R</v>
      </c>
      <c r="M2046" s="74" t="str">
        <f t="shared" si="132"/>
        <v>SHUSHUFINDI-R049</v>
      </c>
      <c r="N2046" s="71" t="s">
        <v>3382</v>
      </c>
    </row>
    <row r="2047" spans="1:14">
      <c r="A2047" s="74" t="s">
        <v>2940</v>
      </c>
      <c r="B2047" s="74" t="s">
        <v>6309</v>
      </c>
      <c r="C2047" s="74" t="s">
        <v>3032</v>
      </c>
      <c r="D2047" s="74" t="s">
        <v>7417</v>
      </c>
      <c r="E2047" s="74" t="s">
        <v>7418</v>
      </c>
      <c r="F2047" s="74" t="s">
        <v>7419</v>
      </c>
      <c r="G2047" s="74" t="s">
        <v>7419</v>
      </c>
      <c r="H2047" s="74" t="str">
        <f t="shared" si="133"/>
        <v>B57</v>
      </c>
      <c r="I2047" s="74" t="str">
        <f>IF(ISERROR(VLOOKUP(H2047,BD!BN$2:BO$51,2,FALSE)),"",VLOOKUP(H2047,BD!BN$2:BO$51,2,FALSE))</f>
        <v>BLOQUE 57</v>
      </c>
      <c r="J2047" s="74" t="str">
        <f t="shared" si="131"/>
        <v>SH</v>
      </c>
      <c r="K2047" s="74" t="str">
        <f t="shared" si="134"/>
        <v>SHUSHUFINDI</v>
      </c>
      <c r="L2047" s="74" t="str">
        <f t="shared" si="134"/>
        <v>PAD S</v>
      </c>
      <c r="M2047" s="74" t="str">
        <f t="shared" si="132"/>
        <v>SHUSHUFINDI-S111</v>
      </c>
      <c r="N2047" s="71" t="s">
        <v>3382</v>
      </c>
    </row>
    <row r="2048" spans="1:14">
      <c r="A2048" s="74" t="s">
        <v>2940</v>
      </c>
      <c r="B2048" s="74" t="s">
        <v>6309</v>
      </c>
      <c r="C2048" s="74" t="s">
        <v>3032</v>
      </c>
      <c r="D2048" s="74" t="s">
        <v>7417</v>
      </c>
      <c r="E2048" s="74" t="s">
        <v>7420</v>
      </c>
      <c r="F2048" s="74" t="s">
        <v>7421</v>
      </c>
      <c r="G2048" s="74" t="s">
        <v>7421</v>
      </c>
      <c r="H2048" s="74" t="str">
        <f t="shared" si="133"/>
        <v>B57</v>
      </c>
      <c r="I2048" s="74" t="str">
        <f>IF(ISERROR(VLOOKUP(H2048,BD!BN$2:BO$51,2,FALSE)),"",VLOOKUP(H2048,BD!BN$2:BO$51,2,FALSE))</f>
        <v>BLOQUE 57</v>
      </c>
      <c r="J2048" s="74" t="str">
        <f t="shared" si="131"/>
        <v>SH</v>
      </c>
      <c r="K2048" s="74" t="str">
        <f t="shared" si="134"/>
        <v>SHUSHUFINDI</v>
      </c>
      <c r="L2048" s="74" t="str">
        <f t="shared" si="134"/>
        <v>PAD S</v>
      </c>
      <c r="M2048" s="74" t="str">
        <f t="shared" si="132"/>
        <v>SHUSHUFINDI-S107</v>
      </c>
      <c r="N2048" s="71" t="s">
        <v>3382</v>
      </c>
    </row>
    <row r="2049" spans="1:14">
      <c r="A2049" s="74" t="s">
        <v>2940</v>
      </c>
      <c r="B2049" s="74" t="s">
        <v>6309</v>
      </c>
      <c r="C2049" s="74" t="s">
        <v>3032</v>
      </c>
      <c r="D2049" s="74" t="s">
        <v>7417</v>
      </c>
      <c r="E2049" s="74" t="s">
        <v>7422</v>
      </c>
      <c r="F2049" s="74" t="s">
        <v>7423</v>
      </c>
      <c r="G2049" s="74" t="s">
        <v>7423</v>
      </c>
      <c r="H2049" s="74" t="str">
        <f t="shared" si="133"/>
        <v>B57</v>
      </c>
      <c r="I2049" s="74" t="str">
        <f>IF(ISERROR(VLOOKUP(H2049,BD!BN$2:BO$51,2,FALSE)),"",VLOOKUP(H2049,BD!BN$2:BO$51,2,FALSE))</f>
        <v>BLOQUE 57</v>
      </c>
      <c r="J2049" s="74" t="str">
        <f t="shared" si="131"/>
        <v>SH</v>
      </c>
      <c r="K2049" s="74" t="str">
        <f t="shared" si="134"/>
        <v>SHUSHUFINDI</v>
      </c>
      <c r="L2049" s="74" t="str">
        <f t="shared" si="134"/>
        <v>PAD S</v>
      </c>
      <c r="M2049" s="74" t="str">
        <f t="shared" si="132"/>
        <v>SHUSHUFINDI-S052</v>
      </c>
      <c r="N2049" s="71" t="s">
        <v>3382</v>
      </c>
    </row>
    <row r="2050" spans="1:14">
      <c r="A2050" s="74" t="s">
        <v>2940</v>
      </c>
      <c r="B2050" s="74" t="s">
        <v>6309</v>
      </c>
      <c r="C2050" s="74" t="s">
        <v>3032</v>
      </c>
      <c r="D2050" s="74" t="s">
        <v>7417</v>
      </c>
      <c r="E2050" s="74" t="s">
        <v>7424</v>
      </c>
      <c r="F2050" s="74" t="s">
        <v>7425</v>
      </c>
      <c r="G2050" s="74" t="s">
        <v>7425</v>
      </c>
      <c r="H2050" s="74" t="str">
        <f t="shared" si="133"/>
        <v>B57</v>
      </c>
      <c r="I2050" s="74" t="str">
        <f>IF(ISERROR(VLOOKUP(H2050,BD!BN$2:BO$51,2,FALSE)),"",VLOOKUP(H2050,BD!BN$2:BO$51,2,FALSE))</f>
        <v>BLOQUE 57</v>
      </c>
      <c r="J2050" s="74" t="str">
        <f t="shared" si="131"/>
        <v>SH</v>
      </c>
      <c r="K2050" s="74" t="str">
        <f t="shared" si="134"/>
        <v>SHUSHUFINDI</v>
      </c>
      <c r="L2050" s="74" t="str">
        <f t="shared" si="134"/>
        <v>PAD S</v>
      </c>
      <c r="M2050" s="74" t="str">
        <f t="shared" si="132"/>
        <v>SHUSHUFINDI-S052B</v>
      </c>
      <c r="N2050" s="71" t="s">
        <v>3382</v>
      </c>
    </row>
    <row r="2051" spans="1:14">
      <c r="A2051" s="74" t="s">
        <v>2940</v>
      </c>
      <c r="B2051" s="74" t="s">
        <v>6309</v>
      </c>
      <c r="C2051" s="74" t="s">
        <v>3032</v>
      </c>
      <c r="D2051" s="74" t="s">
        <v>4575</v>
      </c>
      <c r="E2051" s="74" t="s">
        <v>7426</v>
      </c>
      <c r="F2051" s="74" t="s">
        <v>7427</v>
      </c>
      <c r="G2051" s="74" t="s">
        <v>7427</v>
      </c>
      <c r="H2051" s="74" t="str">
        <f t="shared" si="133"/>
        <v>B57</v>
      </c>
      <c r="I2051" s="74" t="str">
        <f>IF(ISERROR(VLOOKUP(H2051,BD!BN$2:BO$51,2,FALSE)),"",VLOOKUP(H2051,BD!BN$2:BO$51,2,FALSE))</f>
        <v>BLOQUE 57</v>
      </c>
      <c r="J2051" s="74" t="str">
        <f t="shared" si="131"/>
        <v>SH</v>
      </c>
      <c r="K2051" s="74" t="str">
        <f t="shared" si="134"/>
        <v>SHUSHUFINDI</v>
      </c>
      <c r="L2051" s="74" t="str">
        <f t="shared" si="134"/>
        <v>PAD T</v>
      </c>
      <c r="M2051" s="74" t="str">
        <f t="shared" si="132"/>
        <v>SHUSHUFINDI-T116</v>
      </c>
      <c r="N2051" s="71" t="s">
        <v>3382</v>
      </c>
    </row>
    <row r="2052" spans="1:14">
      <c r="A2052" s="74" t="s">
        <v>2940</v>
      </c>
      <c r="B2052" s="74" t="s">
        <v>6309</v>
      </c>
      <c r="C2052" s="74" t="s">
        <v>3032</v>
      </c>
      <c r="D2052" s="74" t="s">
        <v>4575</v>
      </c>
      <c r="E2052" s="74" t="s">
        <v>7428</v>
      </c>
      <c r="F2052" s="74" t="s">
        <v>7429</v>
      </c>
      <c r="G2052" s="74" t="s">
        <v>7429</v>
      </c>
      <c r="H2052" s="74" t="str">
        <f t="shared" si="133"/>
        <v>B57</v>
      </c>
      <c r="I2052" s="74" t="str">
        <f>IF(ISERROR(VLOOKUP(H2052,BD!BN$2:BO$51,2,FALSE)),"",VLOOKUP(H2052,BD!BN$2:BO$51,2,FALSE))</f>
        <v>BLOQUE 57</v>
      </c>
      <c r="J2052" s="74" t="str">
        <f t="shared" si="131"/>
        <v>SH</v>
      </c>
      <c r="K2052" s="74" t="str">
        <f t="shared" si="134"/>
        <v>SHUSHUFINDI</v>
      </c>
      <c r="L2052" s="74" t="str">
        <f t="shared" si="134"/>
        <v>PAD T</v>
      </c>
      <c r="M2052" s="74" t="str">
        <f t="shared" si="132"/>
        <v>SHUSHUFINDI-T196</v>
      </c>
      <c r="N2052" s="71" t="s">
        <v>3382</v>
      </c>
    </row>
    <row r="2053" spans="1:14">
      <c r="A2053" s="74" t="s">
        <v>2940</v>
      </c>
      <c r="B2053" s="74" t="s">
        <v>6309</v>
      </c>
      <c r="C2053" s="74" t="s">
        <v>3032</v>
      </c>
      <c r="D2053" s="74" t="s">
        <v>4575</v>
      </c>
      <c r="E2053" s="74" t="s">
        <v>7430</v>
      </c>
      <c r="F2053" s="74" t="s">
        <v>7431</v>
      </c>
      <c r="G2053" s="74" t="s">
        <v>7431</v>
      </c>
      <c r="H2053" s="74" t="str">
        <f t="shared" si="133"/>
        <v>B57</v>
      </c>
      <c r="I2053" s="74" t="str">
        <f>IF(ISERROR(VLOOKUP(H2053,BD!BN$2:BO$51,2,FALSE)),"",VLOOKUP(H2053,BD!BN$2:BO$51,2,FALSE))</f>
        <v>BLOQUE 57</v>
      </c>
      <c r="J2053" s="74" t="str">
        <f t="shared" ref="J2053:J2116" si="135">IF(B2053="","",B2053)</f>
        <v>SH</v>
      </c>
      <c r="K2053" s="74" t="str">
        <f t="shared" si="134"/>
        <v>SHUSHUFINDI</v>
      </c>
      <c r="L2053" s="74" t="str">
        <f t="shared" si="134"/>
        <v>PAD T</v>
      </c>
      <c r="M2053" s="74" t="str">
        <f t="shared" si="132"/>
        <v>SHUSHUFINDI-T261</v>
      </c>
      <c r="N2053" s="71" t="s">
        <v>3382</v>
      </c>
    </row>
    <row r="2054" spans="1:14">
      <c r="A2054" s="74" t="s">
        <v>2940</v>
      </c>
      <c r="B2054" s="74" t="s">
        <v>6309</v>
      </c>
      <c r="C2054" s="74" t="s">
        <v>3032</v>
      </c>
      <c r="D2054" s="74" t="s">
        <v>4575</v>
      </c>
      <c r="E2054" s="74" t="s">
        <v>7432</v>
      </c>
      <c r="F2054" s="74" t="s">
        <v>7433</v>
      </c>
      <c r="G2054" s="74" t="s">
        <v>7433</v>
      </c>
      <c r="H2054" s="74" t="str">
        <f t="shared" si="133"/>
        <v>B57</v>
      </c>
      <c r="I2054" s="74" t="str">
        <f>IF(ISERROR(VLOOKUP(H2054,BD!BN$2:BO$51,2,FALSE)),"",VLOOKUP(H2054,BD!BN$2:BO$51,2,FALSE))</f>
        <v>BLOQUE 57</v>
      </c>
      <c r="J2054" s="74" t="str">
        <f t="shared" si="135"/>
        <v>SH</v>
      </c>
      <c r="K2054" s="74" t="str">
        <f t="shared" si="134"/>
        <v>SHUSHUFINDI</v>
      </c>
      <c r="L2054" s="74" t="str">
        <f t="shared" si="134"/>
        <v>PAD T</v>
      </c>
      <c r="M2054" s="74" t="str">
        <f t="shared" si="132"/>
        <v>SHUSHUFINDI-T109</v>
      </c>
      <c r="N2054" s="71" t="s">
        <v>3382</v>
      </c>
    </row>
    <row r="2055" spans="1:14">
      <c r="A2055" s="74" t="s">
        <v>2940</v>
      </c>
      <c r="B2055" s="74" t="s">
        <v>6309</v>
      </c>
      <c r="C2055" s="74" t="s">
        <v>3032</v>
      </c>
      <c r="D2055" s="74" t="s">
        <v>4575</v>
      </c>
      <c r="E2055" s="74" t="s">
        <v>7434</v>
      </c>
      <c r="F2055" s="74" t="s">
        <v>7435</v>
      </c>
      <c r="G2055" s="74" t="s">
        <v>7435</v>
      </c>
      <c r="H2055" s="74" t="str">
        <f t="shared" si="133"/>
        <v>B57</v>
      </c>
      <c r="I2055" s="74" t="str">
        <f>IF(ISERROR(VLOOKUP(H2055,BD!BN$2:BO$51,2,FALSE)),"",VLOOKUP(H2055,BD!BN$2:BO$51,2,FALSE))</f>
        <v>BLOQUE 57</v>
      </c>
      <c r="J2055" s="74" t="str">
        <f t="shared" si="135"/>
        <v>SH</v>
      </c>
      <c r="K2055" s="74" t="str">
        <f t="shared" si="134"/>
        <v>SHUSHUFINDI</v>
      </c>
      <c r="L2055" s="74" t="str">
        <f t="shared" si="134"/>
        <v>PAD T</v>
      </c>
      <c r="M2055" s="74" t="str">
        <f t="shared" si="132"/>
        <v>SHUSHUFINDI-T062B</v>
      </c>
      <c r="N2055" s="71" t="s">
        <v>3382</v>
      </c>
    </row>
    <row r="2056" spans="1:14">
      <c r="A2056" s="74" t="s">
        <v>2940</v>
      </c>
      <c r="B2056" s="74" t="s">
        <v>6309</v>
      </c>
      <c r="C2056" s="74" t="s">
        <v>3032</v>
      </c>
      <c r="D2056" s="74" t="s">
        <v>4575</v>
      </c>
      <c r="E2056" s="74" t="s">
        <v>7436</v>
      </c>
      <c r="F2056" s="74" t="s">
        <v>7437</v>
      </c>
      <c r="G2056" s="74" t="s">
        <v>7437</v>
      </c>
      <c r="H2056" s="74" t="str">
        <f t="shared" si="133"/>
        <v>B57</v>
      </c>
      <c r="I2056" s="74" t="str">
        <f>IF(ISERROR(VLOOKUP(H2056,BD!BN$2:BO$51,2,FALSE)),"",VLOOKUP(H2056,BD!BN$2:BO$51,2,FALSE))</f>
        <v>BLOQUE 57</v>
      </c>
      <c r="J2056" s="74" t="str">
        <f t="shared" si="135"/>
        <v>SH</v>
      </c>
      <c r="K2056" s="74" t="str">
        <f t="shared" si="134"/>
        <v>SHUSHUFINDI</v>
      </c>
      <c r="L2056" s="74" t="str">
        <f t="shared" si="134"/>
        <v>PAD T</v>
      </c>
      <c r="M2056" s="74" t="str">
        <f t="shared" si="132"/>
        <v>SHUSHUFINDI-T062</v>
      </c>
      <c r="N2056" s="71" t="s">
        <v>3382</v>
      </c>
    </row>
    <row r="2057" spans="1:14">
      <c r="A2057" s="74" t="s">
        <v>2940</v>
      </c>
      <c r="B2057" s="74" t="s">
        <v>6309</v>
      </c>
      <c r="C2057" s="74" t="s">
        <v>3032</v>
      </c>
      <c r="D2057" s="74" t="s">
        <v>4575</v>
      </c>
      <c r="E2057" s="74" t="s">
        <v>7438</v>
      </c>
      <c r="F2057" s="74" t="s">
        <v>7439</v>
      </c>
      <c r="G2057" s="74" t="s">
        <v>7439</v>
      </c>
      <c r="H2057" s="74" t="str">
        <f t="shared" si="133"/>
        <v>B57</v>
      </c>
      <c r="I2057" s="74" t="str">
        <f>IF(ISERROR(VLOOKUP(H2057,BD!BN$2:BO$51,2,FALSE)),"",VLOOKUP(H2057,BD!BN$2:BO$51,2,FALSE))</f>
        <v>BLOQUE 57</v>
      </c>
      <c r="J2057" s="74" t="str">
        <f t="shared" si="135"/>
        <v>SH</v>
      </c>
      <c r="K2057" s="74" t="str">
        <f t="shared" si="134"/>
        <v>SHUSHUFINDI</v>
      </c>
      <c r="L2057" s="74" t="str">
        <f t="shared" si="134"/>
        <v>PAD T</v>
      </c>
      <c r="M2057" s="74" t="str">
        <f t="shared" si="132"/>
        <v>SHUSHUFINDI-T233</v>
      </c>
      <c r="N2057" s="71" t="s">
        <v>3382</v>
      </c>
    </row>
    <row r="2058" spans="1:14">
      <c r="A2058" s="74" t="s">
        <v>2940</v>
      </c>
      <c r="B2058" s="74" t="s">
        <v>6309</v>
      </c>
      <c r="C2058" s="74" t="s">
        <v>3032</v>
      </c>
      <c r="D2058" s="74" t="s">
        <v>4575</v>
      </c>
      <c r="E2058" s="74" t="s">
        <v>7440</v>
      </c>
      <c r="F2058" s="74" t="s">
        <v>7441</v>
      </c>
      <c r="G2058" s="74" t="s">
        <v>7441</v>
      </c>
      <c r="H2058" s="74" t="str">
        <f t="shared" si="133"/>
        <v>B57</v>
      </c>
      <c r="I2058" s="74" t="str">
        <f>IF(ISERROR(VLOOKUP(H2058,BD!BN$2:BO$51,2,FALSE)),"",VLOOKUP(H2058,BD!BN$2:BO$51,2,FALSE))</f>
        <v>BLOQUE 57</v>
      </c>
      <c r="J2058" s="74" t="str">
        <f t="shared" si="135"/>
        <v>SH</v>
      </c>
      <c r="K2058" s="74" t="str">
        <f t="shared" si="134"/>
        <v>SHUSHUFINDI</v>
      </c>
      <c r="L2058" s="74" t="str">
        <f t="shared" si="134"/>
        <v>PAD T</v>
      </c>
      <c r="M2058" s="74" t="str">
        <f t="shared" si="132"/>
        <v>SHUSHUFINDI-T234</v>
      </c>
      <c r="N2058" s="71" t="s">
        <v>3382</v>
      </c>
    </row>
    <row r="2059" spans="1:14">
      <c r="A2059" s="74" t="s">
        <v>2940</v>
      </c>
      <c r="B2059" s="74" t="s">
        <v>6309</v>
      </c>
      <c r="C2059" s="74" t="s">
        <v>3032</v>
      </c>
      <c r="D2059" s="74" t="s">
        <v>4575</v>
      </c>
      <c r="E2059" s="74" t="s">
        <v>7442</v>
      </c>
      <c r="F2059" s="74" t="s">
        <v>7443</v>
      </c>
      <c r="G2059" s="74" t="s">
        <v>7443</v>
      </c>
      <c r="H2059" s="74" t="str">
        <f t="shared" si="133"/>
        <v>B57</v>
      </c>
      <c r="I2059" s="74" t="str">
        <f>IF(ISERROR(VLOOKUP(H2059,BD!BN$2:BO$51,2,FALSE)),"",VLOOKUP(H2059,BD!BN$2:BO$51,2,FALSE))</f>
        <v>BLOQUE 57</v>
      </c>
      <c r="J2059" s="74" t="str">
        <f t="shared" si="135"/>
        <v>SH</v>
      </c>
      <c r="K2059" s="74" t="str">
        <f t="shared" si="134"/>
        <v>SHUSHUFINDI</v>
      </c>
      <c r="L2059" s="74" t="str">
        <f t="shared" si="134"/>
        <v>PAD T</v>
      </c>
      <c r="M2059" s="74" t="str">
        <f t="shared" si="132"/>
        <v>SHUSHUFINDI-T235</v>
      </c>
      <c r="N2059" s="71" t="s">
        <v>3382</v>
      </c>
    </row>
    <row r="2060" spans="1:14">
      <c r="A2060" s="74" t="s">
        <v>2940</v>
      </c>
      <c r="B2060" s="74" t="s">
        <v>6309</v>
      </c>
      <c r="C2060" s="74" t="s">
        <v>3032</v>
      </c>
      <c r="D2060" s="74" t="s">
        <v>4575</v>
      </c>
      <c r="E2060" s="74" t="s">
        <v>7444</v>
      </c>
      <c r="F2060" s="74" t="s">
        <v>7445</v>
      </c>
      <c r="G2060" s="74" t="s">
        <v>7445</v>
      </c>
      <c r="H2060" s="74" t="str">
        <f t="shared" si="133"/>
        <v>B57</v>
      </c>
      <c r="I2060" s="74" t="str">
        <f>IF(ISERROR(VLOOKUP(H2060,BD!BN$2:BO$51,2,FALSE)),"",VLOOKUP(H2060,BD!BN$2:BO$51,2,FALSE))</f>
        <v>BLOQUE 57</v>
      </c>
      <c r="J2060" s="74" t="str">
        <f t="shared" si="135"/>
        <v>SH</v>
      </c>
      <c r="K2060" s="74" t="str">
        <f t="shared" si="134"/>
        <v>SHUSHUFINDI</v>
      </c>
      <c r="L2060" s="74" t="str">
        <f t="shared" si="134"/>
        <v>PAD T</v>
      </c>
      <c r="M2060" s="74" t="str">
        <f t="shared" si="132"/>
        <v>SHUSHUFINDI-T098</v>
      </c>
      <c r="N2060" s="71" t="s">
        <v>3382</v>
      </c>
    </row>
    <row r="2061" spans="1:14">
      <c r="A2061" s="74" t="s">
        <v>2940</v>
      </c>
      <c r="B2061" s="74" t="s">
        <v>6309</v>
      </c>
      <c r="C2061" s="74" t="s">
        <v>3032</v>
      </c>
      <c r="D2061" s="74" t="s">
        <v>7446</v>
      </c>
      <c r="E2061" s="74" t="s">
        <v>7447</v>
      </c>
      <c r="F2061" s="74" t="s">
        <v>7448</v>
      </c>
      <c r="G2061" s="74" t="s">
        <v>7448</v>
      </c>
      <c r="H2061" s="74" t="str">
        <f t="shared" si="133"/>
        <v>B57</v>
      </c>
      <c r="I2061" s="74" t="str">
        <f>IF(ISERROR(VLOOKUP(H2061,BD!BN$2:BO$51,2,FALSE)),"",VLOOKUP(H2061,BD!BN$2:BO$51,2,FALSE))</f>
        <v>BLOQUE 57</v>
      </c>
      <c r="J2061" s="74" t="str">
        <f t="shared" si="135"/>
        <v>SH</v>
      </c>
      <c r="K2061" s="74" t="str">
        <f t="shared" si="134"/>
        <v>SHUSHUFINDI</v>
      </c>
      <c r="L2061" s="74" t="str">
        <f t="shared" si="134"/>
        <v>PAD U</v>
      </c>
      <c r="M2061" s="74" t="str">
        <f t="shared" si="132"/>
        <v>SHUSHUFINDI-U065</v>
      </c>
      <c r="N2061" s="71" t="s">
        <v>3382</v>
      </c>
    </row>
    <row r="2062" spans="1:14">
      <c r="A2062" s="74" t="s">
        <v>2940</v>
      </c>
      <c r="B2062" s="74" t="s">
        <v>6309</v>
      </c>
      <c r="C2062" s="74" t="s">
        <v>3032</v>
      </c>
      <c r="D2062" s="74" t="s">
        <v>7446</v>
      </c>
      <c r="E2062" s="74" t="s">
        <v>7449</v>
      </c>
      <c r="F2062" s="74" t="s">
        <v>7450</v>
      </c>
      <c r="G2062" s="74" t="s">
        <v>7450</v>
      </c>
      <c r="H2062" s="74" t="str">
        <f t="shared" si="133"/>
        <v>B57</v>
      </c>
      <c r="I2062" s="74" t="str">
        <f>IF(ISERROR(VLOOKUP(H2062,BD!BN$2:BO$51,2,FALSE)),"",VLOOKUP(H2062,BD!BN$2:BO$51,2,FALSE))</f>
        <v>BLOQUE 57</v>
      </c>
      <c r="J2062" s="74" t="str">
        <f t="shared" si="135"/>
        <v>SH</v>
      </c>
      <c r="K2062" s="74" t="str">
        <f t="shared" si="134"/>
        <v>SHUSHUFINDI</v>
      </c>
      <c r="L2062" s="74" t="str">
        <f t="shared" si="134"/>
        <v>PAD U</v>
      </c>
      <c r="M2062" s="74" t="str">
        <f t="shared" si="132"/>
        <v>SHUSHUFINDI-U083</v>
      </c>
      <c r="N2062" s="71" t="s">
        <v>3382</v>
      </c>
    </row>
    <row r="2063" spans="1:14">
      <c r="A2063" s="74" t="s">
        <v>2940</v>
      </c>
      <c r="B2063" s="74" t="s">
        <v>6309</v>
      </c>
      <c r="C2063" s="74" t="s">
        <v>3032</v>
      </c>
      <c r="D2063" s="74" t="s">
        <v>7451</v>
      </c>
      <c r="E2063" s="74" t="s">
        <v>7452</v>
      </c>
      <c r="F2063" s="74" t="s">
        <v>7453</v>
      </c>
      <c r="G2063" s="74" t="s">
        <v>7453</v>
      </c>
      <c r="H2063" s="74" t="str">
        <f t="shared" si="133"/>
        <v>B57</v>
      </c>
      <c r="I2063" s="74" t="str">
        <f>IF(ISERROR(VLOOKUP(H2063,BD!BN$2:BO$51,2,FALSE)),"",VLOOKUP(H2063,BD!BN$2:BO$51,2,FALSE))</f>
        <v>BLOQUE 57</v>
      </c>
      <c r="J2063" s="74" t="str">
        <f t="shared" si="135"/>
        <v>SH</v>
      </c>
      <c r="K2063" s="74" t="str">
        <f t="shared" si="134"/>
        <v>SHUSHUFINDI</v>
      </c>
      <c r="L2063" s="74" t="str">
        <f t="shared" si="134"/>
        <v>PAD V</v>
      </c>
      <c r="M2063" s="74" t="str">
        <f t="shared" ref="M2063:M2132" si="136">+IF(F2063=F2062,E2063&amp;RIGHT(G2063,2),E2063)</f>
        <v>SHUSHUFINDI-V190</v>
      </c>
      <c r="N2063" s="71" t="s">
        <v>3382</v>
      </c>
    </row>
    <row r="2064" spans="1:14">
      <c r="A2064" s="74" t="s">
        <v>2940</v>
      </c>
      <c r="B2064" s="74" t="s">
        <v>6309</v>
      </c>
      <c r="C2064" s="74" t="s">
        <v>3032</v>
      </c>
      <c r="D2064" s="74" t="s">
        <v>7451</v>
      </c>
      <c r="E2064" s="74" t="s">
        <v>7454</v>
      </c>
      <c r="F2064" s="74" t="s">
        <v>7455</v>
      </c>
      <c r="G2064" s="74" t="s">
        <v>7455</v>
      </c>
      <c r="H2064" s="74" t="str">
        <f t="shared" si="133"/>
        <v>B57</v>
      </c>
      <c r="I2064" s="74" t="str">
        <f>IF(ISERROR(VLOOKUP(H2064,BD!BN$2:BO$51,2,FALSE)),"",VLOOKUP(H2064,BD!BN$2:BO$51,2,FALSE))</f>
        <v>BLOQUE 57</v>
      </c>
      <c r="J2064" s="74" t="str">
        <f t="shared" si="135"/>
        <v>SH</v>
      </c>
      <c r="K2064" s="74" t="str">
        <f t="shared" si="134"/>
        <v>SHUSHUFINDI</v>
      </c>
      <c r="L2064" s="74" t="str">
        <f t="shared" si="134"/>
        <v>PAD V</v>
      </c>
      <c r="M2064" s="74" t="str">
        <f t="shared" si="136"/>
        <v>SHUSHUFINDI-V292</v>
      </c>
      <c r="N2064" s="71" t="s">
        <v>3382</v>
      </c>
    </row>
    <row r="2065" spans="1:14">
      <c r="A2065" s="74" t="s">
        <v>2940</v>
      </c>
      <c r="B2065" s="74" t="s">
        <v>6309</v>
      </c>
      <c r="C2065" s="74" t="s">
        <v>3032</v>
      </c>
      <c r="D2065" s="74" t="s">
        <v>7451</v>
      </c>
      <c r="E2065" s="74" t="s">
        <v>7456</v>
      </c>
      <c r="F2065" s="74" t="s">
        <v>7457</v>
      </c>
      <c r="G2065" s="74" t="s">
        <v>7457</v>
      </c>
      <c r="H2065" s="74" t="str">
        <f t="shared" si="133"/>
        <v>B57</v>
      </c>
      <c r="I2065" s="74" t="str">
        <f>IF(ISERROR(VLOOKUP(H2065,BD!BN$2:BO$51,2,FALSE)),"",VLOOKUP(H2065,BD!BN$2:BO$51,2,FALSE))</f>
        <v>BLOQUE 57</v>
      </c>
      <c r="J2065" s="74" t="str">
        <f t="shared" si="135"/>
        <v>SH</v>
      </c>
      <c r="K2065" s="74" t="str">
        <f t="shared" si="134"/>
        <v>SHUSHUFINDI</v>
      </c>
      <c r="L2065" s="74" t="str">
        <f t="shared" si="134"/>
        <v>PAD V</v>
      </c>
      <c r="M2065" s="74" t="str">
        <f t="shared" si="136"/>
        <v>SHUSHUFINDI-V192</v>
      </c>
      <c r="N2065" s="71" t="s">
        <v>3382</v>
      </c>
    </row>
    <row r="2066" spans="1:14">
      <c r="A2066" s="74" t="s">
        <v>2940</v>
      </c>
      <c r="B2066" s="74" t="s">
        <v>6309</v>
      </c>
      <c r="C2066" s="74" t="s">
        <v>3032</v>
      </c>
      <c r="D2066" s="74" t="s">
        <v>7451</v>
      </c>
      <c r="E2066" s="74" t="s">
        <v>7458</v>
      </c>
      <c r="F2066" s="74" t="s">
        <v>7459</v>
      </c>
      <c r="G2066" s="74" t="s">
        <v>7459</v>
      </c>
      <c r="H2066" s="74" t="str">
        <f t="shared" si="133"/>
        <v>B57</v>
      </c>
      <c r="I2066" s="74" t="str">
        <f>IF(ISERROR(VLOOKUP(H2066,BD!BN$2:BO$51,2,FALSE)),"",VLOOKUP(H2066,BD!BN$2:BO$51,2,FALSE))</f>
        <v>BLOQUE 57</v>
      </c>
      <c r="J2066" s="74" t="str">
        <f t="shared" si="135"/>
        <v>SH</v>
      </c>
      <c r="K2066" s="74" t="str">
        <f t="shared" si="134"/>
        <v>SHUSHUFINDI</v>
      </c>
      <c r="L2066" s="74" t="str">
        <f t="shared" si="134"/>
        <v>PAD V</v>
      </c>
      <c r="M2066" s="74" t="str">
        <f t="shared" si="136"/>
        <v>SHUSHUFINDI-V110</v>
      </c>
      <c r="N2066" s="71" t="s">
        <v>3382</v>
      </c>
    </row>
    <row r="2067" spans="1:14">
      <c r="A2067" s="74" t="s">
        <v>2940</v>
      </c>
      <c r="B2067" s="74" t="s">
        <v>6309</v>
      </c>
      <c r="C2067" s="74" t="s">
        <v>3032</v>
      </c>
      <c r="D2067" s="74" t="s">
        <v>7451</v>
      </c>
      <c r="E2067" s="74" t="s">
        <v>7460</v>
      </c>
      <c r="F2067" s="74" t="s">
        <v>7461</v>
      </c>
      <c r="G2067" s="74" t="s">
        <v>7461</v>
      </c>
      <c r="H2067" s="74" t="str">
        <f t="shared" si="133"/>
        <v>B57</v>
      </c>
      <c r="I2067" s="74" t="str">
        <f>IF(ISERROR(VLOOKUP(H2067,BD!BN$2:BO$51,2,FALSE)),"",VLOOKUP(H2067,BD!BN$2:BO$51,2,FALSE))</f>
        <v>BLOQUE 57</v>
      </c>
      <c r="J2067" s="74" t="str">
        <f t="shared" si="135"/>
        <v>SH</v>
      </c>
      <c r="K2067" s="74" t="str">
        <f t="shared" si="134"/>
        <v>SHUSHUFINDI</v>
      </c>
      <c r="L2067" s="74" t="str">
        <f t="shared" si="134"/>
        <v>PAD V</v>
      </c>
      <c r="M2067" s="74" t="str">
        <f t="shared" si="136"/>
        <v>SHUSHUFINDI-V090</v>
      </c>
      <c r="N2067" s="71" t="s">
        <v>3382</v>
      </c>
    </row>
    <row r="2068" spans="1:14">
      <c r="A2068" s="74" t="s">
        <v>2940</v>
      </c>
      <c r="B2068" s="74" t="s">
        <v>6309</v>
      </c>
      <c r="C2068" s="74" t="s">
        <v>3032</v>
      </c>
      <c r="D2068" s="74" t="s">
        <v>7451</v>
      </c>
      <c r="E2068" s="74" t="s">
        <v>7462</v>
      </c>
      <c r="F2068" s="74" t="s">
        <v>7463</v>
      </c>
      <c r="G2068" s="74" t="s">
        <v>7463</v>
      </c>
      <c r="H2068" s="74" t="str">
        <f t="shared" si="133"/>
        <v>B57</v>
      </c>
      <c r="I2068" s="74" t="str">
        <f>IF(ISERROR(VLOOKUP(H2068,BD!BN$2:BO$51,2,FALSE)),"",VLOOKUP(H2068,BD!BN$2:BO$51,2,FALSE))</f>
        <v>BLOQUE 57</v>
      </c>
      <c r="J2068" s="74" t="str">
        <f t="shared" si="135"/>
        <v>SH</v>
      </c>
      <c r="K2068" s="74" t="str">
        <f t="shared" si="134"/>
        <v>SHUSHUFINDI</v>
      </c>
      <c r="L2068" s="74" t="str">
        <f t="shared" si="134"/>
        <v>PAD V</v>
      </c>
      <c r="M2068" s="74" t="str">
        <f t="shared" si="136"/>
        <v>SHUSHUFINDI-V102H</v>
      </c>
      <c r="N2068" s="71" t="s">
        <v>3382</v>
      </c>
    </row>
    <row r="2069" spans="1:14">
      <c r="A2069" s="74" t="s">
        <v>2940</v>
      </c>
      <c r="B2069" s="74" t="s">
        <v>6309</v>
      </c>
      <c r="C2069" s="74" t="s">
        <v>3032</v>
      </c>
      <c r="D2069" s="74" t="s">
        <v>7464</v>
      </c>
      <c r="E2069" s="74" t="s">
        <v>7465</v>
      </c>
      <c r="F2069" s="74" t="s">
        <v>7466</v>
      </c>
      <c r="G2069" s="74" t="s">
        <v>7466</v>
      </c>
      <c r="H2069" s="74" t="str">
        <f t="shared" si="133"/>
        <v>B57</v>
      </c>
      <c r="I2069" s="74" t="str">
        <f>IF(ISERROR(VLOOKUP(H2069,BD!BN$2:BO$51,2,FALSE)),"",VLOOKUP(H2069,BD!BN$2:BO$51,2,FALSE))</f>
        <v>BLOQUE 57</v>
      </c>
      <c r="J2069" s="74" t="str">
        <f t="shared" si="135"/>
        <v>SH</v>
      </c>
      <c r="K2069" s="74" t="str">
        <f t="shared" si="134"/>
        <v>SHUSHUFINDI</v>
      </c>
      <c r="L2069" s="74" t="str">
        <f t="shared" si="134"/>
        <v>PAD W</v>
      </c>
      <c r="M2069" s="74" t="str">
        <f t="shared" si="136"/>
        <v>SHUSHUFINDI-W205</v>
      </c>
      <c r="N2069" s="71" t="s">
        <v>3382</v>
      </c>
    </row>
    <row r="2070" spans="1:14">
      <c r="A2070" s="74" t="s">
        <v>2940</v>
      </c>
      <c r="B2070" s="74" t="s">
        <v>6309</v>
      </c>
      <c r="C2070" s="74" t="s">
        <v>3032</v>
      </c>
      <c r="D2070" s="74" t="s">
        <v>7464</v>
      </c>
      <c r="E2070" s="74" t="s">
        <v>7467</v>
      </c>
      <c r="F2070" s="74" t="s">
        <v>7468</v>
      </c>
      <c r="G2070" s="74" t="s">
        <v>7468</v>
      </c>
      <c r="H2070" s="74" t="str">
        <f t="shared" si="133"/>
        <v>B57</v>
      </c>
      <c r="I2070" s="74" t="str">
        <f>IF(ISERROR(VLOOKUP(H2070,BD!BN$2:BO$51,2,FALSE)),"",VLOOKUP(H2070,BD!BN$2:BO$51,2,FALSE))</f>
        <v>BLOQUE 57</v>
      </c>
      <c r="J2070" s="74" t="str">
        <f t="shared" si="135"/>
        <v>SH</v>
      </c>
      <c r="K2070" s="74" t="str">
        <f t="shared" si="134"/>
        <v>SHUSHUFINDI</v>
      </c>
      <c r="L2070" s="74" t="str">
        <f t="shared" si="134"/>
        <v>PAD W</v>
      </c>
      <c r="M2070" s="74" t="str">
        <f t="shared" si="136"/>
        <v>SHUSHUFINDI-W088</v>
      </c>
      <c r="N2070" s="71" t="s">
        <v>3382</v>
      </c>
    </row>
    <row r="2071" spans="1:14">
      <c r="A2071" s="74" t="s">
        <v>2940</v>
      </c>
      <c r="B2071" s="74" t="s">
        <v>6309</v>
      </c>
      <c r="C2071" s="74" t="s">
        <v>3032</v>
      </c>
      <c r="D2071" s="74" t="s">
        <v>7464</v>
      </c>
      <c r="E2071" s="74" t="s">
        <v>7469</v>
      </c>
      <c r="F2071" s="74" t="s">
        <v>7470</v>
      </c>
      <c r="G2071" s="74" t="s">
        <v>7470</v>
      </c>
      <c r="H2071" s="74" t="str">
        <f t="shared" si="133"/>
        <v>B57</v>
      </c>
      <c r="I2071" s="74" t="str">
        <f>IF(ISERROR(VLOOKUP(H2071,BD!BN$2:BO$51,2,FALSE)),"",VLOOKUP(H2071,BD!BN$2:BO$51,2,FALSE))</f>
        <v>BLOQUE 57</v>
      </c>
      <c r="J2071" s="74" t="str">
        <f t="shared" si="135"/>
        <v>SH</v>
      </c>
      <c r="K2071" s="74" t="str">
        <f t="shared" si="134"/>
        <v>SHUSHUFINDI</v>
      </c>
      <c r="L2071" s="74" t="str">
        <f t="shared" si="134"/>
        <v>PAD W</v>
      </c>
      <c r="M2071" s="74" t="str">
        <f t="shared" si="136"/>
        <v>SHUSHUFINDI-W199</v>
      </c>
      <c r="N2071" s="71" t="s">
        <v>3382</v>
      </c>
    </row>
    <row r="2072" spans="1:14">
      <c r="A2072" s="74" t="s">
        <v>2940</v>
      </c>
      <c r="B2072" s="74" t="s">
        <v>6309</v>
      </c>
      <c r="C2072" s="74" t="s">
        <v>3032</v>
      </c>
      <c r="D2072" s="74" t="s">
        <v>7471</v>
      </c>
      <c r="E2072" s="74" t="s">
        <v>7472</v>
      </c>
      <c r="F2072" s="74" t="s">
        <v>7473</v>
      </c>
      <c r="G2072" s="74" t="s">
        <v>7473</v>
      </c>
      <c r="H2072" s="74" t="str">
        <f t="shared" si="133"/>
        <v>B57</v>
      </c>
      <c r="I2072" s="74" t="str">
        <f>IF(ISERROR(VLOOKUP(H2072,BD!BN$2:BO$51,2,FALSE)),"",VLOOKUP(H2072,BD!BN$2:BO$51,2,FALSE))</f>
        <v>BLOQUE 57</v>
      </c>
      <c r="J2072" s="74" t="str">
        <f t="shared" si="135"/>
        <v>SH</v>
      </c>
      <c r="K2072" s="74" t="str">
        <f t="shared" si="134"/>
        <v>SHUSHUFINDI</v>
      </c>
      <c r="L2072" s="74" t="str">
        <f t="shared" si="134"/>
        <v>PAD X</v>
      </c>
      <c r="M2072" s="74" t="str">
        <f t="shared" si="136"/>
        <v>SHUSHUFINDI-X123</v>
      </c>
      <c r="N2072" s="71" t="s">
        <v>3382</v>
      </c>
    </row>
    <row r="2073" spans="1:14">
      <c r="A2073" s="74" t="s">
        <v>2940</v>
      </c>
      <c r="B2073" s="74" t="s">
        <v>6309</v>
      </c>
      <c r="C2073" s="74" t="s">
        <v>3032</v>
      </c>
      <c r="D2073" s="74" t="s">
        <v>7471</v>
      </c>
      <c r="E2073" s="74" t="s">
        <v>7472</v>
      </c>
      <c r="F2073" s="74" t="s">
        <v>7473</v>
      </c>
      <c r="G2073" s="74" t="s">
        <v>7474</v>
      </c>
      <c r="H2073" s="74" t="str">
        <f t="shared" si="133"/>
        <v>B57</v>
      </c>
      <c r="I2073" s="74" t="str">
        <f>IF(ISERROR(VLOOKUP(H2073,BD!BN$2:BO$51,2,FALSE)),"",VLOOKUP(H2073,BD!BN$2:BO$51,2,FALSE))</f>
        <v>BLOQUE 57</v>
      </c>
      <c r="J2073" s="74" t="str">
        <f t="shared" si="135"/>
        <v>SH</v>
      </c>
      <c r="K2073" s="74" t="str">
        <f t="shared" si="134"/>
        <v>SHUSHUFINDI</v>
      </c>
      <c r="L2073" s="74" t="str">
        <f t="shared" si="134"/>
        <v>PAD X</v>
      </c>
      <c r="M2073" s="74" t="str">
        <f t="shared" si="136"/>
        <v>SHUSHUFINDI-X123S1</v>
      </c>
      <c r="N2073" s="71" t="s">
        <v>3382</v>
      </c>
    </row>
    <row r="2074" spans="1:14">
      <c r="A2074" s="74" t="s">
        <v>2940</v>
      </c>
      <c r="B2074" s="74" t="s">
        <v>6309</v>
      </c>
      <c r="C2074" s="74" t="s">
        <v>3032</v>
      </c>
      <c r="D2074" s="74" t="s">
        <v>7471</v>
      </c>
      <c r="E2074" s="74" t="s">
        <v>7475</v>
      </c>
      <c r="F2074" s="74" t="s">
        <v>7476</v>
      </c>
      <c r="G2074" s="74" t="s">
        <v>7476</v>
      </c>
      <c r="H2074" s="74" t="str">
        <f t="shared" si="133"/>
        <v>B57</v>
      </c>
      <c r="I2074" s="74" t="str">
        <f>IF(ISERROR(VLOOKUP(H2074,BD!BN$2:BO$51,2,FALSE)),"",VLOOKUP(H2074,BD!BN$2:BO$51,2,FALSE))</f>
        <v>BLOQUE 57</v>
      </c>
      <c r="J2074" s="74" t="str">
        <f t="shared" si="135"/>
        <v>SH</v>
      </c>
      <c r="K2074" s="74" t="str">
        <f t="shared" si="134"/>
        <v>SHUSHUFINDI</v>
      </c>
      <c r="L2074" s="74" t="str">
        <f t="shared" si="134"/>
        <v>PAD X</v>
      </c>
      <c r="M2074" s="74" t="str">
        <f t="shared" si="136"/>
        <v>SHUSHUFINDI-X211</v>
      </c>
      <c r="N2074" s="71" t="s">
        <v>3382</v>
      </c>
    </row>
    <row r="2075" spans="1:14">
      <c r="A2075" s="74" t="s">
        <v>2940</v>
      </c>
      <c r="B2075" s="74" t="s">
        <v>6309</v>
      </c>
      <c r="C2075" s="74" t="s">
        <v>3032</v>
      </c>
      <c r="D2075" s="74" t="s">
        <v>7477</v>
      </c>
      <c r="E2075" s="74" t="s">
        <v>7478</v>
      </c>
      <c r="F2075" s="74" t="s">
        <v>7479</v>
      </c>
      <c r="G2075" s="74" t="s">
        <v>7479</v>
      </c>
      <c r="H2075" s="74" t="str">
        <f t="shared" si="133"/>
        <v>B57</v>
      </c>
      <c r="I2075" s="74" t="str">
        <f>IF(ISERROR(VLOOKUP(H2075,BD!BN$2:BO$51,2,FALSE)),"",VLOOKUP(H2075,BD!BN$2:BO$51,2,FALSE))</f>
        <v>BLOQUE 57</v>
      </c>
      <c r="J2075" s="74" t="str">
        <f t="shared" si="135"/>
        <v>SH</v>
      </c>
      <c r="K2075" s="74" t="str">
        <f t="shared" si="134"/>
        <v>SHUSHUFINDI</v>
      </c>
      <c r="L2075" s="74" t="str">
        <f t="shared" si="134"/>
        <v>PAD Y</v>
      </c>
      <c r="M2075" s="74" t="str">
        <f t="shared" si="136"/>
        <v>SHUSHUFINDI-Y210</v>
      </c>
      <c r="N2075" s="71" t="s">
        <v>3382</v>
      </c>
    </row>
    <row r="2076" spans="1:14">
      <c r="A2076" s="74" t="s">
        <v>2940</v>
      </c>
      <c r="B2076" s="74" t="s">
        <v>6309</v>
      </c>
      <c r="C2076" s="74" t="s">
        <v>3032</v>
      </c>
      <c r="D2076" s="74" t="s">
        <v>7477</v>
      </c>
      <c r="E2076" s="74" t="s">
        <v>7480</v>
      </c>
      <c r="F2076" s="74" t="s">
        <v>7481</v>
      </c>
      <c r="G2076" s="74" t="s">
        <v>7481</v>
      </c>
      <c r="H2076" s="74" t="str">
        <f t="shared" si="133"/>
        <v>B57</v>
      </c>
      <c r="I2076" s="74" t="str">
        <f>IF(ISERROR(VLOOKUP(H2076,BD!BN$2:BO$51,2,FALSE)),"",VLOOKUP(H2076,BD!BN$2:BO$51,2,FALSE))</f>
        <v>BLOQUE 57</v>
      </c>
      <c r="J2076" s="74" t="str">
        <f t="shared" si="135"/>
        <v>SH</v>
      </c>
      <c r="K2076" s="74" t="str">
        <f t="shared" si="134"/>
        <v>SHUSHUFINDI</v>
      </c>
      <c r="L2076" s="74" t="str">
        <f t="shared" si="134"/>
        <v>PAD Y</v>
      </c>
      <c r="M2076" s="74" t="str">
        <f t="shared" si="136"/>
        <v>SHUSHUFINDI-Y004B</v>
      </c>
      <c r="N2076" s="71" t="s">
        <v>3382</v>
      </c>
    </row>
    <row r="2077" spans="1:14">
      <c r="A2077" s="74" t="s">
        <v>2940</v>
      </c>
      <c r="B2077" s="74" t="s">
        <v>6309</v>
      </c>
      <c r="C2077" s="74" t="s">
        <v>3032</v>
      </c>
      <c r="D2077" s="74" t="s">
        <v>7477</v>
      </c>
      <c r="E2077" s="74" t="s">
        <v>7482</v>
      </c>
      <c r="F2077" s="74" t="s">
        <v>7483</v>
      </c>
      <c r="G2077" s="74" t="s">
        <v>7483</v>
      </c>
      <c r="H2077" s="74" t="str">
        <f t="shared" si="133"/>
        <v>B57</v>
      </c>
      <c r="I2077" s="74" t="str">
        <f>IF(ISERROR(VLOOKUP(H2077,BD!BN$2:BO$51,2,FALSE)),"",VLOOKUP(H2077,BD!BN$2:BO$51,2,FALSE))</f>
        <v>BLOQUE 57</v>
      </c>
      <c r="J2077" s="74" t="str">
        <f t="shared" si="135"/>
        <v>SH</v>
      </c>
      <c r="K2077" s="74" t="str">
        <f t="shared" si="134"/>
        <v>SHUSHUFINDI</v>
      </c>
      <c r="L2077" s="74" t="str">
        <f t="shared" si="134"/>
        <v>PAD Y</v>
      </c>
      <c r="M2077" s="74" t="str">
        <f t="shared" si="136"/>
        <v>SHUSHUFINDI-Y209</v>
      </c>
      <c r="N2077" s="71" t="s">
        <v>3382</v>
      </c>
    </row>
    <row r="2078" spans="1:14">
      <c r="A2078" s="74" t="s">
        <v>2940</v>
      </c>
      <c r="B2078" s="74" t="s">
        <v>6309</v>
      </c>
      <c r="C2078" s="74" t="s">
        <v>3032</v>
      </c>
      <c r="D2078" s="74" t="s">
        <v>7477</v>
      </c>
      <c r="E2078" s="74" t="s">
        <v>7484</v>
      </c>
      <c r="F2078" s="74" t="s">
        <v>7485</v>
      </c>
      <c r="G2078" s="74" t="s">
        <v>7485</v>
      </c>
      <c r="H2078" s="74" t="str">
        <f t="shared" si="133"/>
        <v>B57</v>
      </c>
      <c r="I2078" s="74" t="str">
        <f>IF(ISERROR(VLOOKUP(H2078,BD!BN$2:BO$51,2,FALSE)),"",VLOOKUP(H2078,BD!BN$2:BO$51,2,FALSE))</f>
        <v>BLOQUE 57</v>
      </c>
      <c r="J2078" s="74" t="str">
        <f t="shared" si="135"/>
        <v>SH</v>
      </c>
      <c r="K2078" s="74" t="str">
        <f t="shared" si="134"/>
        <v>SHUSHUFINDI</v>
      </c>
      <c r="L2078" s="74" t="str">
        <f t="shared" si="134"/>
        <v>PAD Y</v>
      </c>
      <c r="M2078" s="74" t="str">
        <f t="shared" si="136"/>
        <v>SHUSHUFINDI-Y145</v>
      </c>
      <c r="N2078" s="71" t="s">
        <v>3382</v>
      </c>
    </row>
    <row r="2079" spans="1:14">
      <c r="A2079" s="74" t="s">
        <v>2940</v>
      </c>
      <c r="B2079" s="74" t="s">
        <v>6309</v>
      </c>
      <c r="C2079" s="74" t="s">
        <v>3032</v>
      </c>
      <c r="D2079" s="74" t="s">
        <v>7486</v>
      </c>
      <c r="E2079" s="74" t="s">
        <v>7487</v>
      </c>
      <c r="F2079" s="74" t="s">
        <v>7488</v>
      </c>
      <c r="G2079" s="74" t="s">
        <v>7488</v>
      </c>
      <c r="H2079" s="74" t="str">
        <f t="shared" si="133"/>
        <v>B57</v>
      </c>
      <c r="I2079" s="74" t="str">
        <f>IF(ISERROR(VLOOKUP(H2079,BD!BN$2:BO$51,2,FALSE)),"",VLOOKUP(H2079,BD!BN$2:BO$51,2,FALSE))</f>
        <v>BLOQUE 57</v>
      </c>
      <c r="J2079" s="74" t="str">
        <f t="shared" si="135"/>
        <v>SH</v>
      </c>
      <c r="K2079" s="74" t="str">
        <f t="shared" si="134"/>
        <v>SHUSHUFINDI</v>
      </c>
      <c r="L2079" s="74" t="str">
        <f t="shared" si="134"/>
        <v>PAD Z</v>
      </c>
      <c r="M2079" s="74" t="str">
        <f t="shared" si="136"/>
        <v>SHUSHUFINDI-Z169</v>
      </c>
      <c r="N2079" s="71" t="s">
        <v>3382</v>
      </c>
    </row>
    <row r="2080" spans="1:14">
      <c r="A2080" s="74" t="s">
        <v>2940</v>
      </c>
      <c r="B2080" s="74" t="s">
        <v>6309</v>
      </c>
      <c r="C2080" s="74" t="s">
        <v>3032</v>
      </c>
      <c r="D2080" s="74" t="s">
        <v>7486</v>
      </c>
      <c r="E2080" s="74" t="s">
        <v>7489</v>
      </c>
      <c r="F2080" s="74" t="s">
        <v>7490</v>
      </c>
      <c r="G2080" s="74" t="s">
        <v>7490</v>
      </c>
      <c r="H2080" s="74" t="str">
        <f t="shared" si="133"/>
        <v>B57</v>
      </c>
      <c r="I2080" s="74" t="str">
        <f>IF(ISERROR(VLOOKUP(H2080,BD!BN$2:BO$51,2,FALSE)),"",VLOOKUP(H2080,BD!BN$2:BO$51,2,FALSE))</f>
        <v>BLOQUE 57</v>
      </c>
      <c r="J2080" s="74" t="str">
        <f t="shared" si="135"/>
        <v>SH</v>
      </c>
      <c r="K2080" s="74" t="str">
        <f t="shared" si="134"/>
        <v>SHUSHUFINDI</v>
      </c>
      <c r="L2080" s="74" t="str">
        <f t="shared" si="134"/>
        <v>PAD Z</v>
      </c>
      <c r="M2080" s="74" t="str">
        <f t="shared" si="136"/>
        <v>SHUSHUFINDI-Z177</v>
      </c>
      <c r="N2080" s="71" t="s">
        <v>3382</v>
      </c>
    </row>
    <row r="2081" spans="1:16">
      <c r="A2081" s="74" t="s">
        <v>2940</v>
      </c>
      <c r="B2081" s="74" t="s">
        <v>6309</v>
      </c>
      <c r="C2081" s="74" t="s">
        <v>3032</v>
      </c>
      <c r="D2081" s="74" t="s">
        <v>7486</v>
      </c>
      <c r="E2081" s="74" t="s">
        <v>7491</v>
      </c>
      <c r="F2081" s="74" t="s">
        <v>7492</v>
      </c>
      <c r="G2081" s="74" t="s">
        <v>7492</v>
      </c>
      <c r="H2081" s="74" t="str">
        <f t="shared" si="133"/>
        <v>B57</v>
      </c>
      <c r="I2081" s="74" t="str">
        <f>IF(ISERROR(VLOOKUP(H2081,BD!BN$2:BO$51,2,FALSE)),"",VLOOKUP(H2081,BD!BN$2:BO$51,2,FALSE))</f>
        <v>BLOQUE 57</v>
      </c>
      <c r="J2081" s="74" t="str">
        <f t="shared" si="135"/>
        <v>SH</v>
      </c>
      <c r="K2081" s="74" t="str">
        <f t="shared" si="134"/>
        <v>SHUSHUFINDI</v>
      </c>
      <c r="L2081" s="74" t="str">
        <f t="shared" si="134"/>
        <v>PAD Z</v>
      </c>
      <c r="M2081" s="74" t="str">
        <f t="shared" si="136"/>
        <v>SHUSHUFINDI-Z170</v>
      </c>
      <c r="N2081" s="71" t="s">
        <v>3382</v>
      </c>
    </row>
    <row r="2082" spans="1:16">
      <c r="A2082" s="74" t="s">
        <v>2940</v>
      </c>
      <c r="B2082" s="74" t="s">
        <v>6309</v>
      </c>
      <c r="C2082" s="74" t="s">
        <v>3032</v>
      </c>
      <c r="D2082" s="74" t="s">
        <v>7486</v>
      </c>
      <c r="E2082" s="74" t="s">
        <v>7493</v>
      </c>
      <c r="F2082" s="74" t="s">
        <v>7494</v>
      </c>
      <c r="G2082" s="74" t="s">
        <v>7494</v>
      </c>
      <c r="H2082" s="74" t="str">
        <f t="shared" si="133"/>
        <v>B57</v>
      </c>
      <c r="I2082" s="74" t="str">
        <f>IF(ISERROR(VLOOKUP(H2082,BD!BN$2:BO$51,2,FALSE)),"",VLOOKUP(H2082,BD!BN$2:BO$51,2,FALSE))</f>
        <v>BLOQUE 57</v>
      </c>
      <c r="J2082" s="74" t="str">
        <f t="shared" si="135"/>
        <v>SH</v>
      </c>
      <c r="K2082" s="74" t="str">
        <f t="shared" si="134"/>
        <v>SHUSHUFINDI</v>
      </c>
      <c r="L2082" s="74" t="str">
        <f t="shared" si="134"/>
        <v>PAD Z</v>
      </c>
      <c r="M2082" s="74" t="str">
        <f t="shared" si="136"/>
        <v>SHUSHUFINDI-Z173</v>
      </c>
      <c r="N2082" s="71" t="s">
        <v>3382</v>
      </c>
    </row>
    <row r="2083" spans="1:16">
      <c r="A2083" s="74" t="s">
        <v>2940</v>
      </c>
      <c r="B2083" s="74" t="s">
        <v>6309</v>
      </c>
      <c r="C2083" s="74" t="s">
        <v>3032</v>
      </c>
      <c r="D2083" s="74" t="s">
        <v>7486</v>
      </c>
      <c r="E2083" s="74" t="s">
        <v>7495</v>
      </c>
      <c r="F2083" s="74" t="s">
        <v>7496</v>
      </c>
      <c r="G2083" s="74" t="s">
        <v>7496</v>
      </c>
      <c r="H2083" s="74" t="str">
        <f t="shared" si="133"/>
        <v>B57</v>
      </c>
      <c r="I2083" s="74" t="str">
        <f>IF(ISERROR(VLOOKUP(H2083,BD!BN$2:BO$51,2,FALSE)),"",VLOOKUP(H2083,BD!BN$2:BO$51,2,FALSE))</f>
        <v>BLOQUE 57</v>
      </c>
      <c r="J2083" s="74" t="str">
        <f t="shared" si="135"/>
        <v>SH</v>
      </c>
      <c r="K2083" s="74" t="str">
        <f t="shared" si="134"/>
        <v>SHUSHUFINDI</v>
      </c>
      <c r="L2083" s="74" t="str">
        <f t="shared" si="134"/>
        <v>PAD Z</v>
      </c>
      <c r="M2083" s="74" t="str">
        <f t="shared" si="136"/>
        <v>SHUSHUFINDI-Z174</v>
      </c>
      <c r="N2083" s="71" t="s">
        <v>3382</v>
      </c>
    </row>
    <row r="2084" spans="1:16">
      <c r="A2084" s="74" t="s">
        <v>2940</v>
      </c>
      <c r="B2084" s="74" t="s">
        <v>6309</v>
      </c>
      <c r="C2084" s="74" t="s">
        <v>3032</v>
      </c>
      <c r="D2084" s="74" t="s">
        <v>7486</v>
      </c>
      <c r="E2084" s="74" t="s">
        <v>7497</v>
      </c>
      <c r="F2084" s="74" t="s">
        <v>7498</v>
      </c>
      <c r="G2084" s="74" t="s">
        <v>7498</v>
      </c>
      <c r="H2084" s="74" t="str">
        <f t="shared" si="133"/>
        <v>B57</v>
      </c>
      <c r="I2084" s="74" t="str">
        <f>IF(ISERROR(VLOOKUP(H2084,BD!BN$2:BO$51,2,FALSE)),"",VLOOKUP(H2084,BD!BN$2:BO$51,2,FALSE))</f>
        <v>BLOQUE 57</v>
      </c>
      <c r="J2084" s="74" t="str">
        <f t="shared" si="135"/>
        <v>SH</v>
      </c>
      <c r="K2084" s="74" t="str">
        <f t="shared" si="134"/>
        <v>SHUSHUFINDI</v>
      </c>
      <c r="L2084" s="74" t="str">
        <f t="shared" si="134"/>
        <v>PAD Z</v>
      </c>
      <c r="M2084" s="74" t="str">
        <f t="shared" si="136"/>
        <v>SHUSHUFINDI-Z188</v>
      </c>
      <c r="N2084" s="71" t="s">
        <v>3382</v>
      </c>
    </row>
    <row r="2085" spans="1:16">
      <c r="A2085" s="74" t="s">
        <v>2940</v>
      </c>
      <c r="B2085" s="74" t="s">
        <v>6309</v>
      </c>
      <c r="C2085" s="74" t="s">
        <v>3032</v>
      </c>
      <c r="D2085" s="74" t="s">
        <v>7486</v>
      </c>
      <c r="E2085" s="74" t="s">
        <v>7499</v>
      </c>
      <c r="F2085" s="74" t="s">
        <v>7500</v>
      </c>
      <c r="G2085" s="74" t="s">
        <v>7500</v>
      </c>
      <c r="H2085" s="74" t="str">
        <f t="shared" si="133"/>
        <v>B57</v>
      </c>
      <c r="I2085" s="74" t="str">
        <f>IF(ISERROR(VLOOKUP(H2085,BD!BN$2:BO$51,2,FALSE)),"",VLOOKUP(H2085,BD!BN$2:BO$51,2,FALSE))</f>
        <v>BLOQUE 57</v>
      </c>
      <c r="J2085" s="74" t="str">
        <f t="shared" si="135"/>
        <v>SH</v>
      </c>
      <c r="K2085" s="74" t="str">
        <f t="shared" si="134"/>
        <v>SHUSHUFINDI</v>
      </c>
      <c r="L2085" s="74" t="str">
        <f t="shared" si="134"/>
        <v>PAD Z</v>
      </c>
      <c r="M2085" s="74" t="str">
        <f t="shared" si="136"/>
        <v>SHUSHUFINDI-Z165</v>
      </c>
      <c r="N2085" s="71" t="s">
        <v>3382</v>
      </c>
    </row>
    <row r="2086" spans="1:16">
      <c r="A2086" s="74" t="s">
        <v>2940</v>
      </c>
      <c r="B2086" s="74" t="s">
        <v>6309</v>
      </c>
      <c r="C2086" s="74" t="s">
        <v>3032</v>
      </c>
      <c r="D2086" s="74" t="s">
        <v>7486</v>
      </c>
      <c r="E2086" s="74" t="s">
        <v>7501</v>
      </c>
      <c r="F2086" s="74" t="s">
        <v>7502</v>
      </c>
      <c r="G2086" s="74" t="s">
        <v>7502</v>
      </c>
      <c r="H2086" s="74" t="str">
        <f t="shared" si="133"/>
        <v>B57</v>
      </c>
      <c r="I2086" s="74" t="str">
        <f>IF(ISERROR(VLOOKUP(H2086,BD!BN$2:BO$51,2,FALSE)),"",VLOOKUP(H2086,BD!BN$2:BO$51,2,FALSE))</f>
        <v>BLOQUE 57</v>
      </c>
      <c r="J2086" s="74" t="str">
        <f t="shared" si="135"/>
        <v>SH</v>
      </c>
      <c r="K2086" s="74" t="str">
        <f t="shared" si="134"/>
        <v>SHUSHUFINDI</v>
      </c>
      <c r="L2086" s="74" t="str">
        <f t="shared" si="134"/>
        <v>PAD Z</v>
      </c>
      <c r="M2086" s="74" t="str">
        <f t="shared" si="136"/>
        <v>SHUSHUFINDI-Z138</v>
      </c>
      <c r="N2086" s="71" t="s">
        <v>3382</v>
      </c>
    </row>
    <row r="2087" spans="1:16">
      <c r="A2087" s="74" t="s">
        <v>2940</v>
      </c>
      <c r="B2087" s="74" t="s">
        <v>6309</v>
      </c>
      <c r="C2087" s="74" t="s">
        <v>3032</v>
      </c>
      <c r="D2087" s="74" t="s">
        <v>7503</v>
      </c>
      <c r="E2087" s="74" t="s">
        <v>7504</v>
      </c>
      <c r="F2087" s="74" t="s">
        <v>7505</v>
      </c>
      <c r="G2087" s="74" t="s">
        <v>7505</v>
      </c>
      <c r="H2087" s="74" t="str">
        <f t="shared" si="133"/>
        <v>B57</v>
      </c>
      <c r="I2087" s="74" t="str">
        <f>IF(ISERROR(VLOOKUP(H2087,BD!BN$2:BO$51,2,FALSE)),"",VLOOKUP(H2087,BD!BN$2:BO$51,2,FALSE))</f>
        <v>BLOQUE 57</v>
      </c>
      <c r="J2087" s="74" t="str">
        <f t="shared" si="135"/>
        <v>SH</v>
      </c>
      <c r="K2087" s="74" t="str">
        <f t="shared" si="134"/>
        <v>SHUSHUFINDI</v>
      </c>
      <c r="L2087" s="74" t="str">
        <f t="shared" si="134"/>
        <v>PAD AA</v>
      </c>
      <c r="M2087" s="74" t="str">
        <f>+IF(F2087=F1933,E2087&amp;RIGHT(G2087,2),E2087)</f>
        <v>SHUSHUFINDI-AA153</v>
      </c>
      <c r="N2087" s="71" t="s">
        <v>3578</v>
      </c>
      <c r="P2087" s="71" t="s">
        <v>3942</v>
      </c>
    </row>
    <row r="2088" spans="1:16">
      <c r="A2088" s="74" t="s">
        <v>2940</v>
      </c>
      <c r="B2088" s="74" t="s">
        <v>6309</v>
      </c>
      <c r="C2088" s="74" t="s">
        <v>3032</v>
      </c>
      <c r="D2088" s="74" t="s">
        <v>7503</v>
      </c>
      <c r="E2088" s="74" t="s">
        <v>7506</v>
      </c>
      <c r="F2088" s="74" t="s">
        <v>7507</v>
      </c>
      <c r="G2088" s="74" t="s">
        <v>7507</v>
      </c>
      <c r="H2088" s="74" t="str">
        <f t="shared" si="133"/>
        <v>B57</v>
      </c>
      <c r="I2088" s="74" t="str">
        <f>IF(ISERROR(VLOOKUP(H2088,BD!BN$2:BO$51,2,FALSE)),"",VLOOKUP(H2088,BD!BN$2:BO$51,2,FALSE))</f>
        <v>BLOQUE 57</v>
      </c>
      <c r="J2088" s="74" t="str">
        <f t="shared" si="135"/>
        <v>SH</v>
      </c>
      <c r="K2088" s="74" t="str">
        <f t="shared" si="134"/>
        <v>SHUSHUFINDI</v>
      </c>
      <c r="L2088" s="74" t="str">
        <f t="shared" si="134"/>
        <v>PAD AA</v>
      </c>
      <c r="M2088" s="74" t="str">
        <f>+IF(F2088=F1931,E2088&amp;RIGHT(G2088,2),E2088)</f>
        <v>SHUSHUFINDI-AA203</v>
      </c>
      <c r="N2088" s="71" t="s">
        <v>3578</v>
      </c>
      <c r="P2088" s="71" t="s">
        <v>3942</v>
      </c>
    </row>
    <row r="2089" spans="1:16">
      <c r="A2089" s="74" t="s">
        <v>2940</v>
      </c>
      <c r="B2089" s="74" t="s">
        <v>6309</v>
      </c>
      <c r="C2089" s="74" t="s">
        <v>3032</v>
      </c>
      <c r="D2089" s="74" t="s">
        <v>7503</v>
      </c>
      <c r="E2089" s="74" t="s">
        <v>7508</v>
      </c>
      <c r="F2089" s="74" t="s">
        <v>7509</v>
      </c>
      <c r="G2089" s="74" t="s">
        <v>7509</v>
      </c>
      <c r="H2089" s="74" t="str">
        <f t="shared" si="133"/>
        <v>B57</v>
      </c>
      <c r="I2089" s="74" t="str">
        <f>IF(ISERROR(VLOOKUP(H2089,BD!BN$2:BO$51,2,FALSE)),"",VLOOKUP(H2089,BD!BN$2:BO$51,2,FALSE))</f>
        <v>BLOQUE 57</v>
      </c>
      <c r="J2089" s="74" t="str">
        <f t="shared" si="135"/>
        <v>SH</v>
      </c>
      <c r="K2089" s="74" t="str">
        <f t="shared" si="134"/>
        <v>SHUSHUFINDI</v>
      </c>
      <c r="L2089" s="74" t="str">
        <f t="shared" si="134"/>
        <v>PAD AA</v>
      </c>
      <c r="M2089" s="74" t="str">
        <f>+IF(F2089=F1938,E2089&amp;RIGHT(G2089,2),E2089)</f>
        <v>SHUSHUFINDI-AA204</v>
      </c>
      <c r="N2089" s="71" t="s">
        <v>3578</v>
      </c>
      <c r="P2089" s="71" t="s">
        <v>3942</v>
      </c>
    </row>
    <row r="2090" spans="1:16">
      <c r="A2090" s="74" t="s">
        <v>2940</v>
      </c>
      <c r="B2090" s="74" t="s">
        <v>6309</v>
      </c>
      <c r="C2090" s="74" t="s">
        <v>3032</v>
      </c>
      <c r="D2090" s="74" t="s">
        <v>7510</v>
      </c>
      <c r="E2090" s="74" t="s">
        <v>7511</v>
      </c>
      <c r="F2090" s="74" t="s">
        <v>7512</v>
      </c>
      <c r="G2090" s="74" t="s">
        <v>7512</v>
      </c>
      <c r="H2090" s="74" t="str">
        <f t="shared" si="133"/>
        <v>B57</v>
      </c>
      <c r="I2090" s="74" t="str">
        <f>IF(ISERROR(VLOOKUP(H2090,BD!BN$2:BO$51,2,FALSE)),"",VLOOKUP(H2090,BD!BN$2:BO$51,2,FALSE))</f>
        <v>BLOQUE 57</v>
      </c>
      <c r="J2090" s="74" t="str">
        <f t="shared" si="135"/>
        <v>SH</v>
      </c>
      <c r="K2090" s="74" t="str">
        <f t="shared" si="134"/>
        <v>SHUSHUFINDI</v>
      </c>
      <c r="L2090" s="74" t="str">
        <f t="shared" si="134"/>
        <v>PAD AB</v>
      </c>
      <c r="M2090" s="74" t="str">
        <f>+IF(F2090=F1953,E2090&amp;RIGHT(G2090,2),E2090)</f>
        <v>SHUSHUFINDI-AB073</v>
      </c>
      <c r="N2090" s="71" t="s">
        <v>3578</v>
      </c>
      <c r="P2090" s="71" t="s">
        <v>3942</v>
      </c>
    </row>
    <row r="2091" spans="1:16">
      <c r="A2091" s="74" t="s">
        <v>2940</v>
      </c>
      <c r="B2091" s="74" t="s">
        <v>6309</v>
      </c>
      <c r="C2091" s="74" t="s">
        <v>3032</v>
      </c>
      <c r="D2091" s="74" t="s">
        <v>7510</v>
      </c>
      <c r="E2091" s="74" t="s">
        <v>7513</v>
      </c>
      <c r="F2091" s="74" t="s">
        <v>7514</v>
      </c>
      <c r="G2091" s="74" t="s">
        <v>7514</v>
      </c>
      <c r="H2091" s="74" t="str">
        <f t="shared" ref="H2091:H2154" si="137">+A2091</f>
        <v>B57</v>
      </c>
      <c r="I2091" s="74" t="str">
        <f>IF(ISERROR(VLOOKUP(H2091,BD!BN$2:BO$51,2,FALSE)),"",VLOOKUP(H2091,BD!BN$2:BO$51,2,FALSE))</f>
        <v>BLOQUE 57</v>
      </c>
      <c r="J2091" s="74" t="str">
        <f t="shared" si="135"/>
        <v>SH</v>
      </c>
      <c r="K2091" s="74" t="str">
        <f t="shared" si="134"/>
        <v>SHUSHUFINDI</v>
      </c>
      <c r="L2091" s="74" t="str">
        <f t="shared" si="134"/>
        <v>PAD AB</v>
      </c>
      <c r="M2091" s="74" t="str">
        <f>+IF(F2091=F1951,E2091&amp;RIGHT(G2091,2),E2091)</f>
        <v>SHUSHUFINDI-AB185</v>
      </c>
      <c r="N2091" s="71" t="s">
        <v>3578</v>
      </c>
      <c r="P2091" s="71" t="s">
        <v>3942</v>
      </c>
    </row>
    <row r="2092" spans="1:16">
      <c r="A2092" s="74" t="s">
        <v>2940</v>
      </c>
      <c r="B2092" s="74" t="s">
        <v>6309</v>
      </c>
      <c r="C2092" s="74" t="s">
        <v>3032</v>
      </c>
      <c r="D2092" s="74" t="s">
        <v>7510</v>
      </c>
      <c r="E2092" s="74" t="s">
        <v>7515</v>
      </c>
      <c r="F2092" s="74" t="s">
        <v>7516</v>
      </c>
      <c r="G2092" s="74" t="s">
        <v>7516</v>
      </c>
      <c r="H2092" s="74" t="str">
        <f t="shared" si="137"/>
        <v>B57</v>
      </c>
      <c r="I2092" s="74" t="str">
        <f>IF(ISERROR(VLOOKUP(H2092,BD!BN$2:BO$51,2,FALSE)),"",VLOOKUP(H2092,BD!BN$2:BO$51,2,FALSE))</f>
        <v>BLOQUE 57</v>
      </c>
      <c r="J2092" s="74" t="str">
        <f t="shared" si="135"/>
        <v>SH</v>
      </c>
      <c r="K2092" s="74" t="str">
        <f t="shared" si="134"/>
        <v>SHUSHUFINDI</v>
      </c>
      <c r="L2092" s="74" t="str">
        <f t="shared" si="134"/>
        <v>PAD AB</v>
      </c>
      <c r="M2092" s="74" t="str">
        <f>+IF(F2092=F1946,E2092&amp;RIGHT(G2092,2),E2092)</f>
        <v>SHUSHUFINDI-AB187</v>
      </c>
      <c r="N2092" s="71" t="s">
        <v>3578</v>
      </c>
      <c r="P2092" s="71" t="s">
        <v>3942</v>
      </c>
    </row>
    <row r="2093" spans="1:16">
      <c r="A2093" s="74" t="s">
        <v>2940</v>
      </c>
      <c r="B2093" s="74" t="s">
        <v>6406</v>
      </c>
      <c r="C2093" s="74" t="s">
        <v>3076</v>
      </c>
      <c r="D2093" s="74" t="s">
        <v>3374</v>
      </c>
      <c r="E2093" s="74" t="s">
        <v>7517</v>
      </c>
      <c r="F2093" s="74" t="s">
        <v>7518</v>
      </c>
      <c r="G2093" s="74" t="s">
        <v>7518</v>
      </c>
      <c r="H2093" s="74" t="str">
        <f t="shared" si="137"/>
        <v>B57</v>
      </c>
      <c r="I2093" s="74" t="str">
        <f>IF(ISERROR(VLOOKUP(H2093,BD!BN$2:BO$51,2,FALSE)),"",VLOOKUP(H2093,BD!BN$2:BO$51,2,FALSE))</f>
        <v>BLOQUE 57</v>
      </c>
      <c r="J2093" s="74" t="str">
        <f t="shared" si="135"/>
        <v>LI</v>
      </c>
      <c r="K2093" s="74" t="str">
        <f t="shared" si="134"/>
        <v>SHUSHUQUI</v>
      </c>
      <c r="L2093" s="74" t="str">
        <f t="shared" si="134"/>
        <v>PAD</v>
      </c>
      <c r="M2093" s="74" t="str">
        <f>+IF(F2093=F2086,E2093&amp;RIGHT(G2093,2),E2093)</f>
        <v>SHUSHUQUI-006</v>
      </c>
      <c r="N2093" s="71" t="s">
        <v>3382</v>
      </c>
    </row>
    <row r="2094" spans="1:16">
      <c r="A2094" s="74" t="s">
        <v>2940</v>
      </c>
      <c r="B2094" s="74" t="s">
        <v>6406</v>
      </c>
      <c r="C2094" s="74" t="s">
        <v>3076</v>
      </c>
      <c r="D2094" s="74" t="s">
        <v>3374</v>
      </c>
      <c r="E2094" s="74" t="s">
        <v>7519</v>
      </c>
      <c r="F2094" s="74" t="s">
        <v>7520</v>
      </c>
      <c r="G2094" s="74" t="s">
        <v>7520</v>
      </c>
      <c r="H2094" s="74" t="str">
        <f t="shared" si="137"/>
        <v>B57</v>
      </c>
      <c r="I2094" s="74" t="str">
        <f>IF(ISERROR(VLOOKUP(H2094,BD!BN$2:BO$51,2,FALSE)),"",VLOOKUP(H2094,BD!BN$2:BO$51,2,FALSE))</f>
        <v>BLOQUE 57</v>
      </c>
      <c r="J2094" s="74" t="str">
        <f t="shared" si="135"/>
        <v>LI</v>
      </c>
      <c r="K2094" s="74" t="str">
        <f t="shared" si="134"/>
        <v>SHUSHUQUI</v>
      </c>
      <c r="L2094" s="74" t="str">
        <f t="shared" si="134"/>
        <v>PAD</v>
      </c>
      <c r="M2094" s="74" t="str">
        <f t="shared" si="136"/>
        <v>SHUSHUQUI-007</v>
      </c>
      <c r="N2094" s="71" t="s">
        <v>3382</v>
      </c>
    </row>
    <row r="2095" spans="1:16">
      <c r="A2095" s="74" t="s">
        <v>2940</v>
      </c>
      <c r="B2095" s="74" t="s">
        <v>6406</v>
      </c>
      <c r="C2095" s="74" t="s">
        <v>3076</v>
      </c>
      <c r="D2095" s="74" t="s">
        <v>3374</v>
      </c>
      <c r="E2095" s="74" t="s">
        <v>7521</v>
      </c>
      <c r="F2095" s="74" t="s">
        <v>7522</v>
      </c>
      <c r="G2095" s="74" t="s">
        <v>7522</v>
      </c>
      <c r="H2095" s="74" t="str">
        <f t="shared" si="137"/>
        <v>B57</v>
      </c>
      <c r="I2095" s="74" t="str">
        <f>IF(ISERROR(VLOOKUP(H2095,BD!BN$2:BO$51,2,FALSE)),"",VLOOKUP(H2095,BD!BN$2:BO$51,2,FALSE))</f>
        <v>BLOQUE 57</v>
      </c>
      <c r="J2095" s="74" t="str">
        <f t="shared" si="135"/>
        <v>LI</v>
      </c>
      <c r="K2095" s="74" t="str">
        <f t="shared" si="134"/>
        <v>SHUSHUQUI</v>
      </c>
      <c r="L2095" s="74" t="str">
        <f t="shared" si="134"/>
        <v>PAD</v>
      </c>
      <c r="M2095" s="74" t="str">
        <f t="shared" si="136"/>
        <v>SHUSHUQUI-008</v>
      </c>
      <c r="N2095" s="71" t="s">
        <v>3382</v>
      </c>
    </row>
    <row r="2096" spans="1:16">
      <c r="A2096" s="74" t="s">
        <v>2940</v>
      </c>
      <c r="B2096" s="74" t="s">
        <v>6406</v>
      </c>
      <c r="C2096" s="74" t="s">
        <v>3076</v>
      </c>
      <c r="D2096" s="74" t="s">
        <v>3374</v>
      </c>
      <c r="E2096" s="74" t="s">
        <v>7523</v>
      </c>
      <c r="F2096" s="74" t="s">
        <v>7524</v>
      </c>
      <c r="G2096" s="74" t="s">
        <v>7524</v>
      </c>
      <c r="H2096" s="74" t="str">
        <f t="shared" si="137"/>
        <v>B57</v>
      </c>
      <c r="I2096" s="74" t="str">
        <f>IF(ISERROR(VLOOKUP(H2096,BD!BN$2:BO$51,2,FALSE)),"",VLOOKUP(H2096,BD!BN$2:BO$51,2,FALSE))</f>
        <v>BLOQUE 57</v>
      </c>
      <c r="J2096" s="74" t="str">
        <f t="shared" si="135"/>
        <v>LI</v>
      </c>
      <c r="K2096" s="74" t="str">
        <f t="shared" si="134"/>
        <v>SHUSHUQUI</v>
      </c>
      <c r="L2096" s="74" t="str">
        <f t="shared" si="134"/>
        <v>PAD</v>
      </c>
      <c r="M2096" s="74" t="str">
        <f t="shared" si="136"/>
        <v>SHUSHUQUI-011</v>
      </c>
      <c r="N2096" s="71" t="s">
        <v>3382</v>
      </c>
    </row>
    <row r="2097" spans="1:14">
      <c r="A2097" s="74" t="s">
        <v>2940</v>
      </c>
      <c r="B2097" s="74" t="s">
        <v>6406</v>
      </c>
      <c r="C2097" s="74" t="s">
        <v>3076</v>
      </c>
      <c r="D2097" s="74" t="s">
        <v>3374</v>
      </c>
      <c r="E2097" s="74" t="s">
        <v>7525</v>
      </c>
      <c r="F2097" s="74" t="s">
        <v>7526</v>
      </c>
      <c r="G2097" s="74" t="s">
        <v>7526</v>
      </c>
      <c r="H2097" s="74" t="str">
        <f t="shared" si="137"/>
        <v>B57</v>
      </c>
      <c r="I2097" s="74" t="str">
        <f>IF(ISERROR(VLOOKUP(H2097,BD!BN$2:BO$51,2,FALSE)),"",VLOOKUP(H2097,BD!BN$2:BO$51,2,FALSE))</f>
        <v>BLOQUE 57</v>
      </c>
      <c r="J2097" s="74" t="str">
        <f t="shared" si="135"/>
        <v>LI</v>
      </c>
      <c r="K2097" s="74" t="str">
        <f t="shared" si="134"/>
        <v>SHUSHUQUI</v>
      </c>
      <c r="L2097" s="74" t="str">
        <f t="shared" si="134"/>
        <v>PAD</v>
      </c>
      <c r="M2097" s="74" t="str">
        <f t="shared" si="136"/>
        <v>SHUSHUQUI-013</v>
      </c>
      <c r="N2097" s="71" t="s">
        <v>3382</v>
      </c>
    </row>
    <row r="2098" spans="1:14">
      <c r="A2098" s="74" t="s">
        <v>2940</v>
      </c>
      <c r="B2098" s="74" t="s">
        <v>6406</v>
      </c>
      <c r="C2098" s="74" t="s">
        <v>3076</v>
      </c>
      <c r="D2098" s="74" t="s">
        <v>3374</v>
      </c>
      <c r="E2098" s="74" t="s">
        <v>7527</v>
      </c>
      <c r="F2098" s="74" t="s">
        <v>7528</v>
      </c>
      <c r="G2098" s="74" t="s">
        <v>7528</v>
      </c>
      <c r="H2098" s="74" t="str">
        <f t="shared" si="137"/>
        <v>B57</v>
      </c>
      <c r="I2098" s="74" t="str">
        <f>IF(ISERROR(VLOOKUP(H2098,BD!BN$2:BO$51,2,FALSE)),"",VLOOKUP(H2098,BD!BN$2:BO$51,2,FALSE))</f>
        <v>BLOQUE 57</v>
      </c>
      <c r="J2098" s="74" t="str">
        <f t="shared" si="135"/>
        <v>LI</v>
      </c>
      <c r="K2098" s="74" t="str">
        <f t="shared" si="134"/>
        <v>SHUSHUQUI</v>
      </c>
      <c r="L2098" s="74" t="str">
        <f t="shared" si="134"/>
        <v>PAD</v>
      </c>
      <c r="M2098" s="74" t="str">
        <f t="shared" si="136"/>
        <v>SHUSHUQUI-014</v>
      </c>
      <c r="N2098" s="71" t="s">
        <v>3382</v>
      </c>
    </row>
    <row r="2099" spans="1:14">
      <c r="A2099" s="74" t="s">
        <v>2940</v>
      </c>
      <c r="B2099" s="74" t="s">
        <v>6406</v>
      </c>
      <c r="C2099" s="74" t="s">
        <v>3076</v>
      </c>
      <c r="D2099" s="74" t="s">
        <v>3374</v>
      </c>
      <c r="E2099" s="74" t="s">
        <v>7529</v>
      </c>
      <c r="F2099" s="74" t="s">
        <v>7530</v>
      </c>
      <c r="G2099" s="74" t="s">
        <v>7530</v>
      </c>
      <c r="H2099" s="74" t="str">
        <f t="shared" si="137"/>
        <v>B57</v>
      </c>
      <c r="I2099" s="74" t="str">
        <f>IF(ISERROR(VLOOKUP(H2099,BD!BN$2:BO$51,2,FALSE)),"",VLOOKUP(H2099,BD!BN$2:BO$51,2,FALSE))</f>
        <v>BLOQUE 57</v>
      </c>
      <c r="J2099" s="74" t="str">
        <f t="shared" si="135"/>
        <v>LI</v>
      </c>
      <c r="K2099" s="74" t="str">
        <f t="shared" si="134"/>
        <v>SHUSHUQUI</v>
      </c>
      <c r="L2099" s="74" t="str">
        <f t="shared" si="134"/>
        <v>PAD</v>
      </c>
      <c r="M2099" s="74" t="str">
        <f t="shared" si="136"/>
        <v>SHUSHUQUI-015</v>
      </c>
      <c r="N2099" s="71" t="s">
        <v>3382</v>
      </c>
    </row>
    <row r="2100" spans="1:14">
      <c r="A2100" s="74" t="s">
        <v>2940</v>
      </c>
      <c r="B2100" s="74" t="s">
        <v>6406</v>
      </c>
      <c r="C2100" s="74" t="s">
        <v>3076</v>
      </c>
      <c r="D2100" s="74" t="s">
        <v>3374</v>
      </c>
      <c r="E2100" s="74" t="s">
        <v>7531</v>
      </c>
      <c r="F2100" s="74" t="s">
        <v>7532</v>
      </c>
      <c r="G2100" s="74" t="s">
        <v>7532</v>
      </c>
      <c r="H2100" s="74" t="str">
        <f t="shared" si="137"/>
        <v>B57</v>
      </c>
      <c r="I2100" s="74" t="str">
        <f>IF(ISERROR(VLOOKUP(H2100,BD!BN$2:BO$51,2,FALSE)),"",VLOOKUP(H2100,BD!BN$2:BO$51,2,FALSE))</f>
        <v>BLOQUE 57</v>
      </c>
      <c r="J2100" s="74" t="str">
        <f t="shared" si="135"/>
        <v>LI</v>
      </c>
      <c r="K2100" s="74" t="str">
        <f t="shared" ref="K2100:L2165" si="138">+C2100</f>
        <v>SHUSHUQUI</v>
      </c>
      <c r="L2100" s="74" t="str">
        <f t="shared" si="138"/>
        <v>PAD</v>
      </c>
      <c r="M2100" s="74" t="str">
        <f t="shared" si="136"/>
        <v>SHUSHUQUI-017</v>
      </c>
      <c r="N2100" s="71" t="s">
        <v>3382</v>
      </c>
    </row>
    <row r="2101" spans="1:14">
      <c r="A2101" s="74" t="s">
        <v>2940</v>
      </c>
      <c r="B2101" s="74" t="s">
        <v>6406</v>
      </c>
      <c r="C2101" s="74" t="s">
        <v>3076</v>
      </c>
      <c r="D2101" s="74" t="s">
        <v>3374</v>
      </c>
      <c r="E2101" s="74" t="s">
        <v>7533</v>
      </c>
      <c r="F2101" s="74" t="s">
        <v>7534</v>
      </c>
      <c r="G2101" s="74" t="s">
        <v>7534</v>
      </c>
      <c r="H2101" s="74" t="str">
        <f t="shared" si="137"/>
        <v>B57</v>
      </c>
      <c r="I2101" s="74" t="str">
        <f>IF(ISERROR(VLOOKUP(H2101,BD!BN$2:BO$51,2,FALSE)),"",VLOOKUP(H2101,BD!BN$2:BO$51,2,FALSE))</f>
        <v>BLOQUE 57</v>
      </c>
      <c r="J2101" s="74" t="str">
        <f t="shared" si="135"/>
        <v>LI</v>
      </c>
      <c r="K2101" s="74" t="str">
        <f t="shared" si="138"/>
        <v>SHUSHUQUI</v>
      </c>
      <c r="L2101" s="74" t="str">
        <f t="shared" si="138"/>
        <v>PAD</v>
      </c>
      <c r="M2101" s="74" t="str">
        <f t="shared" si="136"/>
        <v>SHUSHUQUI-018</v>
      </c>
      <c r="N2101" s="71" t="s">
        <v>3382</v>
      </c>
    </row>
    <row r="2102" spans="1:14">
      <c r="A2102" s="74" t="s">
        <v>2940</v>
      </c>
      <c r="B2102" s="74" t="s">
        <v>6406</v>
      </c>
      <c r="C2102" s="74" t="s">
        <v>3076</v>
      </c>
      <c r="D2102" s="74" t="s">
        <v>3374</v>
      </c>
      <c r="E2102" s="74" t="s">
        <v>7535</v>
      </c>
      <c r="F2102" s="74" t="s">
        <v>7536</v>
      </c>
      <c r="G2102" s="74" t="s">
        <v>7536</v>
      </c>
      <c r="H2102" s="74" t="str">
        <f t="shared" si="137"/>
        <v>B57</v>
      </c>
      <c r="I2102" s="74" t="str">
        <f>IF(ISERROR(VLOOKUP(H2102,BD!BN$2:BO$51,2,FALSE)),"",VLOOKUP(H2102,BD!BN$2:BO$51,2,FALSE))</f>
        <v>BLOQUE 57</v>
      </c>
      <c r="J2102" s="74" t="str">
        <f t="shared" si="135"/>
        <v>LI</v>
      </c>
      <c r="K2102" s="74" t="str">
        <f t="shared" si="138"/>
        <v>SHUSHUQUI</v>
      </c>
      <c r="L2102" s="74" t="str">
        <f t="shared" si="138"/>
        <v>PAD</v>
      </c>
      <c r="M2102" s="74" t="str">
        <f t="shared" si="136"/>
        <v>SHUSHUQUI-021</v>
      </c>
      <c r="N2102" s="71" t="s">
        <v>3382</v>
      </c>
    </row>
    <row r="2103" spans="1:14">
      <c r="A2103" s="74" t="s">
        <v>2940</v>
      </c>
      <c r="B2103" s="74" t="s">
        <v>6406</v>
      </c>
      <c r="C2103" s="74" t="s">
        <v>3076</v>
      </c>
      <c r="D2103" s="74" t="s">
        <v>3374</v>
      </c>
      <c r="E2103" s="74" t="s">
        <v>7537</v>
      </c>
      <c r="F2103" s="74" t="s">
        <v>7538</v>
      </c>
      <c r="G2103" s="74" t="s">
        <v>7538</v>
      </c>
      <c r="H2103" s="74" t="str">
        <f t="shared" si="137"/>
        <v>B57</v>
      </c>
      <c r="I2103" s="74" t="str">
        <f>IF(ISERROR(VLOOKUP(H2103,BD!BN$2:BO$51,2,FALSE)),"",VLOOKUP(H2103,BD!BN$2:BO$51,2,FALSE))</f>
        <v>BLOQUE 57</v>
      </c>
      <c r="J2103" s="74" t="str">
        <f t="shared" si="135"/>
        <v>LI</v>
      </c>
      <c r="K2103" s="74" t="str">
        <f t="shared" si="138"/>
        <v>SHUSHUQUI</v>
      </c>
      <c r="L2103" s="74" t="str">
        <f t="shared" si="138"/>
        <v>PAD</v>
      </c>
      <c r="M2103" s="74" t="str">
        <f t="shared" si="136"/>
        <v>SHUSHUQUI-020</v>
      </c>
      <c r="N2103" s="71" t="s">
        <v>3382</v>
      </c>
    </row>
    <row r="2104" spans="1:14">
      <c r="A2104" s="74" t="s">
        <v>2940</v>
      </c>
      <c r="B2104" s="74" t="s">
        <v>6406</v>
      </c>
      <c r="C2104" s="74" t="s">
        <v>3076</v>
      </c>
      <c r="D2104" s="74" t="s">
        <v>3374</v>
      </c>
      <c r="E2104" s="74" t="s">
        <v>7539</v>
      </c>
      <c r="F2104" s="74" t="s">
        <v>7540</v>
      </c>
      <c r="G2104" s="74" t="s">
        <v>7540</v>
      </c>
      <c r="H2104" s="74" t="str">
        <f t="shared" si="137"/>
        <v>B57</v>
      </c>
      <c r="I2104" s="74" t="str">
        <f>IF(ISERROR(VLOOKUP(H2104,BD!BN$2:BO$51,2,FALSE)),"",VLOOKUP(H2104,BD!BN$2:BO$51,2,FALSE))</f>
        <v>BLOQUE 57</v>
      </c>
      <c r="J2104" s="74" t="str">
        <f t="shared" si="135"/>
        <v>LI</v>
      </c>
      <c r="K2104" s="74" t="str">
        <f t="shared" si="138"/>
        <v>SHUSHUQUI</v>
      </c>
      <c r="L2104" s="74" t="str">
        <f t="shared" si="138"/>
        <v>PAD</v>
      </c>
      <c r="M2104" s="74" t="str">
        <f t="shared" si="136"/>
        <v>SHUSHUQUI-016</v>
      </c>
      <c r="N2104" s="71" t="s">
        <v>3382</v>
      </c>
    </row>
    <row r="2105" spans="1:14">
      <c r="A2105" s="74" t="s">
        <v>2940</v>
      </c>
      <c r="B2105" s="74" t="s">
        <v>6406</v>
      </c>
      <c r="C2105" s="74" t="s">
        <v>3076</v>
      </c>
      <c r="D2105" s="74" t="s">
        <v>3374</v>
      </c>
      <c r="E2105" s="74" t="s">
        <v>7541</v>
      </c>
      <c r="F2105" s="74" t="s">
        <v>7542</v>
      </c>
      <c r="G2105" s="74" t="s">
        <v>7542</v>
      </c>
      <c r="H2105" s="74" t="str">
        <f t="shared" si="137"/>
        <v>B57</v>
      </c>
      <c r="I2105" s="74" t="str">
        <f>IF(ISERROR(VLOOKUP(H2105,BD!BN$2:BO$51,2,FALSE)),"",VLOOKUP(H2105,BD!BN$2:BO$51,2,FALSE))</f>
        <v>BLOQUE 57</v>
      </c>
      <c r="J2105" s="74" t="str">
        <f t="shared" si="135"/>
        <v>LI</v>
      </c>
      <c r="K2105" s="74" t="str">
        <f t="shared" si="138"/>
        <v>SHUSHUQUI</v>
      </c>
      <c r="L2105" s="74" t="str">
        <f t="shared" si="138"/>
        <v>PAD</v>
      </c>
      <c r="M2105" s="74" t="str">
        <f t="shared" si="136"/>
        <v>SHUSHUQUI-012</v>
      </c>
      <c r="N2105" s="71" t="s">
        <v>3382</v>
      </c>
    </row>
    <row r="2106" spans="1:14">
      <c r="A2106" s="74" t="s">
        <v>2940</v>
      </c>
      <c r="B2106" s="74" t="s">
        <v>6406</v>
      </c>
      <c r="C2106" s="74" t="s">
        <v>3076</v>
      </c>
      <c r="D2106" s="74" t="s">
        <v>3374</v>
      </c>
      <c r="E2106" s="74" t="s">
        <v>7543</v>
      </c>
      <c r="F2106" s="74" t="s">
        <v>7544</v>
      </c>
      <c r="G2106" s="74" t="s">
        <v>7544</v>
      </c>
      <c r="H2106" s="74" t="str">
        <f t="shared" si="137"/>
        <v>B57</v>
      </c>
      <c r="I2106" s="74" t="str">
        <f>IF(ISERROR(VLOOKUP(H2106,BD!BN$2:BO$51,2,FALSE)),"",VLOOKUP(H2106,BD!BN$2:BO$51,2,FALSE))</f>
        <v>BLOQUE 57</v>
      </c>
      <c r="J2106" s="74" t="str">
        <f t="shared" si="135"/>
        <v>LI</v>
      </c>
      <c r="K2106" s="74" t="str">
        <f t="shared" si="138"/>
        <v>SHUSHUQUI</v>
      </c>
      <c r="L2106" s="74" t="str">
        <f t="shared" si="138"/>
        <v>PAD</v>
      </c>
      <c r="M2106" s="74" t="str">
        <f t="shared" si="136"/>
        <v>SHUSHUQUI-009</v>
      </c>
      <c r="N2106" s="71" t="s">
        <v>3382</v>
      </c>
    </row>
    <row r="2107" spans="1:14">
      <c r="A2107" s="74" t="s">
        <v>2940</v>
      </c>
      <c r="B2107" s="74" t="s">
        <v>6406</v>
      </c>
      <c r="C2107" s="74" t="s">
        <v>3076</v>
      </c>
      <c r="D2107" s="74" t="s">
        <v>3374</v>
      </c>
      <c r="E2107" s="74" t="s">
        <v>7545</v>
      </c>
      <c r="F2107" s="74" t="s">
        <v>7546</v>
      </c>
      <c r="G2107" s="74" t="s">
        <v>7546</v>
      </c>
      <c r="H2107" s="74" t="str">
        <f t="shared" si="137"/>
        <v>B57</v>
      </c>
      <c r="I2107" s="74" t="str">
        <f>IF(ISERROR(VLOOKUP(H2107,BD!BN$2:BO$51,2,FALSE)),"",VLOOKUP(H2107,BD!BN$2:BO$51,2,FALSE))</f>
        <v>BLOQUE 57</v>
      </c>
      <c r="J2107" s="74" t="str">
        <f t="shared" si="135"/>
        <v>LI</v>
      </c>
      <c r="K2107" s="74" t="str">
        <f t="shared" si="138"/>
        <v>SHUSHUQUI</v>
      </c>
      <c r="L2107" s="74" t="str">
        <f t="shared" si="138"/>
        <v>PAD</v>
      </c>
      <c r="M2107" s="74" t="str">
        <f t="shared" si="136"/>
        <v>SHUSHUQUI-019</v>
      </c>
      <c r="N2107" s="71" t="s">
        <v>3382</v>
      </c>
    </row>
    <row r="2108" spans="1:14">
      <c r="A2108" s="74" t="s">
        <v>2940</v>
      </c>
      <c r="B2108" s="74" t="s">
        <v>6406</v>
      </c>
      <c r="C2108" s="74" t="s">
        <v>3076</v>
      </c>
      <c r="D2108" s="74" t="s">
        <v>3374</v>
      </c>
      <c r="E2108" s="74" t="s">
        <v>7547</v>
      </c>
      <c r="F2108" s="74" t="s">
        <v>7548</v>
      </c>
      <c r="G2108" s="74" t="s">
        <v>7548</v>
      </c>
      <c r="H2108" s="74" t="str">
        <f t="shared" si="137"/>
        <v>B57</v>
      </c>
      <c r="I2108" s="74" t="str">
        <f>IF(ISERROR(VLOOKUP(H2108,BD!BN$2:BO$51,2,FALSE)),"",VLOOKUP(H2108,BD!BN$2:BO$51,2,FALSE))</f>
        <v>BLOQUE 57</v>
      </c>
      <c r="J2108" s="74" t="str">
        <f t="shared" si="135"/>
        <v>LI</v>
      </c>
      <c r="K2108" s="74" t="str">
        <f t="shared" si="138"/>
        <v>SHUSHUQUI</v>
      </c>
      <c r="L2108" s="74" t="str">
        <f t="shared" si="138"/>
        <v>PAD</v>
      </c>
      <c r="M2108" s="74" t="str">
        <f t="shared" si="136"/>
        <v>SHUSHUQUI-010</v>
      </c>
      <c r="N2108" s="71" t="s">
        <v>3382</v>
      </c>
    </row>
    <row r="2109" spans="1:14">
      <c r="A2109" s="74" t="s">
        <v>2940</v>
      </c>
      <c r="B2109" s="74" t="s">
        <v>6406</v>
      </c>
      <c r="C2109" s="74" t="s">
        <v>3076</v>
      </c>
      <c r="D2109" s="74" t="s">
        <v>3374</v>
      </c>
      <c r="E2109" s="74" t="s">
        <v>7549</v>
      </c>
      <c r="F2109" s="74" t="s">
        <v>7550</v>
      </c>
      <c r="G2109" s="74" t="s">
        <v>7550</v>
      </c>
      <c r="H2109" s="74" t="str">
        <f t="shared" si="137"/>
        <v>B57</v>
      </c>
      <c r="I2109" s="74" t="str">
        <f>IF(ISERROR(VLOOKUP(H2109,BD!BN$2:BO$51,2,FALSE)),"",VLOOKUP(H2109,BD!BN$2:BO$51,2,FALSE))</f>
        <v>BLOQUE 57</v>
      </c>
      <c r="J2109" s="74" t="str">
        <f t="shared" si="135"/>
        <v>LI</v>
      </c>
      <c r="K2109" s="74" t="str">
        <f t="shared" si="138"/>
        <v>SHUSHUQUI</v>
      </c>
      <c r="L2109" s="74" t="str">
        <f t="shared" si="138"/>
        <v>PAD</v>
      </c>
      <c r="M2109" s="74" t="str">
        <f t="shared" si="136"/>
        <v>SHUSHUQUI-002</v>
      </c>
      <c r="N2109" s="71" t="s">
        <v>3382</v>
      </c>
    </row>
    <row r="2110" spans="1:14">
      <c r="A2110" s="74" t="s">
        <v>2940</v>
      </c>
      <c r="B2110" s="74" t="s">
        <v>6406</v>
      </c>
      <c r="C2110" s="74" t="s">
        <v>3076</v>
      </c>
      <c r="D2110" s="74" t="s">
        <v>3374</v>
      </c>
      <c r="E2110" s="74" t="s">
        <v>7551</v>
      </c>
      <c r="F2110" s="74" t="s">
        <v>7552</v>
      </c>
      <c r="G2110" s="74" t="s">
        <v>7552</v>
      </c>
      <c r="H2110" s="74" t="str">
        <f t="shared" si="137"/>
        <v>B57</v>
      </c>
      <c r="I2110" s="74" t="str">
        <f>IF(ISERROR(VLOOKUP(H2110,BD!BN$2:BO$51,2,FALSE)),"",VLOOKUP(H2110,BD!BN$2:BO$51,2,FALSE))</f>
        <v>BLOQUE 57</v>
      </c>
      <c r="J2110" s="74" t="str">
        <f t="shared" si="135"/>
        <v>LI</v>
      </c>
      <c r="K2110" s="74" t="str">
        <f t="shared" si="138"/>
        <v>SHUSHUQUI</v>
      </c>
      <c r="L2110" s="74" t="str">
        <f t="shared" si="138"/>
        <v>PAD</v>
      </c>
      <c r="M2110" s="74" t="str">
        <f t="shared" si="136"/>
        <v>SHUSHUQUI-003</v>
      </c>
      <c r="N2110" s="71" t="s">
        <v>3382</v>
      </c>
    </row>
    <row r="2111" spans="1:14">
      <c r="A2111" s="74" t="s">
        <v>2940</v>
      </c>
      <c r="B2111" s="74" t="s">
        <v>6406</v>
      </c>
      <c r="C2111" s="74" t="s">
        <v>3076</v>
      </c>
      <c r="D2111" s="74" t="s">
        <v>3374</v>
      </c>
      <c r="E2111" s="74" t="s">
        <v>7553</v>
      </c>
      <c r="F2111" s="74" t="s">
        <v>7554</v>
      </c>
      <c r="G2111" s="74" t="s">
        <v>7554</v>
      </c>
      <c r="H2111" s="74" t="str">
        <f t="shared" si="137"/>
        <v>B57</v>
      </c>
      <c r="I2111" s="74" t="str">
        <f>IF(ISERROR(VLOOKUP(H2111,BD!BN$2:BO$51,2,FALSE)),"",VLOOKUP(H2111,BD!BN$2:BO$51,2,FALSE))</f>
        <v>BLOQUE 57</v>
      </c>
      <c r="J2111" s="74" t="str">
        <f t="shared" si="135"/>
        <v>LI</v>
      </c>
      <c r="K2111" s="74" t="str">
        <f t="shared" si="138"/>
        <v>SHUSHUQUI</v>
      </c>
      <c r="L2111" s="74" t="str">
        <f t="shared" si="138"/>
        <v>PAD</v>
      </c>
      <c r="M2111" s="74" t="str">
        <f t="shared" si="136"/>
        <v>SHUSHUQUI-005B</v>
      </c>
      <c r="N2111" s="71" t="s">
        <v>3382</v>
      </c>
    </row>
    <row r="2112" spans="1:14">
      <c r="A2112" s="74" t="s">
        <v>2940</v>
      </c>
      <c r="B2112" s="74" t="s">
        <v>6406</v>
      </c>
      <c r="C2112" s="74" t="s">
        <v>3076</v>
      </c>
      <c r="D2112" s="74" t="s">
        <v>3489</v>
      </c>
      <c r="E2112" s="74" t="s">
        <v>7555</v>
      </c>
      <c r="F2112" s="74" t="s">
        <v>7556</v>
      </c>
      <c r="G2112" s="74" t="s">
        <v>7556</v>
      </c>
      <c r="H2112" s="74" t="str">
        <f t="shared" si="137"/>
        <v>B57</v>
      </c>
      <c r="I2112" s="74" t="str">
        <f>IF(ISERROR(VLOOKUP(H2112,BD!BN$2:BO$51,2,FALSE)),"",VLOOKUP(H2112,BD!BN$2:BO$51,2,FALSE))</f>
        <v>BLOQUE 57</v>
      </c>
      <c r="J2112" s="74" t="str">
        <f t="shared" si="135"/>
        <v>LI</v>
      </c>
      <c r="K2112" s="74" t="str">
        <f t="shared" si="138"/>
        <v>SHUSHUQUI</v>
      </c>
      <c r="L2112" s="74" t="str">
        <f t="shared" si="138"/>
        <v>PAD A</v>
      </c>
      <c r="M2112" s="74" t="str">
        <f t="shared" si="136"/>
        <v>SHUSHUQUI-A004</v>
      </c>
      <c r="N2112" s="71" t="s">
        <v>3382</v>
      </c>
    </row>
    <row r="2113" spans="1:14">
      <c r="A2113" s="74" t="s">
        <v>2940</v>
      </c>
      <c r="B2113" s="74" t="s">
        <v>6406</v>
      </c>
      <c r="C2113" s="74" t="s">
        <v>3076</v>
      </c>
      <c r="D2113" s="74" t="s">
        <v>3489</v>
      </c>
      <c r="E2113" s="74" t="s">
        <v>7557</v>
      </c>
      <c r="F2113" s="74" t="s">
        <v>7558</v>
      </c>
      <c r="G2113" s="74" t="s">
        <v>7558</v>
      </c>
      <c r="H2113" s="74" t="str">
        <f t="shared" si="137"/>
        <v>B57</v>
      </c>
      <c r="I2113" s="74" t="str">
        <f>IF(ISERROR(VLOOKUP(H2113,BD!BN$2:BO$51,2,FALSE)),"",VLOOKUP(H2113,BD!BN$2:BO$51,2,FALSE))</f>
        <v>BLOQUE 57</v>
      </c>
      <c r="J2113" s="74" t="str">
        <f t="shared" si="135"/>
        <v>LI</v>
      </c>
      <c r="K2113" s="74" t="str">
        <f t="shared" si="138"/>
        <v>SHUSHUQUI</v>
      </c>
      <c r="L2113" s="74" t="str">
        <f t="shared" si="138"/>
        <v>PAD A</v>
      </c>
      <c r="M2113" s="74" t="str">
        <f t="shared" si="136"/>
        <v>SHUSHUQUI-A022</v>
      </c>
      <c r="N2113" s="71" t="s">
        <v>3382</v>
      </c>
    </row>
    <row r="2114" spans="1:14">
      <c r="A2114" s="74" t="s">
        <v>2940</v>
      </c>
      <c r="B2114" s="74" t="s">
        <v>6406</v>
      </c>
      <c r="C2114" s="74" t="s">
        <v>3076</v>
      </c>
      <c r="D2114" s="74" t="s">
        <v>3516</v>
      </c>
      <c r="E2114" s="74" t="s">
        <v>7559</v>
      </c>
      <c r="F2114" s="74" t="s">
        <v>7560</v>
      </c>
      <c r="G2114" s="74" t="s">
        <v>7560</v>
      </c>
      <c r="H2114" s="74" t="str">
        <f t="shared" si="137"/>
        <v>B57</v>
      </c>
      <c r="I2114" s="74" t="str">
        <f>IF(ISERROR(VLOOKUP(H2114,BD!BN$2:BO$51,2,FALSE)),"",VLOOKUP(H2114,BD!BN$2:BO$51,2,FALSE))</f>
        <v>BLOQUE 57</v>
      </c>
      <c r="J2114" s="74" t="str">
        <f t="shared" si="135"/>
        <v>LI</v>
      </c>
      <c r="K2114" s="74" t="str">
        <f t="shared" si="138"/>
        <v>SHUSHUQUI</v>
      </c>
      <c r="L2114" s="74" t="str">
        <f t="shared" si="138"/>
        <v>PAD B</v>
      </c>
      <c r="M2114" s="74" t="str">
        <f t="shared" si="136"/>
        <v>SHUSHUQUI-B025</v>
      </c>
      <c r="N2114" s="71" t="s">
        <v>3382</v>
      </c>
    </row>
    <row r="2115" spans="1:14">
      <c r="A2115" s="74" t="s">
        <v>2940</v>
      </c>
      <c r="B2115" s="74" t="s">
        <v>6406</v>
      </c>
      <c r="C2115" s="74" t="s">
        <v>3076</v>
      </c>
      <c r="D2115" s="74" t="s">
        <v>3516</v>
      </c>
      <c r="E2115" s="74" t="s">
        <v>7561</v>
      </c>
      <c r="F2115" s="74" t="s">
        <v>7562</v>
      </c>
      <c r="G2115" s="74" t="s">
        <v>7562</v>
      </c>
      <c r="H2115" s="74" t="str">
        <f t="shared" si="137"/>
        <v>B57</v>
      </c>
      <c r="I2115" s="74" t="str">
        <f>IF(ISERROR(VLOOKUP(H2115,BD!BN$2:BO$51,2,FALSE)),"",VLOOKUP(H2115,BD!BN$2:BO$51,2,FALSE))</f>
        <v>BLOQUE 57</v>
      </c>
      <c r="J2115" s="74" t="str">
        <f t="shared" si="135"/>
        <v>LI</v>
      </c>
      <c r="K2115" s="74" t="str">
        <f t="shared" si="138"/>
        <v>SHUSHUQUI</v>
      </c>
      <c r="L2115" s="74" t="str">
        <f t="shared" si="138"/>
        <v>PAD B</v>
      </c>
      <c r="M2115" s="74" t="str">
        <f t="shared" si="136"/>
        <v>SHUSHUQUI-B024</v>
      </c>
      <c r="N2115" s="71" t="s">
        <v>3382</v>
      </c>
    </row>
    <row r="2116" spans="1:14">
      <c r="A2116" s="74" t="s">
        <v>2940</v>
      </c>
      <c r="B2116" s="74" t="s">
        <v>6406</v>
      </c>
      <c r="C2116" s="74" t="s">
        <v>3076</v>
      </c>
      <c r="D2116" s="74" t="s">
        <v>3516</v>
      </c>
      <c r="E2116" s="74" t="s">
        <v>7563</v>
      </c>
      <c r="F2116" s="74" t="s">
        <v>7564</v>
      </c>
      <c r="G2116" s="74" t="s">
        <v>7564</v>
      </c>
      <c r="H2116" s="74" t="str">
        <f t="shared" si="137"/>
        <v>B57</v>
      </c>
      <c r="I2116" s="74" t="str">
        <f>IF(ISERROR(VLOOKUP(H2116,BD!BN$2:BO$51,2,FALSE)),"",VLOOKUP(H2116,BD!BN$2:BO$51,2,FALSE))</f>
        <v>BLOQUE 57</v>
      </c>
      <c r="J2116" s="74" t="str">
        <f t="shared" si="135"/>
        <v>LI</v>
      </c>
      <c r="K2116" s="74" t="str">
        <f t="shared" si="138"/>
        <v>SHUSHUQUI</v>
      </c>
      <c r="L2116" s="74" t="str">
        <f t="shared" si="138"/>
        <v>PAD B</v>
      </c>
      <c r="M2116" s="74" t="str">
        <f t="shared" si="136"/>
        <v>SHUSHUQUI-B001</v>
      </c>
      <c r="N2116" s="71" t="s">
        <v>3382</v>
      </c>
    </row>
    <row r="2117" spans="1:14">
      <c r="A2117" s="74" t="s">
        <v>2940</v>
      </c>
      <c r="B2117" s="74" t="s">
        <v>6406</v>
      </c>
      <c r="C2117" s="74" t="s">
        <v>3076</v>
      </c>
      <c r="D2117" s="74" t="s">
        <v>3516</v>
      </c>
      <c r="E2117" s="74" t="s">
        <v>7565</v>
      </c>
      <c r="F2117" s="74" t="s">
        <v>7566</v>
      </c>
      <c r="G2117" s="74" t="s">
        <v>7566</v>
      </c>
      <c r="H2117" s="74" t="str">
        <f t="shared" si="137"/>
        <v>B57</v>
      </c>
      <c r="I2117" s="74" t="str">
        <f>IF(ISERROR(VLOOKUP(H2117,BD!BN$2:BO$51,2,FALSE)),"",VLOOKUP(H2117,BD!BN$2:BO$51,2,FALSE))</f>
        <v>BLOQUE 57</v>
      </c>
      <c r="J2117" s="74" t="str">
        <f t="shared" ref="J2117:J2182" si="139">IF(B2117="","",B2117)</f>
        <v>LI</v>
      </c>
      <c r="K2117" s="74" t="str">
        <f t="shared" si="138"/>
        <v>SHUSHUQUI</v>
      </c>
      <c r="L2117" s="74" t="str">
        <f t="shared" si="138"/>
        <v>PAD B</v>
      </c>
      <c r="M2117" s="74" t="str">
        <f t="shared" si="136"/>
        <v>SHUSHUQUI-B023</v>
      </c>
      <c r="N2117" s="71" t="s">
        <v>3382</v>
      </c>
    </row>
    <row r="2118" spans="1:14">
      <c r="A2118" s="74" t="s">
        <v>2940</v>
      </c>
      <c r="B2118" s="74" t="s">
        <v>6406</v>
      </c>
      <c r="C2118" s="74" t="s">
        <v>3076</v>
      </c>
      <c r="D2118" s="74" t="s">
        <v>3519</v>
      </c>
      <c r="E2118" s="74" t="s">
        <v>7567</v>
      </c>
      <c r="F2118" s="74" t="s">
        <v>7568</v>
      </c>
      <c r="G2118" s="74" t="s">
        <v>7568</v>
      </c>
      <c r="H2118" s="74" t="str">
        <f>+A2118</f>
        <v>B57</v>
      </c>
      <c r="I2118" s="74" t="str">
        <f>IF(ISERROR(VLOOKUP(H2118,BD!BN$2:BO$51,2,FALSE)),"",VLOOKUP(H2118,BD!BN$2:BO$51,2,FALSE))</f>
        <v>BLOQUE 57</v>
      </c>
      <c r="J2118" s="74" t="str">
        <f>IF(B2118="","",B2118)</f>
        <v>LI</v>
      </c>
      <c r="K2118" s="74" t="str">
        <f>+C2118</f>
        <v>SHUSHUQUI</v>
      </c>
      <c r="L2118" s="74" t="str">
        <f>+D2118</f>
        <v>PAD C</v>
      </c>
      <c r="M2118" s="74" t="str">
        <f t="shared" si="136"/>
        <v>SHUSHUQUI-C026</v>
      </c>
      <c r="N2118" s="71" t="s">
        <v>3382</v>
      </c>
    </row>
    <row r="2119" spans="1:14">
      <c r="A2119" s="74" t="s">
        <v>2940</v>
      </c>
      <c r="B2119" s="74" t="s">
        <v>6406</v>
      </c>
      <c r="C2119" s="74" t="s">
        <v>3076</v>
      </c>
      <c r="D2119" s="74" t="s">
        <v>3519</v>
      </c>
      <c r="E2119" s="74" t="s">
        <v>7569</v>
      </c>
      <c r="F2119" s="74" t="s">
        <v>7570</v>
      </c>
      <c r="G2119" s="74" t="s">
        <v>7570</v>
      </c>
      <c r="H2119" s="74" t="str">
        <f>+A2119</f>
        <v>B57</v>
      </c>
      <c r="I2119" s="74" t="str">
        <f>IF(ISERROR(VLOOKUP(H2119,BD!BN$2:BO$51,2,FALSE)),"",VLOOKUP(H2119,BD!BN$2:BO$51,2,FALSE))</f>
        <v>BLOQUE 57</v>
      </c>
      <c r="J2119" s="74" t="str">
        <f>IF(B2119="","",B2119)</f>
        <v>LI</v>
      </c>
      <c r="K2119" s="74" t="str">
        <f>+C2119</f>
        <v>SHUSHUQUI</v>
      </c>
      <c r="L2119" s="74" t="str">
        <f>+D2119</f>
        <v>PAD C</v>
      </c>
      <c r="M2119" s="74" t="str">
        <f t="shared" si="136"/>
        <v>SHUSHUQUI-C027</v>
      </c>
      <c r="N2119" s="71" t="s">
        <v>3382</v>
      </c>
    </row>
    <row r="2120" spans="1:14">
      <c r="A2120" s="74" t="s">
        <v>2940</v>
      </c>
      <c r="B2120" s="74" t="s">
        <v>6406</v>
      </c>
      <c r="C2120" s="74" t="s">
        <v>3067</v>
      </c>
      <c r="D2120" s="74" t="s">
        <v>3374</v>
      </c>
      <c r="E2120" s="74" t="s">
        <v>7571</v>
      </c>
      <c r="F2120" s="74" t="s">
        <v>7572</v>
      </c>
      <c r="G2120" s="74" t="s">
        <v>7572</v>
      </c>
      <c r="H2120" s="74" t="str">
        <f t="shared" si="137"/>
        <v>B57</v>
      </c>
      <c r="I2120" s="74" t="str">
        <f>IF(ISERROR(VLOOKUP(H2120,BD!BN$2:BO$51,2,FALSE)),"",VLOOKUP(H2120,BD!BN$2:BO$51,2,FALSE))</f>
        <v>BLOQUE 57</v>
      </c>
      <c r="J2120" s="74" t="str">
        <f t="shared" si="139"/>
        <v>LI</v>
      </c>
      <c r="K2120" s="74" t="str">
        <f t="shared" si="138"/>
        <v>TAPI</v>
      </c>
      <c r="L2120" s="74" t="str">
        <f t="shared" si="138"/>
        <v>PAD</v>
      </c>
      <c r="M2120" s="74" t="str">
        <f t="shared" si="136"/>
        <v>TAPI-004</v>
      </c>
      <c r="N2120" s="71" t="s">
        <v>3382</v>
      </c>
    </row>
    <row r="2121" spans="1:14">
      <c r="A2121" s="74" t="s">
        <v>2940</v>
      </c>
      <c r="B2121" s="74" t="s">
        <v>6406</v>
      </c>
      <c r="C2121" s="74" t="s">
        <v>3067</v>
      </c>
      <c r="D2121" s="74" t="s">
        <v>3374</v>
      </c>
      <c r="E2121" s="74" t="s">
        <v>7573</v>
      </c>
      <c r="F2121" s="74" t="s">
        <v>7574</v>
      </c>
      <c r="G2121" s="74" t="s">
        <v>7574</v>
      </c>
      <c r="H2121" s="74" t="str">
        <f t="shared" si="137"/>
        <v>B57</v>
      </c>
      <c r="I2121" s="74" t="str">
        <f>IF(ISERROR(VLOOKUP(H2121,BD!BN$2:BO$51,2,FALSE)),"",VLOOKUP(H2121,BD!BN$2:BO$51,2,FALSE))</f>
        <v>BLOQUE 57</v>
      </c>
      <c r="J2121" s="74" t="str">
        <f t="shared" si="139"/>
        <v>LI</v>
      </c>
      <c r="K2121" s="74" t="str">
        <f t="shared" si="138"/>
        <v>TAPI</v>
      </c>
      <c r="L2121" s="74" t="str">
        <f t="shared" si="138"/>
        <v>PAD</v>
      </c>
      <c r="M2121" s="74" t="str">
        <f t="shared" si="136"/>
        <v>TAPI-002</v>
      </c>
      <c r="N2121" s="71" t="s">
        <v>3382</v>
      </c>
    </row>
    <row r="2122" spans="1:14">
      <c r="A2122" s="74" t="s">
        <v>2940</v>
      </c>
      <c r="B2122" s="74" t="s">
        <v>6406</v>
      </c>
      <c r="C2122" s="74" t="s">
        <v>3067</v>
      </c>
      <c r="D2122" s="74" t="s">
        <v>3374</v>
      </c>
      <c r="E2122" s="74" t="s">
        <v>7575</v>
      </c>
      <c r="F2122" s="74" t="s">
        <v>7576</v>
      </c>
      <c r="G2122" s="74" t="s">
        <v>7576</v>
      </c>
      <c r="H2122" s="74" t="str">
        <f t="shared" si="137"/>
        <v>B57</v>
      </c>
      <c r="I2122" s="74" t="str">
        <f>IF(ISERROR(VLOOKUP(H2122,BD!BN$2:BO$51,2,FALSE)),"",VLOOKUP(H2122,BD!BN$2:BO$51,2,FALSE))</f>
        <v>BLOQUE 57</v>
      </c>
      <c r="J2122" s="74" t="str">
        <f t="shared" si="139"/>
        <v>LI</v>
      </c>
      <c r="K2122" s="74" t="str">
        <f t="shared" si="138"/>
        <v>TAPI</v>
      </c>
      <c r="L2122" s="74" t="str">
        <f t="shared" si="138"/>
        <v>PAD</v>
      </c>
      <c r="M2122" s="74" t="str">
        <f t="shared" si="136"/>
        <v>TAPI-001</v>
      </c>
      <c r="N2122" s="71" t="s">
        <v>3382</v>
      </c>
    </row>
    <row r="2123" spans="1:14">
      <c r="A2123" s="74" t="s">
        <v>2940</v>
      </c>
      <c r="B2123" s="74" t="s">
        <v>6406</v>
      </c>
      <c r="C2123" s="74" t="s">
        <v>3067</v>
      </c>
      <c r="D2123" s="74" t="s">
        <v>3374</v>
      </c>
      <c r="E2123" s="74" t="s">
        <v>7577</v>
      </c>
      <c r="F2123" s="74" t="s">
        <v>7578</v>
      </c>
      <c r="G2123" s="74" t="s">
        <v>7578</v>
      </c>
      <c r="H2123" s="74" t="str">
        <f t="shared" si="137"/>
        <v>B57</v>
      </c>
      <c r="I2123" s="74" t="str">
        <f>IF(ISERROR(VLOOKUP(H2123,BD!BN$2:BO$51,2,FALSE)),"",VLOOKUP(H2123,BD!BN$2:BO$51,2,FALSE))</f>
        <v>BLOQUE 57</v>
      </c>
      <c r="J2123" s="74" t="str">
        <f t="shared" si="139"/>
        <v>LI</v>
      </c>
      <c r="K2123" s="74" t="str">
        <f t="shared" si="138"/>
        <v>TAPI</v>
      </c>
      <c r="L2123" s="74" t="str">
        <f t="shared" si="138"/>
        <v>PAD</v>
      </c>
      <c r="M2123" s="74" t="str">
        <f t="shared" si="136"/>
        <v>TAPI-005</v>
      </c>
      <c r="N2123" s="71" t="s">
        <v>3382</v>
      </c>
    </row>
    <row r="2124" spans="1:14">
      <c r="A2124" s="74" t="s">
        <v>2940</v>
      </c>
      <c r="B2124" s="74" t="s">
        <v>6406</v>
      </c>
      <c r="C2124" s="74" t="s">
        <v>3067</v>
      </c>
      <c r="D2124" s="74" t="s">
        <v>3374</v>
      </c>
      <c r="E2124" s="74" t="s">
        <v>7579</v>
      </c>
      <c r="F2124" s="74" t="s">
        <v>7580</v>
      </c>
      <c r="G2124" s="74" t="s">
        <v>7580</v>
      </c>
      <c r="H2124" s="74" t="str">
        <f t="shared" si="137"/>
        <v>B57</v>
      </c>
      <c r="I2124" s="74" t="str">
        <f>IF(ISERROR(VLOOKUP(H2124,BD!BN$2:BO$51,2,FALSE)),"",VLOOKUP(H2124,BD!BN$2:BO$51,2,FALSE))</f>
        <v>BLOQUE 57</v>
      </c>
      <c r="J2124" s="74" t="str">
        <f t="shared" si="139"/>
        <v>LI</v>
      </c>
      <c r="K2124" s="74" t="str">
        <f t="shared" si="138"/>
        <v>TAPI</v>
      </c>
      <c r="L2124" s="74" t="str">
        <f t="shared" si="138"/>
        <v>PAD</v>
      </c>
      <c r="M2124" s="74" t="str">
        <f t="shared" si="136"/>
        <v>TAPI-003</v>
      </c>
      <c r="N2124" s="71" t="s">
        <v>3382</v>
      </c>
    </row>
    <row r="2125" spans="1:14">
      <c r="A2125" s="74" t="s">
        <v>2940</v>
      </c>
      <c r="B2125" s="74" t="s">
        <v>6406</v>
      </c>
      <c r="C2125" s="74" t="s">
        <v>3067</v>
      </c>
      <c r="D2125" s="74" t="s">
        <v>3489</v>
      </c>
      <c r="E2125" s="74" t="s">
        <v>7581</v>
      </c>
      <c r="F2125" s="74" t="s">
        <v>7582</v>
      </c>
      <c r="G2125" s="74" t="s">
        <v>7582</v>
      </c>
      <c r="H2125" s="74" t="str">
        <f t="shared" si="137"/>
        <v>B57</v>
      </c>
      <c r="I2125" s="74" t="str">
        <f>IF(ISERROR(VLOOKUP(H2125,BD!BN$2:BO$51,2,FALSE)),"",VLOOKUP(H2125,BD!BN$2:BO$51,2,FALSE))</f>
        <v>BLOQUE 57</v>
      </c>
      <c r="J2125" s="74" t="str">
        <f t="shared" si="139"/>
        <v>LI</v>
      </c>
      <c r="K2125" s="74" t="str">
        <f t="shared" si="138"/>
        <v>TAPI</v>
      </c>
      <c r="L2125" s="74" t="str">
        <f t="shared" si="138"/>
        <v>PAD A</v>
      </c>
      <c r="M2125" s="74" t="str">
        <f t="shared" si="136"/>
        <v>TAPI-A008</v>
      </c>
      <c r="N2125" s="71" t="s">
        <v>3382</v>
      </c>
    </row>
    <row r="2126" spans="1:14">
      <c r="A2126" s="74" t="s">
        <v>2940</v>
      </c>
      <c r="B2126" s="74" t="s">
        <v>6406</v>
      </c>
      <c r="C2126" s="74" t="s">
        <v>3067</v>
      </c>
      <c r="D2126" s="74" t="s">
        <v>3489</v>
      </c>
      <c r="E2126" s="74" t="s">
        <v>7583</v>
      </c>
      <c r="F2126" s="74" t="s">
        <v>7584</v>
      </c>
      <c r="G2126" s="74" t="s">
        <v>7584</v>
      </c>
      <c r="H2126" s="74" t="str">
        <f t="shared" si="137"/>
        <v>B57</v>
      </c>
      <c r="I2126" s="74" t="str">
        <f>IF(ISERROR(VLOOKUP(H2126,BD!BN$2:BO$51,2,FALSE)),"",VLOOKUP(H2126,BD!BN$2:BO$51,2,FALSE))</f>
        <v>BLOQUE 57</v>
      </c>
      <c r="J2126" s="74" t="str">
        <f t="shared" si="139"/>
        <v>LI</v>
      </c>
      <c r="K2126" s="74" t="str">
        <f t="shared" si="138"/>
        <v>TAPI</v>
      </c>
      <c r="L2126" s="74" t="str">
        <f t="shared" si="138"/>
        <v>PAD A</v>
      </c>
      <c r="M2126" s="74" t="str">
        <f t="shared" si="136"/>
        <v>TAPI-A001I</v>
      </c>
      <c r="N2126" s="71" t="s">
        <v>3382</v>
      </c>
    </row>
    <row r="2127" spans="1:14">
      <c r="A2127" s="74" t="s">
        <v>2940</v>
      </c>
      <c r="B2127" s="74" t="s">
        <v>6406</v>
      </c>
      <c r="C2127" s="74" t="s">
        <v>3067</v>
      </c>
      <c r="D2127" s="74" t="s">
        <v>3489</v>
      </c>
      <c r="E2127" s="74" t="s">
        <v>7585</v>
      </c>
      <c r="F2127" s="74" t="s">
        <v>7586</v>
      </c>
      <c r="G2127" s="74" t="s">
        <v>7586</v>
      </c>
      <c r="H2127" s="74" t="str">
        <f t="shared" si="137"/>
        <v>B57</v>
      </c>
      <c r="I2127" s="74" t="str">
        <f>IF(ISERROR(VLOOKUP(H2127,BD!BN$2:BO$51,2,FALSE)),"",VLOOKUP(H2127,BD!BN$2:BO$51,2,FALSE))</f>
        <v>BLOQUE 57</v>
      </c>
      <c r="J2127" s="74" t="str">
        <f t="shared" si="139"/>
        <v>LI</v>
      </c>
      <c r="K2127" s="74" t="str">
        <f t="shared" si="138"/>
        <v>TAPI</v>
      </c>
      <c r="L2127" s="74" t="str">
        <f t="shared" si="138"/>
        <v>PAD A</v>
      </c>
      <c r="M2127" s="74" t="str">
        <f t="shared" si="136"/>
        <v>TAPI-A007</v>
      </c>
      <c r="N2127" s="71" t="s">
        <v>3382</v>
      </c>
    </row>
    <row r="2128" spans="1:14">
      <c r="A2128" s="74" t="s">
        <v>2940</v>
      </c>
      <c r="B2128" s="74" t="s">
        <v>6406</v>
      </c>
      <c r="C2128" s="74" t="s">
        <v>3067</v>
      </c>
      <c r="D2128" s="74" t="s">
        <v>3516</v>
      </c>
      <c r="E2128" s="74" t="s">
        <v>7587</v>
      </c>
      <c r="F2128" s="74" t="s">
        <v>7588</v>
      </c>
      <c r="G2128" s="74" t="s">
        <v>7588</v>
      </c>
      <c r="H2128" s="74" t="str">
        <f t="shared" si="137"/>
        <v>B57</v>
      </c>
      <c r="I2128" s="74" t="str">
        <f>IF(ISERROR(VLOOKUP(H2128,BD!BN$2:BO$51,2,FALSE)),"",VLOOKUP(H2128,BD!BN$2:BO$51,2,FALSE))</f>
        <v>BLOQUE 57</v>
      </c>
      <c r="J2128" s="74" t="str">
        <f t="shared" si="139"/>
        <v>LI</v>
      </c>
      <c r="K2128" s="74" t="str">
        <f t="shared" si="138"/>
        <v>TAPI</v>
      </c>
      <c r="L2128" s="74" t="str">
        <f t="shared" si="138"/>
        <v>PAD B</v>
      </c>
      <c r="M2128" s="74" t="str">
        <f t="shared" si="136"/>
        <v>TAPI-B017</v>
      </c>
      <c r="N2128" s="71" t="s">
        <v>3382</v>
      </c>
    </row>
    <row r="2129" spans="1:14">
      <c r="A2129" s="74" t="s">
        <v>2940</v>
      </c>
      <c r="B2129" s="74" t="s">
        <v>6406</v>
      </c>
      <c r="C2129" s="74" t="s">
        <v>3067</v>
      </c>
      <c r="D2129" s="74" t="s">
        <v>3516</v>
      </c>
      <c r="E2129" s="74" t="s">
        <v>7589</v>
      </c>
      <c r="F2129" s="74" t="s">
        <v>7590</v>
      </c>
      <c r="G2129" s="74" t="s">
        <v>7590</v>
      </c>
      <c r="H2129" s="74" t="str">
        <f t="shared" si="137"/>
        <v>B57</v>
      </c>
      <c r="I2129" s="74" t="str">
        <f>IF(ISERROR(VLOOKUP(H2129,BD!BN$2:BO$51,2,FALSE)),"",VLOOKUP(H2129,BD!BN$2:BO$51,2,FALSE))</f>
        <v>BLOQUE 57</v>
      </c>
      <c r="J2129" s="74" t="str">
        <f t="shared" si="139"/>
        <v>LI</v>
      </c>
      <c r="K2129" s="74" t="str">
        <f t="shared" si="138"/>
        <v>TAPI</v>
      </c>
      <c r="L2129" s="74" t="str">
        <f t="shared" si="138"/>
        <v>PAD B</v>
      </c>
      <c r="M2129" s="74" t="str">
        <f t="shared" si="136"/>
        <v>TAPI-B009</v>
      </c>
      <c r="N2129" s="71" t="s">
        <v>3382</v>
      </c>
    </row>
    <row r="2130" spans="1:14">
      <c r="A2130" s="74" t="s">
        <v>2940</v>
      </c>
      <c r="B2130" s="74" t="s">
        <v>6406</v>
      </c>
      <c r="C2130" s="74" t="s">
        <v>3067</v>
      </c>
      <c r="D2130" s="74" t="s">
        <v>3516</v>
      </c>
      <c r="E2130" s="74" t="s">
        <v>7591</v>
      </c>
      <c r="F2130" s="74" t="s">
        <v>7592</v>
      </c>
      <c r="G2130" s="74" t="s">
        <v>7592</v>
      </c>
      <c r="H2130" s="74" t="str">
        <f>+A2130</f>
        <v>B57</v>
      </c>
      <c r="I2130" s="74" t="str">
        <f>IF(ISERROR(VLOOKUP(H2130,BD!BN$2:BO$51,2,FALSE)),"",VLOOKUP(H2130,BD!BN$2:BO$51,2,FALSE))</f>
        <v>BLOQUE 57</v>
      </c>
      <c r="J2130" s="74" t="str">
        <f t="shared" si="139"/>
        <v>LI</v>
      </c>
      <c r="K2130" s="74" t="str">
        <f>+C2130</f>
        <v>TAPI</v>
      </c>
      <c r="L2130" s="74" t="str">
        <f>+D2130</f>
        <v>PAD B</v>
      </c>
      <c r="M2130" s="74" t="str">
        <f t="shared" si="136"/>
        <v>TAPI-B016</v>
      </c>
      <c r="N2130" s="71" t="s">
        <v>3382</v>
      </c>
    </row>
    <row r="2131" spans="1:14">
      <c r="A2131" s="74" t="s">
        <v>2940</v>
      </c>
      <c r="B2131" s="74" t="s">
        <v>6406</v>
      </c>
      <c r="C2131" s="74" t="s">
        <v>3067</v>
      </c>
      <c r="D2131" s="74" t="s">
        <v>3516</v>
      </c>
      <c r="E2131" s="74" t="s">
        <v>7591</v>
      </c>
      <c r="F2131" s="74" t="s">
        <v>7592</v>
      </c>
      <c r="G2131" s="74" t="s">
        <v>7593</v>
      </c>
      <c r="H2131" s="74" t="str">
        <f t="shared" si="137"/>
        <v>B57</v>
      </c>
      <c r="I2131" s="74" t="str">
        <f>IF(ISERROR(VLOOKUP(H2131,BD!BN$2:BO$51,2,FALSE)),"",VLOOKUP(H2131,BD!BN$2:BO$51,2,FALSE))</f>
        <v>BLOQUE 57</v>
      </c>
      <c r="J2131" s="74" t="str">
        <f t="shared" si="139"/>
        <v>LI</v>
      </c>
      <c r="K2131" s="74" t="str">
        <f t="shared" si="138"/>
        <v>TAPI</v>
      </c>
      <c r="L2131" s="74" t="str">
        <f t="shared" si="138"/>
        <v>PAD B</v>
      </c>
      <c r="M2131" s="74" t="str">
        <f t="shared" si="136"/>
        <v>TAPI-B016S1</v>
      </c>
      <c r="N2131" s="71" t="s">
        <v>3382</v>
      </c>
    </row>
    <row r="2132" spans="1:14">
      <c r="A2132" s="74" t="s">
        <v>2940</v>
      </c>
      <c r="B2132" s="74" t="s">
        <v>6406</v>
      </c>
      <c r="C2132" s="74" t="s">
        <v>3067</v>
      </c>
      <c r="D2132" s="74" t="s">
        <v>3516</v>
      </c>
      <c r="E2132" s="74" t="s">
        <v>7594</v>
      </c>
      <c r="F2132" s="74" t="s">
        <v>7595</v>
      </c>
      <c r="G2132" s="74" t="s">
        <v>7595</v>
      </c>
      <c r="H2132" s="74" t="str">
        <f t="shared" si="137"/>
        <v>B57</v>
      </c>
      <c r="I2132" s="74" t="str">
        <f>IF(ISERROR(VLOOKUP(H2132,BD!BN$2:BO$51,2,FALSE)),"",VLOOKUP(H2132,BD!BN$2:BO$51,2,FALSE))</f>
        <v>BLOQUE 57</v>
      </c>
      <c r="J2132" s="74" t="str">
        <f t="shared" si="139"/>
        <v>LI</v>
      </c>
      <c r="K2132" s="74" t="str">
        <f t="shared" si="138"/>
        <v>TAPI</v>
      </c>
      <c r="L2132" s="74" t="str">
        <f t="shared" si="138"/>
        <v>PAD B</v>
      </c>
      <c r="M2132" s="74" t="str">
        <f t="shared" si="136"/>
        <v>TAPI-B011</v>
      </c>
      <c r="N2132" s="71" t="s">
        <v>3382</v>
      </c>
    </row>
    <row r="2133" spans="1:14">
      <c r="A2133" s="74" t="s">
        <v>2940</v>
      </c>
      <c r="B2133" s="74" t="s">
        <v>6406</v>
      </c>
      <c r="C2133" s="74" t="s">
        <v>3067</v>
      </c>
      <c r="D2133" s="74" t="s">
        <v>3516</v>
      </c>
      <c r="E2133" s="74" t="s">
        <v>7596</v>
      </c>
      <c r="F2133" s="74" t="s">
        <v>7597</v>
      </c>
      <c r="G2133" s="74" t="s">
        <v>7597</v>
      </c>
      <c r="H2133" s="74" t="str">
        <f t="shared" si="137"/>
        <v>B57</v>
      </c>
      <c r="I2133" s="74" t="str">
        <f>IF(ISERROR(VLOOKUP(H2133,BD!BN$2:BO$51,2,FALSE)),"",VLOOKUP(H2133,BD!BN$2:BO$51,2,FALSE))</f>
        <v>BLOQUE 57</v>
      </c>
      <c r="J2133" s="74" t="str">
        <f t="shared" si="139"/>
        <v>LI</v>
      </c>
      <c r="K2133" s="74" t="str">
        <f t="shared" si="138"/>
        <v>TAPI</v>
      </c>
      <c r="L2133" s="74" t="str">
        <f t="shared" si="138"/>
        <v>PAD B</v>
      </c>
      <c r="M2133" s="74" t="str">
        <f t="shared" ref="M2133:M2196" si="140">+IF(F2133=F2132,E2133&amp;RIGHT(G2133,2),E2133)</f>
        <v>TAPI-B012</v>
      </c>
      <c r="N2133" s="71" t="s">
        <v>3382</v>
      </c>
    </row>
    <row r="2134" spans="1:14">
      <c r="A2134" s="74" t="s">
        <v>2940</v>
      </c>
      <c r="B2134" s="74" t="s">
        <v>6406</v>
      </c>
      <c r="C2134" s="74" t="s">
        <v>3067</v>
      </c>
      <c r="D2134" s="74" t="s">
        <v>3519</v>
      </c>
      <c r="E2134" s="74" t="s">
        <v>7598</v>
      </c>
      <c r="F2134" s="74" t="s">
        <v>7599</v>
      </c>
      <c r="G2134" s="74" t="s">
        <v>7599</v>
      </c>
      <c r="H2134" s="74" t="str">
        <f t="shared" si="137"/>
        <v>B57</v>
      </c>
      <c r="I2134" s="74" t="str">
        <f>IF(ISERROR(VLOOKUP(H2134,BD!BN$2:BO$51,2,FALSE)),"",VLOOKUP(H2134,BD!BN$2:BO$51,2,FALSE))</f>
        <v>BLOQUE 57</v>
      </c>
      <c r="J2134" s="74" t="str">
        <f t="shared" si="139"/>
        <v>LI</v>
      </c>
      <c r="K2134" s="74" t="str">
        <f t="shared" si="138"/>
        <v>TAPI</v>
      </c>
      <c r="L2134" s="74" t="str">
        <f t="shared" si="138"/>
        <v>PAD C</v>
      </c>
      <c r="M2134" s="74" t="str">
        <f t="shared" si="140"/>
        <v>TAPI-C006</v>
      </c>
      <c r="N2134" s="71" t="s">
        <v>3382</v>
      </c>
    </row>
    <row r="2135" spans="1:14">
      <c r="A2135" s="74" t="s">
        <v>2940</v>
      </c>
      <c r="B2135" s="74" t="s">
        <v>6406</v>
      </c>
      <c r="C2135" s="74" t="s">
        <v>3067</v>
      </c>
      <c r="D2135" s="74" t="s">
        <v>3519</v>
      </c>
      <c r="E2135" s="74" t="s">
        <v>7600</v>
      </c>
      <c r="F2135" s="74" t="s">
        <v>7601</v>
      </c>
      <c r="G2135" s="74" t="s">
        <v>7601</v>
      </c>
      <c r="H2135" s="74" t="str">
        <f t="shared" si="137"/>
        <v>B57</v>
      </c>
      <c r="I2135" s="74" t="str">
        <f>IF(ISERROR(VLOOKUP(H2135,BD!BN$2:BO$51,2,FALSE)),"",VLOOKUP(H2135,BD!BN$2:BO$51,2,FALSE))</f>
        <v>BLOQUE 57</v>
      </c>
      <c r="J2135" s="74" t="str">
        <f t="shared" si="139"/>
        <v>LI</v>
      </c>
      <c r="K2135" s="74" t="str">
        <f t="shared" si="138"/>
        <v>TAPI</v>
      </c>
      <c r="L2135" s="74" t="str">
        <f t="shared" si="138"/>
        <v>PAD C</v>
      </c>
      <c r="M2135" s="74" t="str">
        <f t="shared" si="140"/>
        <v>TAPI-C010</v>
      </c>
      <c r="N2135" s="71" t="s">
        <v>3382</v>
      </c>
    </row>
    <row r="2136" spans="1:14">
      <c r="A2136" s="74" t="s">
        <v>2940</v>
      </c>
      <c r="B2136" s="74" t="s">
        <v>6406</v>
      </c>
      <c r="C2136" s="74" t="s">
        <v>3067</v>
      </c>
      <c r="D2136" s="74" t="s">
        <v>3519</v>
      </c>
      <c r="E2136" s="74" t="s">
        <v>7602</v>
      </c>
      <c r="F2136" s="74" t="s">
        <v>7603</v>
      </c>
      <c r="G2136" s="74" t="s">
        <v>7603</v>
      </c>
      <c r="H2136" s="74" t="str">
        <f t="shared" si="137"/>
        <v>B57</v>
      </c>
      <c r="I2136" s="74" t="str">
        <f>IF(ISERROR(VLOOKUP(H2136,BD!BN$2:BO$51,2,FALSE)),"",VLOOKUP(H2136,BD!BN$2:BO$51,2,FALSE))</f>
        <v>BLOQUE 57</v>
      </c>
      <c r="J2136" s="74" t="str">
        <f t="shared" si="139"/>
        <v>LI</v>
      </c>
      <c r="K2136" s="74" t="str">
        <f t="shared" si="138"/>
        <v>TAPI</v>
      </c>
      <c r="L2136" s="74" t="str">
        <f t="shared" si="138"/>
        <v>PAD C</v>
      </c>
      <c r="M2136" s="74" t="str">
        <f t="shared" si="140"/>
        <v>TAPI-C014</v>
      </c>
      <c r="N2136" s="71" t="s">
        <v>3382</v>
      </c>
    </row>
    <row r="2137" spans="1:14">
      <c r="A2137" s="74" t="s">
        <v>2940</v>
      </c>
      <c r="B2137" s="74" t="s">
        <v>6406</v>
      </c>
      <c r="C2137" s="74" t="s">
        <v>3067</v>
      </c>
      <c r="D2137" s="74" t="s">
        <v>3519</v>
      </c>
      <c r="E2137" s="74" t="s">
        <v>7604</v>
      </c>
      <c r="F2137" s="74" t="s">
        <v>7605</v>
      </c>
      <c r="G2137" s="74" t="s">
        <v>7605</v>
      </c>
      <c r="H2137" s="74" t="str">
        <f t="shared" si="137"/>
        <v>B57</v>
      </c>
      <c r="I2137" s="74" t="str">
        <f>IF(ISERROR(VLOOKUP(H2137,BD!BN$2:BO$51,2,FALSE)),"",VLOOKUP(H2137,BD!BN$2:BO$51,2,FALSE))</f>
        <v>BLOQUE 57</v>
      </c>
      <c r="J2137" s="74" t="str">
        <f t="shared" si="139"/>
        <v>LI</v>
      </c>
      <c r="K2137" s="74" t="str">
        <f t="shared" si="138"/>
        <v>TAPI</v>
      </c>
      <c r="L2137" s="74" t="str">
        <f t="shared" si="138"/>
        <v>PAD C</v>
      </c>
      <c r="M2137" s="74" t="str">
        <f t="shared" si="140"/>
        <v>TAPI-C013</v>
      </c>
      <c r="N2137" s="71" t="s">
        <v>3382</v>
      </c>
    </row>
    <row r="2138" spans="1:14">
      <c r="A2138" s="74" t="s">
        <v>2940</v>
      </c>
      <c r="B2138" s="74" t="s">
        <v>6406</v>
      </c>
      <c r="C2138" s="74" t="s">
        <v>3072</v>
      </c>
      <c r="D2138" s="74" t="s">
        <v>3374</v>
      </c>
      <c r="E2138" s="74" t="s">
        <v>7606</v>
      </c>
      <c r="F2138" s="74" t="s">
        <v>7607</v>
      </c>
      <c r="G2138" s="74" t="s">
        <v>7607</v>
      </c>
      <c r="H2138" s="74" t="str">
        <f t="shared" si="137"/>
        <v>B57</v>
      </c>
      <c r="I2138" s="74" t="str">
        <f>IF(ISERROR(VLOOKUP(H2138,BD!BN$2:BO$51,2,FALSE)),"",VLOOKUP(H2138,BD!BN$2:BO$51,2,FALSE))</f>
        <v>BLOQUE 57</v>
      </c>
      <c r="J2138" s="74" t="str">
        <f t="shared" si="139"/>
        <v>LI</v>
      </c>
      <c r="K2138" s="74" t="str">
        <f t="shared" si="138"/>
        <v>TETETE</v>
      </c>
      <c r="L2138" s="74" t="str">
        <f t="shared" si="138"/>
        <v>PAD</v>
      </c>
      <c r="M2138" s="74" t="str">
        <f t="shared" si="140"/>
        <v>TETETE-012</v>
      </c>
      <c r="N2138" s="71" t="s">
        <v>3382</v>
      </c>
    </row>
    <row r="2139" spans="1:14">
      <c r="A2139" s="74" t="s">
        <v>2940</v>
      </c>
      <c r="B2139" s="74" t="s">
        <v>6406</v>
      </c>
      <c r="C2139" s="74" t="s">
        <v>3072</v>
      </c>
      <c r="D2139" s="74" t="s">
        <v>3374</v>
      </c>
      <c r="E2139" s="74" t="s">
        <v>7608</v>
      </c>
      <c r="F2139" s="74" t="s">
        <v>7609</v>
      </c>
      <c r="G2139" s="74" t="s">
        <v>7609</v>
      </c>
      <c r="H2139" s="74" t="str">
        <f t="shared" si="137"/>
        <v>B57</v>
      </c>
      <c r="I2139" s="74" t="str">
        <f>IF(ISERROR(VLOOKUP(H2139,BD!BN$2:BO$51,2,FALSE)),"",VLOOKUP(H2139,BD!BN$2:BO$51,2,FALSE))</f>
        <v>BLOQUE 57</v>
      </c>
      <c r="J2139" s="74" t="str">
        <f t="shared" si="139"/>
        <v>LI</v>
      </c>
      <c r="K2139" s="74" t="str">
        <f t="shared" si="138"/>
        <v>TETETE</v>
      </c>
      <c r="L2139" s="74" t="str">
        <f t="shared" si="138"/>
        <v>PAD</v>
      </c>
      <c r="M2139" s="74" t="str">
        <f t="shared" si="140"/>
        <v>TETETE-002</v>
      </c>
      <c r="N2139" s="71" t="s">
        <v>3382</v>
      </c>
    </row>
    <row r="2140" spans="1:14">
      <c r="A2140" s="74" t="s">
        <v>2940</v>
      </c>
      <c r="B2140" s="74" t="s">
        <v>6406</v>
      </c>
      <c r="C2140" s="74" t="s">
        <v>3072</v>
      </c>
      <c r="D2140" s="74" t="s">
        <v>3374</v>
      </c>
      <c r="E2140" s="74" t="s">
        <v>7610</v>
      </c>
      <c r="F2140" s="74" t="s">
        <v>7611</v>
      </c>
      <c r="G2140" s="74" t="s">
        <v>7611</v>
      </c>
      <c r="H2140" s="74" t="str">
        <f t="shared" si="137"/>
        <v>B57</v>
      </c>
      <c r="I2140" s="74" t="str">
        <f>IF(ISERROR(VLOOKUP(H2140,BD!BN$2:BO$51,2,FALSE)),"",VLOOKUP(H2140,BD!BN$2:BO$51,2,FALSE))</f>
        <v>BLOQUE 57</v>
      </c>
      <c r="J2140" s="74" t="str">
        <f t="shared" si="139"/>
        <v>LI</v>
      </c>
      <c r="K2140" s="74" t="str">
        <f t="shared" si="138"/>
        <v>TETETE</v>
      </c>
      <c r="L2140" s="74" t="str">
        <f t="shared" si="138"/>
        <v>PAD</v>
      </c>
      <c r="M2140" s="74" t="str">
        <f t="shared" si="140"/>
        <v>TETETE-005</v>
      </c>
      <c r="N2140" s="71" t="s">
        <v>3382</v>
      </c>
    </row>
    <row r="2141" spans="1:14">
      <c r="A2141" s="74" t="s">
        <v>2940</v>
      </c>
      <c r="B2141" s="74" t="s">
        <v>6406</v>
      </c>
      <c r="C2141" s="74" t="s">
        <v>3072</v>
      </c>
      <c r="D2141" s="74" t="s">
        <v>3374</v>
      </c>
      <c r="E2141" s="74" t="s">
        <v>7612</v>
      </c>
      <c r="F2141" s="74" t="s">
        <v>7613</v>
      </c>
      <c r="G2141" s="74" t="s">
        <v>7613</v>
      </c>
      <c r="H2141" s="74" t="str">
        <f t="shared" si="137"/>
        <v>B57</v>
      </c>
      <c r="I2141" s="74" t="str">
        <f>IF(ISERROR(VLOOKUP(H2141,BD!BN$2:BO$51,2,FALSE)),"",VLOOKUP(H2141,BD!BN$2:BO$51,2,FALSE))</f>
        <v>BLOQUE 57</v>
      </c>
      <c r="J2141" s="74" t="str">
        <f t="shared" si="139"/>
        <v>LI</v>
      </c>
      <c r="K2141" s="74" t="str">
        <f t="shared" si="138"/>
        <v>TETETE</v>
      </c>
      <c r="L2141" s="74" t="str">
        <f t="shared" si="138"/>
        <v>PAD</v>
      </c>
      <c r="M2141" s="74" t="str">
        <f t="shared" si="140"/>
        <v>TETETE-010</v>
      </c>
      <c r="N2141" s="71" t="s">
        <v>3382</v>
      </c>
    </row>
    <row r="2142" spans="1:14">
      <c r="A2142" s="74" t="s">
        <v>2940</v>
      </c>
      <c r="B2142" s="74" t="s">
        <v>6406</v>
      </c>
      <c r="C2142" s="74" t="s">
        <v>3072</v>
      </c>
      <c r="D2142" s="74" t="s">
        <v>3374</v>
      </c>
      <c r="E2142" s="74" t="s">
        <v>7614</v>
      </c>
      <c r="F2142" s="74" t="s">
        <v>7615</v>
      </c>
      <c r="G2142" s="74" t="s">
        <v>7615</v>
      </c>
      <c r="H2142" s="74" t="str">
        <f t="shared" si="137"/>
        <v>B57</v>
      </c>
      <c r="I2142" s="74" t="str">
        <f>IF(ISERROR(VLOOKUP(H2142,BD!BN$2:BO$51,2,FALSE)),"",VLOOKUP(H2142,BD!BN$2:BO$51,2,FALSE))</f>
        <v>BLOQUE 57</v>
      </c>
      <c r="J2142" s="74" t="str">
        <f t="shared" si="139"/>
        <v>LI</v>
      </c>
      <c r="K2142" s="74" t="str">
        <f t="shared" si="138"/>
        <v>TETETE</v>
      </c>
      <c r="L2142" s="74" t="str">
        <f t="shared" si="138"/>
        <v>PAD</v>
      </c>
      <c r="M2142" s="74" t="str">
        <f t="shared" si="140"/>
        <v>TETETE-009</v>
      </c>
      <c r="N2142" s="71" t="s">
        <v>3382</v>
      </c>
    </row>
    <row r="2143" spans="1:14">
      <c r="A2143" s="74" t="s">
        <v>2940</v>
      </c>
      <c r="B2143" s="74" t="s">
        <v>6406</v>
      </c>
      <c r="C2143" s="74" t="s">
        <v>3072</v>
      </c>
      <c r="D2143" s="74" t="s">
        <v>3374</v>
      </c>
      <c r="E2143" s="74" t="s">
        <v>7616</v>
      </c>
      <c r="F2143" s="74" t="s">
        <v>7617</v>
      </c>
      <c r="G2143" s="74" t="s">
        <v>7617</v>
      </c>
      <c r="H2143" s="74" t="str">
        <f t="shared" si="137"/>
        <v>B57</v>
      </c>
      <c r="I2143" s="74" t="str">
        <f>IF(ISERROR(VLOOKUP(H2143,BD!BN$2:BO$51,2,FALSE)),"",VLOOKUP(H2143,BD!BN$2:BO$51,2,FALSE))</f>
        <v>BLOQUE 57</v>
      </c>
      <c r="J2143" s="74" t="str">
        <f t="shared" si="139"/>
        <v>LI</v>
      </c>
      <c r="K2143" s="74" t="str">
        <f t="shared" si="138"/>
        <v>TETETE</v>
      </c>
      <c r="L2143" s="74" t="str">
        <f t="shared" si="138"/>
        <v>PAD</v>
      </c>
      <c r="M2143" s="74" t="str">
        <f t="shared" si="140"/>
        <v>TETETE-008</v>
      </c>
      <c r="N2143" s="71" t="s">
        <v>3382</v>
      </c>
    </row>
    <row r="2144" spans="1:14">
      <c r="A2144" s="74" t="s">
        <v>2940</v>
      </c>
      <c r="B2144" s="74" t="s">
        <v>6406</v>
      </c>
      <c r="C2144" s="74" t="s">
        <v>3072</v>
      </c>
      <c r="D2144" s="74" t="s">
        <v>3374</v>
      </c>
      <c r="E2144" s="74" t="s">
        <v>7618</v>
      </c>
      <c r="F2144" s="74" t="s">
        <v>7619</v>
      </c>
      <c r="G2144" s="74" t="s">
        <v>7619</v>
      </c>
      <c r="H2144" s="74" t="str">
        <f t="shared" si="137"/>
        <v>B57</v>
      </c>
      <c r="I2144" s="74" t="str">
        <f>IF(ISERROR(VLOOKUP(H2144,BD!BN$2:BO$51,2,FALSE)),"",VLOOKUP(H2144,BD!BN$2:BO$51,2,FALSE))</f>
        <v>BLOQUE 57</v>
      </c>
      <c r="J2144" s="74" t="str">
        <f t="shared" si="139"/>
        <v>LI</v>
      </c>
      <c r="K2144" s="74" t="str">
        <f t="shared" si="138"/>
        <v>TETETE</v>
      </c>
      <c r="L2144" s="74" t="str">
        <f t="shared" si="138"/>
        <v>PAD</v>
      </c>
      <c r="M2144" s="74" t="str">
        <f t="shared" si="140"/>
        <v>TETETE-007</v>
      </c>
      <c r="N2144" s="71" t="s">
        <v>3382</v>
      </c>
    </row>
    <row r="2145" spans="1:14">
      <c r="A2145" s="74" t="s">
        <v>2940</v>
      </c>
      <c r="B2145" s="74" t="s">
        <v>6406</v>
      </c>
      <c r="C2145" s="74" t="s">
        <v>3072</v>
      </c>
      <c r="D2145" s="74" t="s">
        <v>3374</v>
      </c>
      <c r="E2145" s="74" t="s">
        <v>7620</v>
      </c>
      <c r="F2145" s="74" t="s">
        <v>7621</v>
      </c>
      <c r="G2145" s="74" t="s">
        <v>7621</v>
      </c>
      <c r="H2145" s="74" t="str">
        <f t="shared" si="137"/>
        <v>B57</v>
      </c>
      <c r="I2145" s="74" t="str">
        <f>IF(ISERROR(VLOOKUP(H2145,BD!BN$2:BO$51,2,FALSE)),"",VLOOKUP(H2145,BD!BN$2:BO$51,2,FALSE))</f>
        <v>BLOQUE 57</v>
      </c>
      <c r="J2145" s="74" t="str">
        <f t="shared" si="139"/>
        <v>LI</v>
      </c>
      <c r="K2145" s="74" t="str">
        <f t="shared" si="138"/>
        <v>TETETE</v>
      </c>
      <c r="L2145" s="74" t="str">
        <f t="shared" si="138"/>
        <v>PAD</v>
      </c>
      <c r="M2145" s="74" t="str">
        <f t="shared" si="140"/>
        <v>TETETE-001</v>
      </c>
      <c r="N2145" s="71" t="s">
        <v>3382</v>
      </c>
    </row>
    <row r="2146" spans="1:14">
      <c r="A2146" s="74" t="s">
        <v>2940</v>
      </c>
      <c r="B2146" s="74" t="s">
        <v>6406</v>
      </c>
      <c r="C2146" s="74" t="s">
        <v>3072</v>
      </c>
      <c r="D2146" s="74" t="s">
        <v>3374</v>
      </c>
      <c r="E2146" s="74" t="s">
        <v>7622</v>
      </c>
      <c r="F2146" s="74" t="s">
        <v>7623</v>
      </c>
      <c r="G2146" s="74" t="s">
        <v>7623</v>
      </c>
      <c r="H2146" s="74" t="str">
        <f t="shared" si="137"/>
        <v>B57</v>
      </c>
      <c r="I2146" s="74" t="str">
        <f>IF(ISERROR(VLOOKUP(H2146,BD!BN$2:BO$51,2,FALSE)),"",VLOOKUP(H2146,BD!BN$2:BO$51,2,FALSE))</f>
        <v>BLOQUE 57</v>
      </c>
      <c r="J2146" s="74" t="str">
        <f t="shared" si="139"/>
        <v>LI</v>
      </c>
      <c r="K2146" s="74" t="str">
        <f t="shared" si="138"/>
        <v>TETETE</v>
      </c>
      <c r="L2146" s="74" t="str">
        <f t="shared" si="138"/>
        <v>PAD</v>
      </c>
      <c r="M2146" s="74" t="str">
        <f t="shared" si="140"/>
        <v>TETETE-003</v>
      </c>
      <c r="N2146" s="71" t="s">
        <v>3382</v>
      </c>
    </row>
    <row r="2147" spans="1:14">
      <c r="A2147" s="74" t="s">
        <v>2940</v>
      </c>
      <c r="B2147" s="74" t="s">
        <v>6406</v>
      </c>
      <c r="C2147" s="74" t="s">
        <v>3072</v>
      </c>
      <c r="D2147" s="74" t="s">
        <v>3489</v>
      </c>
      <c r="E2147" s="74" t="s">
        <v>7624</v>
      </c>
      <c r="F2147" s="74" t="s">
        <v>7625</v>
      </c>
      <c r="G2147" s="74" t="s">
        <v>7625</v>
      </c>
      <c r="H2147" s="74" t="str">
        <f t="shared" si="137"/>
        <v>B57</v>
      </c>
      <c r="I2147" s="74" t="str">
        <f>IF(ISERROR(VLOOKUP(H2147,BD!BN$2:BO$51,2,FALSE)),"",VLOOKUP(H2147,BD!BN$2:BO$51,2,FALSE))</f>
        <v>BLOQUE 57</v>
      </c>
      <c r="J2147" s="74" t="str">
        <f t="shared" si="139"/>
        <v>LI</v>
      </c>
      <c r="K2147" s="74" t="str">
        <f t="shared" si="138"/>
        <v>TETETE</v>
      </c>
      <c r="L2147" s="74" t="str">
        <f t="shared" si="138"/>
        <v>PAD A</v>
      </c>
      <c r="M2147" s="74" t="str">
        <f t="shared" si="140"/>
        <v>TETETE-A021</v>
      </c>
      <c r="N2147" s="71" t="s">
        <v>3382</v>
      </c>
    </row>
    <row r="2148" spans="1:14">
      <c r="A2148" s="74" t="s">
        <v>2940</v>
      </c>
      <c r="B2148" s="74" t="s">
        <v>6406</v>
      </c>
      <c r="C2148" s="74" t="s">
        <v>3072</v>
      </c>
      <c r="D2148" s="74" t="s">
        <v>3489</v>
      </c>
      <c r="E2148" s="74" t="s">
        <v>7626</v>
      </c>
      <c r="F2148" s="74" t="s">
        <v>7627</v>
      </c>
      <c r="G2148" s="74" t="s">
        <v>7627</v>
      </c>
      <c r="H2148" s="74" t="str">
        <f t="shared" si="137"/>
        <v>B57</v>
      </c>
      <c r="I2148" s="74" t="str">
        <f>IF(ISERROR(VLOOKUP(H2148,BD!BN$2:BO$51,2,FALSE)),"",VLOOKUP(H2148,BD!BN$2:BO$51,2,FALSE))</f>
        <v>BLOQUE 57</v>
      </c>
      <c r="J2148" s="74" t="str">
        <f t="shared" si="139"/>
        <v>LI</v>
      </c>
      <c r="K2148" s="74" t="str">
        <f t="shared" si="138"/>
        <v>TETETE</v>
      </c>
      <c r="L2148" s="74" t="str">
        <f t="shared" si="138"/>
        <v>PAD A</v>
      </c>
      <c r="M2148" s="74" t="str">
        <f t="shared" si="140"/>
        <v>TETETE-A020</v>
      </c>
      <c r="N2148" s="71" t="s">
        <v>3382</v>
      </c>
    </row>
    <row r="2149" spans="1:14">
      <c r="A2149" s="74" t="s">
        <v>2940</v>
      </c>
      <c r="B2149" s="74" t="s">
        <v>6406</v>
      </c>
      <c r="C2149" s="74" t="s">
        <v>3072</v>
      </c>
      <c r="D2149" s="74" t="s">
        <v>3489</v>
      </c>
      <c r="E2149" s="74" t="s">
        <v>7628</v>
      </c>
      <c r="F2149" s="74" t="s">
        <v>7629</v>
      </c>
      <c r="G2149" s="74" t="s">
        <v>7629</v>
      </c>
      <c r="H2149" s="74" t="str">
        <f t="shared" si="137"/>
        <v>B57</v>
      </c>
      <c r="I2149" s="74" t="str">
        <f>IF(ISERROR(VLOOKUP(H2149,BD!BN$2:BO$51,2,FALSE)),"",VLOOKUP(H2149,BD!BN$2:BO$51,2,FALSE))</f>
        <v>BLOQUE 57</v>
      </c>
      <c r="J2149" s="74" t="str">
        <f t="shared" si="139"/>
        <v>LI</v>
      </c>
      <c r="K2149" s="74" t="str">
        <f t="shared" si="138"/>
        <v>TETETE</v>
      </c>
      <c r="L2149" s="74" t="str">
        <f t="shared" si="138"/>
        <v>PAD A</v>
      </c>
      <c r="M2149" s="74" t="str">
        <f t="shared" si="140"/>
        <v>TETETE-A011</v>
      </c>
      <c r="N2149" s="71" t="s">
        <v>3382</v>
      </c>
    </row>
    <row r="2150" spans="1:14">
      <c r="A2150" s="74" t="s">
        <v>2940</v>
      </c>
      <c r="B2150" s="74" t="s">
        <v>6406</v>
      </c>
      <c r="C2150" s="74" t="s">
        <v>3072</v>
      </c>
      <c r="D2150" s="74" t="s">
        <v>3516</v>
      </c>
      <c r="E2150" s="74" t="s">
        <v>7630</v>
      </c>
      <c r="F2150" s="74" t="s">
        <v>7631</v>
      </c>
      <c r="G2150" s="74" t="s">
        <v>7631</v>
      </c>
      <c r="H2150" s="74" t="str">
        <f t="shared" si="137"/>
        <v>B57</v>
      </c>
      <c r="I2150" s="74" t="str">
        <f>IF(ISERROR(VLOOKUP(H2150,BD!BN$2:BO$51,2,FALSE)),"",VLOOKUP(H2150,BD!BN$2:BO$51,2,FALSE))</f>
        <v>BLOQUE 57</v>
      </c>
      <c r="J2150" s="74" t="str">
        <f t="shared" si="139"/>
        <v>LI</v>
      </c>
      <c r="K2150" s="74" t="str">
        <f t="shared" si="138"/>
        <v>TETETE</v>
      </c>
      <c r="L2150" s="74" t="str">
        <f t="shared" si="138"/>
        <v>PAD B</v>
      </c>
      <c r="M2150" s="74" t="str">
        <f t="shared" si="140"/>
        <v>TETETE-B004</v>
      </c>
      <c r="N2150" s="71" t="s">
        <v>3382</v>
      </c>
    </row>
    <row r="2151" spans="1:14">
      <c r="A2151" s="74" t="s">
        <v>2940</v>
      </c>
      <c r="B2151" s="74" t="s">
        <v>6406</v>
      </c>
      <c r="C2151" s="74" t="s">
        <v>3072</v>
      </c>
      <c r="D2151" s="74" t="s">
        <v>3516</v>
      </c>
      <c r="E2151" s="74" t="s">
        <v>7632</v>
      </c>
      <c r="F2151" s="74" t="s">
        <v>7633</v>
      </c>
      <c r="G2151" s="74" t="s">
        <v>7633</v>
      </c>
      <c r="H2151" s="74" t="str">
        <f t="shared" si="137"/>
        <v>B57</v>
      </c>
      <c r="I2151" s="74" t="str">
        <f>IF(ISERROR(VLOOKUP(H2151,BD!BN$2:BO$51,2,FALSE)),"",VLOOKUP(H2151,BD!BN$2:BO$51,2,FALSE))</f>
        <v>BLOQUE 57</v>
      </c>
      <c r="J2151" s="74" t="str">
        <f t="shared" si="139"/>
        <v>LI</v>
      </c>
      <c r="K2151" s="74" t="str">
        <f t="shared" si="138"/>
        <v>TETETE</v>
      </c>
      <c r="L2151" s="74" t="str">
        <f t="shared" si="138"/>
        <v>PAD B</v>
      </c>
      <c r="M2151" s="74" t="str">
        <f t="shared" si="140"/>
        <v>TETETE-B015</v>
      </c>
      <c r="N2151" s="71" t="s">
        <v>3382</v>
      </c>
    </row>
    <row r="2152" spans="1:14">
      <c r="A2152" s="74" t="s">
        <v>2940</v>
      </c>
      <c r="B2152" s="74" t="s">
        <v>6309</v>
      </c>
      <c r="C2152" s="74" t="s">
        <v>7634</v>
      </c>
      <c r="D2152" s="74" t="s">
        <v>3374</v>
      </c>
      <c r="E2152" s="74" t="s">
        <v>7635</v>
      </c>
      <c r="F2152" s="74" t="s">
        <v>7636</v>
      </c>
      <c r="G2152" s="74" t="s">
        <v>7636</v>
      </c>
      <c r="H2152" s="74" t="str">
        <f t="shared" si="137"/>
        <v>B57</v>
      </c>
      <c r="I2152" s="74" t="str">
        <f>IF(ISERROR(VLOOKUP(H2152,BD!BN$2:BO$51,2,FALSE)),"",VLOOKUP(H2152,BD!BN$2:BO$51,2,FALSE))</f>
        <v>BLOQUE 57</v>
      </c>
      <c r="J2152" s="74" t="str">
        <f t="shared" si="139"/>
        <v>SH</v>
      </c>
      <c r="K2152" s="74" t="str">
        <f t="shared" si="138"/>
        <v>VISTA</v>
      </c>
      <c r="L2152" s="74" t="str">
        <f t="shared" si="138"/>
        <v>PAD</v>
      </c>
      <c r="M2152" s="74" t="str">
        <f t="shared" si="140"/>
        <v>VISTA-001</v>
      </c>
      <c r="N2152" s="71" t="s">
        <v>3382</v>
      </c>
    </row>
    <row r="2153" spans="1:14" hidden="1">
      <c r="A2153" s="74" t="s">
        <v>2946</v>
      </c>
      <c r="B2153" s="74" t="s">
        <v>7637</v>
      </c>
      <c r="C2153" s="74" t="s">
        <v>7638</v>
      </c>
      <c r="D2153" s="74" t="s">
        <v>3374</v>
      </c>
      <c r="E2153" s="74" t="s">
        <v>7639</v>
      </c>
      <c r="F2153" s="74" t="s">
        <v>7640</v>
      </c>
      <c r="G2153" s="74" t="s">
        <v>7640</v>
      </c>
      <c r="H2153" s="74" t="str">
        <f t="shared" si="137"/>
        <v>B58</v>
      </c>
      <c r="I2153" s="74" t="str">
        <f>IF(ISERROR(VLOOKUP(H2153,BD!BN$2:BO$51,2,FALSE)),"",VLOOKUP(H2153,BD!BN$2:BO$51,2,FALSE))</f>
        <v>BLOQUE 58</v>
      </c>
      <c r="J2153" s="74" t="str">
        <f t="shared" si="139"/>
        <v>CU</v>
      </c>
      <c r="K2153" s="74" t="str">
        <f t="shared" si="138"/>
        <v>ALAMA</v>
      </c>
      <c r="L2153" s="74" t="str">
        <f t="shared" si="138"/>
        <v>PAD</v>
      </c>
      <c r="M2153" s="74" t="str">
        <f t="shared" si="140"/>
        <v>ALAMA-001</v>
      </c>
      <c r="N2153" s="71" t="s">
        <v>3382</v>
      </c>
    </row>
    <row r="2154" spans="1:14" hidden="1">
      <c r="A2154" s="74" t="s">
        <v>2946</v>
      </c>
      <c r="B2154" s="74" t="s">
        <v>7637</v>
      </c>
      <c r="C2154" s="74" t="s">
        <v>7641</v>
      </c>
      <c r="D2154" s="74" t="s">
        <v>3374</v>
      </c>
      <c r="E2154" s="74" t="s">
        <v>7642</v>
      </c>
      <c r="F2154" s="74" t="s">
        <v>7643</v>
      </c>
      <c r="G2154" s="74" t="s">
        <v>7643</v>
      </c>
      <c r="H2154" s="74" t="str">
        <f t="shared" si="137"/>
        <v>B58</v>
      </c>
      <c r="I2154" s="74" t="str">
        <f>IF(ISERROR(VLOOKUP(H2154,BD!BN$2:BO$51,2,FALSE)),"",VLOOKUP(H2154,BD!BN$2:BO$51,2,FALSE))</f>
        <v>BLOQUE 58</v>
      </c>
      <c r="J2154" s="74" t="str">
        <f t="shared" si="139"/>
        <v>CU</v>
      </c>
      <c r="K2154" s="74" t="str">
        <f t="shared" si="138"/>
        <v>AMILCAR ESPINEL</v>
      </c>
      <c r="L2154" s="74" t="str">
        <f t="shared" si="138"/>
        <v>PAD</v>
      </c>
      <c r="M2154" s="74" t="str">
        <f t="shared" si="140"/>
        <v>AMILCAR ESPINEL DIAZ-001</v>
      </c>
      <c r="N2154" s="71" t="s">
        <v>3382</v>
      </c>
    </row>
    <row r="2155" spans="1:14" hidden="1">
      <c r="A2155" s="74" t="s">
        <v>2946</v>
      </c>
      <c r="B2155" s="74" t="s">
        <v>7637</v>
      </c>
      <c r="C2155" s="74" t="s">
        <v>2762</v>
      </c>
      <c r="D2155" s="74" t="s">
        <v>3374</v>
      </c>
      <c r="E2155" s="74" t="s">
        <v>7644</v>
      </c>
      <c r="F2155" s="74" t="s">
        <v>7645</v>
      </c>
      <c r="G2155" s="74" t="s">
        <v>7645</v>
      </c>
      <c r="H2155" s="74" t="str">
        <f t="shared" ref="H2155:H2220" si="141">+A2155</f>
        <v>B58</v>
      </c>
      <c r="I2155" s="74" t="str">
        <f>IF(ISERROR(VLOOKUP(H2155,BD!BN$2:BO$51,2,FALSE)),"",VLOOKUP(H2155,BD!BN$2:BO$51,2,FALSE))</f>
        <v>BLOQUE 58</v>
      </c>
      <c r="J2155" s="74" t="str">
        <f t="shared" si="139"/>
        <v>CU</v>
      </c>
      <c r="K2155" s="74" t="str">
        <f t="shared" si="138"/>
        <v>BLANCA</v>
      </c>
      <c r="L2155" s="74" t="str">
        <f t="shared" si="138"/>
        <v>PAD</v>
      </c>
      <c r="M2155" s="74" t="str">
        <f t="shared" si="140"/>
        <v>BLANCA-003</v>
      </c>
      <c r="N2155" s="71" t="s">
        <v>3382</v>
      </c>
    </row>
    <row r="2156" spans="1:14" hidden="1">
      <c r="A2156" s="74" t="s">
        <v>2946</v>
      </c>
      <c r="B2156" s="74" t="s">
        <v>7637</v>
      </c>
      <c r="C2156" s="74" t="s">
        <v>2762</v>
      </c>
      <c r="D2156" s="74" t="s">
        <v>3489</v>
      </c>
      <c r="E2156" s="74" t="s">
        <v>7646</v>
      </c>
      <c r="F2156" s="74" t="s">
        <v>7647</v>
      </c>
      <c r="G2156" s="74" t="s">
        <v>7647</v>
      </c>
      <c r="H2156" s="74" t="str">
        <f t="shared" si="141"/>
        <v>B58</v>
      </c>
      <c r="I2156" s="74" t="str">
        <f>IF(ISERROR(VLOOKUP(H2156,BD!BN$2:BO$51,2,FALSE)),"",VLOOKUP(H2156,BD!BN$2:BO$51,2,FALSE))</f>
        <v>BLOQUE 58</v>
      </c>
      <c r="J2156" s="74" t="str">
        <f t="shared" si="139"/>
        <v>CU</v>
      </c>
      <c r="K2156" s="74" t="str">
        <f t="shared" si="138"/>
        <v>BLANCA</v>
      </c>
      <c r="L2156" s="74" t="str">
        <f t="shared" si="138"/>
        <v>PAD A</v>
      </c>
      <c r="M2156" s="74" t="str">
        <f t="shared" si="140"/>
        <v>BLANCA-A001</v>
      </c>
      <c r="N2156" s="71" t="s">
        <v>3382</v>
      </c>
    </row>
    <row r="2157" spans="1:14" hidden="1">
      <c r="A2157" s="74" t="s">
        <v>2946</v>
      </c>
      <c r="B2157" s="74" t="s">
        <v>7637</v>
      </c>
      <c r="C2157" s="74" t="s">
        <v>2762</v>
      </c>
      <c r="D2157" s="74" t="s">
        <v>3489</v>
      </c>
      <c r="E2157" s="74" t="s">
        <v>7648</v>
      </c>
      <c r="F2157" s="74" t="s">
        <v>7649</v>
      </c>
      <c r="G2157" s="74" t="s">
        <v>7649</v>
      </c>
      <c r="H2157" s="74" t="str">
        <f t="shared" si="141"/>
        <v>B58</v>
      </c>
      <c r="I2157" s="74" t="str">
        <f>IF(ISERROR(VLOOKUP(H2157,BD!BN$2:BO$51,2,FALSE)),"",VLOOKUP(H2157,BD!BN$2:BO$51,2,FALSE))</f>
        <v>BLOQUE 58</v>
      </c>
      <c r="J2157" s="74" t="str">
        <f t="shared" si="139"/>
        <v>CU</v>
      </c>
      <c r="K2157" s="74" t="str">
        <f t="shared" si="138"/>
        <v>BLANCA</v>
      </c>
      <c r="L2157" s="74" t="str">
        <f t="shared" si="138"/>
        <v>PAD A</v>
      </c>
      <c r="M2157" s="74" t="str">
        <f t="shared" si="140"/>
        <v>BLANCA-A002</v>
      </c>
      <c r="N2157" s="71" t="s">
        <v>3382</v>
      </c>
    </row>
    <row r="2158" spans="1:14" hidden="1">
      <c r="A2158" s="74" t="s">
        <v>2946</v>
      </c>
      <c r="B2158" s="74" t="s">
        <v>7637</v>
      </c>
      <c r="C2158" s="74" t="s">
        <v>2762</v>
      </c>
      <c r="D2158" s="74" t="s">
        <v>3516</v>
      </c>
      <c r="E2158" s="74" t="s">
        <v>7650</v>
      </c>
      <c r="F2158" s="74" t="s">
        <v>7651</v>
      </c>
      <c r="G2158" s="74" t="s">
        <v>7651</v>
      </c>
      <c r="H2158" s="74" t="str">
        <f t="shared" si="141"/>
        <v>B58</v>
      </c>
      <c r="I2158" s="74" t="str">
        <f>IF(ISERROR(VLOOKUP(H2158,BD!BN$2:BO$51,2,FALSE)),"",VLOOKUP(H2158,BD!BN$2:BO$51,2,FALSE))</f>
        <v>BLOQUE 58</v>
      </c>
      <c r="J2158" s="74" t="str">
        <f t="shared" si="139"/>
        <v>CU</v>
      </c>
      <c r="K2158" s="74" t="str">
        <f t="shared" si="138"/>
        <v>BLANCA</v>
      </c>
      <c r="L2158" s="74" t="str">
        <f t="shared" si="138"/>
        <v>PAD B</v>
      </c>
      <c r="M2158" s="74" t="str">
        <f t="shared" si="140"/>
        <v>BLANCA-B004</v>
      </c>
      <c r="N2158" s="71" t="s">
        <v>3382</v>
      </c>
    </row>
    <row r="2159" spans="1:14" hidden="1">
      <c r="A2159" s="74" t="s">
        <v>2946</v>
      </c>
      <c r="B2159" s="74" t="s">
        <v>7637</v>
      </c>
      <c r="C2159" s="74" t="s">
        <v>2762</v>
      </c>
      <c r="D2159" s="74" t="s">
        <v>3516</v>
      </c>
      <c r="E2159" s="74" t="s">
        <v>7652</v>
      </c>
      <c r="F2159" s="74" t="s">
        <v>7653</v>
      </c>
      <c r="G2159" s="74" t="s">
        <v>7653</v>
      </c>
      <c r="H2159" s="74" t="str">
        <f t="shared" si="141"/>
        <v>B58</v>
      </c>
      <c r="I2159" s="74" t="str">
        <f>IF(ISERROR(VLOOKUP(H2159,BD!BN$2:BO$51,2,FALSE)),"",VLOOKUP(H2159,BD!BN$2:BO$51,2,FALSE))</f>
        <v>BLOQUE 58</v>
      </c>
      <c r="J2159" s="74" t="str">
        <f t="shared" si="139"/>
        <v>CU</v>
      </c>
      <c r="K2159" s="74" t="str">
        <f t="shared" si="138"/>
        <v>BLANCA</v>
      </c>
      <c r="L2159" s="74" t="str">
        <f t="shared" si="138"/>
        <v>PAD B</v>
      </c>
      <c r="M2159" s="74" t="str">
        <f t="shared" si="140"/>
        <v>BLANCA-B005</v>
      </c>
      <c r="N2159" s="71" t="s">
        <v>3382</v>
      </c>
    </row>
    <row r="2160" spans="1:14" hidden="1">
      <c r="A2160" s="74" t="s">
        <v>2946</v>
      </c>
      <c r="B2160" s="74" t="s">
        <v>7637</v>
      </c>
      <c r="C2160" s="74" t="s">
        <v>7654</v>
      </c>
      <c r="D2160" s="74" t="s">
        <v>3489</v>
      </c>
      <c r="E2160" s="74" t="s">
        <v>7655</v>
      </c>
      <c r="F2160" s="74" t="s">
        <v>7656</v>
      </c>
      <c r="G2160" s="74" t="s">
        <v>7656</v>
      </c>
      <c r="H2160" s="74" t="str">
        <f t="shared" si="141"/>
        <v>B58</v>
      </c>
      <c r="I2160" s="74" t="str">
        <f>IF(ISERROR(VLOOKUP(H2160,BD!BN$2:BO$51,2,FALSE)),"",VLOOKUP(H2160,BD!BN$2:BO$51,2,FALSE))</f>
        <v>BLOQUE 58</v>
      </c>
      <c r="J2160" s="74" t="str">
        <f>IF(B2160="","",B2160)</f>
        <v>CU</v>
      </c>
      <c r="K2160" s="74" t="str">
        <f t="shared" si="138"/>
        <v>BLANCA OESTE</v>
      </c>
      <c r="L2160" s="74" t="str">
        <f t="shared" si="138"/>
        <v>PAD A</v>
      </c>
      <c r="M2160" s="74" t="str">
        <f t="shared" si="140"/>
        <v>BLANCA OESTE-A001</v>
      </c>
      <c r="N2160" s="71" t="s">
        <v>3382</v>
      </c>
    </row>
    <row r="2161" spans="1:14" hidden="1">
      <c r="A2161" s="74" t="s">
        <v>2946</v>
      </c>
      <c r="B2161" s="74" t="s">
        <v>7637</v>
      </c>
      <c r="C2161" s="74" t="s">
        <v>2780</v>
      </c>
      <c r="D2161" s="74" t="s">
        <v>3374</v>
      </c>
      <c r="E2161" s="74" t="s">
        <v>7657</v>
      </c>
      <c r="F2161" s="74" t="s">
        <v>7658</v>
      </c>
      <c r="G2161" s="74" t="s">
        <v>7658</v>
      </c>
      <c r="H2161" s="74" t="str">
        <f t="shared" si="141"/>
        <v>B58</v>
      </c>
      <c r="I2161" s="74" t="str">
        <f>IF(ISERROR(VLOOKUP(H2161,BD!BN$2:BO$51,2,FALSE)),"",VLOOKUP(H2161,BD!BN$2:BO$51,2,FALSE))</f>
        <v>BLOQUE 58</v>
      </c>
      <c r="J2161" s="74" t="str">
        <f t="shared" si="139"/>
        <v>CU</v>
      </c>
      <c r="K2161" s="74" t="str">
        <f t="shared" si="138"/>
        <v>CALUMENIA</v>
      </c>
      <c r="L2161" s="74" t="str">
        <f t="shared" si="138"/>
        <v>PAD</v>
      </c>
      <c r="M2161" s="74" t="str">
        <f t="shared" si="140"/>
        <v>CALUMENIA-001</v>
      </c>
      <c r="N2161" s="71" t="s">
        <v>3382</v>
      </c>
    </row>
    <row r="2162" spans="1:14" hidden="1">
      <c r="A2162" s="74" t="s">
        <v>2946</v>
      </c>
      <c r="B2162" s="74" t="s">
        <v>7637</v>
      </c>
      <c r="C2162" s="74" t="s">
        <v>7659</v>
      </c>
      <c r="D2162" s="74" t="s">
        <v>3374</v>
      </c>
      <c r="E2162" s="74" t="s">
        <v>7660</v>
      </c>
      <c r="F2162" s="74" t="s">
        <v>7661</v>
      </c>
      <c r="G2162" s="74" t="s">
        <v>7661</v>
      </c>
      <c r="H2162" s="74" t="str">
        <f t="shared" si="141"/>
        <v>B58</v>
      </c>
      <c r="I2162" s="74" t="str">
        <f>IF(ISERROR(VLOOKUP(H2162,BD!BN$2:BO$51,2,FALSE)),"",VLOOKUP(H2162,BD!BN$2:BO$51,2,FALSE))</f>
        <v>BLOQUE 58</v>
      </c>
      <c r="J2162" s="74" t="str">
        <f t="shared" si="139"/>
        <v>CU</v>
      </c>
      <c r="K2162" s="74" t="str">
        <f t="shared" si="138"/>
        <v>COFANE</v>
      </c>
      <c r="L2162" s="74" t="str">
        <f t="shared" si="138"/>
        <v>PAD</v>
      </c>
      <c r="M2162" s="74" t="str">
        <f t="shared" si="140"/>
        <v>COFANE-001</v>
      </c>
      <c r="N2162" s="71" t="s">
        <v>3382</v>
      </c>
    </row>
    <row r="2163" spans="1:14" hidden="1">
      <c r="A2163" s="74" t="s">
        <v>2946</v>
      </c>
      <c r="B2163" s="74" t="s">
        <v>7637</v>
      </c>
      <c r="C2163" s="74" t="s">
        <v>2875</v>
      </c>
      <c r="D2163" s="74" t="s">
        <v>3374</v>
      </c>
      <c r="E2163" s="74" t="s">
        <v>7662</v>
      </c>
      <c r="F2163" s="74" t="s">
        <v>7663</v>
      </c>
      <c r="G2163" s="74" t="s">
        <v>7663</v>
      </c>
      <c r="H2163" s="74" t="str">
        <f t="shared" si="141"/>
        <v>B58</v>
      </c>
      <c r="I2163" s="74" t="str">
        <f>IF(ISERROR(VLOOKUP(H2163,BD!BN$2:BO$51,2,FALSE)),"",VLOOKUP(H2163,BD!BN$2:BO$51,2,FALSE))</f>
        <v>BLOQUE 58</v>
      </c>
      <c r="J2163" s="74" t="str">
        <f t="shared" si="139"/>
        <v>CU</v>
      </c>
      <c r="K2163" s="74" t="str">
        <f t="shared" si="138"/>
        <v>CUYABENO</v>
      </c>
      <c r="L2163" s="74" t="str">
        <f t="shared" si="138"/>
        <v>PAD</v>
      </c>
      <c r="M2163" s="74" t="str">
        <f t="shared" si="140"/>
        <v>CUYABENO-011</v>
      </c>
      <c r="N2163" s="71" t="s">
        <v>3382</v>
      </c>
    </row>
    <row r="2164" spans="1:14" hidden="1">
      <c r="A2164" s="74" t="s">
        <v>2946</v>
      </c>
      <c r="B2164" s="74" t="s">
        <v>7637</v>
      </c>
      <c r="C2164" s="74" t="s">
        <v>2875</v>
      </c>
      <c r="D2164" s="74" t="s">
        <v>3374</v>
      </c>
      <c r="E2164" s="74" t="s">
        <v>7664</v>
      </c>
      <c r="F2164" s="74" t="s">
        <v>7665</v>
      </c>
      <c r="G2164" s="74" t="s">
        <v>7665</v>
      </c>
      <c r="H2164" s="74" t="str">
        <f t="shared" si="141"/>
        <v>B58</v>
      </c>
      <c r="I2164" s="74" t="str">
        <f>IF(ISERROR(VLOOKUP(H2164,BD!BN$2:BO$51,2,FALSE)),"",VLOOKUP(H2164,BD!BN$2:BO$51,2,FALSE))</f>
        <v>BLOQUE 58</v>
      </c>
      <c r="J2164" s="74" t="str">
        <f t="shared" si="139"/>
        <v>CU</v>
      </c>
      <c r="K2164" s="74" t="str">
        <f t="shared" si="138"/>
        <v>CUYABENO</v>
      </c>
      <c r="L2164" s="74" t="str">
        <f t="shared" si="138"/>
        <v>PAD</v>
      </c>
      <c r="M2164" s="74" t="str">
        <f t="shared" si="140"/>
        <v>CUYABENO-001</v>
      </c>
      <c r="N2164" s="71" t="s">
        <v>3382</v>
      </c>
    </row>
    <row r="2165" spans="1:14" hidden="1">
      <c r="A2165" s="74" t="s">
        <v>2946</v>
      </c>
      <c r="B2165" s="74" t="s">
        <v>7637</v>
      </c>
      <c r="C2165" s="74" t="s">
        <v>2875</v>
      </c>
      <c r="D2165" s="74" t="s">
        <v>3374</v>
      </c>
      <c r="E2165" s="74" t="s">
        <v>7666</v>
      </c>
      <c r="F2165" s="74" t="s">
        <v>7667</v>
      </c>
      <c r="G2165" s="74" t="s">
        <v>7667</v>
      </c>
      <c r="H2165" s="74" t="str">
        <f t="shared" si="141"/>
        <v>B58</v>
      </c>
      <c r="I2165" s="74" t="str">
        <f>IF(ISERROR(VLOOKUP(H2165,BD!BN$2:BO$51,2,FALSE)),"",VLOOKUP(H2165,BD!BN$2:BO$51,2,FALSE))</f>
        <v>BLOQUE 58</v>
      </c>
      <c r="J2165" s="74" t="str">
        <f t="shared" si="139"/>
        <v>CU</v>
      </c>
      <c r="K2165" s="74" t="str">
        <f t="shared" si="138"/>
        <v>CUYABENO</v>
      </c>
      <c r="L2165" s="74" t="str">
        <f t="shared" si="138"/>
        <v>PAD</v>
      </c>
      <c r="M2165" s="74" t="str">
        <f t="shared" si="140"/>
        <v>CUYABENO-001I</v>
      </c>
      <c r="N2165" s="71" t="s">
        <v>3382</v>
      </c>
    </row>
    <row r="2166" spans="1:14" hidden="1">
      <c r="A2166" s="74" t="s">
        <v>2946</v>
      </c>
      <c r="B2166" s="74" t="s">
        <v>7637</v>
      </c>
      <c r="C2166" s="74" t="s">
        <v>2875</v>
      </c>
      <c r="D2166" s="74" t="s">
        <v>3374</v>
      </c>
      <c r="E2166" s="74" t="s">
        <v>7668</v>
      </c>
      <c r="F2166" s="74" t="s">
        <v>7669</v>
      </c>
      <c r="G2166" s="74" t="s">
        <v>7669</v>
      </c>
      <c r="H2166" s="74" t="str">
        <f t="shared" si="141"/>
        <v>B58</v>
      </c>
      <c r="I2166" s="74" t="str">
        <f>IF(ISERROR(VLOOKUP(H2166,BD!BN$2:BO$51,2,FALSE)),"",VLOOKUP(H2166,BD!BN$2:BO$51,2,FALSE))</f>
        <v>BLOQUE 58</v>
      </c>
      <c r="J2166" s="74" t="str">
        <f t="shared" si="139"/>
        <v>CU</v>
      </c>
      <c r="K2166" s="74" t="str">
        <f t="shared" ref="K2166:L2230" si="142">+C2166</f>
        <v>CUYABENO</v>
      </c>
      <c r="L2166" s="74" t="str">
        <f t="shared" si="142"/>
        <v>PAD</v>
      </c>
      <c r="M2166" s="74" t="str">
        <f t="shared" si="140"/>
        <v>CUYABENO-006</v>
      </c>
      <c r="N2166" s="71" t="s">
        <v>3382</v>
      </c>
    </row>
    <row r="2167" spans="1:14" hidden="1">
      <c r="A2167" s="74" t="s">
        <v>2946</v>
      </c>
      <c r="B2167" s="74" t="s">
        <v>7637</v>
      </c>
      <c r="C2167" s="74" t="s">
        <v>2875</v>
      </c>
      <c r="D2167" s="74" t="s">
        <v>3374</v>
      </c>
      <c r="E2167" s="74" t="s">
        <v>7670</v>
      </c>
      <c r="F2167" s="74" t="s">
        <v>7671</v>
      </c>
      <c r="G2167" s="74" t="s">
        <v>7671</v>
      </c>
      <c r="H2167" s="74" t="str">
        <f t="shared" si="141"/>
        <v>B58</v>
      </c>
      <c r="I2167" s="74" t="str">
        <f>IF(ISERROR(VLOOKUP(H2167,BD!BN$2:BO$51,2,FALSE)),"",VLOOKUP(H2167,BD!BN$2:BO$51,2,FALSE))</f>
        <v>BLOQUE 58</v>
      </c>
      <c r="J2167" s="74" t="str">
        <f t="shared" si="139"/>
        <v>CU</v>
      </c>
      <c r="K2167" s="74" t="str">
        <f t="shared" si="142"/>
        <v>CUYABENO</v>
      </c>
      <c r="L2167" s="74" t="str">
        <f t="shared" si="142"/>
        <v>PAD</v>
      </c>
      <c r="M2167" s="74" t="str">
        <f t="shared" si="140"/>
        <v>CUYABENO-008</v>
      </c>
      <c r="N2167" s="71" t="s">
        <v>3382</v>
      </c>
    </row>
    <row r="2168" spans="1:14" hidden="1">
      <c r="A2168" s="74" t="s">
        <v>2946</v>
      </c>
      <c r="B2168" s="74" t="s">
        <v>7637</v>
      </c>
      <c r="C2168" s="74" t="s">
        <v>2875</v>
      </c>
      <c r="D2168" s="74" t="s">
        <v>3374</v>
      </c>
      <c r="E2168" s="74" t="s">
        <v>7672</v>
      </c>
      <c r="F2168" s="74" t="s">
        <v>7673</v>
      </c>
      <c r="G2168" s="74" t="s">
        <v>7673</v>
      </c>
      <c r="H2168" s="74" t="str">
        <f t="shared" si="141"/>
        <v>B58</v>
      </c>
      <c r="I2168" s="74" t="str">
        <f>IF(ISERROR(VLOOKUP(H2168,BD!BN$2:BO$51,2,FALSE)),"",VLOOKUP(H2168,BD!BN$2:BO$51,2,FALSE))</f>
        <v>BLOQUE 58</v>
      </c>
      <c r="J2168" s="74" t="str">
        <f t="shared" si="139"/>
        <v>CU</v>
      </c>
      <c r="K2168" s="74" t="str">
        <f t="shared" si="142"/>
        <v>CUYABENO</v>
      </c>
      <c r="L2168" s="74" t="str">
        <f t="shared" si="142"/>
        <v>PAD</v>
      </c>
      <c r="M2168" s="74" t="str">
        <f t="shared" si="140"/>
        <v>CUYABENO-009</v>
      </c>
      <c r="N2168" s="71" t="s">
        <v>3382</v>
      </c>
    </row>
    <row r="2169" spans="1:14" hidden="1">
      <c r="A2169" s="74" t="s">
        <v>2946</v>
      </c>
      <c r="B2169" s="74" t="s">
        <v>7637</v>
      </c>
      <c r="C2169" s="74" t="s">
        <v>2875</v>
      </c>
      <c r="D2169" s="74" t="s">
        <v>3374</v>
      </c>
      <c r="E2169" s="74" t="s">
        <v>7674</v>
      </c>
      <c r="F2169" s="74" t="s">
        <v>7675</v>
      </c>
      <c r="G2169" s="74" t="s">
        <v>7675</v>
      </c>
      <c r="H2169" s="74" t="str">
        <f t="shared" si="141"/>
        <v>B58</v>
      </c>
      <c r="I2169" s="74" t="str">
        <f>IF(ISERROR(VLOOKUP(H2169,BD!BN$2:BO$51,2,FALSE)),"",VLOOKUP(H2169,BD!BN$2:BO$51,2,FALSE))</f>
        <v>BLOQUE 58</v>
      </c>
      <c r="J2169" s="74" t="str">
        <f t="shared" si="139"/>
        <v>CU</v>
      </c>
      <c r="K2169" s="74" t="str">
        <f t="shared" si="142"/>
        <v>CUYABENO</v>
      </c>
      <c r="L2169" s="74" t="str">
        <f t="shared" si="142"/>
        <v>PAD</v>
      </c>
      <c r="M2169" s="74" t="str">
        <f t="shared" si="140"/>
        <v>CUYABENO-020</v>
      </c>
      <c r="N2169" s="71" t="s">
        <v>3382</v>
      </c>
    </row>
    <row r="2170" spans="1:14" hidden="1">
      <c r="A2170" s="74" t="s">
        <v>2946</v>
      </c>
      <c r="B2170" s="74" t="s">
        <v>7637</v>
      </c>
      <c r="C2170" s="74" t="s">
        <v>2875</v>
      </c>
      <c r="D2170" s="74" t="s">
        <v>3374</v>
      </c>
      <c r="E2170" s="74" t="s">
        <v>7676</v>
      </c>
      <c r="F2170" s="74" t="s">
        <v>7677</v>
      </c>
      <c r="G2170" s="74" t="s">
        <v>7677</v>
      </c>
      <c r="H2170" s="74" t="str">
        <f t="shared" si="141"/>
        <v>B58</v>
      </c>
      <c r="I2170" s="74" t="str">
        <f>IF(ISERROR(VLOOKUP(H2170,BD!BN$2:BO$51,2,FALSE)),"",VLOOKUP(H2170,BD!BN$2:BO$51,2,FALSE))</f>
        <v>BLOQUE 58</v>
      </c>
      <c r="J2170" s="74" t="str">
        <f t="shared" si="139"/>
        <v>CU</v>
      </c>
      <c r="K2170" s="74" t="str">
        <f t="shared" si="142"/>
        <v>CUYABENO</v>
      </c>
      <c r="L2170" s="74" t="str">
        <f t="shared" si="142"/>
        <v>PAD</v>
      </c>
      <c r="M2170" s="74" t="str">
        <f t="shared" si="140"/>
        <v>CUYABENO-019</v>
      </c>
      <c r="N2170" s="71" t="s">
        <v>3382</v>
      </c>
    </row>
    <row r="2171" spans="1:14" hidden="1">
      <c r="A2171" s="74" t="s">
        <v>2946</v>
      </c>
      <c r="B2171" s="74" t="s">
        <v>7637</v>
      </c>
      <c r="C2171" s="74" t="s">
        <v>2875</v>
      </c>
      <c r="D2171" s="74" t="s">
        <v>3374</v>
      </c>
      <c r="E2171" s="74" t="s">
        <v>7678</v>
      </c>
      <c r="F2171" s="74" t="s">
        <v>7679</v>
      </c>
      <c r="G2171" s="74" t="s">
        <v>7679</v>
      </c>
      <c r="H2171" s="74" t="str">
        <f t="shared" si="141"/>
        <v>B58</v>
      </c>
      <c r="I2171" s="74" t="str">
        <f>IF(ISERROR(VLOOKUP(H2171,BD!BN$2:BO$51,2,FALSE)),"",VLOOKUP(H2171,BD!BN$2:BO$51,2,FALSE))</f>
        <v>BLOQUE 58</v>
      </c>
      <c r="J2171" s="74" t="str">
        <f t="shared" si="139"/>
        <v>CU</v>
      </c>
      <c r="K2171" s="74" t="str">
        <f t="shared" si="142"/>
        <v>CUYABENO</v>
      </c>
      <c r="L2171" s="74" t="str">
        <f t="shared" si="142"/>
        <v>PAD</v>
      </c>
      <c r="M2171" s="74" t="str">
        <f t="shared" si="140"/>
        <v>CUYABENO-018</v>
      </c>
      <c r="N2171" s="71" t="s">
        <v>3382</v>
      </c>
    </row>
    <row r="2172" spans="1:14" hidden="1">
      <c r="A2172" s="74" t="s">
        <v>2946</v>
      </c>
      <c r="B2172" s="74" t="s">
        <v>7637</v>
      </c>
      <c r="C2172" s="74" t="s">
        <v>2875</v>
      </c>
      <c r="D2172" s="74" t="s">
        <v>3374</v>
      </c>
      <c r="E2172" s="74" t="s">
        <v>7680</v>
      </c>
      <c r="F2172" s="74" t="s">
        <v>7681</v>
      </c>
      <c r="G2172" s="74" t="s">
        <v>7681</v>
      </c>
      <c r="H2172" s="74" t="str">
        <f t="shared" si="141"/>
        <v>B58</v>
      </c>
      <c r="I2172" s="74" t="str">
        <f>IF(ISERROR(VLOOKUP(H2172,BD!BN$2:BO$51,2,FALSE)),"",VLOOKUP(H2172,BD!BN$2:BO$51,2,FALSE))</f>
        <v>BLOQUE 58</v>
      </c>
      <c r="J2172" s="74" t="str">
        <f t="shared" si="139"/>
        <v>CU</v>
      </c>
      <c r="K2172" s="74" t="str">
        <f t="shared" si="142"/>
        <v>CUYABENO</v>
      </c>
      <c r="L2172" s="74" t="str">
        <f t="shared" si="142"/>
        <v>PAD</v>
      </c>
      <c r="M2172" s="74" t="str">
        <f t="shared" si="140"/>
        <v>CUYABENO-014</v>
      </c>
      <c r="N2172" s="71" t="s">
        <v>3382</v>
      </c>
    </row>
    <row r="2173" spans="1:14" hidden="1">
      <c r="A2173" s="74" t="s">
        <v>2946</v>
      </c>
      <c r="B2173" s="74" t="s">
        <v>7637</v>
      </c>
      <c r="C2173" s="74" t="s">
        <v>2875</v>
      </c>
      <c r="D2173" s="74" t="s">
        <v>3374</v>
      </c>
      <c r="E2173" s="74" t="s">
        <v>7682</v>
      </c>
      <c r="F2173" s="74" t="s">
        <v>7683</v>
      </c>
      <c r="G2173" s="74" t="s">
        <v>7683</v>
      </c>
      <c r="H2173" s="74" t="str">
        <f t="shared" si="141"/>
        <v>B58</v>
      </c>
      <c r="I2173" s="74" t="str">
        <f>IF(ISERROR(VLOOKUP(H2173,BD!BN$2:BO$51,2,FALSE)),"",VLOOKUP(H2173,BD!BN$2:BO$51,2,FALSE))</f>
        <v>BLOQUE 58</v>
      </c>
      <c r="J2173" s="74" t="str">
        <f t="shared" si="139"/>
        <v>CU</v>
      </c>
      <c r="K2173" s="74" t="str">
        <f t="shared" si="142"/>
        <v>CUYABENO</v>
      </c>
      <c r="L2173" s="74" t="str">
        <f t="shared" si="142"/>
        <v>PAD</v>
      </c>
      <c r="M2173" s="74" t="str">
        <f t="shared" si="140"/>
        <v>CUYABENO-012</v>
      </c>
      <c r="N2173" s="71" t="s">
        <v>3382</v>
      </c>
    </row>
    <row r="2174" spans="1:14" hidden="1">
      <c r="A2174" s="74" t="s">
        <v>2946</v>
      </c>
      <c r="B2174" s="74" t="s">
        <v>7637</v>
      </c>
      <c r="C2174" s="74" t="s">
        <v>2875</v>
      </c>
      <c r="D2174" s="74" t="s">
        <v>3374</v>
      </c>
      <c r="E2174" s="74" t="s">
        <v>7684</v>
      </c>
      <c r="F2174" s="74" t="s">
        <v>7685</v>
      </c>
      <c r="G2174" s="74" t="s">
        <v>7685</v>
      </c>
      <c r="H2174" s="74" t="str">
        <f t="shared" si="141"/>
        <v>B58</v>
      </c>
      <c r="I2174" s="74" t="str">
        <f>IF(ISERROR(VLOOKUP(H2174,BD!BN$2:BO$51,2,FALSE)),"",VLOOKUP(H2174,BD!BN$2:BO$51,2,FALSE))</f>
        <v>BLOQUE 58</v>
      </c>
      <c r="J2174" s="74" t="str">
        <f t="shared" si="139"/>
        <v>CU</v>
      </c>
      <c r="K2174" s="74" t="str">
        <f t="shared" si="142"/>
        <v>CUYABENO</v>
      </c>
      <c r="L2174" s="74" t="str">
        <f t="shared" si="142"/>
        <v>PAD</v>
      </c>
      <c r="M2174" s="74" t="str">
        <f t="shared" si="140"/>
        <v>CUYABENO-026</v>
      </c>
      <c r="N2174" s="71" t="s">
        <v>3382</v>
      </c>
    </row>
    <row r="2175" spans="1:14" hidden="1">
      <c r="A2175" s="74" t="s">
        <v>2946</v>
      </c>
      <c r="B2175" s="74" t="s">
        <v>7637</v>
      </c>
      <c r="C2175" s="74" t="s">
        <v>2875</v>
      </c>
      <c r="D2175" s="74" t="s">
        <v>3374</v>
      </c>
      <c r="E2175" s="74" t="s">
        <v>7686</v>
      </c>
      <c r="F2175" s="74" t="s">
        <v>7687</v>
      </c>
      <c r="G2175" s="74" t="s">
        <v>7687</v>
      </c>
      <c r="H2175" s="74" t="str">
        <f t="shared" si="141"/>
        <v>B58</v>
      </c>
      <c r="I2175" s="74" t="str">
        <f>IF(ISERROR(VLOOKUP(H2175,BD!BN$2:BO$51,2,FALSE)),"",VLOOKUP(H2175,BD!BN$2:BO$51,2,FALSE))</f>
        <v>BLOQUE 58</v>
      </c>
      <c r="J2175" s="74" t="str">
        <f t="shared" si="139"/>
        <v>CU</v>
      </c>
      <c r="K2175" s="74" t="str">
        <f t="shared" si="142"/>
        <v>CUYABENO</v>
      </c>
      <c r="L2175" s="74" t="str">
        <f t="shared" si="142"/>
        <v>PAD</v>
      </c>
      <c r="M2175" s="74" t="str">
        <f t="shared" si="140"/>
        <v>CUYABENO-005</v>
      </c>
      <c r="N2175" s="71" t="s">
        <v>3382</v>
      </c>
    </row>
    <row r="2176" spans="1:14" hidden="1">
      <c r="A2176" s="74" t="s">
        <v>2946</v>
      </c>
      <c r="B2176" s="74" t="s">
        <v>7637</v>
      </c>
      <c r="C2176" s="74" t="s">
        <v>2875</v>
      </c>
      <c r="D2176" s="74" t="s">
        <v>3374</v>
      </c>
      <c r="E2176" s="74" t="s">
        <v>7688</v>
      </c>
      <c r="F2176" s="74" t="s">
        <v>7689</v>
      </c>
      <c r="G2176" s="74" t="s">
        <v>7689</v>
      </c>
      <c r="H2176" s="74" t="str">
        <f t="shared" si="141"/>
        <v>B58</v>
      </c>
      <c r="I2176" s="74" t="str">
        <f>IF(ISERROR(VLOOKUP(H2176,BD!BN$2:BO$51,2,FALSE)),"",VLOOKUP(H2176,BD!BN$2:BO$51,2,FALSE))</f>
        <v>BLOQUE 58</v>
      </c>
      <c r="J2176" s="74" t="str">
        <f t="shared" si="139"/>
        <v>CU</v>
      </c>
      <c r="K2176" s="74" t="str">
        <f t="shared" si="142"/>
        <v>CUYABENO</v>
      </c>
      <c r="L2176" s="74" t="str">
        <f t="shared" si="142"/>
        <v>PAD</v>
      </c>
      <c r="M2176" s="74" t="str">
        <f t="shared" si="140"/>
        <v>CUYABENO-010</v>
      </c>
      <c r="N2176" s="71" t="s">
        <v>3382</v>
      </c>
    </row>
    <row r="2177" spans="1:14" hidden="1">
      <c r="A2177" s="74" t="s">
        <v>2946</v>
      </c>
      <c r="B2177" s="74" t="s">
        <v>7637</v>
      </c>
      <c r="C2177" s="74" t="s">
        <v>2875</v>
      </c>
      <c r="D2177" s="74" t="s">
        <v>3374</v>
      </c>
      <c r="E2177" s="74" t="s">
        <v>7690</v>
      </c>
      <c r="F2177" s="74" t="s">
        <v>7691</v>
      </c>
      <c r="G2177" s="74" t="s">
        <v>7691</v>
      </c>
      <c r="H2177" s="74" t="str">
        <f t="shared" si="141"/>
        <v>B58</v>
      </c>
      <c r="I2177" s="74" t="str">
        <f>IF(ISERROR(VLOOKUP(H2177,BD!BN$2:BO$51,2,FALSE)),"",VLOOKUP(H2177,BD!BN$2:BO$51,2,FALSE))</f>
        <v>BLOQUE 58</v>
      </c>
      <c r="J2177" s="74" t="str">
        <f t="shared" si="139"/>
        <v>CU</v>
      </c>
      <c r="K2177" s="74" t="str">
        <f t="shared" si="142"/>
        <v>CUYABENO</v>
      </c>
      <c r="L2177" s="74" t="str">
        <f t="shared" si="142"/>
        <v>PAD</v>
      </c>
      <c r="M2177" s="74" t="str">
        <f t="shared" si="140"/>
        <v>CUYABENO-003</v>
      </c>
      <c r="N2177" s="71" t="s">
        <v>3382</v>
      </c>
    </row>
    <row r="2178" spans="1:14" hidden="1">
      <c r="A2178" s="74" t="s">
        <v>2946</v>
      </c>
      <c r="B2178" s="74" t="s">
        <v>7637</v>
      </c>
      <c r="C2178" s="74" t="s">
        <v>2875</v>
      </c>
      <c r="D2178" s="74" t="s">
        <v>3374</v>
      </c>
      <c r="E2178" s="74" t="s">
        <v>7692</v>
      </c>
      <c r="F2178" s="74" t="s">
        <v>7693</v>
      </c>
      <c r="G2178" s="74" t="s">
        <v>7693</v>
      </c>
      <c r="H2178" s="74" t="str">
        <f t="shared" si="141"/>
        <v>B58</v>
      </c>
      <c r="I2178" s="74" t="str">
        <f>IF(ISERROR(VLOOKUP(H2178,BD!BN$2:BO$51,2,FALSE)),"",VLOOKUP(H2178,BD!BN$2:BO$51,2,FALSE))</f>
        <v>BLOQUE 58</v>
      </c>
      <c r="J2178" s="74" t="str">
        <f t="shared" si="139"/>
        <v>CU</v>
      </c>
      <c r="K2178" s="74" t="str">
        <f t="shared" si="142"/>
        <v>CUYABENO</v>
      </c>
      <c r="L2178" s="74" t="str">
        <f t="shared" si="142"/>
        <v>PAD</v>
      </c>
      <c r="M2178" s="74" t="str">
        <f t="shared" si="140"/>
        <v>CUYABENO-004</v>
      </c>
      <c r="N2178" s="71" t="s">
        <v>3382</v>
      </c>
    </row>
    <row r="2179" spans="1:14" hidden="1">
      <c r="A2179" s="74" t="s">
        <v>2946</v>
      </c>
      <c r="B2179" s="74" t="s">
        <v>7637</v>
      </c>
      <c r="C2179" s="74" t="s">
        <v>2875</v>
      </c>
      <c r="D2179" s="74" t="s">
        <v>3489</v>
      </c>
      <c r="E2179" s="74" t="s">
        <v>7694</v>
      </c>
      <c r="F2179" s="74" t="s">
        <v>7695</v>
      </c>
      <c r="G2179" s="74" t="s">
        <v>7695</v>
      </c>
      <c r="H2179" s="74" t="str">
        <f t="shared" si="141"/>
        <v>B58</v>
      </c>
      <c r="I2179" s="74" t="str">
        <f>IF(ISERROR(VLOOKUP(H2179,BD!BN$2:BO$51,2,FALSE)),"",VLOOKUP(H2179,BD!BN$2:BO$51,2,FALSE))</f>
        <v>BLOQUE 58</v>
      </c>
      <c r="J2179" s="74" t="str">
        <f t="shared" si="139"/>
        <v>CU</v>
      </c>
      <c r="K2179" s="74" t="str">
        <f t="shared" si="142"/>
        <v>CUYABENO</v>
      </c>
      <c r="L2179" s="74" t="str">
        <f t="shared" si="142"/>
        <v>PAD A</v>
      </c>
      <c r="M2179" s="74" t="str">
        <f t="shared" si="140"/>
        <v>CUYABENO-A028</v>
      </c>
      <c r="N2179" s="71" t="s">
        <v>3382</v>
      </c>
    </row>
    <row r="2180" spans="1:14" hidden="1">
      <c r="A2180" s="74" t="s">
        <v>2946</v>
      </c>
      <c r="B2180" s="74" t="s">
        <v>7637</v>
      </c>
      <c r="C2180" s="74" t="s">
        <v>2875</v>
      </c>
      <c r="D2180" s="74" t="s">
        <v>3489</v>
      </c>
      <c r="E2180" s="74" t="s">
        <v>7696</v>
      </c>
      <c r="F2180" s="74" t="s">
        <v>7697</v>
      </c>
      <c r="G2180" s="74" t="s">
        <v>7697</v>
      </c>
      <c r="H2180" s="74" t="str">
        <f t="shared" si="141"/>
        <v>B58</v>
      </c>
      <c r="I2180" s="74" t="str">
        <f>IF(ISERROR(VLOOKUP(H2180,BD!BN$2:BO$51,2,FALSE)),"",VLOOKUP(H2180,BD!BN$2:BO$51,2,FALSE))</f>
        <v>BLOQUE 58</v>
      </c>
      <c r="J2180" s="74" t="str">
        <f t="shared" si="139"/>
        <v>CU</v>
      </c>
      <c r="K2180" s="74" t="str">
        <f t="shared" si="142"/>
        <v>CUYABENO</v>
      </c>
      <c r="L2180" s="74" t="str">
        <f t="shared" si="142"/>
        <v>PAD A</v>
      </c>
      <c r="M2180" s="74" t="str">
        <f t="shared" si="140"/>
        <v>CUYABENO-A015</v>
      </c>
      <c r="N2180" s="71" t="s">
        <v>3382</v>
      </c>
    </row>
    <row r="2181" spans="1:14" hidden="1">
      <c r="A2181" s="74" t="s">
        <v>2946</v>
      </c>
      <c r="B2181" s="74" t="s">
        <v>7637</v>
      </c>
      <c r="C2181" s="74" t="s">
        <v>2875</v>
      </c>
      <c r="D2181" s="74" t="s">
        <v>3516</v>
      </c>
      <c r="E2181" s="74" t="s">
        <v>7698</v>
      </c>
      <c r="F2181" s="74" t="s">
        <v>7699</v>
      </c>
      <c r="G2181" s="74" t="s">
        <v>7699</v>
      </c>
      <c r="H2181" s="74" t="str">
        <f t="shared" si="141"/>
        <v>B58</v>
      </c>
      <c r="I2181" s="74" t="str">
        <f>IF(ISERROR(VLOOKUP(H2181,BD!BN$2:BO$51,2,FALSE)),"",VLOOKUP(H2181,BD!BN$2:BO$51,2,FALSE))</f>
        <v>BLOQUE 58</v>
      </c>
      <c r="J2181" s="74" t="str">
        <f t="shared" si="139"/>
        <v>CU</v>
      </c>
      <c r="K2181" s="74" t="str">
        <f t="shared" si="142"/>
        <v>CUYABENO</v>
      </c>
      <c r="L2181" s="74" t="str">
        <f t="shared" si="142"/>
        <v>PAD B</v>
      </c>
      <c r="M2181" s="74" t="str">
        <f t="shared" si="140"/>
        <v>CUYABENO-B033</v>
      </c>
      <c r="N2181" s="71" t="s">
        <v>3382</v>
      </c>
    </row>
    <row r="2182" spans="1:14" hidden="1">
      <c r="A2182" s="74" t="s">
        <v>2946</v>
      </c>
      <c r="B2182" s="74" t="s">
        <v>7637</v>
      </c>
      <c r="C2182" s="74" t="s">
        <v>2875</v>
      </c>
      <c r="D2182" s="74" t="s">
        <v>3516</v>
      </c>
      <c r="E2182" s="74" t="s">
        <v>7700</v>
      </c>
      <c r="F2182" s="74" t="s">
        <v>7701</v>
      </c>
      <c r="G2182" s="74" t="s">
        <v>7701</v>
      </c>
      <c r="H2182" s="74" t="str">
        <f t="shared" si="141"/>
        <v>B58</v>
      </c>
      <c r="I2182" s="74" t="str">
        <f>IF(ISERROR(VLOOKUP(H2182,BD!BN$2:BO$51,2,FALSE)),"",VLOOKUP(H2182,BD!BN$2:BO$51,2,FALSE))</f>
        <v>BLOQUE 58</v>
      </c>
      <c r="J2182" s="74" t="str">
        <f t="shared" si="139"/>
        <v>CU</v>
      </c>
      <c r="K2182" s="74" t="str">
        <f t="shared" si="142"/>
        <v>CUYABENO</v>
      </c>
      <c r="L2182" s="74" t="str">
        <f t="shared" si="142"/>
        <v>PAD B</v>
      </c>
      <c r="M2182" s="74" t="str">
        <f t="shared" si="140"/>
        <v>CUYABENO-B017</v>
      </c>
      <c r="N2182" s="71" t="s">
        <v>3382</v>
      </c>
    </row>
    <row r="2183" spans="1:14" hidden="1">
      <c r="A2183" s="74" t="s">
        <v>2946</v>
      </c>
      <c r="B2183" s="74" t="s">
        <v>7637</v>
      </c>
      <c r="C2183" s="74" t="s">
        <v>2875</v>
      </c>
      <c r="D2183" s="74" t="s">
        <v>3516</v>
      </c>
      <c r="E2183" s="74" t="s">
        <v>7702</v>
      </c>
      <c r="F2183" s="74" t="s">
        <v>7703</v>
      </c>
      <c r="G2183" s="74" t="s">
        <v>7703</v>
      </c>
      <c r="H2183" s="74" t="str">
        <f t="shared" si="141"/>
        <v>B58</v>
      </c>
      <c r="I2183" s="74" t="str">
        <f>IF(ISERROR(VLOOKUP(H2183,BD!BN$2:BO$51,2,FALSE)),"",VLOOKUP(H2183,BD!BN$2:BO$51,2,FALSE))</f>
        <v>BLOQUE 58</v>
      </c>
      <c r="J2183" s="74" t="str">
        <f t="shared" ref="J2183:J2247" si="143">IF(B2183="","",B2183)</f>
        <v>CU</v>
      </c>
      <c r="K2183" s="74" t="str">
        <f t="shared" si="142"/>
        <v>CUYABENO</v>
      </c>
      <c r="L2183" s="74" t="str">
        <f t="shared" si="142"/>
        <v>PAD B</v>
      </c>
      <c r="M2183" s="74" t="str">
        <f t="shared" si="140"/>
        <v>CUYABENO-B032</v>
      </c>
      <c r="N2183" s="71" t="s">
        <v>3382</v>
      </c>
    </row>
    <row r="2184" spans="1:14" hidden="1">
      <c r="A2184" s="74" t="s">
        <v>2946</v>
      </c>
      <c r="B2184" s="74" t="s">
        <v>7637</v>
      </c>
      <c r="C2184" s="74" t="s">
        <v>2875</v>
      </c>
      <c r="D2184" s="74" t="s">
        <v>3519</v>
      </c>
      <c r="E2184" s="74" t="s">
        <v>7704</v>
      </c>
      <c r="F2184" s="74" t="s">
        <v>7705</v>
      </c>
      <c r="G2184" s="74" t="s">
        <v>7705</v>
      </c>
      <c r="H2184" s="74" t="str">
        <f t="shared" si="141"/>
        <v>B58</v>
      </c>
      <c r="I2184" s="74" t="str">
        <f>IF(ISERROR(VLOOKUP(H2184,BD!BN$2:BO$51,2,FALSE)),"",VLOOKUP(H2184,BD!BN$2:BO$51,2,FALSE))</f>
        <v>BLOQUE 58</v>
      </c>
      <c r="J2184" s="74" t="str">
        <f t="shared" si="143"/>
        <v>CU</v>
      </c>
      <c r="K2184" s="74" t="str">
        <f t="shared" si="142"/>
        <v>CUYABENO</v>
      </c>
      <c r="L2184" s="74" t="str">
        <f t="shared" si="142"/>
        <v>PAD C</v>
      </c>
      <c r="M2184" s="74" t="str">
        <f t="shared" si="140"/>
        <v>CUYABENO-C024</v>
      </c>
      <c r="N2184" s="71" t="s">
        <v>3382</v>
      </c>
    </row>
    <row r="2185" spans="1:14" hidden="1">
      <c r="A2185" s="74" t="s">
        <v>2946</v>
      </c>
      <c r="B2185" s="74" t="s">
        <v>7637</v>
      </c>
      <c r="C2185" s="74" t="s">
        <v>2875</v>
      </c>
      <c r="D2185" s="74" t="s">
        <v>3519</v>
      </c>
      <c r="E2185" s="74" t="s">
        <v>7706</v>
      </c>
      <c r="F2185" s="74" t="s">
        <v>7707</v>
      </c>
      <c r="G2185" s="74" t="s">
        <v>7707</v>
      </c>
      <c r="H2185" s="74" t="str">
        <f t="shared" si="141"/>
        <v>B58</v>
      </c>
      <c r="I2185" s="74" t="str">
        <f>IF(ISERROR(VLOOKUP(H2185,BD!BN$2:BO$51,2,FALSE)),"",VLOOKUP(H2185,BD!BN$2:BO$51,2,FALSE))</f>
        <v>BLOQUE 58</v>
      </c>
      <c r="J2185" s="74" t="str">
        <f t="shared" si="143"/>
        <v>CU</v>
      </c>
      <c r="K2185" s="74" t="str">
        <f t="shared" si="142"/>
        <v>CUYABENO</v>
      </c>
      <c r="L2185" s="74" t="str">
        <f t="shared" si="142"/>
        <v>PAD C</v>
      </c>
      <c r="M2185" s="74" t="str">
        <f t="shared" si="140"/>
        <v>CUYABENO-C068</v>
      </c>
      <c r="N2185" s="71" t="s">
        <v>3382</v>
      </c>
    </row>
    <row r="2186" spans="1:14" hidden="1">
      <c r="A2186" s="74" t="s">
        <v>2946</v>
      </c>
      <c r="B2186" s="74" t="s">
        <v>7637</v>
      </c>
      <c r="C2186" s="74" t="s">
        <v>2875</v>
      </c>
      <c r="D2186" s="74" t="s">
        <v>3519</v>
      </c>
      <c r="E2186" s="74" t="s">
        <v>7708</v>
      </c>
      <c r="F2186" s="74" t="s">
        <v>7709</v>
      </c>
      <c r="G2186" s="74" t="s">
        <v>7709</v>
      </c>
      <c r="H2186" s="74" t="str">
        <f t="shared" si="141"/>
        <v>B58</v>
      </c>
      <c r="I2186" s="74" t="str">
        <f>IF(ISERROR(VLOOKUP(H2186,BD!BN$2:BO$51,2,FALSE)),"",VLOOKUP(H2186,BD!BN$2:BO$51,2,FALSE))</f>
        <v>BLOQUE 58</v>
      </c>
      <c r="J2186" s="74" t="str">
        <f t="shared" si="143"/>
        <v>CU</v>
      </c>
      <c r="K2186" s="74" t="str">
        <f t="shared" si="142"/>
        <v>CUYABENO</v>
      </c>
      <c r="L2186" s="74" t="str">
        <f t="shared" si="142"/>
        <v>PAD C</v>
      </c>
      <c r="M2186" s="74" t="str">
        <f t="shared" si="140"/>
        <v>CUYABENO-C060</v>
      </c>
      <c r="N2186" s="71" t="s">
        <v>3382</v>
      </c>
    </row>
    <row r="2187" spans="1:14" hidden="1">
      <c r="A2187" s="74" t="s">
        <v>2946</v>
      </c>
      <c r="B2187" s="74" t="s">
        <v>7637</v>
      </c>
      <c r="C2187" s="74" t="s">
        <v>2875</v>
      </c>
      <c r="D2187" s="74" t="s">
        <v>3519</v>
      </c>
      <c r="E2187" s="74" t="s">
        <v>7710</v>
      </c>
      <c r="F2187" s="74" t="s">
        <v>7711</v>
      </c>
      <c r="G2187" s="74" t="s">
        <v>7711</v>
      </c>
      <c r="H2187" s="74" t="str">
        <f t="shared" si="141"/>
        <v>B58</v>
      </c>
      <c r="I2187" s="74" t="str">
        <f>IF(ISERROR(VLOOKUP(H2187,BD!BN$2:BO$51,2,FALSE)),"",VLOOKUP(H2187,BD!BN$2:BO$51,2,FALSE))</f>
        <v>BLOQUE 58</v>
      </c>
      <c r="J2187" s="74" t="str">
        <f t="shared" si="143"/>
        <v>CU</v>
      </c>
      <c r="K2187" s="74" t="str">
        <f t="shared" si="142"/>
        <v>CUYABENO</v>
      </c>
      <c r="L2187" s="74" t="str">
        <f t="shared" si="142"/>
        <v>PAD C</v>
      </c>
      <c r="M2187" s="74" t="str">
        <f t="shared" si="140"/>
        <v>CUYABENO-C035</v>
      </c>
      <c r="N2187" s="71" t="s">
        <v>3382</v>
      </c>
    </row>
    <row r="2188" spans="1:14" hidden="1">
      <c r="A2188" s="74" t="s">
        <v>2946</v>
      </c>
      <c r="B2188" s="74" t="s">
        <v>7637</v>
      </c>
      <c r="C2188" s="74" t="s">
        <v>2875</v>
      </c>
      <c r="D2188" s="74" t="s">
        <v>3519</v>
      </c>
      <c r="E2188" s="74" t="s">
        <v>7712</v>
      </c>
      <c r="F2188" s="74" t="s">
        <v>7713</v>
      </c>
      <c r="G2188" s="74" t="s">
        <v>7713</v>
      </c>
      <c r="H2188" s="74" t="str">
        <f t="shared" si="141"/>
        <v>B58</v>
      </c>
      <c r="I2188" s="74" t="str">
        <f>IF(ISERROR(VLOOKUP(H2188,BD!BN$2:BO$51,2,FALSE)),"",VLOOKUP(H2188,BD!BN$2:BO$51,2,FALSE))</f>
        <v>BLOQUE 58</v>
      </c>
      <c r="J2188" s="74" t="str">
        <f t="shared" si="143"/>
        <v>CU</v>
      </c>
      <c r="K2188" s="74" t="str">
        <f t="shared" si="142"/>
        <v>CUYABENO</v>
      </c>
      <c r="L2188" s="74" t="str">
        <f t="shared" si="142"/>
        <v>PAD C</v>
      </c>
      <c r="M2188" s="74" t="str">
        <f t="shared" si="140"/>
        <v>CUYABENO-C034</v>
      </c>
      <c r="N2188" s="71" t="s">
        <v>3382</v>
      </c>
    </row>
    <row r="2189" spans="1:14" hidden="1">
      <c r="A2189" s="74" t="s">
        <v>2946</v>
      </c>
      <c r="B2189" s="74" t="s">
        <v>7637</v>
      </c>
      <c r="C2189" s="74" t="s">
        <v>2875</v>
      </c>
      <c r="D2189" s="74" t="s">
        <v>3519</v>
      </c>
      <c r="E2189" s="74" t="s">
        <v>7714</v>
      </c>
      <c r="F2189" s="74" t="s">
        <v>7715</v>
      </c>
      <c r="G2189" s="74" t="s">
        <v>7715</v>
      </c>
      <c r="H2189" s="74" t="str">
        <f t="shared" si="141"/>
        <v>B58</v>
      </c>
      <c r="I2189" s="74" t="str">
        <f>IF(ISERROR(VLOOKUP(H2189,BD!BN$2:BO$51,2,FALSE)),"",VLOOKUP(H2189,BD!BN$2:BO$51,2,FALSE))</f>
        <v>BLOQUE 58</v>
      </c>
      <c r="J2189" s="74" t="str">
        <f t="shared" si="143"/>
        <v>CU</v>
      </c>
      <c r="K2189" s="74" t="str">
        <f t="shared" si="142"/>
        <v>CUYABENO</v>
      </c>
      <c r="L2189" s="74" t="str">
        <f t="shared" si="142"/>
        <v>PAD C</v>
      </c>
      <c r="M2189" s="74" t="str">
        <f t="shared" si="140"/>
        <v>CUYABENO-C021</v>
      </c>
      <c r="N2189" s="71" t="s">
        <v>3382</v>
      </c>
    </row>
    <row r="2190" spans="1:14" hidden="1">
      <c r="A2190" s="74" t="s">
        <v>2946</v>
      </c>
      <c r="B2190" s="74" t="s">
        <v>7637</v>
      </c>
      <c r="C2190" s="74" t="s">
        <v>2875</v>
      </c>
      <c r="D2190" s="74" t="s">
        <v>3519</v>
      </c>
      <c r="E2190" s="74" t="s">
        <v>7716</v>
      </c>
      <c r="F2190" s="74" t="s">
        <v>7717</v>
      </c>
      <c r="G2190" s="74" t="s">
        <v>7717</v>
      </c>
      <c r="H2190" s="74" t="str">
        <f t="shared" si="141"/>
        <v>B58</v>
      </c>
      <c r="I2190" s="74" t="str">
        <f>IF(ISERROR(VLOOKUP(H2190,BD!BN$2:BO$51,2,FALSE)),"",VLOOKUP(H2190,BD!BN$2:BO$51,2,FALSE))</f>
        <v>BLOQUE 58</v>
      </c>
      <c r="J2190" s="74" t="str">
        <f t="shared" si="143"/>
        <v>CU</v>
      </c>
      <c r="K2190" s="74" t="str">
        <f t="shared" si="142"/>
        <v>CUYABENO</v>
      </c>
      <c r="L2190" s="74" t="str">
        <f t="shared" si="142"/>
        <v>PAD C</v>
      </c>
      <c r="M2190" s="74" t="str">
        <f t="shared" si="140"/>
        <v>CUYABENO-C013</v>
      </c>
      <c r="N2190" s="71" t="s">
        <v>3382</v>
      </c>
    </row>
    <row r="2191" spans="1:14" hidden="1">
      <c r="A2191" s="74" t="s">
        <v>2946</v>
      </c>
      <c r="B2191" s="74" t="s">
        <v>7637</v>
      </c>
      <c r="C2191" s="74" t="s">
        <v>2875</v>
      </c>
      <c r="D2191" s="74" t="s">
        <v>3523</v>
      </c>
      <c r="E2191" s="74" t="s">
        <v>7718</v>
      </c>
      <c r="F2191" s="74" t="s">
        <v>7719</v>
      </c>
      <c r="G2191" s="74" t="s">
        <v>7719</v>
      </c>
      <c r="H2191" s="74" t="str">
        <f t="shared" si="141"/>
        <v>B58</v>
      </c>
      <c r="I2191" s="74" t="str">
        <f>IF(ISERROR(VLOOKUP(H2191,BD!BN$2:BO$51,2,FALSE)),"",VLOOKUP(H2191,BD!BN$2:BO$51,2,FALSE))</f>
        <v>BLOQUE 58</v>
      </c>
      <c r="J2191" s="74" t="str">
        <f t="shared" si="143"/>
        <v>CU</v>
      </c>
      <c r="K2191" s="74" t="str">
        <f t="shared" si="142"/>
        <v>CUYABENO</v>
      </c>
      <c r="L2191" s="74" t="str">
        <f t="shared" si="142"/>
        <v>PAD D</v>
      </c>
      <c r="M2191" s="74" t="str">
        <f t="shared" si="140"/>
        <v>CUYABENO-D037</v>
      </c>
      <c r="N2191" s="71" t="s">
        <v>3382</v>
      </c>
    </row>
    <row r="2192" spans="1:14" hidden="1">
      <c r="A2192" s="74" t="s">
        <v>2946</v>
      </c>
      <c r="B2192" s="74" t="s">
        <v>7637</v>
      </c>
      <c r="C2192" s="74" t="s">
        <v>2875</v>
      </c>
      <c r="D2192" s="74" t="s">
        <v>3523</v>
      </c>
      <c r="E2192" s="74" t="s">
        <v>7720</v>
      </c>
      <c r="F2192" s="74" t="s">
        <v>7721</v>
      </c>
      <c r="G2192" s="74" t="s">
        <v>7721</v>
      </c>
      <c r="H2192" s="74" t="str">
        <f t="shared" si="141"/>
        <v>B58</v>
      </c>
      <c r="I2192" s="74" t="str">
        <f>IF(ISERROR(VLOOKUP(H2192,BD!BN$2:BO$51,2,FALSE)),"",VLOOKUP(H2192,BD!BN$2:BO$51,2,FALSE))</f>
        <v>BLOQUE 58</v>
      </c>
      <c r="J2192" s="74" t="str">
        <f t="shared" si="143"/>
        <v>CU</v>
      </c>
      <c r="K2192" s="74" t="str">
        <f t="shared" si="142"/>
        <v>CUYABENO</v>
      </c>
      <c r="L2192" s="74" t="str">
        <f t="shared" si="142"/>
        <v>PAD D</v>
      </c>
      <c r="M2192" s="74" t="str">
        <f t="shared" si="140"/>
        <v>CUYABENO-D038</v>
      </c>
      <c r="N2192" s="71" t="s">
        <v>3382</v>
      </c>
    </row>
    <row r="2193" spans="1:14" hidden="1">
      <c r="A2193" s="74" t="s">
        <v>2946</v>
      </c>
      <c r="B2193" s="74" t="s">
        <v>7637</v>
      </c>
      <c r="C2193" s="74" t="s">
        <v>2875</v>
      </c>
      <c r="D2193" s="74" t="s">
        <v>3523</v>
      </c>
      <c r="E2193" s="74" t="s">
        <v>7722</v>
      </c>
      <c r="F2193" s="74" t="s">
        <v>7723</v>
      </c>
      <c r="G2193" s="74" t="s">
        <v>7723</v>
      </c>
      <c r="H2193" s="74" t="str">
        <f t="shared" si="141"/>
        <v>B58</v>
      </c>
      <c r="I2193" s="74" t="str">
        <f>IF(ISERROR(VLOOKUP(H2193,BD!BN$2:BO$51,2,FALSE)),"",VLOOKUP(H2193,BD!BN$2:BO$51,2,FALSE))</f>
        <v>BLOQUE 58</v>
      </c>
      <c r="J2193" s="74" t="str">
        <f t="shared" si="143"/>
        <v>CU</v>
      </c>
      <c r="K2193" s="74" t="str">
        <f t="shared" si="142"/>
        <v>CUYABENO</v>
      </c>
      <c r="L2193" s="74" t="str">
        <f t="shared" si="142"/>
        <v>PAD D</v>
      </c>
      <c r="M2193" s="74" t="str">
        <f t="shared" si="140"/>
        <v>CUYABENO-D022</v>
      </c>
      <c r="N2193" s="71" t="s">
        <v>3382</v>
      </c>
    </row>
    <row r="2194" spans="1:14" hidden="1">
      <c r="A2194" s="74" t="s">
        <v>2946</v>
      </c>
      <c r="B2194" s="74" t="s">
        <v>7637</v>
      </c>
      <c r="C2194" s="74" t="s">
        <v>2875</v>
      </c>
      <c r="D2194" s="74" t="s">
        <v>3523</v>
      </c>
      <c r="E2194" s="74" t="s">
        <v>7724</v>
      </c>
      <c r="F2194" s="74" t="s">
        <v>7725</v>
      </c>
      <c r="G2194" s="74" t="s">
        <v>7725</v>
      </c>
      <c r="H2194" s="74" t="str">
        <f t="shared" si="141"/>
        <v>B58</v>
      </c>
      <c r="I2194" s="74" t="str">
        <f>IF(ISERROR(VLOOKUP(H2194,BD!BN$2:BO$51,2,FALSE)),"",VLOOKUP(H2194,BD!BN$2:BO$51,2,FALSE))</f>
        <v>BLOQUE 58</v>
      </c>
      <c r="J2194" s="74" t="str">
        <f t="shared" si="143"/>
        <v>CU</v>
      </c>
      <c r="K2194" s="74" t="str">
        <f t="shared" si="142"/>
        <v>CUYABENO</v>
      </c>
      <c r="L2194" s="74" t="str">
        <f t="shared" si="142"/>
        <v>PAD D</v>
      </c>
      <c r="M2194" s="74" t="str">
        <f t="shared" si="140"/>
        <v>CUYABENO-D040</v>
      </c>
      <c r="N2194" s="71" t="s">
        <v>3382</v>
      </c>
    </row>
    <row r="2195" spans="1:14" hidden="1">
      <c r="A2195" s="74" t="s">
        <v>2946</v>
      </c>
      <c r="B2195" s="74" t="s">
        <v>7637</v>
      </c>
      <c r="C2195" s="74" t="s">
        <v>2875</v>
      </c>
      <c r="D2195" s="74" t="s">
        <v>3523</v>
      </c>
      <c r="E2195" s="74" t="s">
        <v>7726</v>
      </c>
      <c r="F2195" s="74" t="s">
        <v>7727</v>
      </c>
      <c r="G2195" s="74" t="s">
        <v>7727</v>
      </c>
      <c r="H2195" s="74" t="str">
        <f t="shared" si="141"/>
        <v>B58</v>
      </c>
      <c r="I2195" s="74" t="str">
        <f>IF(ISERROR(VLOOKUP(H2195,BD!BN$2:BO$51,2,FALSE)),"",VLOOKUP(H2195,BD!BN$2:BO$51,2,FALSE))</f>
        <v>BLOQUE 58</v>
      </c>
      <c r="J2195" s="74" t="str">
        <f t="shared" si="143"/>
        <v>CU</v>
      </c>
      <c r="K2195" s="74" t="str">
        <f t="shared" si="142"/>
        <v>CUYABENO</v>
      </c>
      <c r="L2195" s="74" t="str">
        <f t="shared" si="142"/>
        <v>PAD D</v>
      </c>
      <c r="M2195" s="74" t="str">
        <f t="shared" si="140"/>
        <v>CUYABENO-D039</v>
      </c>
      <c r="N2195" s="71" t="s">
        <v>3382</v>
      </c>
    </row>
    <row r="2196" spans="1:14" hidden="1">
      <c r="A2196" s="74" t="s">
        <v>2946</v>
      </c>
      <c r="B2196" s="74" t="s">
        <v>7637</v>
      </c>
      <c r="C2196" s="74" t="s">
        <v>2875</v>
      </c>
      <c r="D2196" s="74" t="s">
        <v>3523</v>
      </c>
      <c r="E2196" s="74" t="s">
        <v>7728</v>
      </c>
      <c r="F2196" s="74" t="s">
        <v>7729</v>
      </c>
      <c r="G2196" s="74" t="s">
        <v>7729</v>
      </c>
      <c r="H2196" s="74" t="str">
        <f t="shared" si="141"/>
        <v>B58</v>
      </c>
      <c r="I2196" s="74" t="str">
        <f>IF(ISERROR(VLOOKUP(H2196,BD!BN$2:BO$51,2,FALSE)),"",VLOOKUP(H2196,BD!BN$2:BO$51,2,FALSE))</f>
        <v>BLOQUE 58</v>
      </c>
      <c r="J2196" s="74" t="str">
        <f t="shared" si="143"/>
        <v>CU</v>
      </c>
      <c r="K2196" s="74" t="str">
        <f t="shared" si="142"/>
        <v>CUYABENO</v>
      </c>
      <c r="L2196" s="74" t="str">
        <f t="shared" si="142"/>
        <v>PAD D</v>
      </c>
      <c r="M2196" s="74" t="str">
        <f t="shared" si="140"/>
        <v>CUYABENO-D070</v>
      </c>
      <c r="N2196" s="71" t="s">
        <v>3382</v>
      </c>
    </row>
    <row r="2197" spans="1:14" hidden="1">
      <c r="A2197" s="74" t="s">
        <v>2946</v>
      </c>
      <c r="B2197" s="74" t="s">
        <v>7637</v>
      </c>
      <c r="C2197" s="74" t="s">
        <v>2875</v>
      </c>
      <c r="D2197" s="74" t="s">
        <v>3523</v>
      </c>
      <c r="E2197" s="74" t="s">
        <v>7730</v>
      </c>
      <c r="F2197" s="74" t="s">
        <v>7731</v>
      </c>
      <c r="G2197" s="74" t="s">
        <v>7731</v>
      </c>
      <c r="H2197" s="74" t="str">
        <f t="shared" si="141"/>
        <v>B58</v>
      </c>
      <c r="I2197" s="74" t="str">
        <f>IF(ISERROR(VLOOKUP(H2197,BD!BN$2:BO$51,2,FALSE)),"",VLOOKUP(H2197,BD!BN$2:BO$51,2,FALSE))</f>
        <v>BLOQUE 58</v>
      </c>
      <c r="J2197" s="74" t="str">
        <f t="shared" si="143"/>
        <v>CU</v>
      </c>
      <c r="K2197" s="74" t="str">
        <f t="shared" si="142"/>
        <v>CUYABENO</v>
      </c>
      <c r="L2197" s="74" t="str">
        <f t="shared" si="142"/>
        <v>PAD D</v>
      </c>
      <c r="M2197" s="74" t="str">
        <f t="shared" ref="M2197:M2260" si="144">+IF(F2197=F2196,E2197&amp;RIGHT(G2197,2),E2197)</f>
        <v>CUYABENO-D065</v>
      </c>
      <c r="N2197" s="71" t="s">
        <v>3382</v>
      </c>
    </row>
    <row r="2198" spans="1:14" hidden="1">
      <c r="A2198" s="74" t="s">
        <v>2946</v>
      </c>
      <c r="B2198" s="74" t="s">
        <v>7637</v>
      </c>
      <c r="C2198" s="74" t="s">
        <v>2875</v>
      </c>
      <c r="D2198" s="74" t="s">
        <v>3523</v>
      </c>
      <c r="E2198" s="74" t="s">
        <v>7732</v>
      </c>
      <c r="F2198" s="74" t="s">
        <v>7733</v>
      </c>
      <c r="G2198" s="74" t="s">
        <v>7733</v>
      </c>
      <c r="H2198" s="74" t="str">
        <f t="shared" si="141"/>
        <v>B58</v>
      </c>
      <c r="I2198" s="74" t="str">
        <f>IF(ISERROR(VLOOKUP(H2198,BD!BN$2:BO$51,2,FALSE)),"",VLOOKUP(H2198,BD!BN$2:BO$51,2,FALSE))</f>
        <v>BLOQUE 58</v>
      </c>
      <c r="J2198" s="74" t="str">
        <f t="shared" si="143"/>
        <v>CU</v>
      </c>
      <c r="K2198" s="74" t="str">
        <f t="shared" si="142"/>
        <v>CUYABENO</v>
      </c>
      <c r="L2198" s="74" t="str">
        <f t="shared" si="142"/>
        <v>PAD D</v>
      </c>
      <c r="M2198" s="74" t="str">
        <f t="shared" si="144"/>
        <v>CUYABENO-D059</v>
      </c>
      <c r="N2198" s="71" t="s">
        <v>3382</v>
      </c>
    </row>
    <row r="2199" spans="1:14" hidden="1">
      <c r="A2199" s="74" t="s">
        <v>2946</v>
      </c>
      <c r="B2199" s="74" t="s">
        <v>7637</v>
      </c>
      <c r="C2199" s="74" t="s">
        <v>2875</v>
      </c>
      <c r="D2199" s="74" t="s">
        <v>3599</v>
      </c>
      <c r="E2199" s="74" t="s">
        <v>7734</v>
      </c>
      <c r="F2199" s="74" t="s">
        <v>7735</v>
      </c>
      <c r="G2199" s="74" t="s">
        <v>7735</v>
      </c>
      <c r="H2199" s="74" t="str">
        <f t="shared" si="141"/>
        <v>B58</v>
      </c>
      <c r="I2199" s="74" t="str">
        <f>IF(ISERROR(VLOOKUP(H2199,BD!BN$2:BO$51,2,FALSE)),"",VLOOKUP(H2199,BD!BN$2:BO$51,2,FALSE))</f>
        <v>BLOQUE 58</v>
      </c>
      <c r="J2199" s="74" t="str">
        <f t="shared" si="143"/>
        <v>CU</v>
      </c>
      <c r="K2199" s="74" t="str">
        <f t="shared" si="142"/>
        <v>CUYABENO</v>
      </c>
      <c r="L2199" s="74" t="str">
        <f t="shared" si="142"/>
        <v>PAD E</v>
      </c>
      <c r="M2199" s="74" t="str">
        <f t="shared" si="144"/>
        <v>CUYABENO-E030</v>
      </c>
      <c r="N2199" s="71" t="s">
        <v>3382</v>
      </c>
    </row>
    <row r="2200" spans="1:14" hidden="1">
      <c r="A2200" s="74" t="s">
        <v>2946</v>
      </c>
      <c r="B2200" s="74" t="s">
        <v>7637</v>
      </c>
      <c r="C2200" s="74" t="s">
        <v>2875</v>
      </c>
      <c r="D2200" s="74" t="s">
        <v>3599</v>
      </c>
      <c r="E2200" s="74" t="s">
        <v>7736</v>
      </c>
      <c r="F2200" s="74" t="s">
        <v>7737</v>
      </c>
      <c r="G2200" s="74" t="s">
        <v>7737</v>
      </c>
      <c r="H2200" s="74" t="str">
        <f t="shared" si="141"/>
        <v>B58</v>
      </c>
      <c r="I2200" s="74" t="str">
        <f>IF(ISERROR(VLOOKUP(H2200,BD!BN$2:BO$51,2,FALSE)),"",VLOOKUP(H2200,BD!BN$2:BO$51,2,FALSE))</f>
        <v>BLOQUE 58</v>
      </c>
      <c r="J2200" s="74" t="str">
        <f t="shared" si="143"/>
        <v>CU</v>
      </c>
      <c r="K2200" s="74" t="str">
        <f t="shared" si="142"/>
        <v>CUYABENO</v>
      </c>
      <c r="L2200" s="74" t="str">
        <f t="shared" si="142"/>
        <v>PAD E</v>
      </c>
      <c r="M2200" s="74" t="str">
        <f t="shared" si="144"/>
        <v>CUYABENO-E023</v>
      </c>
      <c r="N2200" s="71" t="s">
        <v>3382</v>
      </c>
    </row>
    <row r="2201" spans="1:14" hidden="1">
      <c r="A2201" s="74" t="s">
        <v>2946</v>
      </c>
      <c r="B2201" s="74" t="s">
        <v>7637</v>
      </c>
      <c r="C2201" s="74" t="s">
        <v>2875</v>
      </c>
      <c r="D2201" s="74" t="s">
        <v>3599</v>
      </c>
      <c r="E2201" s="74" t="s">
        <v>7738</v>
      </c>
      <c r="F2201" s="74" t="s">
        <v>7739</v>
      </c>
      <c r="G2201" s="74" t="s">
        <v>7739</v>
      </c>
      <c r="H2201" s="74" t="str">
        <f t="shared" si="141"/>
        <v>B58</v>
      </c>
      <c r="I2201" s="74" t="str">
        <f>IF(ISERROR(VLOOKUP(H2201,BD!BN$2:BO$51,2,FALSE)),"",VLOOKUP(H2201,BD!BN$2:BO$51,2,FALSE))</f>
        <v>BLOQUE 58</v>
      </c>
      <c r="J2201" s="74" t="str">
        <f t="shared" si="143"/>
        <v>CU</v>
      </c>
      <c r="K2201" s="74" t="str">
        <f t="shared" si="142"/>
        <v>CUYABENO</v>
      </c>
      <c r="L2201" s="74" t="str">
        <f t="shared" si="142"/>
        <v>PAD E</v>
      </c>
      <c r="M2201" s="74" t="str">
        <f t="shared" si="144"/>
        <v>CUYABENO-E057</v>
      </c>
      <c r="N2201" s="71" t="s">
        <v>3382</v>
      </c>
    </row>
    <row r="2202" spans="1:14" hidden="1">
      <c r="A2202" s="74" t="s">
        <v>2946</v>
      </c>
      <c r="B2202" s="74" t="s">
        <v>7637</v>
      </c>
      <c r="C2202" s="74" t="s">
        <v>2875</v>
      </c>
      <c r="D2202" s="74" t="s">
        <v>3599</v>
      </c>
      <c r="E2202" s="74" t="s">
        <v>7740</v>
      </c>
      <c r="F2202" s="74" t="s">
        <v>7741</v>
      </c>
      <c r="G2202" s="74" t="s">
        <v>7741</v>
      </c>
      <c r="H2202" s="74" t="str">
        <f t="shared" si="141"/>
        <v>B58</v>
      </c>
      <c r="I2202" s="74" t="str">
        <f>IF(ISERROR(VLOOKUP(H2202,BD!BN$2:BO$51,2,FALSE)),"",VLOOKUP(H2202,BD!BN$2:BO$51,2,FALSE))</f>
        <v>BLOQUE 58</v>
      </c>
      <c r="J2202" s="74" t="str">
        <f t="shared" si="143"/>
        <v>CU</v>
      </c>
      <c r="K2202" s="74" t="str">
        <f t="shared" si="142"/>
        <v>CUYABENO</v>
      </c>
      <c r="L2202" s="74" t="str">
        <f t="shared" si="142"/>
        <v>PAD E</v>
      </c>
      <c r="M2202" s="74" t="str">
        <f t="shared" si="144"/>
        <v>CUYABENO-E071A</v>
      </c>
      <c r="N2202" s="71" t="s">
        <v>3382</v>
      </c>
    </row>
    <row r="2203" spans="1:14" hidden="1">
      <c r="A2203" s="74" t="s">
        <v>2946</v>
      </c>
      <c r="B2203" s="74" t="s">
        <v>7637</v>
      </c>
      <c r="C2203" s="74" t="s">
        <v>2875</v>
      </c>
      <c r="D2203" s="74" t="s">
        <v>3599</v>
      </c>
      <c r="E2203" s="74" t="s">
        <v>7742</v>
      </c>
      <c r="F2203" s="74" t="s">
        <v>7743</v>
      </c>
      <c r="G2203" s="74" t="s">
        <v>7743</v>
      </c>
      <c r="H2203" s="74" t="str">
        <f t="shared" si="141"/>
        <v>B58</v>
      </c>
      <c r="I2203" s="74" t="str">
        <f>IF(ISERROR(VLOOKUP(H2203,BD!BN$2:BO$51,2,FALSE)),"",VLOOKUP(H2203,BD!BN$2:BO$51,2,FALSE))</f>
        <v>BLOQUE 58</v>
      </c>
      <c r="J2203" s="74" t="str">
        <f t="shared" si="143"/>
        <v>CU</v>
      </c>
      <c r="K2203" s="74" t="str">
        <f t="shared" si="142"/>
        <v>CUYABENO</v>
      </c>
      <c r="L2203" s="74" t="str">
        <f t="shared" si="142"/>
        <v>PAD E</v>
      </c>
      <c r="M2203" s="74" t="str">
        <f t="shared" si="144"/>
        <v>CUYABENO-E029</v>
      </c>
      <c r="N2203" s="71" t="s">
        <v>3382</v>
      </c>
    </row>
    <row r="2204" spans="1:14" hidden="1">
      <c r="A2204" s="74" t="s">
        <v>2946</v>
      </c>
      <c r="B2204" s="74" t="s">
        <v>7637</v>
      </c>
      <c r="C2204" s="74" t="s">
        <v>2875</v>
      </c>
      <c r="D2204" s="74" t="s">
        <v>3599</v>
      </c>
      <c r="E2204" s="74" t="s">
        <v>7744</v>
      </c>
      <c r="F2204" s="74" t="s">
        <v>7745</v>
      </c>
      <c r="G2204" s="74" t="s">
        <v>7745</v>
      </c>
      <c r="H2204" s="74" t="str">
        <f t="shared" si="141"/>
        <v>B58</v>
      </c>
      <c r="I2204" s="74" t="str">
        <f>IF(ISERROR(VLOOKUP(H2204,BD!BN$2:BO$51,2,FALSE)),"",VLOOKUP(H2204,BD!BN$2:BO$51,2,FALSE))</f>
        <v>BLOQUE 58</v>
      </c>
      <c r="J2204" s="74" t="str">
        <f t="shared" si="143"/>
        <v>CU</v>
      </c>
      <c r="K2204" s="74" t="str">
        <f t="shared" si="142"/>
        <v>CUYABENO</v>
      </c>
      <c r="L2204" s="74" t="str">
        <f t="shared" si="142"/>
        <v>PAD E</v>
      </c>
      <c r="M2204" s="74" t="str">
        <f t="shared" si="144"/>
        <v>CUYABENO-E031</v>
      </c>
      <c r="N2204" s="71" t="s">
        <v>3382</v>
      </c>
    </row>
    <row r="2205" spans="1:14" hidden="1">
      <c r="A2205" s="74" t="s">
        <v>2946</v>
      </c>
      <c r="B2205" s="74" t="s">
        <v>7637</v>
      </c>
      <c r="C2205" s="74" t="s">
        <v>2875</v>
      </c>
      <c r="D2205" s="74" t="s">
        <v>3599</v>
      </c>
      <c r="E2205" s="74" t="s">
        <v>7746</v>
      </c>
      <c r="F2205" s="74" t="s">
        <v>7747</v>
      </c>
      <c r="G2205" s="74" t="s">
        <v>7747</v>
      </c>
      <c r="H2205" s="74" t="str">
        <f t="shared" si="141"/>
        <v>B58</v>
      </c>
      <c r="I2205" s="74" t="str">
        <f>IF(ISERROR(VLOOKUP(H2205,BD!BN$2:BO$51,2,FALSE)),"",VLOOKUP(H2205,BD!BN$2:BO$51,2,FALSE))</f>
        <v>BLOQUE 58</v>
      </c>
      <c r="J2205" s="74" t="str">
        <f t="shared" si="143"/>
        <v>CU</v>
      </c>
      <c r="K2205" s="74" t="str">
        <f t="shared" si="142"/>
        <v>CUYABENO</v>
      </c>
      <c r="L2205" s="74" t="str">
        <f t="shared" si="142"/>
        <v>PAD E</v>
      </c>
      <c r="M2205" s="74" t="str">
        <f t="shared" si="144"/>
        <v>CUYABENO-E067</v>
      </c>
      <c r="N2205" s="71" t="s">
        <v>3382</v>
      </c>
    </row>
    <row r="2206" spans="1:14" hidden="1">
      <c r="A2206" s="74" t="s">
        <v>2946</v>
      </c>
      <c r="B2206" s="74" t="s">
        <v>7637</v>
      </c>
      <c r="C2206" s="74" t="s">
        <v>2875</v>
      </c>
      <c r="D2206" s="74" t="s">
        <v>3599</v>
      </c>
      <c r="E2206" s="74" t="s">
        <v>7748</v>
      </c>
      <c r="F2206" s="74" t="s">
        <v>7749</v>
      </c>
      <c r="G2206" s="74" t="s">
        <v>7749</v>
      </c>
      <c r="H2206" s="74" t="str">
        <f t="shared" si="141"/>
        <v>B58</v>
      </c>
      <c r="I2206" s="74" t="str">
        <f>IF(ISERROR(VLOOKUP(H2206,BD!BN$2:BO$51,2,FALSE)),"",VLOOKUP(H2206,BD!BN$2:BO$51,2,FALSE))</f>
        <v>BLOQUE 58</v>
      </c>
      <c r="J2206" s="74" t="str">
        <f t="shared" si="143"/>
        <v>CU</v>
      </c>
      <c r="K2206" s="74" t="str">
        <f t="shared" si="142"/>
        <v>CUYABENO</v>
      </c>
      <c r="L2206" s="74" t="str">
        <f t="shared" si="142"/>
        <v>PAD E</v>
      </c>
      <c r="M2206" s="74" t="str">
        <f t="shared" si="144"/>
        <v>CUYABENO-E071</v>
      </c>
      <c r="N2206" s="71" t="s">
        <v>3382</v>
      </c>
    </row>
    <row r="2207" spans="1:14" hidden="1">
      <c r="A2207" s="74" t="s">
        <v>2946</v>
      </c>
      <c r="B2207" s="74" t="s">
        <v>7637</v>
      </c>
      <c r="C2207" s="74" t="s">
        <v>2875</v>
      </c>
      <c r="D2207" s="74" t="s">
        <v>3602</v>
      </c>
      <c r="E2207" s="74" t="s">
        <v>7750</v>
      </c>
      <c r="F2207" s="74" t="s">
        <v>7751</v>
      </c>
      <c r="G2207" s="74" t="s">
        <v>7751</v>
      </c>
      <c r="H2207" s="74" t="str">
        <f t="shared" si="141"/>
        <v>B58</v>
      </c>
      <c r="I2207" s="74" t="str">
        <f>IF(ISERROR(VLOOKUP(H2207,BD!BN$2:BO$51,2,FALSE)),"",VLOOKUP(H2207,BD!BN$2:BO$51,2,FALSE))</f>
        <v>BLOQUE 58</v>
      </c>
      <c r="J2207" s="74" t="str">
        <f t="shared" si="143"/>
        <v>CU</v>
      </c>
      <c r="K2207" s="74" t="str">
        <f t="shared" si="142"/>
        <v>CUYABENO</v>
      </c>
      <c r="L2207" s="74" t="str">
        <f t="shared" si="142"/>
        <v>PAD F</v>
      </c>
      <c r="M2207" s="74" t="str">
        <f t="shared" si="144"/>
        <v>CUYABENO-F036</v>
      </c>
      <c r="N2207" s="71" t="s">
        <v>3382</v>
      </c>
    </row>
    <row r="2208" spans="1:14" hidden="1">
      <c r="A2208" s="74" t="s">
        <v>2946</v>
      </c>
      <c r="B2208" s="74" t="s">
        <v>7637</v>
      </c>
      <c r="C2208" s="74" t="s">
        <v>2875</v>
      </c>
      <c r="D2208" s="74" t="s">
        <v>3602</v>
      </c>
      <c r="E2208" s="74" t="s">
        <v>7752</v>
      </c>
      <c r="F2208" s="74" t="s">
        <v>7753</v>
      </c>
      <c r="G2208" s="74" t="s">
        <v>7753</v>
      </c>
      <c r="H2208" s="74" t="str">
        <f t="shared" si="141"/>
        <v>B58</v>
      </c>
      <c r="I2208" s="74" t="str">
        <f>IF(ISERROR(VLOOKUP(H2208,BD!BN$2:BO$51,2,FALSE)),"",VLOOKUP(H2208,BD!BN$2:BO$51,2,FALSE))</f>
        <v>BLOQUE 58</v>
      </c>
      <c r="J2208" s="74" t="str">
        <f t="shared" si="143"/>
        <v>CU</v>
      </c>
      <c r="K2208" s="74" t="str">
        <f t="shared" si="142"/>
        <v>CUYABENO</v>
      </c>
      <c r="L2208" s="74" t="str">
        <f t="shared" si="142"/>
        <v>PAD F</v>
      </c>
      <c r="M2208" s="74" t="str">
        <f t="shared" si="144"/>
        <v>CUYABENO-F027</v>
      </c>
      <c r="N2208" s="71" t="s">
        <v>3382</v>
      </c>
    </row>
    <row r="2209" spans="1:14" hidden="1">
      <c r="A2209" s="74" t="s">
        <v>2946</v>
      </c>
      <c r="B2209" s="74" t="s">
        <v>7637</v>
      </c>
      <c r="C2209" s="74" t="s">
        <v>2875</v>
      </c>
      <c r="D2209" s="74" t="s">
        <v>3605</v>
      </c>
      <c r="E2209" s="74" t="s">
        <v>7754</v>
      </c>
      <c r="F2209" s="74" t="s">
        <v>7755</v>
      </c>
      <c r="G2209" s="74" t="s">
        <v>7755</v>
      </c>
      <c r="H2209" s="74" t="str">
        <f t="shared" si="141"/>
        <v>B58</v>
      </c>
      <c r="I2209" s="74" t="str">
        <f>IF(ISERROR(VLOOKUP(H2209,BD!BN$2:BO$51,2,FALSE)),"",VLOOKUP(H2209,BD!BN$2:BO$51,2,FALSE))</f>
        <v>BLOQUE 58</v>
      </c>
      <c r="J2209" s="74" t="str">
        <f t="shared" si="143"/>
        <v>CU</v>
      </c>
      <c r="K2209" s="74" t="str">
        <f t="shared" si="142"/>
        <v>CUYABENO</v>
      </c>
      <c r="L2209" s="74" t="str">
        <f t="shared" si="142"/>
        <v>PAD G</v>
      </c>
      <c r="M2209" s="74" t="str">
        <f t="shared" si="144"/>
        <v>CUYABENO-G054</v>
      </c>
      <c r="N2209" s="71" t="s">
        <v>3382</v>
      </c>
    </row>
    <row r="2210" spans="1:14" hidden="1">
      <c r="A2210" s="74" t="s">
        <v>2946</v>
      </c>
      <c r="B2210" s="74" t="s">
        <v>7637</v>
      </c>
      <c r="C2210" s="74" t="s">
        <v>2875</v>
      </c>
      <c r="D2210" s="74" t="s">
        <v>3605</v>
      </c>
      <c r="E2210" s="74" t="s">
        <v>7756</v>
      </c>
      <c r="F2210" s="74" t="s">
        <v>7757</v>
      </c>
      <c r="G2210" s="74" t="s">
        <v>7757</v>
      </c>
      <c r="H2210" s="74" t="str">
        <f t="shared" si="141"/>
        <v>B58</v>
      </c>
      <c r="I2210" s="74" t="str">
        <f>IF(ISERROR(VLOOKUP(H2210,BD!BN$2:BO$51,2,FALSE)),"",VLOOKUP(H2210,BD!BN$2:BO$51,2,FALSE))</f>
        <v>BLOQUE 58</v>
      </c>
      <c r="J2210" s="74" t="str">
        <f t="shared" si="143"/>
        <v>CU</v>
      </c>
      <c r="K2210" s="74" t="str">
        <f t="shared" si="142"/>
        <v>CUYABENO</v>
      </c>
      <c r="L2210" s="74" t="str">
        <f t="shared" si="142"/>
        <v>PAD G</v>
      </c>
      <c r="M2210" s="74" t="str">
        <f t="shared" si="144"/>
        <v>CUYABENO-G064</v>
      </c>
      <c r="N2210" s="71" t="s">
        <v>3382</v>
      </c>
    </row>
    <row r="2211" spans="1:14" hidden="1">
      <c r="A2211" s="74" t="s">
        <v>2946</v>
      </c>
      <c r="B2211" s="74" t="s">
        <v>7637</v>
      </c>
      <c r="C2211" s="74" t="s">
        <v>2875</v>
      </c>
      <c r="D2211" s="74" t="s">
        <v>3605</v>
      </c>
      <c r="E2211" s="74" t="s">
        <v>7758</v>
      </c>
      <c r="F2211" s="74" t="s">
        <v>7759</v>
      </c>
      <c r="G2211" s="74" t="s">
        <v>7759</v>
      </c>
      <c r="H2211" s="74" t="str">
        <f t="shared" si="141"/>
        <v>B58</v>
      </c>
      <c r="I2211" s="74" t="str">
        <f>IF(ISERROR(VLOOKUP(H2211,BD!BN$2:BO$51,2,FALSE)),"",VLOOKUP(H2211,BD!BN$2:BO$51,2,FALSE))</f>
        <v>BLOQUE 58</v>
      </c>
      <c r="J2211" s="74" t="str">
        <f t="shared" si="143"/>
        <v>CU</v>
      </c>
      <c r="K2211" s="74" t="str">
        <f t="shared" si="142"/>
        <v>CUYABENO</v>
      </c>
      <c r="L2211" s="74" t="str">
        <f t="shared" si="142"/>
        <v>PAD G</v>
      </c>
      <c r="M2211" s="74" t="str">
        <f t="shared" si="144"/>
        <v>CUYABENO-G052</v>
      </c>
      <c r="N2211" s="71" t="s">
        <v>3382</v>
      </c>
    </row>
    <row r="2212" spans="1:14" hidden="1">
      <c r="A2212" s="74" t="s">
        <v>2946</v>
      </c>
      <c r="B2212" s="74" t="s">
        <v>7637</v>
      </c>
      <c r="C2212" s="74" t="s">
        <v>2875</v>
      </c>
      <c r="D2212" s="74" t="s">
        <v>3605</v>
      </c>
      <c r="E2212" s="74" t="s">
        <v>7760</v>
      </c>
      <c r="F2212" s="74" t="s">
        <v>7761</v>
      </c>
      <c r="G2212" s="74" t="s">
        <v>7761</v>
      </c>
      <c r="H2212" s="74" t="str">
        <f t="shared" si="141"/>
        <v>B58</v>
      </c>
      <c r="I2212" s="74" t="str">
        <f>IF(ISERROR(VLOOKUP(H2212,BD!BN$2:BO$51,2,FALSE)),"",VLOOKUP(H2212,BD!BN$2:BO$51,2,FALSE))</f>
        <v>BLOQUE 58</v>
      </c>
      <c r="J2212" s="74" t="str">
        <f t="shared" si="143"/>
        <v>CU</v>
      </c>
      <c r="K2212" s="74" t="str">
        <f t="shared" si="142"/>
        <v>CUYABENO</v>
      </c>
      <c r="L2212" s="74" t="str">
        <f t="shared" si="142"/>
        <v>PAD G</v>
      </c>
      <c r="M2212" s="74" t="str">
        <f t="shared" si="144"/>
        <v>CUYABENO-G002</v>
      </c>
      <c r="N2212" s="71" t="s">
        <v>3382</v>
      </c>
    </row>
    <row r="2213" spans="1:14" hidden="1">
      <c r="A2213" s="74" t="s">
        <v>2946</v>
      </c>
      <c r="B2213" s="74" t="s">
        <v>7637</v>
      </c>
      <c r="C2213" s="74" t="s">
        <v>2875</v>
      </c>
      <c r="D2213" s="74" t="s">
        <v>3605</v>
      </c>
      <c r="E2213" s="74" t="s">
        <v>7762</v>
      </c>
      <c r="F2213" s="74" t="s">
        <v>7763</v>
      </c>
      <c r="G2213" s="74" t="s">
        <v>7763</v>
      </c>
      <c r="H2213" s="74" t="str">
        <f t="shared" si="141"/>
        <v>B58</v>
      </c>
      <c r="I2213" s="74" t="str">
        <f>IF(ISERROR(VLOOKUP(H2213,BD!BN$2:BO$51,2,FALSE)),"",VLOOKUP(H2213,BD!BN$2:BO$51,2,FALSE))</f>
        <v>BLOQUE 58</v>
      </c>
      <c r="J2213" s="74" t="str">
        <f t="shared" si="143"/>
        <v>CU</v>
      </c>
      <c r="K2213" s="74" t="str">
        <f t="shared" si="142"/>
        <v>CUYABENO</v>
      </c>
      <c r="L2213" s="74" t="str">
        <f t="shared" si="142"/>
        <v>PAD G</v>
      </c>
      <c r="M2213" s="74" t="str">
        <f t="shared" si="144"/>
        <v>CUYABENO-G051</v>
      </c>
      <c r="N2213" s="71" t="s">
        <v>3382</v>
      </c>
    </row>
    <row r="2214" spans="1:14" hidden="1">
      <c r="A2214" s="74" t="s">
        <v>2946</v>
      </c>
      <c r="B2214" s="74" t="s">
        <v>7637</v>
      </c>
      <c r="C2214" s="74" t="s">
        <v>2875</v>
      </c>
      <c r="D2214" s="74" t="s">
        <v>3605</v>
      </c>
      <c r="E2214" s="74" t="s">
        <v>7764</v>
      </c>
      <c r="F2214" s="74" t="s">
        <v>7765</v>
      </c>
      <c r="G2214" s="74" t="s">
        <v>7765</v>
      </c>
      <c r="H2214" s="74" t="str">
        <f t="shared" si="141"/>
        <v>B58</v>
      </c>
      <c r="I2214" s="74" t="str">
        <f>IF(ISERROR(VLOOKUP(H2214,BD!BN$2:BO$51,2,FALSE)),"",VLOOKUP(H2214,BD!BN$2:BO$51,2,FALSE))</f>
        <v>BLOQUE 58</v>
      </c>
      <c r="J2214" s="74" t="str">
        <f t="shared" si="143"/>
        <v>CU</v>
      </c>
      <c r="K2214" s="74" t="str">
        <f t="shared" si="142"/>
        <v>CUYABENO</v>
      </c>
      <c r="L2214" s="74" t="str">
        <f t="shared" si="142"/>
        <v>PAD G</v>
      </c>
      <c r="M2214" s="74" t="str">
        <f t="shared" si="144"/>
        <v>CUYABENO-G050</v>
      </c>
      <c r="N2214" s="71" t="s">
        <v>3382</v>
      </c>
    </row>
    <row r="2215" spans="1:14" hidden="1">
      <c r="A2215" s="74" t="s">
        <v>2946</v>
      </c>
      <c r="B2215" s="74" t="s">
        <v>7637</v>
      </c>
      <c r="C2215" s="74" t="s">
        <v>2875</v>
      </c>
      <c r="D2215" s="74" t="s">
        <v>3605</v>
      </c>
      <c r="E2215" s="74" t="s">
        <v>7766</v>
      </c>
      <c r="F2215" s="74" t="s">
        <v>7767</v>
      </c>
      <c r="G2215" s="74" t="s">
        <v>7767</v>
      </c>
      <c r="H2215" s="74" t="str">
        <f t="shared" si="141"/>
        <v>B58</v>
      </c>
      <c r="I2215" s="74" t="str">
        <f>IF(ISERROR(VLOOKUP(H2215,BD!BN$2:BO$51,2,FALSE)),"",VLOOKUP(H2215,BD!BN$2:BO$51,2,FALSE))</f>
        <v>BLOQUE 58</v>
      </c>
      <c r="J2215" s="74" t="str">
        <f t="shared" si="143"/>
        <v>CU</v>
      </c>
      <c r="K2215" s="74" t="str">
        <f t="shared" si="142"/>
        <v>CUYABENO</v>
      </c>
      <c r="L2215" s="74" t="str">
        <f t="shared" si="142"/>
        <v>PAD G</v>
      </c>
      <c r="M2215" s="74" t="str">
        <f t="shared" si="144"/>
        <v>CUYABENO-G042</v>
      </c>
      <c r="N2215" s="71" t="s">
        <v>3382</v>
      </c>
    </row>
    <row r="2216" spans="1:14" hidden="1">
      <c r="A2216" s="74" t="s">
        <v>2946</v>
      </c>
      <c r="B2216" s="74" t="s">
        <v>7637</v>
      </c>
      <c r="C2216" s="74" t="s">
        <v>2875</v>
      </c>
      <c r="D2216" s="74" t="s">
        <v>3608</v>
      </c>
      <c r="E2216" s="74" t="s">
        <v>7768</v>
      </c>
      <c r="F2216" s="74" t="s">
        <v>7769</v>
      </c>
      <c r="G2216" s="74" t="s">
        <v>7769</v>
      </c>
      <c r="H2216" s="74" t="str">
        <f t="shared" si="141"/>
        <v>B58</v>
      </c>
      <c r="I2216" s="74" t="str">
        <f>IF(ISERROR(VLOOKUP(H2216,BD!BN$2:BO$51,2,FALSE)),"",VLOOKUP(H2216,BD!BN$2:BO$51,2,FALSE))</f>
        <v>BLOQUE 58</v>
      </c>
      <c r="J2216" s="74" t="str">
        <f t="shared" si="143"/>
        <v>CU</v>
      </c>
      <c r="K2216" s="74" t="str">
        <f t="shared" si="142"/>
        <v>CUYABENO</v>
      </c>
      <c r="L2216" s="74" t="str">
        <f t="shared" si="142"/>
        <v>PAD H</v>
      </c>
      <c r="M2216" s="74" t="str">
        <f t="shared" si="144"/>
        <v>CUYABENO-H016</v>
      </c>
      <c r="N2216" s="71" t="s">
        <v>3382</v>
      </c>
    </row>
    <row r="2217" spans="1:14" hidden="1">
      <c r="A2217" s="74" t="s">
        <v>2946</v>
      </c>
      <c r="B2217" s="74" t="s">
        <v>7637</v>
      </c>
      <c r="C2217" s="74" t="s">
        <v>2875</v>
      </c>
      <c r="D2217" s="74" t="s">
        <v>3608</v>
      </c>
      <c r="E2217" s="74" t="s">
        <v>7770</v>
      </c>
      <c r="F2217" s="74" t="s">
        <v>7771</v>
      </c>
      <c r="G2217" s="74" t="s">
        <v>7771</v>
      </c>
      <c r="H2217" s="74" t="str">
        <f t="shared" si="141"/>
        <v>B58</v>
      </c>
      <c r="I2217" s="74" t="str">
        <f>IF(ISERROR(VLOOKUP(H2217,BD!BN$2:BO$51,2,FALSE)),"",VLOOKUP(H2217,BD!BN$2:BO$51,2,FALSE))</f>
        <v>BLOQUE 58</v>
      </c>
      <c r="J2217" s="74" t="str">
        <f t="shared" si="143"/>
        <v>CU</v>
      </c>
      <c r="K2217" s="74" t="str">
        <f t="shared" si="142"/>
        <v>CUYABENO</v>
      </c>
      <c r="L2217" s="74" t="str">
        <f t="shared" si="142"/>
        <v>PAD H</v>
      </c>
      <c r="M2217" s="74" t="str">
        <f t="shared" si="144"/>
        <v>CUYABENO-H069</v>
      </c>
      <c r="N2217" s="71" t="s">
        <v>3382</v>
      </c>
    </row>
    <row r="2218" spans="1:14" hidden="1">
      <c r="A2218" s="74" t="s">
        <v>2946</v>
      </c>
      <c r="B2218" s="74" t="s">
        <v>7637</v>
      </c>
      <c r="C2218" s="74" t="s">
        <v>2875</v>
      </c>
      <c r="D2218" s="74" t="s">
        <v>3608</v>
      </c>
      <c r="E2218" s="74" t="s">
        <v>7772</v>
      </c>
      <c r="F2218" s="74" t="s">
        <v>7773</v>
      </c>
      <c r="G2218" s="74" t="s">
        <v>7773</v>
      </c>
      <c r="H2218" s="74" t="str">
        <f t="shared" si="141"/>
        <v>B58</v>
      </c>
      <c r="I2218" s="74" t="str">
        <f>IF(ISERROR(VLOOKUP(H2218,BD!BN$2:BO$51,2,FALSE)),"",VLOOKUP(H2218,BD!BN$2:BO$51,2,FALSE))</f>
        <v>BLOQUE 58</v>
      </c>
      <c r="J2218" s="74" t="str">
        <f t="shared" si="143"/>
        <v>CU</v>
      </c>
      <c r="K2218" s="74" t="str">
        <f t="shared" si="142"/>
        <v>CUYABENO</v>
      </c>
      <c r="L2218" s="74" t="str">
        <f t="shared" si="142"/>
        <v>PAD H</v>
      </c>
      <c r="M2218" s="74" t="str">
        <f t="shared" si="144"/>
        <v>CUYABENO-H066</v>
      </c>
      <c r="N2218" s="71" t="s">
        <v>3382</v>
      </c>
    </row>
    <row r="2219" spans="1:14" hidden="1">
      <c r="A2219" s="74" t="s">
        <v>2946</v>
      </c>
      <c r="B2219" s="74" t="s">
        <v>7637</v>
      </c>
      <c r="C2219" s="74" t="s">
        <v>2875</v>
      </c>
      <c r="D2219" s="74" t="s">
        <v>3608</v>
      </c>
      <c r="E2219" s="74" t="s">
        <v>7774</v>
      </c>
      <c r="F2219" s="74" t="s">
        <v>7775</v>
      </c>
      <c r="G2219" s="74" t="s">
        <v>7775</v>
      </c>
      <c r="H2219" s="74" t="str">
        <f t="shared" si="141"/>
        <v>B58</v>
      </c>
      <c r="I2219" s="74" t="str">
        <f>IF(ISERROR(VLOOKUP(H2219,BD!BN$2:BO$51,2,FALSE)),"",VLOOKUP(H2219,BD!BN$2:BO$51,2,FALSE))</f>
        <v>BLOQUE 58</v>
      </c>
      <c r="J2219" s="74" t="str">
        <f t="shared" si="143"/>
        <v>CU</v>
      </c>
      <c r="K2219" s="74" t="str">
        <f t="shared" si="142"/>
        <v>CUYABENO</v>
      </c>
      <c r="L2219" s="74" t="str">
        <f t="shared" si="142"/>
        <v>PAD H</v>
      </c>
      <c r="M2219" s="74" t="str">
        <f t="shared" si="144"/>
        <v>CUYABENO-H055</v>
      </c>
      <c r="N2219" s="71" t="s">
        <v>3382</v>
      </c>
    </row>
    <row r="2220" spans="1:14" hidden="1">
      <c r="A2220" s="74" t="s">
        <v>2946</v>
      </c>
      <c r="B2220" s="74" t="s">
        <v>7637</v>
      </c>
      <c r="C2220" s="74" t="s">
        <v>2875</v>
      </c>
      <c r="D2220" s="74" t="s">
        <v>3608</v>
      </c>
      <c r="E2220" s="74" t="s">
        <v>7776</v>
      </c>
      <c r="F2220" s="74" t="s">
        <v>7777</v>
      </c>
      <c r="G2220" s="74" t="s">
        <v>7777</v>
      </c>
      <c r="H2220" s="74" t="str">
        <f t="shared" si="141"/>
        <v>B58</v>
      </c>
      <c r="I2220" s="74" t="str">
        <f>IF(ISERROR(VLOOKUP(H2220,BD!BN$2:BO$51,2,FALSE)),"",VLOOKUP(H2220,BD!BN$2:BO$51,2,FALSE))</f>
        <v>BLOQUE 58</v>
      </c>
      <c r="J2220" s="74" t="str">
        <f t="shared" si="143"/>
        <v>CU</v>
      </c>
      <c r="K2220" s="74" t="str">
        <f t="shared" si="142"/>
        <v>CUYABENO</v>
      </c>
      <c r="L2220" s="74" t="str">
        <f t="shared" si="142"/>
        <v>PAD H</v>
      </c>
      <c r="M2220" s="74" t="str">
        <f t="shared" si="144"/>
        <v>CUYABENO-H046</v>
      </c>
      <c r="N2220" s="71" t="s">
        <v>3382</v>
      </c>
    </row>
    <row r="2221" spans="1:14" hidden="1">
      <c r="A2221" s="74" t="s">
        <v>2946</v>
      </c>
      <c r="B2221" s="74" t="s">
        <v>7637</v>
      </c>
      <c r="C2221" s="74" t="s">
        <v>2875</v>
      </c>
      <c r="D2221" s="74" t="s">
        <v>3608</v>
      </c>
      <c r="E2221" s="74" t="s">
        <v>7778</v>
      </c>
      <c r="F2221" s="74" t="s">
        <v>7779</v>
      </c>
      <c r="G2221" s="74" t="s">
        <v>7779</v>
      </c>
      <c r="H2221" s="74" t="str">
        <f t="shared" ref="H2221:H2285" si="145">+A2221</f>
        <v>B58</v>
      </c>
      <c r="I2221" s="74" t="str">
        <f>IF(ISERROR(VLOOKUP(H2221,BD!BN$2:BO$51,2,FALSE)),"",VLOOKUP(H2221,BD!BN$2:BO$51,2,FALSE))</f>
        <v>BLOQUE 58</v>
      </c>
      <c r="J2221" s="74" t="str">
        <f t="shared" si="143"/>
        <v>CU</v>
      </c>
      <c r="K2221" s="74" t="str">
        <f t="shared" si="142"/>
        <v>CUYABENO</v>
      </c>
      <c r="L2221" s="74" t="str">
        <f t="shared" si="142"/>
        <v>PAD H</v>
      </c>
      <c r="M2221" s="74" t="str">
        <f t="shared" si="144"/>
        <v>CUYABENO-H045</v>
      </c>
      <c r="N2221" s="71" t="s">
        <v>3382</v>
      </c>
    </row>
    <row r="2222" spans="1:14" hidden="1">
      <c r="A2222" s="74" t="s">
        <v>2946</v>
      </c>
      <c r="B2222" s="74" t="s">
        <v>7637</v>
      </c>
      <c r="C2222" s="74" t="s">
        <v>2875</v>
      </c>
      <c r="D2222" s="74" t="s">
        <v>3613</v>
      </c>
      <c r="E2222" s="74" t="s">
        <v>7780</v>
      </c>
      <c r="F2222" s="74" t="s">
        <v>7781</v>
      </c>
      <c r="G2222" s="74" t="s">
        <v>7781</v>
      </c>
      <c r="H2222" s="74" t="str">
        <f t="shared" si="145"/>
        <v>B58</v>
      </c>
      <c r="I2222" s="74" t="str">
        <f>IF(ISERROR(VLOOKUP(H2222,BD!BN$2:BO$51,2,FALSE)),"",VLOOKUP(H2222,BD!BN$2:BO$51,2,FALSE))</f>
        <v>BLOQUE 58</v>
      </c>
      <c r="J2222" s="74" t="str">
        <f t="shared" si="143"/>
        <v>CU</v>
      </c>
      <c r="K2222" s="74" t="str">
        <f t="shared" si="142"/>
        <v>CUYABENO</v>
      </c>
      <c r="L2222" s="74" t="str">
        <f t="shared" si="142"/>
        <v>PAD I</v>
      </c>
      <c r="M2222" s="74" t="str">
        <f t="shared" si="144"/>
        <v>CUYABENO-I053</v>
      </c>
      <c r="N2222" s="71" t="s">
        <v>3382</v>
      </c>
    </row>
    <row r="2223" spans="1:14" hidden="1">
      <c r="A2223" s="74" t="s">
        <v>2946</v>
      </c>
      <c r="B2223" s="74" t="s">
        <v>7637</v>
      </c>
      <c r="C2223" s="74" t="s">
        <v>2875</v>
      </c>
      <c r="D2223" s="74" t="s">
        <v>3613</v>
      </c>
      <c r="E2223" s="74" t="s">
        <v>7782</v>
      </c>
      <c r="F2223" s="74" t="s">
        <v>7783</v>
      </c>
      <c r="G2223" s="74" t="s">
        <v>7783</v>
      </c>
      <c r="H2223" s="74" t="str">
        <f t="shared" si="145"/>
        <v>B58</v>
      </c>
      <c r="I2223" s="74" t="str">
        <f>IF(ISERROR(VLOOKUP(H2223,BD!BN$2:BO$51,2,FALSE)),"",VLOOKUP(H2223,BD!BN$2:BO$51,2,FALSE))</f>
        <v>BLOQUE 58</v>
      </c>
      <c r="J2223" s="74" t="str">
        <f t="shared" si="143"/>
        <v>CU</v>
      </c>
      <c r="K2223" s="74" t="str">
        <f t="shared" si="142"/>
        <v>CUYABENO</v>
      </c>
      <c r="L2223" s="74" t="str">
        <f t="shared" si="142"/>
        <v>PAD I</v>
      </c>
      <c r="M2223" s="74" t="str">
        <f t="shared" si="144"/>
        <v>CUYABENO-I048</v>
      </c>
      <c r="N2223" s="71" t="s">
        <v>3382</v>
      </c>
    </row>
    <row r="2224" spans="1:14" hidden="1">
      <c r="A2224" s="74" t="s">
        <v>2946</v>
      </c>
      <c r="B2224" s="74" t="s">
        <v>7637</v>
      </c>
      <c r="C2224" s="74" t="s">
        <v>2875</v>
      </c>
      <c r="D2224" s="74" t="s">
        <v>3613</v>
      </c>
      <c r="E2224" s="74" t="s">
        <v>7784</v>
      </c>
      <c r="F2224" s="74" t="s">
        <v>7785</v>
      </c>
      <c r="G2224" s="74" t="s">
        <v>7785</v>
      </c>
      <c r="H2224" s="74" t="str">
        <f t="shared" si="145"/>
        <v>B58</v>
      </c>
      <c r="I2224" s="74" t="str">
        <f>IF(ISERROR(VLOOKUP(H2224,BD!BN$2:BO$51,2,FALSE)),"",VLOOKUP(H2224,BD!BN$2:BO$51,2,FALSE))</f>
        <v>BLOQUE 58</v>
      </c>
      <c r="J2224" s="74" t="str">
        <f t="shared" si="143"/>
        <v>CU</v>
      </c>
      <c r="K2224" s="74" t="str">
        <f t="shared" si="142"/>
        <v>CUYABENO</v>
      </c>
      <c r="L2224" s="74" t="str">
        <f t="shared" si="142"/>
        <v>PAD I</v>
      </c>
      <c r="M2224" s="74" t="str">
        <f t="shared" si="144"/>
        <v>CUYABENO-I044</v>
      </c>
      <c r="N2224" s="71" t="s">
        <v>3382</v>
      </c>
    </row>
    <row r="2225" spans="1:14" hidden="1">
      <c r="A2225" s="74" t="s">
        <v>2946</v>
      </c>
      <c r="B2225" s="74" t="s">
        <v>7637</v>
      </c>
      <c r="C2225" s="74" t="s">
        <v>2875</v>
      </c>
      <c r="D2225" s="74" t="s">
        <v>3613</v>
      </c>
      <c r="E2225" s="74" t="s">
        <v>7786</v>
      </c>
      <c r="F2225" s="74" t="s">
        <v>7787</v>
      </c>
      <c r="G2225" s="74" t="s">
        <v>7787</v>
      </c>
      <c r="H2225" s="74" t="str">
        <f t="shared" si="145"/>
        <v>B58</v>
      </c>
      <c r="I2225" s="74" t="str">
        <f>IF(ISERROR(VLOOKUP(H2225,BD!BN$2:BO$51,2,FALSE)),"",VLOOKUP(H2225,BD!BN$2:BO$51,2,FALSE))</f>
        <v>BLOQUE 58</v>
      </c>
      <c r="J2225" s="74" t="str">
        <f t="shared" si="143"/>
        <v>CU</v>
      </c>
      <c r="K2225" s="74" t="str">
        <f t="shared" si="142"/>
        <v>CUYABENO</v>
      </c>
      <c r="L2225" s="74" t="str">
        <f t="shared" si="142"/>
        <v>PAD I</v>
      </c>
      <c r="M2225" s="74" t="str">
        <f t="shared" si="144"/>
        <v>CUYABENO-I043</v>
      </c>
      <c r="N2225" s="71" t="s">
        <v>3382</v>
      </c>
    </row>
    <row r="2226" spans="1:14" hidden="1">
      <c r="A2226" s="74" t="s">
        <v>2946</v>
      </c>
      <c r="B2226" s="74" t="s">
        <v>7637</v>
      </c>
      <c r="C2226" s="74" t="s">
        <v>2875</v>
      </c>
      <c r="D2226" s="74" t="s">
        <v>3613</v>
      </c>
      <c r="E2226" s="74" t="s">
        <v>7788</v>
      </c>
      <c r="F2226" s="74" t="s">
        <v>7789</v>
      </c>
      <c r="G2226" s="74" t="s">
        <v>7789</v>
      </c>
      <c r="H2226" s="74" t="str">
        <f t="shared" si="145"/>
        <v>B58</v>
      </c>
      <c r="I2226" s="74" t="str">
        <f>IF(ISERROR(VLOOKUP(H2226,BD!BN$2:BO$51,2,FALSE)),"",VLOOKUP(H2226,BD!BN$2:BO$51,2,FALSE))</f>
        <v>BLOQUE 58</v>
      </c>
      <c r="J2226" s="74" t="str">
        <f t="shared" si="143"/>
        <v>CU</v>
      </c>
      <c r="K2226" s="74" t="str">
        <f t="shared" si="142"/>
        <v>CUYABENO</v>
      </c>
      <c r="L2226" s="74" t="str">
        <f t="shared" si="142"/>
        <v>PAD I</v>
      </c>
      <c r="M2226" s="74" t="str">
        <f t="shared" si="144"/>
        <v>CUYABENO-I007</v>
      </c>
      <c r="N2226" s="71" t="s">
        <v>3382</v>
      </c>
    </row>
    <row r="2227" spans="1:14" hidden="1">
      <c r="A2227" s="74" t="s">
        <v>2946</v>
      </c>
      <c r="B2227" s="74" t="s">
        <v>7637</v>
      </c>
      <c r="C2227" s="74" t="s">
        <v>2875</v>
      </c>
      <c r="D2227" s="74" t="s">
        <v>3613</v>
      </c>
      <c r="E2227" s="74" t="s">
        <v>7790</v>
      </c>
      <c r="F2227" s="74" t="s">
        <v>7791</v>
      </c>
      <c r="G2227" s="74" t="s">
        <v>7791</v>
      </c>
      <c r="H2227" s="74" t="str">
        <f t="shared" si="145"/>
        <v>B58</v>
      </c>
      <c r="I2227" s="74" t="str">
        <f>IF(ISERROR(VLOOKUP(H2227,BD!BN$2:BO$51,2,FALSE)),"",VLOOKUP(H2227,BD!BN$2:BO$51,2,FALSE))</f>
        <v>BLOQUE 58</v>
      </c>
      <c r="J2227" s="74" t="str">
        <f t="shared" si="143"/>
        <v>CU</v>
      </c>
      <c r="K2227" s="74" t="str">
        <f t="shared" si="142"/>
        <v>CUYABENO</v>
      </c>
      <c r="L2227" s="74" t="str">
        <f t="shared" si="142"/>
        <v>PAD I</v>
      </c>
      <c r="M2227" s="74" t="str">
        <f t="shared" si="144"/>
        <v>CUYABENO-I049</v>
      </c>
      <c r="N2227" s="71" t="s">
        <v>3382</v>
      </c>
    </row>
    <row r="2228" spans="1:14" hidden="1">
      <c r="A2228" s="74" t="s">
        <v>2946</v>
      </c>
      <c r="B2228" s="74" t="s">
        <v>7637</v>
      </c>
      <c r="C2228" s="74" t="s">
        <v>2875</v>
      </c>
      <c r="D2228" s="74" t="s">
        <v>3613</v>
      </c>
      <c r="E2228" s="74" t="s">
        <v>7792</v>
      </c>
      <c r="F2228" s="74" t="s">
        <v>7793</v>
      </c>
      <c r="G2228" s="74" t="s">
        <v>7793</v>
      </c>
      <c r="H2228" s="74" t="str">
        <f t="shared" si="145"/>
        <v>B58</v>
      </c>
      <c r="I2228" s="74" t="str">
        <f>IF(ISERROR(VLOOKUP(H2228,BD!BN$2:BO$51,2,FALSE)),"",VLOOKUP(H2228,BD!BN$2:BO$51,2,FALSE))</f>
        <v>BLOQUE 58</v>
      </c>
      <c r="J2228" s="74" t="str">
        <f t="shared" si="143"/>
        <v>CU</v>
      </c>
      <c r="K2228" s="74" t="str">
        <f t="shared" si="142"/>
        <v>CUYABENO</v>
      </c>
      <c r="L2228" s="74" t="str">
        <f t="shared" si="142"/>
        <v>PAD I</v>
      </c>
      <c r="M2228" s="74" t="str">
        <f t="shared" si="144"/>
        <v>CUYABENO-I047</v>
      </c>
      <c r="N2228" s="71" t="s">
        <v>3382</v>
      </c>
    </row>
    <row r="2229" spans="1:14" hidden="1">
      <c r="A2229" s="74" t="s">
        <v>2946</v>
      </c>
      <c r="B2229" s="74" t="s">
        <v>7637</v>
      </c>
      <c r="C2229" s="74" t="s">
        <v>2875</v>
      </c>
      <c r="D2229" s="74" t="s">
        <v>3616</v>
      </c>
      <c r="E2229" s="74" t="s">
        <v>7794</v>
      </c>
      <c r="F2229" s="74" t="s">
        <v>7795</v>
      </c>
      <c r="G2229" s="74" t="s">
        <v>7795</v>
      </c>
      <c r="H2229" s="74" t="str">
        <f t="shared" si="145"/>
        <v>B58</v>
      </c>
      <c r="I2229" s="74" t="str">
        <f>IF(ISERROR(VLOOKUP(H2229,BD!BN$2:BO$51,2,FALSE)),"",VLOOKUP(H2229,BD!BN$2:BO$51,2,FALSE))</f>
        <v>BLOQUE 58</v>
      </c>
      <c r="J2229" s="74" t="str">
        <f t="shared" si="143"/>
        <v>CU</v>
      </c>
      <c r="K2229" s="74" t="str">
        <f t="shared" si="142"/>
        <v>CUYABENO</v>
      </c>
      <c r="L2229" s="74" t="str">
        <f t="shared" si="142"/>
        <v>PAD J</v>
      </c>
      <c r="M2229" s="74" t="str">
        <f t="shared" si="144"/>
        <v>CUYABENO-J041</v>
      </c>
      <c r="N2229" s="71" t="s">
        <v>3382</v>
      </c>
    </row>
    <row r="2230" spans="1:14" hidden="1">
      <c r="A2230" s="74" t="s">
        <v>2946</v>
      </c>
      <c r="B2230" s="74" t="s">
        <v>7637</v>
      </c>
      <c r="C2230" s="74" t="s">
        <v>2875</v>
      </c>
      <c r="D2230" s="74" t="s">
        <v>3619</v>
      </c>
      <c r="E2230" s="74" t="s">
        <v>7796</v>
      </c>
      <c r="F2230" s="74" t="s">
        <v>7797</v>
      </c>
      <c r="G2230" s="74" t="s">
        <v>7797</v>
      </c>
      <c r="H2230" s="74" t="str">
        <f t="shared" si="145"/>
        <v>B58</v>
      </c>
      <c r="I2230" s="74" t="str">
        <f>IF(ISERROR(VLOOKUP(H2230,BD!BN$2:BO$51,2,FALSE)),"",VLOOKUP(H2230,BD!BN$2:BO$51,2,FALSE))</f>
        <v>BLOQUE 58</v>
      </c>
      <c r="J2230" s="74" t="str">
        <f t="shared" si="143"/>
        <v>CU</v>
      </c>
      <c r="K2230" s="74" t="str">
        <f t="shared" si="142"/>
        <v>CUYABENO</v>
      </c>
      <c r="L2230" s="74" t="str">
        <f t="shared" si="142"/>
        <v>PAD K</v>
      </c>
      <c r="M2230" s="74" t="str">
        <f t="shared" si="144"/>
        <v>CUYABENO-K058</v>
      </c>
      <c r="N2230" s="71" t="s">
        <v>3382</v>
      </c>
    </row>
    <row r="2231" spans="1:14" hidden="1">
      <c r="A2231" s="74" t="s">
        <v>2946</v>
      </c>
      <c r="B2231" s="74" t="s">
        <v>7637</v>
      </c>
      <c r="C2231" s="74" t="s">
        <v>2875</v>
      </c>
      <c r="D2231" s="74" t="s">
        <v>3619</v>
      </c>
      <c r="E2231" s="74" t="s">
        <v>7798</v>
      </c>
      <c r="F2231" s="74" t="s">
        <v>7799</v>
      </c>
      <c r="G2231" s="74" t="s">
        <v>7799</v>
      </c>
      <c r="H2231" s="74" t="str">
        <f t="shared" si="145"/>
        <v>B58</v>
      </c>
      <c r="I2231" s="74" t="str">
        <f>IF(ISERROR(VLOOKUP(H2231,BD!BN$2:BO$51,2,FALSE)),"",VLOOKUP(H2231,BD!BN$2:BO$51,2,FALSE))</f>
        <v>BLOQUE 58</v>
      </c>
      <c r="J2231" s="74" t="str">
        <f t="shared" si="143"/>
        <v>CU</v>
      </c>
      <c r="K2231" s="74" t="str">
        <f t="shared" ref="K2231:L2296" si="146">+C2231</f>
        <v>CUYABENO</v>
      </c>
      <c r="L2231" s="74" t="str">
        <f t="shared" si="146"/>
        <v>PAD K</v>
      </c>
      <c r="M2231" s="74" t="str">
        <f t="shared" si="144"/>
        <v>CUYABENO-K073</v>
      </c>
      <c r="N2231" s="71" t="s">
        <v>3382</v>
      </c>
    </row>
    <row r="2232" spans="1:14" hidden="1">
      <c r="A2232" s="74" t="s">
        <v>2946</v>
      </c>
      <c r="B2232" s="74" t="s">
        <v>7637</v>
      </c>
      <c r="C2232" s="74" t="s">
        <v>2875</v>
      </c>
      <c r="D2232" s="74" t="s">
        <v>3619</v>
      </c>
      <c r="E2232" s="74" t="s">
        <v>7800</v>
      </c>
      <c r="F2232" s="74" t="s">
        <v>7801</v>
      </c>
      <c r="G2232" s="74" t="s">
        <v>7801</v>
      </c>
      <c r="H2232" s="74" t="str">
        <f t="shared" si="145"/>
        <v>B58</v>
      </c>
      <c r="I2232" s="74" t="str">
        <f>IF(ISERROR(VLOOKUP(H2232,BD!BN$2:BO$51,2,FALSE)),"",VLOOKUP(H2232,BD!BN$2:BO$51,2,FALSE))</f>
        <v>BLOQUE 58</v>
      </c>
      <c r="J2232" s="74" t="str">
        <f t="shared" si="143"/>
        <v>CU</v>
      </c>
      <c r="K2232" s="74" t="str">
        <f t="shared" si="146"/>
        <v>CUYABENO</v>
      </c>
      <c r="L2232" s="74" t="str">
        <f t="shared" si="146"/>
        <v>PAD K</v>
      </c>
      <c r="M2232" s="74" t="str">
        <f t="shared" si="144"/>
        <v>CUYABENO-K063</v>
      </c>
      <c r="N2232" s="71" t="s">
        <v>3382</v>
      </c>
    </row>
    <row r="2233" spans="1:14" hidden="1">
      <c r="A2233" s="74" t="s">
        <v>2946</v>
      </c>
      <c r="B2233" s="74" t="s">
        <v>7637</v>
      </c>
      <c r="C2233" s="74" t="s">
        <v>2875</v>
      </c>
      <c r="D2233" s="74" t="s">
        <v>3619</v>
      </c>
      <c r="E2233" s="74" t="s">
        <v>7802</v>
      </c>
      <c r="F2233" s="74" t="s">
        <v>7803</v>
      </c>
      <c r="G2233" s="74" t="s">
        <v>7803</v>
      </c>
      <c r="H2233" s="74" t="str">
        <f t="shared" si="145"/>
        <v>B58</v>
      </c>
      <c r="I2233" s="74" t="str">
        <f>IF(ISERROR(VLOOKUP(H2233,BD!BN$2:BO$51,2,FALSE)),"",VLOOKUP(H2233,BD!BN$2:BO$51,2,FALSE))</f>
        <v>BLOQUE 58</v>
      </c>
      <c r="J2233" s="74" t="str">
        <f t="shared" si="143"/>
        <v>CU</v>
      </c>
      <c r="K2233" s="74" t="str">
        <f t="shared" si="146"/>
        <v>CUYABENO</v>
      </c>
      <c r="L2233" s="74" t="str">
        <f t="shared" si="146"/>
        <v>PAD K</v>
      </c>
      <c r="M2233" s="74" t="str">
        <f t="shared" si="144"/>
        <v>CUYABENO-K061</v>
      </c>
      <c r="N2233" s="71" t="s">
        <v>3382</v>
      </c>
    </row>
    <row r="2234" spans="1:14" hidden="1">
      <c r="A2234" s="74" t="s">
        <v>2946</v>
      </c>
      <c r="B2234" s="74" t="s">
        <v>7637</v>
      </c>
      <c r="C2234" s="74" t="s">
        <v>2875</v>
      </c>
      <c r="D2234" s="74" t="s">
        <v>3619</v>
      </c>
      <c r="E2234" s="74" t="s">
        <v>7804</v>
      </c>
      <c r="F2234" s="74" t="s">
        <v>7805</v>
      </c>
      <c r="G2234" s="74" t="s">
        <v>7805</v>
      </c>
      <c r="H2234" s="74" t="str">
        <f t="shared" si="145"/>
        <v>B58</v>
      </c>
      <c r="I2234" s="74" t="str">
        <f>IF(ISERROR(VLOOKUP(H2234,BD!BN$2:BO$51,2,FALSE)),"",VLOOKUP(H2234,BD!BN$2:BO$51,2,FALSE))</f>
        <v>BLOQUE 58</v>
      </c>
      <c r="J2234" s="74" t="str">
        <f t="shared" si="143"/>
        <v>CU</v>
      </c>
      <c r="K2234" s="74" t="str">
        <f t="shared" si="146"/>
        <v>CUYABENO</v>
      </c>
      <c r="L2234" s="74" t="str">
        <f t="shared" si="146"/>
        <v>PAD K</v>
      </c>
      <c r="M2234" s="74" t="str">
        <f t="shared" si="144"/>
        <v>CUYABENO-K025</v>
      </c>
      <c r="N2234" s="71" t="s">
        <v>3382</v>
      </c>
    </row>
    <row r="2235" spans="1:14" hidden="1">
      <c r="A2235" s="74" t="s">
        <v>2946</v>
      </c>
      <c r="B2235" s="74" t="s">
        <v>7637</v>
      </c>
      <c r="C2235" s="74" t="s">
        <v>2875</v>
      </c>
      <c r="D2235" s="74" t="s">
        <v>3619</v>
      </c>
      <c r="E2235" s="74" t="s">
        <v>7806</v>
      </c>
      <c r="F2235" s="74" t="s">
        <v>7807</v>
      </c>
      <c r="G2235" s="74" t="s">
        <v>7807</v>
      </c>
      <c r="H2235" s="74" t="str">
        <f t="shared" si="145"/>
        <v>B58</v>
      </c>
      <c r="I2235" s="74" t="str">
        <f>IF(ISERROR(VLOOKUP(H2235,BD!BN$2:BO$51,2,FALSE)),"",VLOOKUP(H2235,BD!BN$2:BO$51,2,FALSE))</f>
        <v>BLOQUE 58</v>
      </c>
      <c r="J2235" s="74" t="str">
        <f t="shared" si="143"/>
        <v>CU</v>
      </c>
      <c r="K2235" s="74" t="str">
        <f t="shared" si="146"/>
        <v>CUYABENO</v>
      </c>
      <c r="L2235" s="74" t="str">
        <f t="shared" si="146"/>
        <v>PAD K</v>
      </c>
      <c r="M2235" s="74" t="str">
        <f t="shared" si="144"/>
        <v>CUYABENO-K062</v>
      </c>
      <c r="N2235" s="71" t="s">
        <v>3382</v>
      </c>
    </row>
    <row r="2236" spans="1:14" hidden="1">
      <c r="A2236" s="74" t="s">
        <v>2946</v>
      </c>
      <c r="B2236" s="74" t="s">
        <v>7637</v>
      </c>
      <c r="C2236" s="74" t="s">
        <v>7808</v>
      </c>
      <c r="D2236" s="74" t="s">
        <v>3374</v>
      </c>
      <c r="E2236" s="74" t="s">
        <v>7809</v>
      </c>
      <c r="F2236" s="74" t="s">
        <v>7810</v>
      </c>
      <c r="G2236" s="74" t="s">
        <v>7810</v>
      </c>
      <c r="H2236" s="74" t="str">
        <f t="shared" si="145"/>
        <v>B58</v>
      </c>
      <c r="I2236" s="74" t="str">
        <f>IF(ISERROR(VLOOKUP(H2236,BD!BN$2:BO$51,2,FALSE)),"",VLOOKUP(H2236,BD!BN$2:BO$51,2,FALSE))</f>
        <v>BLOQUE 58</v>
      </c>
      <c r="J2236" s="74" t="str">
        <f t="shared" si="143"/>
        <v>CU</v>
      </c>
      <c r="K2236" s="74" t="str">
        <f t="shared" si="146"/>
        <v>LILIAN</v>
      </c>
      <c r="L2236" s="74" t="str">
        <f t="shared" si="146"/>
        <v>PAD</v>
      </c>
      <c r="M2236" s="74" t="str">
        <f t="shared" si="144"/>
        <v>LILIAN-001</v>
      </c>
      <c r="N2236" s="71" t="s">
        <v>3382</v>
      </c>
    </row>
    <row r="2237" spans="1:14" hidden="1">
      <c r="A2237" s="74" t="s">
        <v>2946</v>
      </c>
      <c r="B2237" s="74" t="s">
        <v>7637</v>
      </c>
      <c r="C2237" s="74" t="s">
        <v>3103</v>
      </c>
      <c r="D2237" s="74" t="s">
        <v>3374</v>
      </c>
      <c r="E2237" s="74" t="s">
        <v>7811</v>
      </c>
      <c r="F2237" s="74" t="s">
        <v>7812</v>
      </c>
      <c r="G2237" s="74" t="s">
        <v>7812</v>
      </c>
      <c r="H2237" s="74" t="str">
        <f t="shared" si="145"/>
        <v>B58</v>
      </c>
      <c r="I2237" s="74" t="str">
        <f>IF(ISERROR(VLOOKUP(H2237,BD!BN$2:BO$51,2,FALSE)),"",VLOOKUP(H2237,BD!BN$2:BO$51,2,FALSE))</f>
        <v>BLOQUE 58</v>
      </c>
      <c r="J2237" s="74" t="str">
        <f t="shared" si="143"/>
        <v>CU</v>
      </c>
      <c r="K2237" s="74" t="str">
        <f t="shared" si="146"/>
        <v>SANSAHUARI</v>
      </c>
      <c r="L2237" s="74" t="str">
        <f t="shared" si="146"/>
        <v>PAD</v>
      </c>
      <c r="M2237" s="74" t="str">
        <f t="shared" si="144"/>
        <v>SANSAHUARI-005</v>
      </c>
      <c r="N2237" s="71" t="s">
        <v>3382</v>
      </c>
    </row>
    <row r="2238" spans="1:14" hidden="1">
      <c r="A2238" s="74" t="s">
        <v>2946</v>
      </c>
      <c r="B2238" s="74" t="s">
        <v>7637</v>
      </c>
      <c r="C2238" s="74" t="s">
        <v>3103</v>
      </c>
      <c r="D2238" s="74" t="s">
        <v>3374</v>
      </c>
      <c r="E2238" s="74" t="s">
        <v>7813</v>
      </c>
      <c r="F2238" s="74" t="s">
        <v>7814</v>
      </c>
      <c r="G2238" s="74" t="s">
        <v>7814</v>
      </c>
      <c r="H2238" s="74" t="str">
        <f t="shared" si="145"/>
        <v>B58</v>
      </c>
      <c r="I2238" s="74" t="str">
        <f>IF(ISERROR(VLOOKUP(H2238,BD!BN$2:BO$51,2,FALSE)),"",VLOOKUP(H2238,BD!BN$2:BO$51,2,FALSE))</f>
        <v>BLOQUE 58</v>
      </c>
      <c r="J2238" s="74" t="str">
        <f t="shared" si="143"/>
        <v>CU</v>
      </c>
      <c r="K2238" s="74" t="str">
        <f t="shared" si="146"/>
        <v>SANSAHUARI</v>
      </c>
      <c r="L2238" s="74" t="str">
        <f t="shared" si="146"/>
        <v>PAD</v>
      </c>
      <c r="M2238" s="74" t="str">
        <f t="shared" si="144"/>
        <v>SANSAHUARI-006</v>
      </c>
      <c r="N2238" s="71" t="s">
        <v>3382</v>
      </c>
    </row>
    <row r="2239" spans="1:14" hidden="1">
      <c r="A2239" s="74" t="s">
        <v>2946</v>
      </c>
      <c r="B2239" s="74" t="s">
        <v>7637</v>
      </c>
      <c r="C2239" s="74" t="s">
        <v>3103</v>
      </c>
      <c r="D2239" s="74" t="s">
        <v>3374</v>
      </c>
      <c r="E2239" s="74" t="s">
        <v>7815</v>
      </c>
      <c r="F2239" s="74" t="s">
        <v>7816</v>
      </c>
      <c r="G2239" s="74" t="s">
        <v>7816</v>
      </c>
      <c r="H2239" s="74" t="str">
        <f t="shared" si="145"/>
        <v>B58</v>
      </c>
      <c r="I2239" s="74" t="str">
        <f>IF(ISERROR(VLOOKUP(H2239,BD!BN$2:BO$51,2,FALSE)),"",VLOOKUP(H2239,BD!BN$2:BO$51,2,FALSE))</f>
        <v>BLOQUE 58</v>
      </c>
      <c r="J2239" s="74" t="str">
        <f t="shared" si="143"/>
        <v>CU</v>
      </c>
      <c r="K2239" s="74" t="str">
        <f t="shared" si="146"/>
        <v>SANSAHUARI</v>
      </c>
      <c r="L2239" s="74" t="str">
        <f t="shared" si="146"/>
        <v>PAD</v>
      </c>
      <c r="M2239" s="74" t="str">
        <f t="shared" si="144"/>
        <v>SANSAHUARI-009</v>
      </c>
      <c r="N2239" s="71" t="s">
        <v>3382</v>
      </c>
    </row>
    <row r="2240" spans="1:14" hidden="1">
      <c r="A2240" s="74" t="s">
        <v>2946</v>
      </c>
      <c r="B2240" s="74" t="s">
        <v>7637</v>
      </c>
      <c r="C2240" s="74" t="s">
        <v>3103</v>
      </c>
      <c r="D2240" s="74" t="s">
        <v>3374</v>
      </c>
      <c r="E2240" s="74" t="s">
        <v>7817</v>
      </c>
      <c r="F2240" s="74" t="s">
        <v>7818</v>
      </c>
      <c r="G2240" s="74" t="s">
        <v>7818</v>
      </c>
      <c r="H2240" s="74" t="str">
        <f t="shared" si="145"/>
        <v>B58</v>
      </c>
      <c r="I2240" s="74" t="str">
        <f>IF(ISERROR(VLOOKUP(H2240,BD!BN$2:BO$51,2,FALSE)),"",VLOOKUP(H2240,BD!BN$2:BO$51,2,FALSE))</f>
        <v>BLOQUE 58</v>
      </c>
      <c r="J2240" s="74" t="str">
        <f t="shared" si="143"/>
        <v>CU</v>
      </c>
      <c r="K2240" s="74" t="str">
        <f t="shared" si="146"/>
        <v>SANSAHUARI</v>
      </c>
      <c r="L2240" s="74" t="str">
        <f t="shared" si="146"/>
        <v>PAD</v>
      </c>
      <c r="M2240" s="74" t="str">
        <f t="shared" si="144"/>
        <v>SANSAHUARI-008</v>
      </c>
      <c r="N2240" s="71" t="s">
        <v>3382</v>
      </c>
    </row>
    <row r="2241" spans="1:14" hidden="1">
      <c r="A2241" s="74" t="s">
        <v>2946</v>
      </c>
      <c r="B2241" s="74" t="s">
        <v>7637</v>
      </c>
      <c r="C2241" s="74" t="s">
        <v>3103</v>
      </c>
      <c r="D2241" s="74" t="s">
        <v>3374</v>
      </c>
      <c r="E2241" s="74" t="s">
        <v>7819</v>
      </c>
      <c r="F2241" s="74" t="s">
        <v>7820</v>
      </c>
      <c r="G2241" s="74" t="s">
        <v>7820</v>
      </c>
      <c r="H2241" s="74" t="str">
        <f t="shared" si="145"/>
        <v>B58</v>
      </c>
      <c r="I2241" s="74" t="str">
        <f>IF(ISERROR(VLOOKUP(H2241,BD!BN$2:BO$51,2,FALSE)),"",VLOOKUP(H2241,BD!BN$2:BO$51,2,FALSE))</f>
        <v>BLOQUE 58</v>
      </c>
      <c r="J2241" s="74" t="str">
        <f t="shared" si="143"/>
        <v>CU</v>
      </c>
      <c r="K2241" s="74" t="str">
        <f t="shared" si="146"/>
        <v>SANSAHUARI</v>
      </c>
      <c r="L2241" s="74" t="str">
        <f t="shared" si="146"/>
        <v>PAD</v>
      </c>
      <c r="M2241" s="74" t="str">
        <f t="shared" si="144"/>
        <v>SANSAHUARI-003</v>
      </c>
      <c r="N2241" s="71" t="s">
        <v>3382</v>
      </c>
    </row>
    <row r="2242" spans="1:14" hidden="1">
      <c r="A2242" s="74" t="s">
        <v>2946</v>
      </c>
      <c r="B2242" s="74" t="s">
        <v>7637</v>
      </c>
      <c r="C2242" s="74" t="s">
        <v>3103</v>
      </c>
      <c r="D2242" s="74" t="s">
        <v>3374</v>
      </c>
      <c r="E2242" s="74" t="s">
        <v>7821</v>
      </c>
      <c r="F2242" s="74" t="s">
        <v>7822</v>
      </c>
      <c r="G2242" s="74" t="s">
        <v>7822</v>
      </c>
      <c r="H2242" s="74" t="str">
        <f t="shared" si="145"/>
        <v>B58</v>
      </c>
      <c r="I2242" s="74" t="str">
        <f>IF(ISERROR(VLOOKUP(H2242,BD!BN$2:BO$51,2,FALSE)),"",VLOOKUP(H2242,BD!BN$2:BO$51,2,FALSE))</f>
        <v>BLOQUE 58</v>
      </c>
      <c r="J2242" s="74" t="str">
        <f t="shared" si="143"/>
        <v>CU</v>
      </c>
      <c r="K2242" s="74" t="str">
        <f t="shared" si="146"/>
        <v>SANSAHUARI</v>
      </c>
      <c r="L2242" s="74" t="str">
        <f t="shared" si="146"/>
        <v>PAD</v>
      </c>
      <c r="M2242" s="74" t="str">
        <f t="shared" si="144"/>
        <v>SANSAHUARI-001</v>
      </c>
      <c r="N2242" s="71" t="s">
        <v>3382</v>
      </c>
    </row>
    <row r="2243" spans="1:14" hidden="1">
      <c r="A2243" s="74" t="s">
        <v>2946</v>
      </c>
      <c r="B2243" s="74" t="s">
        <v>7637</v>
      </c>
      <c r="C2243" s="74" t="s">
        <v>3103</v>
      </c>
      <c r="D2243" s="74" t="s">
        <v>3374</v>
      </c>
      <c r="E2243" s="74" t="s">
        <v>7823</v>
      </c>
      <c r="F2243" s="74" t="s">
        <v>7824</v>
      </c>
      <c r="G2243" s="74" t="s">
        <v>7824</v>
      </c>
      <c r="H2243" s="74" t="str">
        <f t="shared" si="145"/>
        <v>B58</v>
      </c>
      <c r="I2243" s="74" t="str">
        <f>IF(ISERROR(VLOOKUP(H2243,BD!BN$2:BO$51,2,FALSE)),"",VLOOKUP(H2243,BD!BN$2:BO$51,2,FALSE))</f>
        <v>BLOQUE 58</v>
      </c>
      <c r="J2243" s="74" t="str">
        <f t="shared" si="143"/>
        <v>CU</v>
      </c>
      <c r="K2243" s="74" t="str">
        <f t="shared" si="146"/>
        <v>SANSAHUARI</v>
      </c>
      <c r="L2243" s="74" t="str">
        <f t="shared" si="146"/>
        <v>PAD</v>
      </c>
      <c r="M2243" s="74" t="str">
        <f t="shared" si="144"/>
        <v>SANSAHUARI-007</v>
      </c>
      <c r="N2243" s="71" t="s">
        <v>3382</v>
      </c>
    </row>
    <row r="2244" spans="1:14" hidden="1">
      <c r="A2244" s="74" t="s">
        <v>2946</v>
      </c>
      <c r="B2244" s="74" t="s">
        <v>7637</v>
      </c>
      <c r="C2244" s="74" t="s">
        <v>3103</v>
      </c>
      <c r="D2244" s="74" t="s">
        <v>3489</v>
      </c>
      <c r="E2244" s="74" t="s">
        <v>7825</v>
      </c>
      <c r="F2244" s="74" t="s">
        <v>7826</v>
      </c>
      <c r="G2244" s="74" t="s">
        <v>7826</v>
      </c>
      <c r="H2244" s="74" t="str">
        <f t="shared" si="145"/>
        <v>B58</v>
      </c>
      <c r="I2244" s="74" t="str">
        <f>IF(ISERROR(VLOOKUP(H2244,BD!BN$2:BO$51,2,FALSE)),"",VLOOKUP(H2244,BD!BN$2:BO$51,2,FALSE))</f>
        <v>BLOQUE 58</v>
      </c>
      <c r="J2244" s="74" t="str">
        <f t="shared" si="143"/>
        <v>CU</v>
      </c>
      <c r="K2244" s="74" t="str">
        <f t="shared" si="146"/>
        <v>SANSAHUARI</v>
      </c>
      <c r="L2244" s="74" t="str">
        <f t="shared" si="146"/>
        <v>PAD A</v>
      </c>
      <c r="M2244" s="74" t="str">
        <f t="shared" si="144"/>
        <v>SANSAHUARI-A018</v>
      </c>
      <c r="N2244" s="71" t="s">
        <v>3382</v>
      </c>
    </row>
    <row r="2245" spans="1:14" hidden="1">
      <c r="A2245" s="74" t="s">
        <v>2946</v>
      </c>
      <c r="B2245" s="74" t="s">
        <v>7637</v>
      </c>
      <c r="C2245" s="74" t="s">
        <v>3103</v>
      </c>
      <c r="D2245" s="74" t="s">
        <v>3489</v>
      </c>
      <c r="E2245" s="74" t="s">
        <v>7827</v>
      </c>
      <c r="F2245" s="74" t="s">
        <v>7828</v>
      </c>
      <c r="G2245" s="74" t="s">
        <v>7828</v>
      </c>
      <c r="H2245" s="74" t="str">
        <f t="shared" si="145"/>
        <v>B58</v>
      </c>
      <c r="I2245" s="74" t="str">
        <f>IF(ISERROR(VLOOKUP(H2245,BD!BN$2:BO$51,2,FALSE)),"",VLOOKUP(H2245,BD!BN$2:BO$51,2,FALSE))</f>
        <v>BLOQUE 58</v>
      </c>
      <c r="J2245" s="74" t="str">
        <f t="shared" si="143"/>
        <v>CU</v>
      </c>
      <c r="K2245" s="74" t="str">
        <f t="shared" si="146"/>
        <v>SANSAHUARI</v>
      </c>
      <c r="L2245" s="74" t="str">
        <f t="shared" si="146"/>
        <v>PAD A</v>
      </c>
      <c r="M2245" s="74" t="str">
        <f t="shared" si="144"/>
        <v>SANSAHUARI-A013</v>
      </c>
      <c r="N2245" s="71" t="s">
        <v>3382</v>
      </c>
    </row>
    <row r="2246" spans="1:14" hidden="1">
      <c r="A2246" s="74" t="s">
        <v>2946</v>
      </c>
      <c r="B2246" s="74" t="s">
        <v>7637</v>
      </c>
      <c r="C2246" s="74" t="s">
        <v>3103</v>
      </c>
      <c r="D2246" s="74" t="s">
        <v>3489</v>
      </c>
      <c r="E2246" s="74" t="s">
        <v>7829</v>
      </c>
      <c r="F2246" s="74" t="s">
        <v>7830</v>
      </c>
      <c r="G2246" s="74" t="s">
        <v>7830</v>
      </c>
      <c r="H2246" s="74" t="str">
        <f t="shared" si="145"/>
        <v>B58</v>
      </c>
      <c r="I2246" s="74" t="str">
        <f>IF(ISERROR(VLOOKUP(H2246,BD!BN$2:BO$51,2,FALSE)),"",VLOOKUP(H2246,BD!BN$2:BO$51,2,FALSE))</f>
        <v>BLOQUE 58</v>
      </c>
      <c r="J2246" s="74" t="str">
        <f t="shared" si="143"/>
        <v>CU</v>
      </c>
      <c r="K2246" s="74" t="str">
        <f t="shared" si="146"/>
        <v>SANSAHUARI</v>
      </c>
      <c r="L2246" s="74" t="str">
        <f t="shared" si="146"/>
        <v>PAD A</v>
      </c>
      <c r="M2246" s="74" t="str">
        <f t="shared" si="144"/>
        <v>SANSAHUARI-A002</v>
      </c>
      <c r="N2246" s="71" t="s">
        <v>3382</v>
      </c>
    </row>
    <row r="2247" spans="1:14" hidden="1">
      <c r="A2247" s="74" t="s">
        <v>2946</v>
      </c>
      <c r="B2247" s="74" t="s">
        <v>7637</v>
      </c>
      <c r="C2247" s="74" t="s">
        <v>3103</v>
      </c>
      <c r="D2247" s="74" t="s">
        <v>3489</v>
      </c>
      <c r="E2247" s="74" t="s">
        <v>7831</v>
      </c>
      <c r="F2247" s="74" t="s">
        <v>7832</v>
      </c>
      <c r="G2247" s="74" t="s">
        <v>7832</v>
      </c>
      <c r="H2247" s="74" t="str">
        <f t="shared" si="145"/>
        <v>B58</v>
      </c>
      <c r="I2247" s="74" t="str">
        <f>IF(ISERROR(VLOOKUP(H2247,BD!BN$2:BO$51,2,FALSE)),"",VLOOKUP(H2247,BD!BN$2:BO$51,2,FALSE))</f>
        <v>BLOQUE 58</v>
      </c>
      <c r="J2247" s="74" t="str">
        <f t="shared" si="143"/>
        <v>CU</v>
      </c>
      <c r="K2247" s="74" t="str">
        <f t="shared" si="146"/>
        <v>SANSAHUARI</v>
      </c>
      <c r="L2247" s="74" t="str">
        <f t="shared" si="146"/>
        <v>PAD A</v>
      </c>
      <c r="M2247" s="74" t="str">
        <f t="shared" si="144"/>
        <v>SANSAHUARI-A015</v>
      </c>
      <c r="N2247" s="71" t="s">
        <v>3382</v>
      </c>
    </row>
    <row r="2248" spans="1:14" hidden="1">
      <c r="A2248" s="74" t="s">
        <v>2946</v>
      </c>
      <c r="B2248" s="74" t="s">
        <v>7637</v>
      </c>
      <c r="C2248" s="74" t="s">
        <v>3103</v>
      </c>
      <c r="D2248" s="74" t="s">
        <v>3489</v>
      </c>
      <c r="E2248" s="74" t="s">
        <v>7833</v>
      </c>
      <c r="F2248" s="74" t="s">
        <v>7834</v>
      </c>
      <c r="G2248" s="74" t="s">
        <v>7834</v>
      </c>
      <c r="H2248" s="74" t="str">
        <f t="shared" si="145"/>
        <v>B58</v>
      </c>
      <c r="I2248" s="74" t="str">
        <f>IF(ISERROR(VLOOKUP(H2248,BD!BN$2:BO$51,2,FALSE)),"",VLOOKUP(H2248,BD!BN$2:BO$51,2,FALSE))</f>
        <v>BLOQUE 58</v>
      </c>
      <c r="J2248" s="74" t="str">
        <f t="shared" ref="J2248:J2313" si="147">IF(B2248="","",B2248)</f>
        <v>CU</v>
      </c>
      <c r="K2248" s="74" t="str">
        <f t="shared" si="146"/>
        <v>SANSAHUARI</v>
      </c>
      <c r="L2248" s="74" t="str">
        <f t="shared" si="146"/>
        <v>PAD A</v>
      </c>
      <c r="M2248" s="74" t="str">
        <f t="shared" si="144"/>
        <v>SANSAHUARI-A014</v>
      </c>
      <c r="N2248" s="71" t="s">
        <v>3382</v>
      </c>
    </row>
    <row r="2249" spans="1:14" hidden="1">
      <c r="A2249" s="74" t="s">
        <v>2946</v>
      </c>
      <c r="B2249" s="74" t="s">
        <v>7637</v>
      </c>
      <c r="C2249" s="74" t="s">
        <v>3103</v>
      </c>
      <c r="D2249" s="74" t="s">
        <v>3516</v>
      </c>
      <c r="E2249" s="74" t="s">
        <v>7835</v>
      </c>
      <c r="F2249" s="74" t="s">
        <v>7836</v>
      </c>
      <c r="G2249" s="74" t="s">
        <v>7836</v>
      </c>
      <c r="H2249" s="74" t="str">
        <f t="shared" si="145"/>
        <v>B58</v>
      </c>
      <c r="I2249" s="74" t="str">
        <f>IF(ISERROR(VLOOKUP(H2249,BD!BN$2:BO$51,2,FALSE)),"",VLOOKUP(H2249,BD!BN$2:BO$51,2,FALSE))</f>
        <v>BLOQUE 58</v>
      </c>
      <c r="J2249" s="74" t="str">
        <f t="shared" si="147"/>
        <v>CU</v>
      </c>
      <c r="K2249" s="74" t="str">
        <f t="shared" si="146"/>
        <v>SANSAHUARI</v>
      </c>
      <c r="L2249" s="74" t="str">
        <f t="shared" si="146"/>
        <v>PAD B</v>
      </c>
      <c r="M2249" s="74" t="str">
        <f t="shared" si="144"/>
        <v>SANSAHUARI-B012</v>
      </c>
      <c r="N2249" s="71" t="s">
        <v>3382</v>
      </c>
    </row>
    <row r="2250" spans="1:14" hidden="1">
      <c r="A2250" s="74" t="s">
        <v>2946</v>
      </c>
      <c r="B2250" s="74" t="s">
        <v>7637</v>
      </c>
      <c r="C2250" s="74" t="s">
        <v>3103</v>
      </c>
      <c r="D2250" s="74" t="s">
        <v>3516</v>
      </c>
      <c r="E2250" s="74" t="s">
        <v>7837</v>
      </c>
      <c r="F2250" s="74" t="s">
        <v>7838</v>
      </c>
      <c r="G2250" s="74" t="s">
        <v>7838</v>
      </c>
      <c r="H2250" s="74" t="str">
        <f t="shared" si="145"/>
        <v>B58</v>
      </c>
      <c r="I2250" s="74" t="str">
        <f>IF(ISERROR(VLOOKUP(H2250,BD!BN$2:BO$51,2,FALSE)),"",VLOOKUP(H2250,BD!BN$2:BO$51,2,FALSE))</f>
        <v>BLOQUE 58</v>
      </c>
      <c r="J2250" s="74" t="str">
        <f t="shared" si="147"/>
        <v>CU</v>
      </c>
      <c r="K2250" s="74" t="str">
        <f t="shared" si="146"/>
        <v>SANSAHUARI</v>
      </c>
      <c r="L2250" s="74" t="str">
        <f t="shared" si="146"/>
        <v>PAD B</v>
      </c>
      <c r="M2250" s="74" t="str">
        <f t="shared" si="144"/>
        <v>SANSAHUARI-B010</v>
      </c>
      <c r="N2250" s="71" t="s">
        <v>3382</v>
      </c>
    </row>
    <row r="2251" spans="1:14" hidden="1">
      <c r="A2251" s="74" t="s">
        <v>2946</v>
      </c>
      <c r="B2251" s="74" t="s">
        <v>7637</v>
      </c>
      <c r="C2251" s="74" t="s">
        <v>3103</v>
      </c>
      <c r="D2251" s="74" t="s">
        <v>3516</v>
      </c>
      <c r="E2251" s="74" t="s">
        <v>7839</v>
      </c>
      <c r="F2251" s="74" t="s">
        <v>7840</v>
      </c>
      <c r="G2251" s="74" t="s">
        <v>7840</v>
      </c>
      <c r="H2251" s="74" t="str">
        <f t="shared" si="145"/>
        <v>B58</v>
      </c>
      <c r="I2251" s="74" t="str">
        <f>IF(ISERROR(VLOOKUP(H2251,BD!BN$2:BO$51,2,FALSE)),"",VLOOKUP(H2251,BD!BN$2:BO$51,2,FALSE))</f>
        <v>BLOQUE 58</v>
      </c>
      <c r="J2251" s="74" t="str">
        <f t="shared" si="147"/>
        <v>CU</v>
      </c>
      <c r="K2251" s="74" t="str">
        <f t="shared" si="146"/>
        <v>SANSAHUARI</v>
      </c>
      <c r="L2251" s="74" t="str">
        <f t="shared" si="146"/>
        <v>PAD B</v>
      </c>
      <c r="M2251" s="74" t="str">
        <f t="shared" si="144"/>
        <v>SANSAHUARI-B024</v>
      </c>
      <c r="N2251" s="71" t="s">
        <v>3382</v>
      </c>
    </row>
    <row r="2252" spans="1:14" hidden="1">
      <c r="A2252" s="74" t="s">
        <v>2946</v>
      </c>
      <c r="B2252" s="74" t="s">
        <v>7637</v>
      </c>
      <c r="C2252" s="74" t="s">
        <v>3103</v>
      </c>
      <c r="D2252" s="74" t="s">
        <v>3516</v>
      </c>
      <c r="E2252" s="74" t="s">
        <v>7841</v>
      </c>
      <c r="F2252" s="74" t="s">
        <v>7842</v>
      </c>
      <c r="G2252" s="74" t="s">
        <v>7842</v>
      </c>
      <c r="H2252" s="74" t="str">
        <f t="shared" si="145"/>
        <v>B58</v>
      </c>
      <c r="I2252" s="74" t="str">
        <f>IF(ISERROR(VLOOKUP(H2252,BD!BN$2:BO$51,2,FALSE)),"",VLOOKUP(H2252,BD!BN$2:BO$51,2,FALSE))</f>
        <v>BLOQUE 58</v>
      </c>
      <c r="J2252" s="74" t="str">
        <f t="shared" si="147"/>
        <v>CU</v>
      </c>
      <c r="K2252" s="74" t="str">
        <f t="shared" si="146"/>
        <v>SANSAHUARI</v>
      </c>
      <c r="L2252" s="74" t="str">
        <f t="shared" si="146"/>
        <v>PAD B</v>
      </c>
      <c r="M2252" s="74" t="str">
        <f t="shared" si="144"/>
        <v>SANSAHUARI-B016</v>
      </c>
      <c r="N2252" s="71" t="s">
        <v>3382</v>
      </c>
    </row>
    <row r="2253" spans="1:14" hidden="1">
      <c r="A2253" s="74" t="s">
        <v>2946</v>
      </c>
      <c r="B2253" s="74" t="s">
        <v>7637</v>
      </c>
      <c r="C2253" s="74" t="s">
        <v>3103</v>
      </c>
      <c r="D2253" s="74" t="s">
        <v>3516</v>
      </c>
      <c r="E2253" s="74" t="s">
        <v>7843</v>
      </c>
      <c r="F2253" s="74" t="s">
        <v>7844</v>
      </c>
      <c r="G2253" s="74" t="s">
        <v>7844</v>
      </c>
      <c r="H2253" s="74" t="str">
        <f t="shared" si="145"/>
        <v>B58</v>
      </c>
      <c r="I2253" s="74" t="str">
        <f>IF(ISERROR(VLOOKUP(H2253,BD!BN$2:BO$51,2,FALSE)),"",VLOOKUP(H2253,BD!BN$2:BO$51,2,FALSE))</f>
        <v>BLOQUE 58</v>
      </c>
      <c r="J2253" s="74" t="str">
        <f t="shared" si="147"/>
        <v>CU</v>
      </c>
      <c r="K2253" s="74" t="str">
        <f t="shared" si="146"/>
        <v>SANSAHUARI</v>
      </c>
      <c r="L2253" s="74" t="str">
        <f t="shared" si="146"/>
        <v>PAD B</v>
      </c>
      <c r="M2253" s="74" t="str">
        <f t="shared" si="144"/>
        <v>SANSAHUARI-B022</v>
      </c>
      <c r="N2253" s="71" t="s">
        <v>3382</v>
      </c>
    </row>
    <row r="2254" spans="1:14" hidden="1">
      <c r="A2254" s="74" t="s">
        <v>2946</v>
      </c>
      <c r="B2254" s="74" t="s">
        <v>7637</v>
      </c>
      <c r="C2254" s="74" t="s">
        <v>3103</v>
      </c>
      <c r="D2254" s="74" t="s">
        <v>3516</v>
      </c>
      <c r="E2254" s="74" t="s">
        <v>7845</v>
      </c>
      <c r="F2254" s="74" t="s">
        <v>7846</v>
      </c>
      <c r="G2254" s="74" t="s">
        <v>7846</v>
      </c>
      <c r="H2254" s="74" t="str">
        <f>+A2254</f>
        <v>B58</v>
      </c>
      <c r="I2254" s="74" t="str">
        <f>IF(ISERROR(VLOOKUP(H2254,BD!BN$2:BO$51,2,FALSE)),"",VLOOKUP(H2254,BD!BN$2:BO$51,2,FALSE))</f>
        <v>BLOQUE 58</v>
      </c>
      <c r="J2254" s="74" t="str">
        <f>IF(B2254="","",B2254)</f>
        <v>CU</v>
      </c>
      <c r="K2254" s="74" t="str">
        <f>+C2254</f>
        <v>SANSAHUARI</v>
      </c>
      <c r="L2254" s="74" t="str">
        <f>+D2254</f>
        <v>PAD B</v>
      </c>
      <c r="M2254" s="74" t="str">
        <f t="shared" si="144"/>
        <v>SANSAHUARI-B025</v>
      </c>
      <c r="N2254" s="71" t="s">
        <v>3382</v>
      </c>
    </row>
    <row r="2255" spans="1:14" hidden="1">
      <c r="A2255" s="74" t="s">
        <v>2946</v>
      </c>
      <c r="B2255" s="74" t="s">
        <v>7637</v>
      </c>
      <c r="C2255" s="74" t="s">
        <v>3103</v>
      </c>
      <c r="D2255" s="74" t="s">
        <v>3519</v>
      </c>
      <c r="E2255" s="74" t="s">
        <v>7847</v>
      </c>
      <c r="F2255" s="74" t="s">
        <v>7848</v>
      </c>
      <c r="G2255" s="74" t="s">
        <v>7848</v>
      </c>
      <c r="H2255" s="74" t="str">
        <f t="shared" si="145"/>
        <v>B58</v>
      </c>
      <c r="I2255" s="74" t="str">
        <f>IF(ISERROR(VLOOKUP(H2255,BD!BN$2:BO$51,2,FALSE)),"",VLOOKUP(H2255,BD!BN$2:BO$51,2,FALSE))</f>
        <v>BLOQUE 58</v>
      </c>
      <c r="J2255" s="74" t="str">
        <f t="shared" si="147"/>
        <v>CU</v>
      </c>
      <c r="K2255" s="74" t="str">
        <f t="shared" si="146"/>
        <v>SANSAHUARI</v>
      </c>
      <c r="L2255" s="74" t="str">
        <f t="shared" si="146"/>
        <v>PAD C</v>
      </c>
      <c r="M2255" s="74" t="str">
        <f t="shared" si="144"/>
        <v>SANSAHUARI-C019</v>
      </c>
      <c r="N2255" s="71" t="s">
        <v>3382</v>
      </c>
    </row>
    <row r="2256" spans="1:14" hidden="1">
      <c r="A2256" s="74" t="s">
        <v>2946</v>
      </c>
      <c r="B2256" s="74" t="s">
        <v>7637</v>
      </c>
      <c r="C2256" s="74" t="s">
        <v>3103</v>
      </c>
      <c r="D2256" s="74" t="s">
        <v>3519</v>
      </c>
      <c r="E2256" s="74" t="s">
        <v>7849</v>
      </c>
      <c r="F2256" s="74" t="s">
        <v>7850</v>
      </c>
      <c r="G2256" s="74" t="s">
        <v>7850</v>
      </c>
      <c r="H2256" s="74" t="str">
        <f t="shared" si="145"/>
        <v>B58</v>
      </c>
      <c r="I2256" s="74" t="str">
        <f>IF(ISERROR(VLOOKUP(H2256,BD!BN$2:BO$51,2,FALSE)),"",VLOOKUP(H2256,BD!BN$2:BO$51,2,FALSE))</f>
        <v>BLOQUE 58</v>
      </c>
      <c r="J2256" s="74" t="str">
        <f t="shared" si="147"/>
        <v>CU</v>
      </c>
      <c r="K2256" s="74" t="str">
        <f t="shared" si="146"/>
        <v>SANSAHUARI</v>
      </c>
      <c r="L2256" s="74" t="str">
        <f t="shared" si="146"/>
        <v>PAD C</v>
      </c>
      <c r="M2256" s="74" t="str">
        <f t="shared" si="144"/>
        <v>SANSAHUARI-C011</v>
      </c>
      <c r="N2256" s="71" t="s">
        <v>3382</v>
      </c>
    </row>
    <row r="2257" spans="1:14" hidden="1">
      <c r="A2257" s="74" t="s">
        <v>2946</v>
      </c>
      <c r="B2257" s="74" t="s">
        <v>7637</v>
      </c>
      <c r="C2257" s="74" t="s">
        <v>3103</v>
      </c>
      <c r="D2257" s="74" t="s">
        <v>3519</v>
      </c>
      <c r="E2257" s="74" t="s">
        <v>7851</v>
      </c>
      <c r="F2257" s="74" t="s">
        <v>7852</v>
      </c>
      <c r="G2257" s="74" t="s">
        <v>7852</v>
      </c>
      <c r="H2257" s="74" t="str">
        <f t="shared" si="145"/>
        <v>B58</v>
      </c>
      <c r="I2257" s="74" t="str">
        <f>IF(ISERROR(VLOOKUP(H2257,BD!BN$2:BO$51,2,FALSE)),"",VLOOKUP(H2257,BD!BN$2:BO$51,2,FALSE))</f>
        <v>BLOQUE 58</v>
      </c>
      <c r="J2257" s="74" t="str">
        <f t="shared" si="147"/>
        <v>CU</v>
      </c>
      <c r="K2257" s="74" t="str">
        <f t="shared" si="146"/>
        <v>SANSAHUARI</v>
      </c>
      <c r="L2257" s="74" t="str">
        <f t="shared" si="146"/>
        <v>PAD C</v>
      </c>
      <c r="M2257" s="74" t="str">
        <f t="shared" si="144"/>
        <v>SANSAHUARI-C020</v>
      </c>
      <c r="N2257" s="71" t="s">
        <v>3382</v>
      </c>
    </row>
    <row r="2258" spans="1:14" hidden="1">
      <c r="A2258" s="74" t="s">
        <v>2946</v>
      </c>
      <c r="B2258" s="74" t="s">
        <v>7637</v>
      </c>
      <c r="C2258" s="74" t="s">
        <v>3103</v>
      </c>
      <c r="D2258" s="74" t="s">
        <v>3523</v>
      </c>
      <c r="E2258" s="74" t="s">
        <v>7853</v>
      </c>
      <c r="F2258" s="74" t="s">
        <v>7854</v>
      </c>
      <c r="G2258" s="74" t="s">
        <v>7854</v>
      </c>
      <c r="H2258" s="74" t="str">
        <f t="shared" si="145"/>
        <v>B58</v>
      </c>
      <c r="I2258" s="74" t="str">
        <f>IF(ISERROR(VLOOKUP(H2258,BD!BN$2:BO$51,2,FALSE)),"",VLOOKUP(H2258,BD!BN$2:BO$51,2,FALSE))</f>
        <v>BLOQUE 58</v>
      </c>
      <c r="J2258" s="74" t="str">
        <f t="shared" si="147"/>
        <v>CU</v>
      </c>
      <c r="K2258" s="74" t="str">
        <f t="shared" si="146"/>
        <v>SANSAHUARI</v>
      </c>
      <c r="L2258" s="74" t="str">
        <f t="shared" si="146"/>
        <v>PAD D</v>
      </c>
      <c r="M2258" s="74" t="str">
        <f t="shared" si="144"/>
        <v>SANSAHUARI-D023</v>
      </c>
      <c r="N2258" s="71" t="s">
        <v>3382</v>
      </c>
    </row>
    <row r="2259" spans="1:14" hidden="1">
      <c r="A2259" s="74" t="s">
        <v>2946</v>
      </c>
      <c r="B2259" s="74" t="s">
        <v>7637</v>
      </c>
      <c r="C2259" s="74" t="s">
        <v>3103</v>
      </c>
      <c r="D2259" s="74" t="s">
        <v>3599</v>
      </c>
      <c r="E2259" s="74" t="s">
        <v>7855</v>
      </c>
      <c r="F2259" s="74" t="s">
        <v>7856</v>
      </c>
      <c r="G2259" s="74" t="s">
        <v>7856</v>
      </c>
      <c r="H2259" s="74" t="str">
        <f t="shared" si="145"/>
        <v>B58</v>
      </c>
      <c r="I2259" s="74" t="str">
        <f>IF(ISERROR(VLOOKUP(H2259,BD!BN$2:BO$51,2,FALSE)),"",VLOOKUP(H2259,BD!BN$2:BO$51,2,FALSE))</f>
        <v>BLOQUE 58</v>
      </c>
      <c r="J2259" s="74" t="str">
        <f t="shared" si="147"/>
        <v>CU</v>
      </c>
      <c r="K2259" s="74" t="str">
        <f t="shared" si="146"/>
        <v>SANSAHUARI</v>
      </c>
      <c r="L2259" s="74" t="str">
        <f t="shared" si="146"/>
        <v>PAD E</v>
      </c>
      <c r="M2259" s="74" t="str">
        <f t="shared" si="144"/>
        <v>SANSAHUARI-E017</v>
      </c>
      <c r="N2259" s="71" t="s">
        <v>3382</v>
      </c>
    </row>
    <row r="2260" spans="1:14" hidden="1">
      <c r="A2260" s="74" t="s">
        <v>2946</v>
      </c>
      <c r="B2260" s="74" t="s">
        <v>7637</v>
      </c>
      <c r="C2260" s="74" t="s">
        <v>3103</v>
      </c>
      <c r="D2260" s="74" t="s">
        <v>3599</v>
      </c>
      <c r="E2260" s="74" t="s">
        <v>7857</v>
      </c>
      <c r="F2260" s="74" t="s">
        <v>7858</v>
      </c>
      <c r="G2260" s="74" t="s">
        <v>7858</v>
      </c>
      <c r="H2260" s="74" t="str">
        <f t="shared" si="145"/>
        <v>B58</v>
      </c>
      <c r="I2260" s="74" t="str">
        <f>IF(ISERROR(VLOOKUP(H2260,BD!BN$2:BO$51,2,FALSE)),"",VLOOKUP(H2260,BD!BN$2:BO$51,2,FALSE))</f>
        <v>BLOQUE 58</v>
      </c>
      <c r="J2260" s="74" t="str">
        <f t="shared" si="147"/>
        <v>CU</v>
      </c>
      <c r="K2260" s="74" t="str">
        <f t="shared" si="146"/>
        <v>SANSAHUARI</v>
      </c>
      <c r="L2260" s="74" t="str">
        <f t="shared" si="146"/>
        <v>PAD E</v>
      </c>
      <c r="M2260" s="74" t="str">
        <f t="shared" si="144"/>
        <v>SANSAHUARI-E004</v>
      </c>
      <c r="N2260" s="71" t="s">
        <v>3382</v>
      </c>
    </row>
    <row r="2261" spans="1:14" hidden="1">
      <c r="A2261" s="74" t="s">
        <v>2946</v>
      </c>
      <c r="B2261" s="74" t="s">
        <v>7637</v>
      </c>
      <c r="C2261" s="74" t="s">
        <v>7859</v>
      </c>
      <c r="D2261" s="74" t="s">
        <v>3374</v>
      </c>
      <c r="E2261" s="74" t="s">
        <v>7860</v>
      </c>
      <c r="F2261" s="74" t="s">
        <v>7861</v>
      </c>
      <c r="G2261" s="74" t="s">
        <v>7861</v>
      </c>
      <c r="H2261" s="74" t="str">
        <f t="shared" si="145"/>
        <v>B58</v>
      </c>
      <c r="I2261" s="74" t="str">
        <f>IF(ISERROR(VLOOKUP(H2261,BD!BN$2:BO$51,2,FALSE)),"",VLOOKUP(H2261,BD!BN$2:BO$51,2,FALSE))</f>
        <v>BLOQUE 58</v>
      </c>
      <c r="J2261" s="74" t="str">
        <f t="shared" si="147"/>
        <v>CU</v>
      </c>
      <c r="K2261" s="74" t="str">
        <f t="shared" si="146"/>
        <v>SANSAHUARI SUR OESTE</v>
      </c>
      <c r="L2261" s="74" t="str">
        <f t="shared" si="146"/>
        <v>PAD</v>
      </c>
      <c r="M2261" s="74" t="str">
        <f t="shared" ref="M2261:M2324" si="148">+IF(F2261=F2260,E2261&amp;RIGHT(G2261,2),E2261)</f>
        <v>SANSAHUARI SUR OESTE-001</v>
      </c>
      <c r="N2261" s="71" t="s">
        <v>3382</v>
      </c>
    </row>
    <row r="2262" spans="1:14" hidden="1">
      <c r="A2262" s="74" t="s">
        <v>2946</v>
      </c>
      <c r="B2262" s="74"/>
      <c r="C2262" s="74" t="s">
        <v>7862</v>
      </c>
      <c r="D2262" s="74" t="s">
        <v>3374</v>
      </c>
      <c r="E2262" s="74" t="s">
        <v>7863</v>
      </c>
      <c r="F2262" s="74" t="s">
        <v>7864</v>
      </c>
      <c r="G2262" s="74" t="s">
        <v>7864</v>
      </c>
      <c r="H2262" s="74" t="str">
        <f t="shared" si="145"/>
        <v>B58</v>
      </c>
      <c r="I2262" s="74" t="str">
        <f>IF(ISERROR(VLOOKUP(H2262,BD!BN$2:BO$51,2,FALSE)),"",VLOOKUP(H2262,BD!BN$2:BO$51,2,FALSE))</f>
        <v>BLOQUE 58</v>
      </c>
      <c r="J2262" s="74" t="str">
        <f t="shared" si="147"/>
        <v/>
      </c>
      <c r="K2262" s="74" t="str">
        <f t="shared" si="146"/>
        <v>SINGUE</v>
      </c>
      <c r="L2262" s="74" t="str">
        <f t="shared" si="146"/>
        <v>PAD</v>
      </c>
      <c r="M2262" s="74" t="str">
        <f t="shared" si="148"/>
        <v>SINGUE-001</v>
      </c>
      <c r="N2262" s="71" t="s">
        <v>3382</v>
      </c>
    </row>
    <row r="2263" spans="1:14" hidden="1">
      <c r="A2263" s="74" t="s">
        <v>2946</v>
      </c>
      <c r="B2263" s="74" t="s">
        <v>7637</v>
      </c>
      <c r="C2263" s="74" t="s">
        <v>7865</v>
      </c>
      <c r="D2263" s="74" t="s">
        <v>3374</v>
      </c>
      <c r="E2263" s="74" t="s">
        <v>7866</v>
      </c>
      <c r="F2263" s="74" t="s">
        <v>7867</v>
      </c>
      <c r="G2263" s="74" t="s">
        <v>7867</v>
      </c>
      <c r="H2263" s="74" t="str">
        <f t="shared" si="145"/>
        <v>B58</v>
      </c>
      <c r="I2263" s="74" t="str">
        <f>IF(ISERROR(VLOOKUP(H2263,BD!BN$2:BO$51,2,FALSE)),"",VLOOKUP(H2263,BD!BN$2:BO$51,2,FALSE))</f>
        <v>BLOQUE 58</v>
      </c>
      <c r="J2263" s="74" t="str">
        <f t="shared" si="147"/>
        <v>CU</v>
      </c>
      <c r="K2263" s="74" t="str">
        <f t="shared" si="146"/>
        <v>TASE</v>
      </c>
      <c r="L2263" s="74" t="str">
        <f t="shared" si="146"/>
        <v>PAD</v>
      </c>
      <c r="M2263" s="74" t="str">
        <f t="shared" si="148"/>
        <v>TASE 001</v>
      </c>
      <c r="N2263" s="71" t="s">
        <v>3382</v>
      </c>
    </row>
    <row r="2264" spans="1:14" hidden="1">
      <c r="A2264" s="74" t="s">
        <v>2946</v>
      </c>
      <c r="B2264" s="74" t="s">
        <v>7637</v>
      </c>
      <c r="C2264" s="74" t="s">
        <v>3115</v>
      </c>
      <c r="D2264" s="74" t="s">
        <v>3489</v>
      </c>
      <c r="E2264" s="74" t="s">
        <v>7868</v>
      </c>
      <c r="F2264" s="74" t="s">
        <v>7869</v>
      </c>
      <c r="G2264" s="74" t="s">
        <v>7869</v>
      </c>
      <c r="H2264" s="74" t="str">
        <f t="shared" si="145"/>
        <v>B58</v>
      </c>
      <c r="I2264" s="74" t="str">
        <f>IF(ISERROR(VLOOKUP(H2264,BD!BN$2:BO$51,2,FALSE)),"",VLOOKUP(H2264,BD!BN$2:BO$51,2,FALSE))</f>
        <v>BLOQUE 58</v>
      </c>
      <c r="J2264" s="74" t="str">
        <f t="shared" si="147"/>
        <v>CU</v>
      </c>
      <c r="K2264" s="74" t="str">
        <f t="shared" si="146"/>
        <v>TIPISHCA</v>
      </c>
      <c r="L2264" s="74" t="str">
        <f t="shared" si="146"/>
        <v>PAD A</v>
      </c>
      <c r="M2264" s="74" t="str">
        <f t="shared" si="148"/>
        <v>TIPISHCA-A013</v>
      </c>
      <c r="N2264" s="71" t="s">
        <v>3382</v>
      </c>
    </row>
    <row r="2265" spans="1:14" hidden="1">
      <c r="A2265" s="74" t="s">
        <v>2946</v>
      </c>
      <c r="B2265" s="74" t="s">
        <v>7637</v>
      </c>
      <c r="C2265" s="74" t="s">
        <v>3115</v>
      </c>
      <c r="D2265" s="74" t="s">
        <v>3489</v>
      </c>
      <c r="E2265" s="74" t="s">
        <v>7870</v>
      </c>
      <c r="F2265" s="74" t="s">
        <v>7871</v>
      </c>
      <c r="G2265" s="74" t="s">
        <v>7871</v>
      </c>
      <c r="H2265" s="74" t="str">
        <f t="shared" si="145"/>
        <v>B58</v>
      </c>
      <c r="I2265" s="74" t="str">
        <f>IF(ISERROR(VLOOKUP(H2265,BD!BN$2:BO$51,2,FALSE)),"",VLOOKUP(H2265,BD!BN$2:BO$51,2,FALSE))</f>
        <v>BLOQUE 58</v>
      </c>
      <c r="J2265" s="74" t="str">
        <f t="shared" si="147"/>
        <v>CU</v>
      </c>
      <c r="K2265" s="74" t="str">
        <f t="shared" si="146"/>
        <v>TIPISHCA</v>
      </c>
      <c r="L2265" s="74" t="str">
        <f t="shared" si="146"/>
        <v>PAD A</v>
      </c>
      <c r="M2265" s="74" t="str">
        <f t="shared" si="148"/>
        <v>TIPISHCA-A011</v>
      </c>
      <c r="N2265" s="71" t="s">
        <v>3382</v>
      </c>
    </row>
    <row r="2266" spans="1:14" hidden="1">
      <c r="A2266" s="74" t="s">
        <v>2946</v>
      </c>
      <c r="B2266" s="74" t="s">
        <v>7637</v>
      </c>
      <c r="C2266" s="74" t="s">
        <v>3115</v>
      </c>
      <c r="D2266" s="74" t="s">
        <v>3489</v>
      </c>
      <c r="E2266" s="74" t="s">
        <v>7872</v>
      </c>
      <c r="F2266" s="74" t="s">
        <v>7873</v>
      </c>
      <c r="G2266" s="74" t="s">
        <v>7873</v>
      </c>
      <c r="H2266" s="74" t="str">
        <f t="shared" si="145"/>
        <v>B58</v>
      </c>
      <c r="I2266" s="74" t="str">
        <f>IF(ISERROR(VLOOKUP(H2266,BD!BN$2:BO$51,2,FALSE)),"",VLOOKUP(H2266,BD!BN$2:BO$51,2,FALSE))</f>
        <v>BLOQUE 58</v>
      </c>
      <c r="J2266" s="74" t="str">
        <f t="shared" si="147"/>
        <v>CU</v>
      </c>
      <c r="K2266" s="74" t="str">
        <f t="shared" si="146"/>
        <v>TIPISHCA</v>
      </c>
      <c r="L2266" s="74" t="str">
        <f t="shared" si="146"/>
        <v>PAD A</v>
      </c>
      <c r="M2266" s="74" t="str">
        <f t="shared" si="148"/>
        <v>TIPISHCA-A010</v>
      </c>
      <c r="N2266" s="71" t="s">
        <v>3382</v>
      </c>
    </row>
    <row r="2267" spans="1:14" hidden="1">
      <c r="A2267" s="74" t="s">
        <v>2946</v>
      </c>
      <c r="B2267" s="74" t="s">
        <v>7637</v>
      </c>
      <c r="C2267" s="74" t="s">
        <v>3115</v>
      </c>
      <c r="D2267" s="74" t="s">
        <v>3489</v>
      </c>
      <c r="E2267" s="74" t="s">
        <v>7874</v>
      </c>
      <c r="F2267" s="74" t="s">
        <v>7875</v>
      </c>
      <c r="G2267" s="74" t="s">
        <v>7875</v>
      </c>
      <c r="H2267" s="74" t="str">
        <f t="shared" si="145"/>
        <v>B58</v>
      </c>
      <c r="I2267" s="74" t="str">
        <f>IF(ISERROR(VLOOKUP(H2267,BD!BN$2:BO$51,2,FALSE)),"",VLOOKUP(H2267,BD!BN$2:BO$51,2,FALSE))</f>
        <v>BLOQUE 58</v>
      </c>
      <c r="J2267" s="74" t="str">
        <f t="shared" si="147"/>
        <v>CU</v>
      </c>
      <c r="K2267" s="74" t="str">
        <f t="shared" si="146"/>
        <v>TIPISHCA</v>
      </c>
      <c r="L2267" s="74" t="str">
        <f t="shared" si="146"/>
        <v>PAD A</v>
      </c>
      <c r="M2267" s="74" t="str">
        <f t="shared" si="148"/>
        <v>TIPISHCA-A002</v>
      </c>
      <c r="N2267" s="71" t="s">
        <v>3382</v>
      </c>
    </row>
    <row r="2268" spans="1:14" hidden="1">
      <c r="A2268" s="74" t="s">
        <v>2946</v>
      </c>
      <c r="B2268" s="74" t="s">
        <v>7637</v>
      </c>
      <c r="C2268" s="74" t="s">
        <v>3115</v>
      </c>
      <c r="D2268" s="74" t="s">
        <v>3489</v>
      </c>
      <c r="E2268" s="74" t="s">
        <v>7876</v>
      </c>
      <c r="F2268" s="74" t="s">
        <v>7877</v>
      </c>
      <c r="G2268" s="74" t="s">
        <v>7877</v>
      </c>
      <c r="H2268" s="74" t="str">
        <f t="shared" si="145"/>
        <v>B58</v>
      </c>
      <c r="I2268" s="74" t="str">
        <f>IF(ISERROR(VLOOKUP(H2268,BD!BN$2:BO$51,2,FALSE)),"",VLOOKUP(H2268,BD!BN$2:BO$51,2,FALSE))</f>
        <v>BLOQUE 58</v>
      </c>
      <c r="J2268" s="74" t="str">
        <f t="shared" si="147"/>
        <v>CU</v>
      </c>
      <c r="K2268" s="74" t="str">
        <f t="shared" si="146"/>
        <v>TIPISHCA</v>
      </c>
      <c r="L2268" s="74" t="str">
        <f t="shared" si="146"/>
        <v>PAD A</v>
      </c>
      <c r="M2268" s="74" t="str">
        <f t="shared" si="148"/>
        <v>HUAICO-A001</v>
      </c>
      <c r="N2268" s="71" t="s">
        <v>3382</v>
      </c>
    </row>
    <row r="2269" spans="1:14" hidden="1">
      <c r="A2269" s="74" t="s">
        <v>2946</v>
      </c>
      <c r="B2269" s="74" t="s">
        <v>7637</v>
      </c>
      <c r="C2269" s="74" t="s">
        <v>3115</v>
      </c>
      <c r="D2269" s="74" t="s">
        <v>3489</v>
      </c>
      <c r="E2269" s="74" t="s">
        <v>7878</v>
      </c>
      <c r="F2269" s="74" t="s">
        <v>7879</v>
      </c>
      <c r="G2269" s="74" t="s">
        <v>7879</v>
      </c>
      <c r="H2269" s="74" t="str">
        <f>+A2269</f>
        <v>B58</v>
      </c>
      <c r="I2269" s="74" t="str">
        <f>IF(ISERROR(VLOOKUP(H2269,BD!BN$2:BO$51,2,FALSE)),"",VLOOKUP(H2269,BD!BN$2:BO$51,2,FALSE))</f>
        <v>BLOQUE 58</v>
      </c>
      <c r="J2269" s="74" t="str">
        <f t="shared" si="147"/>
        <v>CU</v>
      </c>
      <c r="K2269" s="74" t="str">
        <f>+C2269</f>
        <v>TIPISHCA</v>
      </c>
      <c r="L2269" s="74" t="str">
        <f>+D2269</f>
        <v>PAD A</v>
      </c>
      <c r="M2269" s="74" t="str">
        <f t="shared" si="148"/>
        <v>TIPISHCA-A012</v>
      </c>
      <c r="N2269" s="71" t="s">
        <v>3382</v>
      </c>
    </row>
    <row r="2270" spans="1:14" hidden="1">
      <c r="A2270" s="74" t="s">
        <v>2946</v>
      </c>
      <c r="B2270" s="74" t="s">
        <v>7637</v>
      </c>
      <c r="C2270" s="74" t="s">
        <v>3115</v>
      </c>
      <c r="D2270" s="74" t="s">
        <v>3489</v>
      </c>
      <c r="E2270" s="74" t="s">
        <v>7878</v>
      </c>
      <c r="F2270" s="74" t="s">
        <v>7879</v>
      </c>
      <c r="G2270" s="74" t="s">
        <v>7880</v>
      </c>
      <c r="H2270" s="74" t="str">
        <f t="shared" si="145"/>
        <v>B58</v>
      </c>
      <c r="I2270" s="74" t="str">
        <f>IF(ISERROR(VLOOKUP(H2270,BD!BN$2:BO$51,2,FALSE)),"",VLOOKUP(H2270,BD!BN$2:BO$51,2,FALSE))</f>
        <v>BLOQUE 58</v>
      </c>
      <c r="J2270" s="74" t="str">
        <f t="shared" si="147"/>
        <v>CU</v>
      </c>
      <c r="K2270" s="74" t="str">
        <f t="shared" si="146"/>
        <v>TIPISHCA</v>
      </c>
      <c r="L2270" s="74" t="str">
        <f t="shared" si="146"/>
        <v>PAD A</v>
      </c>
      <c r="M2270" s="74" t="str">
        <f t="shared" si="148"/>
        <v>TIPISHCA-A012R1</v>
      </c>
      <c r="N2270" s="71" t="s">
        <v>3382</v>
      </c>
    </row>
    <row r="2271" spans="1:14" hidden="1">
      <c r="A2271" s="74" t="s">
        <v>2946</v>
      </c>
      <c r="B2271" s="74" t="s">
        <v>7637</v>
      </c>
      <c r="C2271" s="74" t="s">
        <v>3115</v>
      </c>
      <c r="D2271" s="74" t="s">
        <v>3489</v>
      </c>
      <c r="E2271" s="74" t="s">
        <v>7881</v>
      </c>
      <c r="F2271" s="74" t="s">
        <v>7882</v>
      </c>
      <c r="G2271" s="74" t="s">
        <v>7882</v>
      </c>
      <c r="H2271" s="74" t="str">
        <f t="shared" si="145"/>
        <v>B58</v>
      </c>
      <c r="I2271" s="74" t="str">
        <f>IF(ISERROR(VLOOKUP(H2271,BD!BN$2:BO$51,2,FALSE)),"",VLOOKUP(H2271,BD!BN$2:BO$51,2,FALSE))</f>
        <v>BLOQUE 58</v>
      </c>
      <c r="J2271" s="74" t="str">
        <f t="shared" si="147"/>
        <v>CU</v>
      </c>
      <c r="K2271" s="74" t="str">
        <f t="shared" si="146"/>
        <v>TIPISHCA</v>
      </c>
      <c r="L2271" s="74" t="str">
        <f t="shared" si="146"/>
        <v>PAD A</v>
      </c>
      <c r="M2271" s="74" t="str">
        <f t="shared" si="148"/>
        <v>TIPISHCA-A001</v>
      </c>
      <c r="N2271" s="71" t="s">
        <v>3382</v>
      </c>
    </row>
    <row r="2272" spans="1:14" hidden="1">
      <c r="A2272" s="74" t="s">
        <v>2946</v>
      </c>
      <c r="B2272" s="74" t="s">
        <v>7637</v>
      </c>
      <c r="C2272" s="74" t="s">
        <v>3115</v>
      </c>
      <c r="D2272" s="74" t="s">
        <v>3489</v>
      </c>
      <c r="E2272" s="74" t="s">
        <v>7883</v>
      </c>
      <c r="F2272" s="74" t="s">
        <v>7884</v>
      </c>
      <c r="G2272" s="74" t="s">
        <v>7884</v>
      </c>
      <c r="H2272" s="74" t="str">
        <f t="shared" si="145"/>
        <v>B58</v>
      </c>
      <c r="I2272" s="74" t="str">
        <f>IF(ISERROR(VLOOKUP(H2272,BD!BN$2:BO$51,2,FALSE)),"",VLOOKUP(H2272,BD!BN$2:BO$51,2,FALSE))</f>
        <v>BLOQUE 58</v>
      </c>
      <c r="J2272" s="74" t="str">
        <f t="shared" si="147"/>
        <v>CU</v>
      </c>
      <c r="K2272" s="74" t="str">
        <f t="shared" si="146"/>
        <v>TIPISHCA</v>
      </c>
      <c r="L2272" s="74" t="str">
        <f t="shared" si="146"/>
        <v>PAD A</v>
      </c>
      <c r="M2272" s="74" t="str">
        <f t="shared" si="148"/>
        <v>PATRICIA-A001</v>
      </c>
      <c r="N2272" s="71" t="s">
        <v>3382</v>
      </c>
    </row>
    <row r="2273" spans="1:14" hidden="1">
      <c r="A2273" s="74" t="s">
        <v>2946</v>
      </c>
      <c r="B2273" s="74" t="s">
        <v>7637</v>
      </c>
      <c r="C2273" s="74" t="s">
        <v>3115</v>
      </c>
      <c r="D2273" s="74" t="s">
        <v>3516</v>
      </c>
      <c r="E2273" s="74" t="s">
        <v>7885</v>
      </c>
      <c r="F2273" s="74" t="s">
        <v>7886</v>
      </c>
      <c r="G2273" s="74" t="s">
        <v>7886</v>
      </c>
      <c r="H2273" s="74" t="str">
        <f t="shared" si="145"/>
        <v>B58</v>
      </c>
      <c r="I2273" s="74" t="str">
        <f>IF(ISERROR(VLOOKUP(H2273,BD!BN$2:BO$51,2,FALSE)),"",VLOOKUP(H2273,BD!BN$2:BO$51,2,FALSE))</f>
        <v>BLOQUE 58</v>
      </c>
      <c r="J2273" s="74" t="str">
        <f t="shared" si="147"/>
        <v>CU</v>
      </c>
      <c r="K2273" s="74" t="str">
        <f t="shared" si="146"/>
        <v>TIPISHCA</v>
      </c>
      <c r="L2273" s="74" t="str">
        <f t="shared" si="146"/>
        <v>PAD B</v>
      </c>
      <c r="M2273" s="74" t="str">
        <f t="shared" si="148"/>
        <v>TIPISHCA-B005</v>
      </c>
      <c r="N2273" s="71" t="s">
        <v>3382</v>
      </c>
    </row>
    <row r="2274" spans="1:14" hidden="1">
      <c r="A2274" s="74" t="s">
        <v>2946</v>
      </c>
      <c r="B2274" s="74" t="s">
        <v>7637</v>
      </c>
      <c r="C2274" s="74" t="s">
        <v>3115</v>
      </c>
      <c r="D2274" s="74" t="s">
        <v>3516</v>
      </c>
      <c r="E2274" s="74" t="s">
        <v>7887</v>
      </c>
      <c r="F2274" s="74" t="s">
        <v>7888</v>
      </c>
      <c r="G2274" s="74" t="s">
        <v>7888</v>
      </c>
      <c r="H2274" s="74" t="str">
        <f t="shared" si="145"/>
        <v>B58</v>
      </c>
      <c r="I2274" s="74" t="str">
        <f>IF(ISERROR(VLOOKUP(H2274,BD!BN$2:BO$51,2,FALSE)),"",VLOOKUP(H2274,BD!BN$2:BO$51,2,FALSE))</f>
        <v>BLOQUE 58</v>
      </c>
      <c r="J2274" s="74" t="str">
        <f t="shared" si="147"/>
        <v>CU</v>
      </c>
      <c r="K2274" s="74" t="str">
        <f t="shared" si="146"/>
        <v>TIPISHCA</v>
      </c>
      <c r="L2274" s="74" t="str">
        <f t="shared" si="146"/>
        <v>PAD B</v>
      </c>
      <c r="M2274" s="74" t="str">
        <f t="shared" si="148"/>
        <v>TIPISHCA-B008</v>
      </c>
      <c r="N2274" s="71" t="s">
        <v>3382</v>
      </c>
    </row>
    <row r="2275" spans="1:14" hidden="1">
      <c r="A2275" s="74" t="s">
        <v>2946</v>
      </c>
      <c r="B2275" s="74" t="s">
        <v>7637</v>
      </c>
      <c r="C2275" s="74" t="s">
        <v>3115</v>
      </c>
      <c r="D2275" s="74" t="s">
        <v>3516</v>
      </c>
      <c r="E2275" s="74" t="s">
        <v>7889</v>
      </c>
      <c r="F2275" s="74" t="s">
        <v>7890</v>
      </c>
      <c r="G2275" s="74" t="s">
        <v>7890</v>
      </c>
      <c r="H2275" s="74" t="str">
        <f t="shared" si="145"/>
        <v>B58</v>
      </c>
      <c r="I2275" s="74" t="str">
        <f>IF(ISERROR(VLOOKUP(H2275,BD!BN$2:BO$51,2,FALSE)),"",VLOOKUP(H2275,BD!BN$2:BO$51,2,FALSE))</f>
        <v>BLOQUE 58</v>
      </c>
      <c r="J2275" s="74" t="str">
        <f t="shared" si="147"/>
        <v>CU</v>
      </c>
      <c r="K2275" s="74" t="str">
        <f t="shared" si="146"/>
        <v>TIPISHCA</v>
      </c>
      <c r="L2275" s="74" t="str">
        <f t="shared" si="146"/>
        <v>PAD B</v>
      </c>
      <c r="M2275" s="74" t="str">
        <f t="shared" si="148"/>
        <v>TIPISHCA-B004</v>
      </c>
      <c r="N2275" s="71" t="s">
        <v>3382</v>
      </c>
    </row>
    <row r="2276" spans="1:14" hidden="1">
      <c r="A2276" s="74" t="s">
        <v>2946</v>
      </c>
      <c r="B2276" s="74" t="s">
        <v>7637</v>
      </c>
      <c r="C2276" s="74" t="s">
        <v>3115</v>
      </c>
      <c r="D2276" s="74" t="s">
        <v>3516</v>
      </c>
      <c r="E2276" s="74" t="s">
        <v>7891</v>
      </c>
      <c r="F2276" s="74" t="s">
        <v>7892</v>
      </c>
      <c r="G2276" s="74" t="s">
        <v>7892</v>
      </c>
      <c r="H2276" s="74" t="str">
        <f t="shared" si="145"/>
        <v>B58</v>
      </c>
      <c r="I2276" s="74" t="str">
        <f>IF(ISERROR(VLOOKUP(H2276,BD!BN$2:BO$51,2,FALSE)),"",VLOOKUP(H2276,BD!BN$2:BO$51,2,FALSE))</f>
        <v>BLOQUE 58</v>
      </c>
      <c r="J2276" s="74" t="str">
        <f t="shared" si="147"/>
        <v>CU</v>
      </c>
      <c r="K2276" s="74" t="str">
        <f t="shared" si="146"/>
        <v>TIPISHCA</v>
      </c>
      <c r="L2276" s="74" t="str">
        <f t="shared" si="146"/>
        <v>PAD B</v>
      </c>
      <c r="M2276" s="74" t="str">
        <f t="shared" si="148"/>
        <v>TIPISHCA-B003</v>
      </c>
      <c r="N2276" s="71" t="s">
        <v>3382</v>
      </c>
    </row>
    <row r="2277" spans="1:14" hidden="1">
      <c r="A2277" s="74" t="s">
        <v>2946</v>
      </c>
      <c r="B2277" s="74" t="s">
        <v>7637</v>
      </c>
      <c r="C2277" s="74" t="s">
        <v>3115</v>
      </c>
      <c r="D2277" s="74" t="s">
        <v>3516</v>
      </c>
      <c r="E2277" s="74" t="s">
        <v>7893</v>
      </c>
      <c r="F2277" s="74" t="s">
        <v>7894</v>
      </c>
      <c r="G2277" s="74" t="s">
        <v>7894</v>
      </c>
      <c r="H2277" s="74" t="str">
        <f t="shared" si="145"/>
        <v>B58</v>
      </c>
      <c r="I2277" s="74" t="str">
        <f>IF(ISERROR(VLOOKUP(H2277,BD!BN$2:BO$51,2,FALSE)),"",VLOOKUP(H2277,BD!BN$2:BO$51,2,FALSE))</f>
        <v>BLOQUE 58</v>
      </c>
      <c r="J2277" s="74" t="str">
        <f t="shared" si="147"/>
        <v>CU</v>
      </c>
      <c r="K2277" s="74" t="str">
        <f t="shared" si="146"/>
        <v>TIPISHCA</v>
      </c>
      <c r="L2277" s="74" t="str">
        <f t="shared" si="146"/>
        <v>PAD B</v>
      </c>
      <c r="M2277" s="74" t="str">
        <f t="shared" si="148"/>
        <v>TIPISHCA-B007</v>
      </c>
      <c r="N2277" s="71" t="s">
        <v>3382</v>
      </c>
    </row>
    <row r="2278" spans="1:14" hidden="1">
      <c r="A2278" s="74" t="s">
        <v>2946</v>
      </c>
      <c r="B2278" s="74" t="s">
        <v>7637</v>
      </c>
      <c r="C2278" s="74" t="s">
        <v>3115</v>
      </c>
      <c r="D2278" s="74" t="s">
        <v>3516</v>
      </c>
      <c r="E2278" s="74" t="s">
        <v>7895</v>
      </c>
      <c r="F2278" s="74" t="s">
        <v>7896</v>
      </c>
      <c r="G2278" s="74" t="s">
        <v>7896</v>
      </c>
      <c r="H2278" s="74" t="str">
        <f t="shared" si="145"/>
        <v>B58</v>
      </c>
      <c r="I2278" s="74" t="str">
        <f>IF(ISERROR(VLOOKUP(H2278,BD!BN$2:BO$51,2,FALSE)),"",VLOOKUP(H2278,BD!BN$2:BO$51,2,FALSE))</f>
        <v>BLOQUE 58</v>
      </c>
      <c r="J2278" s="74" t="str">
        <f t="shared" si="147"/>
        <v>CU</v>
      </c>
      <c r="K2278" s="74" t="str">
        <f t="shared" si="146"/>
        <v>TIPISHCA</v>
      </c>
      <c r="L2278" s="74" t="str">
        <f t="shared" si="146"/>
        <v>PAD B</v>
      </c>
      <c r="M2278" s="74" t="str">
        <f t="shared" si="148"/>
        <v>TIPISHCA-B009</v>
      </c>
      <c r="N2278" s="71" t="s">
        <v>3382</v>
      </c>
    </row>
    <row r="2279" spans="1:14" hidden="1">
      <c r="A2279" s="74" t="s">
        <v>2946</v>
      </c>
      <c r="B2279" s="74" t="s">
        <v>7637</v>
      </c>
      <c r="C2279" s="74" t="s">
        <v>3115</v>
      </c>
      <c r="D2279" s="74" t="s">
        <v>3519</v>
      </c>
      <c r="E2279" s="74" t="s">
        <v>7897</v>
      </c>
      <c r="F2279" s="74" t="s">
        <v>7898</v>
      </c>
      <c r="G2279" s="74" t="s">
        <v>7898</v>
      </c>
      <c r="H2279" s="74" t="str">
        <f t="shared" si="145"/>
        <v>B58</v>
      </c>
      <c r="I2279" s="74" t="str">
        <f>IF(ISERROR(VLOOKUP(H2279,BD!BN$2:BO$51,2,FALSE)),"",VLOOKUP(H2279,BD!BN$2:BO$51,2,FALSE))</f>
        <v>BLOQUE 58</v>
      </c>
      <c r="J2279" s="74" t="str">
        <f t="shared" si="147"/>
        <v>CU</v>
      </c>
      <c r="K2279" s="74" t="str">
        <f t="shared" si="146"/>
        <v>TIPISHCA</v>
      </c>
      <c r="L2279" s="74" t="str">
        <f t="shared" si="146"/>
        <v>PAD C</v>
      </c>
      <c r="M2279" s="74" t="str">
        <f t="shared" si="148"/>
        <v>TIPISHCA-C006</v>
      </c>
      <c r="N2279" s="71" t="s">
        <v>3382</v>
      </c>
    </row>
    <row r="2280" spans="1:14" hidden="1">
      <c r="A2280" s="74" t="s">
        <v>2946</v>
      </c>
      <c r="B2280" s="74" t="s">
        <v>7637</v>
      </c>
      <c r="C2280" s="74" t="s">
        <v>3115</v>
      </c>
      <c r="D2280" s="74" t="s">
        <v>3519</v>
      </c>
      <c r="E2280" s="74" t="s">
        <v>7899</v>
      </c>
      <c r="F2280" s="74" t="s">
        <v>7900</v>
      </c>
      <c r="G2280" s="74" t="s">
        <v>7900</v>
      </c>
      <c r="H2280" s="74" t="str">
        <f t="shared" si="145"/>
        <v>B58</v>
      </c>
      <c r="I2280" s="74" t="str">
        <f>IF(ISERROR(VLOOKUP(H2280,BD!BN$2:BO$51,2,FALSE)),"",VLOOKUP(H2280,BD!BN$2:BO$51,2,FALSE))</f>
        <v>BLOQUE 58</v>
      </c>
      <c r="J2280" s="74" t="str">
        <f t="shared" si="147"/>
        <v>CU</v>
      </c>
      <c r="K2280" s="74" t="str">
        <f t="shared" si="146"/>
        <v>TIPISHCA</v>
      </c>
      <c r="L2280" s="74" t="str">
        <f t="shared" si="146"/>
        <v>PAD C</v>
      </c>
      <c r="M2280" s="74" t="str">
        <f t="shared" si="148"/>
        <v>TIPISHCA-C015</v>
      </c>
      <c r="N2280" s="71" t="s">
        <v>3382</v>
      </c>
    </row>
    <row r="2281" spans="1:14" hidden="1">
      <c r="A2281" s="74" t="s">
        <v>2946</v>
      </c>
      <c r="B2281" s="74" t="s">
        <v>7637</v>
      </c>
      <c r="C2281" s="74" t="s">
        <v>3115</v>
      </c>
      <c r="D2281" s="74" t="s">
        <v>3519</v>
      </c>
      <c r="E2281" s="74" t="s">
        <v>7901</v>
      </c>
      <c r="F2281" s="74" t="s">
        <v>7902</v>
      </c>
      <c r="G2281" s="74" t="s">
        <v>7902</v>
      </c>
      <c r="H2281" s="74" t="str">
        <f t="shared" si="145"/>
        <v>B58</v>
      </c>
      <c r="I2281" s="74" t="str">
        <f>IF(ISERROR(VLOOKUP(H2281,BD!BN$2:BO$51,2,FALSE)),"",VLOOKUP(H2281,BD!BN$2:BO$51,2,FALSE))</f>
        <v>BLOQUE 58</v>
      </c>
      <c r="J2281" s="74" t="str">
        <f t="shared" si="147"/>
        <v>CU</v>
      </c>
      <c r="K2281" s="74" t="str">
        <f t="shared" si="146"/>
        <v>TIPISHCA</v>
      </c>
      <c r="L2281" s="74" t="str">
        <f t="shared" si="146"/>
        <v>PAD C</v>
      </c>
      <c r="M2281" s="74" t="str">
        <f t="shared" si="148"/>
        <v>TIPISHCA-C014</v>
      </c>
      <c r="N2281" s="71" t="s">
        <v>3382</v>
      </c>
    </row>
    <row r="2282" spans="1:14" hidden="1">
      <c r="A2282" s="74" t="s">
        <v>2946</v>
      </c>
      <c r="B2282" s="74" t="s">
        <v>7637</v>
      </c>
      <c r="C2282" s="74" t="s">
        <v>3183</v>
      </c>
      <c r="D2282" s="74" t="s">
        <v>3374</v>
      </c>
      <c r="E2282" s="74" t="s">
        <v>7903</v>
      </c>
      <c r="F2282" s="74" t="s">
        <v>7904</v>
      </c>
      <c r="G2282" s="74" t="s">
        <v>7904</v>
      </c>
      <c r="H2282" s="74" t="str">
        <f t="shared" si="145"/>
        <v>B58</v>
      </c>
      <c r="I2282" s="74" t="str">
        <f>IF(ISERROR(VLOOKUP(H2282,BD!BN$2:BO$51,2,FALSE)),"",VLOOKUP(H2282,BD!BN$2:BO$51,2,FALSE))</f>
        <v>BLOQUE 58</v>
      </c>
      <c r="J2282" s="74" t="str">
        <f t="shared" si="147"/>
        <v>CU</v>
      </c>
      <c r="K2282" s="74" t="str">
        <f t="shared" si="146"/>
        <v>VICTOR HUGO RUALES</v>
      </c>
      <c r="L2282" s="74" t="str">
        <f t="shared" si="146"/>
        <v>PAD</v>
      </c>
      <c r="M2282" s="74" t="str">
        <f t="shared" si="148"/>
        <v>VICTOR HUGO RUALES-001</v>
      </c>
      <c r="N2282" s="71" t="s">
        <v>3382</v>
      </c>
    </row>
    <row r="2283" spans="1:14" hidden="1">
      <c r="A2283" s="74" t="s">
        <v>2946</v>
      </c>
      <c r="B2283" s="74" t="s">
        <v>7637</v>
      </c>
      <c r="C2283" s="74" t="s">
        <v>3183</v>
      </c>
      <c r="D2283" s="74" t="s">
        <v>3374</v>
      </c>
      <c r="E2283" s="74" t="s">
        <v>7905</v>
      </c>
      <c r="F2283" s="74" t="s">
        <v>7906</v>
      </c>
      <c r="G2283" s="74" t="s">
        <v>7906</v>
      </c>
      <c r="H2283" s="74" t="str">
        <f t="shared" si="145"/>
        <v>B58</v>
      </c>
      <c r="I2283" s="74" t="str">
        <f>IF(ISERROR(VLOOKUP(H2283,BD!BN$2:BO$51,2,FALSE)),"",VLOOKUP(H2283,BD!BN$2:BO$51,2,FALSE))</f>
        <v>BLOQUE 58</v>
      </c>
      <c r="J2283" s="74" t="str">
        <f t="shared" si="147"/>
        <v>CU</v>
      </c>
      <c r="K2283" s="74" t="str">
        <f t="shared" si="146"/>
        <v>VICTOR HUGO RUALES</v>
      </c>
      <c r="L2283" s="74" t="str">
        <f t="shared" si="146"/>
        <v>PAD</v>
      </c>
      <c r="M2283" s="74" t="str">
        <f t="shared" si="148"/>
        <v>VICTOR HUGO RUALES-002</v>
      </c>
      <c r="N2283" s="71" t="s">
        <v>3382</v>
      </c>
    </row>
    <row r="2284" spans="1:14" hidden="1">
      <c r="A2284" s="74" t="s">
        <v>2946</v>
      </c>
      <c r="B2284" s="74" t="s">
        <v>7637</v>
      </c>
      <c r="C2284" s="74" t="s">
        <v>3183</v>
      </c>
      <c r="D2284" s="74" t="s">
        <v>3374</v>
      </c>
      <c r="E2284" s="74" t="s">
        <v>7907</v>
      </c>
      <c r="F2284" s="74" t="s">
        <v>7908</v>
      </c>
      <c r="G2284" s="74" t="s">
        <v>7908</v>
      </c>
      <c r="H2284" s="74" t="str">
        <f t="shared" si="145"/>
        <v>B58</v>
      </c>
      <c r="I2284" s="74" t="str">
        <f>IF(ISERROR(VLOOKUP(H2284,BD!BN$2:BO$51,2,FALSE)),"",VLOOKUP(H2284,BD!BN$2:BO$51,2,FALSE))</f>
        <v>BLOQUE 58</v>
      </c>
      <c r="J2284" s="74" t="str">
        <f t="shared" si="147"/>
        <v>CU</v>
      </c>
      <c r="K2284" s="74" t="str">
        <f t="shared" si="146"/>
        <v>VICTOR HUGO RUALES</v>
      </c>
      <c r="L2284" s="74" t="str">
        <f t="shared" si="146"/>
        <v>PAD</v>
      </c>
      <c r="M2284" s="74" t="str">
        <f t="shared" si="148"/>
        <v>VICTOR HUGO RUALES-003</v>
      </c>
      <c r="N2284" s="71" t="s">
        <v>3382</v>
      </c>
    </row>
    <row r="2285" spans="1:14" hidden="1">
      <c r="A2285" s="74" t="s">
        <v>2946</v>
      </c>
      <c r="B2285" s="74" t="s">
        <v>7637</v>
      </c>
      <c r="C2285" s="74" t="s">
        <v>3183</v>
      </c>
      <c r="D2285" s="74" t="s">
        <v>3374</v>
      </c>
      <c r="E2285" s="74" t="s">
        <v>7909</v>
      </c>
      <c r="F2285" s="74" t="s">
        <v>7910</v>
      </c>
      <c r="G2285" s="74" t="s">
        <v>7910</v>
      </c>
      <c r="H2285" s="74" t="str">
        <f t="shared" si="145"/>
        <v>B58</v>
      </c>
      <c r="I2285" s="74" t="str">
        <f>IF(ISERROR(VLOOKUP(H2285,BD!BN$2:BO$51,2,FALSE)),"",VLOOKUP(H2285,BD!BN$2:BO$51,2,FALSE))</f>
        <v>BLOQUE 58</v>
      </c>
      <c r="J2285" s="74" t="str">
        <f t="shared" si="147"/>
        <v>CU</v>
      </c>
      <c r="K2285" s="74" t="str">
        <f t="shared" si="146"/>
        <v>VICTOR HUGO RUALES</v>
      </c>
      <c r="L2285" s="74" t="str">
        <f t="shared" si="146"/>
        <v>PAD</v>
      </c>
      <c r="M2285" s="74" t="str">
        <f t="shared" si="148"/>
        <v>VICTOR HUGO RUALES-017</v>
      </c>
      <c r="N2285" s="71" t="s">
        <v>3382</v>
      </c>
    </row>
    <row r="2286" spans="1:14" hidden="1">
      <c r="A2286" s="74" t="s">
        <v>2946</v>
      </c>
      <c r="B2286" s="74" t="s">
        <v>7637</v>
      </c>
      <c r="C2286" s="74" t="s">
        <v>3183</v>
      </c>
      <c r="D2286" s="74" t="s">
        <v>3374</v>
      </c>
      <c r="E2286" s="74" t="s">
        <v>7911</v>
      </c>
      <c r="F2286" s="74" t="s">
        <v>7912</v>
      </c>
      <c r="G2286" s="74" t="s">
        <v>7912</v>
      </c>
      <c r="H2286" s="74" t="str">
        <f t="shared" ref="H2286:H2351" si="149">+A2286</f>
        <v>B58</v>
      </c>
      <c r="I2286" s="74" t="str">
        <f>IF(ISERROR(VLOOKUP(H2286,BD!BN$2:BO$51,2,FALSE)),"",VLOOKUP(H2286,BD!BN$2:BO$51,2,FALSE))</f>
        <v>BLOQUE 58</v>
      </c>
      <c r="J2286" s="74" t="str">
        <f t="shared" si="147"/>
        <v>CU</v>
      </c>
      <c r="K2286" s="74" t="str">
        <f t="shared" si="146"/>
        <v>VICTOR HUGO RUALES</v>
      </c>
      <c r="L2286" s="74" t="str">
        <f t="shared" si="146"/>
        <v>PAD</v>
      </c>
      <c r="M2286" s="74" t="str">
        <f t="shared" si="148"/>
        <v>VICTOR HUGO RUALES-005</v>
      </c>
      <c r="N2286" s="71" t="s">
        <v>3382</v>
      </c>
    </row>
    <row r="2287" spans="1:14" hidden="1">
      <c r="A2287" s="74" t="s">
        <v>2946</v>
      </c>
      <c r="B2287" s="74" t="s">
        <v>7637</v>
      </c>
      <c r="C2287" s="74" t="s">
        <v>3183</v>
      </c>
      <c r="D2287" s="74" t="s">
        <v>3374</v>
      </c>
      <c r="E2287" s="74" t="s">
        <v>7913</v>
      </c>
      <c r="F2287" s="74" t="s">
        <v>7914</v>
      </c>
      <c r="G2287" s="74" t="s">
        <v>7914</v>
      </c>
      <c r="H2287" s="74" t="str">
        <f t="shared" si="149"/>
        <v>B58</v>
      </c>
      <c r="I2287" s="74" t="str">
        <f>IF(ISERROR(VLOOKUP(H2287,BD!BN$2:BO$51,2,FALSE)),"",VLOOKUP(H2287,BD!BN$2:BO$51,2,FALSE))</f>
        <v>BLOQUE 58</v>
      </c>
      <c r="J2287" s="74" t="str">
        <f t="shared" si="147"/>
        <v>CU</v>
      </c>
      <c r="K2287" s="74" t="str">
        <f t="shared" si="146"/>
        <v>VICTOR HUGO RUALES</v>
      </c>
      <c r="L2287" s="74" t="str">
        <f t="shared" si="146"/>
        <v>PAD</v>
      </c>
      <c r="M2287" s="74" t="str">
        <f t="shared" si="148"/>
        <v>VICTOR HUGO RUALES-014</v>
      </c>
      <c r="N2287" s="71" t="s">
        <v>3382</v>
      </c>
    </row>
    <row r="2288" spans="1:14" hidden="1">
      <c r="A2288" s="74" t="s">
        <v>2946</v>
      </c>
      <c r="B2288" s="74" t="s">
        <v>7637</v>
      </c>
      <c r="C2288" s="74" t="s">
        <v>3183</v>
      </c>
      <c r="D2288" s="74" t="s">
        <v>3374</v>
      </c>
      <c r="E2288" s="74" t="s">
        <v>7915</v>
      </c>
      <c r="F2288" s="74" t="s">
        <v>7916</v>
      </c>
      <c r="G2288" s="74" t="s">
        <v>7916</v>
      </c>
      <c r="H2288" s="74" t="str">
        <f t="shared" si="149"/>
        <v>B58</v>
      </c>
      <c r="I2288" s="74" t="str">
        <f>IF(ISERROR(VLOOKUP(H2288,BD!BN$2:BO$51,2,FALSE)),"",VLOOKUP(H2288,BD!BN$2:BO$51,2,FALSE))</f>
        <v>BLOQUE 58</v>
      </c>
      <c r="J2288" s="74" t="str">
        <f t="shared" si="147"/>
        <v>CU</v>
      </c>
      <c r="K2288" s="74" t="str">
        <f t="shared" si="146"/>
        <v>VICTOR HUGO RUALES</v>
      </c>
      <c r="L2288" s="74" t="str">
        <f t="shared" si="146"/>
        <v>PAD</v>
      </c>
      <c r="M2288" s="74" t="str">
        <f t="shared" si="148"/>
        <v>VICTOR HUGO RUALES-015</v>
      </c>
      <c r="N2288" s="71" t="s">
        <v>3382</v>
      </c>
    </row>
    <row r="2289" spans="1:14" hidden="1">
      <c r="A2289" s="74" t="s">
        <v>2946</v>
      </c>
      <c r="B2289" s="74" t="s">
        <v>7637</v>
      </c>
      <c r="C2289" s="74" t="s">
        <v>3183</v>
      </c>
      <c r="D2289" s="74" t="s">
        <v>3374</v>
      </c>
      <c r="E2289" s="74" t="s">
        <v>7917</v>
      </c>
      <c r="F2289" s="74" t="s">
        <v>7918</v>
      </c>
      <c r="G2289" s="74" t="s">
        <v>7918</v>
      </c>
      <c r="H2289" s="74" t="str">
        <f t="shared" si="149"/>
        <v>B58</v>
      </c>
      <c r="I2289" s="74" t="str">
        <f>IF(ISERROR(VLOOKUP(H2289,BD!BN$2:BO$51,2,FALSE)),"",VLOOKUP(H2289,BD!BN$2:BO$51,2,FALSE))</f>
        <v>BLOQUE 58</v>
      </c>
      <c r="J2289" s="74" t="str">
        <f t="shared" si="147"/>
        <v>CU</v>
      </c>
      <c r="K2289" s="74" t="str">
        <f t="shared" si="146"/>
        <v>VICTOR HUGO RUALES</v>
      </c>
      <c r="L2289" s="74" t="str">
        <f t="shared" si="146"/>
        <v>PAD</v>
      </c>
      <c r="M2289" s="74" t="str">
        <f t="shared" si="148"/>
        <v>VICTOR HUGO RUALES-006</v>
      </c>
      <c r="N2289" s="71" t="s">
        <v>3382</v>
      </c>
    </row>
    <row r="2290" spans="1:14" hidden="1">
      <c r="A2290" s="74" t="s">
        <v>2946</v>
      </c>
      <c r="B2290" s="74" t="s">
        <v>7637</v>
      </c>
      <c r="C2290" s="74" t="s">
        <v>3183</v>
      </c>
      <c r="D2290" s="74" t="s">
        <v>3374</v>
      </c>
      <c r="E2290" s="74" t="s">
        <v>7919</v>
      </c>
      <c r="F2290" s="74" t="s">
        <v>7920</v>
      </c>
      <c r="G2290" s="74" t="s">
        <v>7920</v>
      </c>
      <c r="H2290" s="74" t="str">
        <f t="shared" si="149"/>
        <v>B58</v>
      </c>
      <c r="I2290" s="74" t="str">
        <f>IF(ISERROR(VLOOKUP(H2290,BD!BN$2:BO$51,2,FALSE)),"",VLOOKUP(H2290,BD!BN$2:BO$51,2,FALSE))</f>
        <v>BLOQUE 58</v>
      </c>
      <c r="J2290" s="74" t="str">
        <f t="shared" si="147"/>
        <v>CU</v>
      </c>
      <c r="K2290" s="74" t="str">
        <f t="shared" si="146"/>
        <v>VICTOR HUGO RUALES</v>
      </c>
      <c r="L2290" s="74" t="str">
        <f t="shared" si="146"/>
        <v>PAD</v>
      </c>
      <c r="M2290" s="74" t="str">
        <f t="shared" si="148"/>
        <v>VICTOR HUGO RUALES-008</v>
      </c>
      <c r="N2290" s="71" t="s">
        <v>3382</v>
      </c>
    </row>
    <row r="2291" spans="1:14" hidden="1">
      <c r="A2291" s="74" t="s">
        <v>2946</v>
      </c>
      <c r="B2291" s="74" t="s">
        <v>7637</v>
      </c>
      <c r="C2291" s="74" t="s">
        <v>3183</v>
      </c>
      <c r="D2291" s="74" t="s">
        <v>3374</v>
      </c>
      <c r="E2291" s="74" t="s">
        <v>7921</v>
      </c>
      <c r="F2291" s="74" t="s">
        <v>7922</v>
      </c>
      <c r="G2291" s="74" t="s">
        <v>7922</v>
      </c>
      <c r="H2291" s="74" t="str">
        <f t="shared" si="149"/>
        <v>B58</v>
      </c>
      <c r="I2291" s="74" t="str">
        <f>IF(ISERROR(VLOOKUP(H2291,BD!BN$2:BO$51,2,FALSE)),"",VLOOKUP(H2291,BD!BN$2:BO$51,2,FALSE))</f>
        <v>BLOQUE 58</v>
      </c>
      <c r="J2291" s="74" t="str">
        <f t="shared" si="147"/>
        <v>CU</v>
      </c>
      <c r="K2291" s="74" t="str">
        <f t="shared" si="146"/>
        <v>VICTOR HUGO RUALES</v>
      </c>
      <c r="L2291" s="74" t="str">
        <f t="shared" si="146"/>
        <v>PAD</v>
      </c>
      <c r="M2291" s="74" t="str">
        <f t="shared" si="148"/>
        <v>VICTOR HUGO RUALES-010</v>
      </c>
      <c r="N2291" s="71" t="s">
        <v>3382</v>
      </c>
    </row>
    <row r="2292" spans="1:14" hidden="1">
      <c r="A2292" s="74" t="s">
        <v>2946</v>
      </c>
      <c r="B2292" s="74" t="s">
        <v>7637</v>
      </c>
      <c r="C2292" s="74" t="s">
        <v>3183</v>
      </c>
      <c r="D2292" s="74" t="s">
        <v>3374</v>
      </c>
      <c r="E2292" s="74" t="s">
        <v>7923</v>
      </c>
      <c r="F2292" s="74" t="s">
        <v>7924</v>
      </c>
      <c r="G2292" s="74" t="s">
        <v>7924</v>
      </c>
      <c r="H2292" s="74" t="str">
        <f t="shared" si="149"/>
        <v>B58</v>
      </c>
      <c r="I2292" s="74" t="str">
        <f>IF(ISERROR(VLOOKUP(H2292,BD!BN$2:BO$51,2,FALSE)),"",VLOOKUP(H2292,BD!BN$2:BO$51,2,FALSE))</f>
        <v>BLOQUE 58</v>
      </c>
      <c r="J2292" s="74" t="str">
        <f t="shared" si="147"/>
        <v>CU</v>
      </c>
      <c r="K2292" s="74" t="str">
        <f t="shared" si="146"/>
        <v>VICTOR HUGO RUALES</v>
      </c>
      <c r="L2292" s="74" t="str">
        <f t="shared" si="146"/>
        <v>PAD</v>
      </c>
      <c r="M2292" s="74" t="str">
        <f t="shared" si="148"/>
        <v>VICTOR HUGO RUALES-011</v>
      </c>
      <c r="N2292" s="71" t="s">
        <v>3382</v>
      </c>
    </row>
    <row r="2293" spans="1:14" hidden="1">
      <c r="A2293" s="74" t="s">
        <v>2946</v>
      </c>
      <c r="B2293" s="74" t="s">
        <v>7637</v>
      </c>
      <c r="C2293" s="74" t="s">
        <v>3183</v>
      </c>
      <c r="D2293" s="74" t="s">
        <v>3374</v>
      </c>
      <c r="E2293" s="74" t="s">
        <v>7925</v>
      </c>
      <c r="F2293" s="74" t="s">
        <v>7926</v>
      </c>
      <c r="G2293" s="74" t="s">
        <v>7926</v>
      </c>
      <c r="H2293" s="74" t="str">
        <f t="shared" si="149"/>
        <v>B58</v>
      </c>
      <c r="I2293" s="74" t="str">
        <f>IF(ISERROR(VLOOKUP(H2293,BD!BN$2:BO$51,2,FALSE)),"",VLOOKUP(H2293,BD!BN$2:BO$51,2,FALSE))</f>
        <v>BLOQUE 58</v>
      </c>
      <c r="J2293" s="74" t="str">
        <f t="shared" si="147"/>
        <v>CU</v>
      </c>
      <c r="K2293" s="74" t="str">
        <f t="shared" si="146"/>
        <v>VICTOR HUGO RUALES</v>
      </c>
      <c r="L2293" s="74" t="str">
        <f t="shared" si="146"/>
        <v>PAD</v>
      </c>
      <c r="M2293" s="74" t="str">
        <f t="shared" si="148"/>
        <v>VICTOR HUGO RUALES-004</v>
      </c>
      <c r="N2293" s="71" t="s">
        <v>3382</v>
      </c>
    </row>
    <row r="2294" spans="1:14" hidden="1">
      <c r="A2294" s="74" t="s">
        <v>2946</v>
      </c>
      <c r="B2294" s="74" t="s">
        <v>7637</v>
      </c>
      <c r="C2294" s="74" t="s">
        <v>3183</v>
      </c>
      <c r="D2294" s="74" t="s">
        <v>3374</v>
      </c>
      <c r="E2294" s="74" t="s">
        <v>7927</v>
      </c>
      <c r="F2294" s="74" t="s">
        <v>7928</v>
      </c>
      <c r="G2294" s="74" t="s">
        <v>7928</v>
      </c>
      <c r="H2294" s="74" t="str">
        <f t="shared" si="149"/>
        <v>B58</v>
      </c>
      <c r="I2294" s="74" t="str">
        <f>IF(ISERROR(VLOOKUP(H2294,BD!BN$2:BO$51,2,FALSE)),"",VLOOKUP(H2294,BD!BN$2:BO$51,2,FALSE))</f>
        <v>BLOQUE 58</v>
      </c>
      <c r="J2294" s="74" t="str">
        <f t="shared" si="147"/>
        <v>CU</v>
      </c>
      <c r="K2294" s="74" t="str">
        <f t="shared" si="146"/>
        <v>VICTOR HUGO RUALES</v>
      </c>
      <c r="L2294" s="74" t="str">
        <f t="shared" si="146"/>
        <v>PAD</v>
      </c>
      <c r="M2294" s="74" t="str">
        <f t="shared" si="148"/>
        <v>VICTOR HUGO RUALES-009</v>
      </c>
      <c r="N2294" s="71" t="s">
        <v>3382</v>
      </c>
    </row>
    <row r="2295" spans="1:14" hidden="1">
      <c r="A2295" s="74" t="s">
        <v>2946</v>
      </c>
      <c r="B2295" s="74" t="s">
        <v>7637</v>
      </c>
      <c r="C2295" s="74" t="s">
        <v>3183</v>
      </c>
      <c r="D2295" s="74" t="s">
        <v>3374</v>
      </c>
      <c r="E2295" s="74" t="s">
        <v>7929</v>
      </c>
      <c r="F2295" s="74" t="s">
        <v>7930</v>
      </c>
      <c r="G2295" s="74" t="s">
        <v>7930</v>
      </c>
      <c r="H2295" s="74" t="str">
        <f t="shared" si="149"/>
        <v>B58</v>
      </c>
      <c r="I2295" s="74" t="str">
        <f>IF(ISERROR(VLOOKUP(H2295,BD!BN$2:BO$51,2,FALSE)),"",VLOOKUP(H2295,BD!BN$2:BO$51,2,FALSE))</f>
        <v>BLOQUE 58</v>
      </c>
      <c r="J2295" s="74" t="str">
        <f t="shared" si="147"/>
        <v>CU</v>
      </c>
      <c r="K2295" s="74" t="str">
        <f t="shared" si="146"/>
        <v>VICTOR HUGO RUALES</v>
      </c>
      <c r="L2295" s="74" t="str">
        <f t="shared" si="146"/>
        <v>PAD</v>
      </c>
      <c r="M2295" s="74" t="str">
        <f t="shared" si="148"/>
        <v>VICTOR HUGO RUALES-007</v>
      </c>
      <c r="N2295" s="71" t="s">
        <v>3382</v>
      </c>
    </row>
    <row r="2296" spans="1:14" hidden="1">
      <c r="A2296" s="74" t="s">
        <v>2946</v>
      </c>
      <c r="B2296" s="74" t="s">
        <v>7637</v>
      </c>
      <c r="C2296" s="74" t="s">
        <v>3183</v>
      </c>
      <c r="D2296" s="74" t="s">
        <v>3374</v>
      </c>
      <c r="E2296" s="74" t="s">
        <v>7931</v>
      </c>
      <c r="F2296" s="74" t="s">
        <v>7932</v>
      </c>
      <c r="G2296" s="74" t="s">
        <v>7932</v>
      </c>
      <c r="H2296" s="74" t="str">
        <f t="shared" si="149"/>
        <v>B58</v>
      </c>
      <c r="I2296" s="74" t="str">
        <f>IF(ISERROR(VLOOKUP(H2296,BD!BN$2:BO$51,2,FALSE)),"",VLOOKUP(H2296,BD!BN$2:BO$51,2,FALSE))</f>
        <v>BLOQUE 58</v>
      </c>
      <c r="J2296" s="74" t="str">
        <f t="shared" si="147"/>
        <v>CU</v>
      </c>
      <c r="K2296" s="74" t="str">
        <f t="shared" si="146"/>
        <v>VICTOR HUGO RUALES</v>
      </c>
      <c r="L2296" s="74" t="str">
        <f t="shared" si="146"/>
        <v>PAD</v>
      </c>
      <c r="M2296" s="74" t="str">
        <f t="shared" si="148"/>
        <v>VICTOR HUGO RUALES-013</v>
      </c>
      <c r="N2296" s="71" t="s">
        <v>3382</v>
      </c>
    </row>
    <row r="2297" spans="1:14" hidden="1">
      <c r="A2297" s="74" t="s">
        <v>2946</v>
      </c>
      <c r="B2297" s="74" t="s">
        <v>7637</v>
      </c>
      <c r="C2297" s="74" t="s">
        <v>3183</v>
      </c>
      <c r="D2297" s="74" t="s">
        <v>3489</v>
      </c>
      <c r="E2297" s="74" t="s">
        <v>7933</v>
      </c>
      <c r="F2297" s="74" t="s">
        <v>7934</v>
      </c>
      <c r="G2297" s="74" t="s">
        <v>7934</v>
      </c>
      <c r="H2297" s="74" t="str">
        <f t="shared" si="149"/>
        <v>B58</v>
      </c>
      <c r="I2297" s="74" t="str">
        <f>IF(ISERROR(VLOOKUP(H2297,BD!BN$2:BO$51,2,FALSE)),"",VLOOKUP(H2297,BD!BN$2:BO$51,2,FALSE))</f>
        <v>BLOQUE 58</v>
      </c>
      <c r="J2297" s="74" t="str">
        <f t="shared" si="147"/>
        <v>CU</v>
      </c>
      <c r="K2297" s="74" t="str">
        <f t="shared" ref="K2297:L2363" si="150">+C2297</f>
        <v>VICTOR HUGO RUALES</v>
      </c>
      <c r="L2297" s="74" t="str">
        <f t="shared" si="150"/>
        <v>PAD A</v>
      </c>
      <c r="M2297" s="74" t="str">
        <f t="shared" si="148"/>
        <v>VICTOR HUGO RUALES-A018</v>
      </c>
      <c r="N2297" s="71" t="s">
        <v>3382</v>
      </c>
    </row>
    <row r="2298" spans="1:14" hidden="1">
      <c r="A2298" s="74" t="s">
        <v>2946</v>
      </c>
      <c r="B2298" s="74" t="s">
        <v>7637</v>
      </c>
      <c r="C2298" s="74" t="s">
        <v>3183</v>
      </c>
      <c r="D2298" s="74" t="s">
        <v>3489</v>
      </c>
      <c r="E2298" s="74" t="s">
        <v>7935</v>
      </c>
      <c r="F2298" s="74" t="s">
        <v>7936</v>
      </c>
      <c r="G2298" s="74" t="s">
        <v>7936</v>
      </c>
      <c r="H2298" s="74" t="str">
        <f t="shared" si="149"/>
        <v>B58</v>
      </c>
      <c r="I2298" s="74" t="str">
        <f>IF(ISERROR(VLOOKUP(H2298,BD!BN$2:BO$51,2,FALSE)),"",VLOOKUP(H2298,BD!BN$2:BO$51,2,FALSE))</f>
        <v>BLOQUE 58</v>
      </c>
      <c r="J2298" s="74" t="str">
        <f t="shared" si="147"/>
        <v>CU</v>
      </c>
      <c r="K2298" s="74" t="str">
        <f t="shared" si="150"/>
        <v>VICTOR HUGO RUALES</v>
      </c>
      <c r="L2298" s="74" t="str">
        <f t="shared" si="150"/>
        <v>PAD A</v>
      </c>
      <c r="M2298" s="74" t="str">
        <f t="shared" si="148"/>
        <v>VICTOR HUGO RUALES-A012</v>
      </c>
      <c r="N2298" s="71" t="s">
        <v>3382</v>
      </c>
    </row>
    <row r="2299" spans="1:14" hidden="1">
      <c r="A2299" s="74" t="s">
        <v>2946</v>
      </c>
      <c r="B2299" s="74" t="s">
        <v>7637</v>
      </c>
      <c r="C2299" s="74" t="s">
        <v>3183</v>
      </c>
      <c r="D2299" s="74" t="s">
        <v>3489</v>
      </c>
      <c r="E2299" s="74" t="s">
        <v>7937</v>
      </c>
      <c r="F2299" s="74" t="s">
        <v>7938</v>
      </c>
      <c r="G2299" s="74" t="s">
        <v>7938</v>
      </c>
      <c r="H2299" s="74" t="str">
        <f t="shared" si="149"/>
        <v>B58</v>
      </c>
      <c r="I2299" s="74" t="str">
        <f>IF(ISERROR(VLOOKUP(H2299,BD!BN$2:BO$51,2,FALSE)),"",VLOOKUP(H2299,BD!BN$2:BO$51,2,FALSE))</f>
        <v>BLOQUE 58</v>
      </c>
      <c r="J2299" s="74" t="str">
        <f t="shared" si="147"/>
        <v>CU</v>
      </c>
      <c r="K2299" s="74" t="str">
        <f t="shared" si="150"/>
        <v>VICTOR HUGO RUALES</v>
      </c>
      <c r="L2299" s="74" t="str">
        <f t="shared" si="150"/>
        <v>PAD A</v>
      </c>
      <c r="M2299" s="74" t="str">
        <f t="shared" si="148"/>
        <v>VICTOR HUGO RUALES-A016</v>
      </c>
      <c r="N2299" s="71" t="s">
        <v>3382</v>
      </c>
    </row>
    <row r="2300" spans="1:14" hidden="1">
      <c r="A2300" s="74" t="s">
        <v>2946</v>
      </c>
      <c r="B2300" s="74" t="s">
        <v>7637</v>
      </c>
      <c r="C2300" s="74" t="s">
        <v>3183</v>
      </c>
      <c r="D2300" s="74" t="s">
        <v>3516</v>
      </c>
      <c r="E2300" s="74" t="s">
        <v>7939</v>
      </c>
      <c r="F2300" s="74" t="s">
        <v>7940</v>
      </c>
      <c r="G2300" s="74" t="s">
        <v>7940</v>
      </c>
      <c r="H2300" s="74" t="str">
        <f t="shared" si="149"/>
        <v>B58</v>
      </c>
      <c r="I2300" s="74" t="str">
        <f>IF(ISERROR(VLOOKUP(H2300,BD!BN$2:BO$51,2,FALSE)),"",VLOOKUP(H2300,BD!BN$2:BO$51,2,FALSE))</f>
        <v>BLOQUE 58</v>
      </c>
      <c r="J2300" s="74" t="str">
        <f t="shared" si="147"/>
        <v>CU</v>
      </c>
      <c r="K2300" s="74" t="str">
        <f t="shared" si="150"/>
        <v>VICTOR HUGO RUALES</v>
      </c>
      <c r="L2300" s="74" t="str">
        <f t="shared" si="150"/>
        <v>PAD B</v>
      </c>
      <c r="M2300" s="74" t="str">
        <f t="shared" si="148"/>
        <v>VICTOR HUGO RUALES-B019</v>
      </c>
      <c r="N2300" s="71" t="s">
        <v>3382</v>
      </c>
    </row>
    <row r="2301" spans="1:14" hidden="1">
      <c r="A2301" s="74" t="s">
        <v>2946</v>
      </c>
      <c r="B2301" s="74" t="s">
        <v>7637</v>
      </c>
      <c r="C2301" s="74" t="s">
        <v>3183</v>
      </c>
      <c r="D2301" s="74" t="s">
        <v>3516</v>
      </c>
      <c r="E2301" s="74" t="s">
        <v>7941</v>
      </c>
      <c r="F2301" s="74" t="s">
        <v>7942</v>
      </c>
      <c r="G2301" s="74" t="s">
        <v>7942</v>
      </c>
      <c r="H2301" s="74" t="str">
        <f t="shared" si="149"/>
        <v>B58</v>
      </c>
      <c r="I2301" s="74" t="str">
        <f>IF(ISERROR(VLOOKUP(H2301,BD!BN$2:BO$51,2,FALSE)),"",VLOOKUP(H2301,BD!BN$2:BO$51,2,FALSE))</f>
        <v>BLOQUE 58</v>
      </c>
      <c r="J2301" s="74" t="str">
        <f t="shared" si="147"/>
        <v>CU</v>
      </c>
      <c r="K2301" s="74" t="str">
        <f t="shared" si="150"/>
        <v>VICTOR HUGO RUALES</v>
      </c>
      <c r="L2301" s="74" t="str">
        <f t="shared" si="150"/>
        <v>PAD B</v>
      </c>
      <c r="M2301" s="74" t="str">
        <f t="shared" si="148"/>
        <v>VICTOR HUGO RUALES-B020</v>
      </c>
      <c r="N2301" s="71" t="s">
        <v>3382</v>
      </c>
    </row>
    <row r="2302" spans="1:14" hidden="1">
      <c r="A2302" s="74" t="s">
        <v>2946</v>
      </c>
      <c r="B2302" s="74" t="s">
        <v>7637</v>
      </c>
      <c r="C2302" s="74" t="s">
        <v>3183</v>
      </c>
      <c r="D2302" s="74" t="s">
        <v>3516</v>
      </c>
      <c r="E2302" s="74" t="s">
        <v>7943</v>
      </c>
      <c r="F2302" s="74" t="s">
        <v>7944</v>
      </c>
      <c r="G2302" s="74" t="s">
        <v>7944</v>
      </c>
      <c r="H2302" s="74" t="str">
        <f t="shared" si="149"/>
        <v>B58</v>
      </c>
      <c r="I2302" s="74" t="str">
        <f>IF(ISERROR(VLOOKUP(H2302,BD!BN$2:BO$51,2,FALSE)),"",VLOOKUP(H2302,BD!BN$2:BO$51,2,FALSE))</f>
        <v>BLOQUE 58</v>
      </c>
      <c r="J2302" s="74" t="str">
        <f t="shared" si="147"/>
        <v>CU</v>
      </c>
      <c r="K2302" s="74" t="str">
        <f t="shared" si="150"/>
        <v>VICTOR HUGO RUALES</v>
      </c>
      <c r="L2302" s="74" t="str">
        <f t="shared" si="150"/>
        <v>PAD B</v>
      </c>
      <c r="M2302" s="74" t="str">
        <f t="shared" si="148"/>
        <v>VICTOR HUGO RUALES-B021</v>
      </c>
      <c r="N2302" s="71" t="s">
        <v>3382</v>
      </c>
    </row>
    <row r="2303" spans="1:14" hidden="1">
      <c r="A2303" s="74" t="s">
        <v>2946</v>
      </c>
      <c r="B2303" s="74" t="s">
        <v>7637</v>
      </c>
      <c r="C2303" s="74" t="s">
        <v>3183</v>
      </c>
      <c r="D2303" s="74" t="s">
        <v>3519</v>
      </c>
      <c r="E2303" s="74" t="s">
        <v>7945</v>
      </c>
      <c r="F2303" s="74" t="s">
        <v>7946</v>
      </c>
      <c r="G2303" s="74" t="s">
        <v>7946</v>
      </c>
      <c r="H2303" s="74" t="str">
        <f t="shared" si="149"/>
        <v>B58</v>
      </c>
      <c r="I2303" s="74" t="str">
        <f>IF(ISERROR(VLOOKUP(H2303,BD!BN$2:BO$51,2,FALSE)),"",VLOOKUP(H2303,BD!BN$2:BO$51,2,FALSE))</f>
        <v>BLOQUE 58</v>
      </c>
      <c r="J2303" s="74" t="str">
        <f t="shared" si="147"/>
        <v>CU</v>
      </c>
      <c r="K2303" s="74" t="str">
        <f t="shared" si="150"/>
        <v>VICTOR HUGO RUALES</v>
      </c>
      <c r="L2303" s="74" t="str">
        <f t="shared" si="150"/>
        <v>PAD C</v>
      </c>
      <c r="M2303" s="74" t="str">
        <f t="shared" si="148"/>
        <v>VICTOR HUGO RUALES-C022</v>
      </c>
      <c r="N2303" s="71" t="s">
        <v>3382</v>
      </c>
    </row>
    <row r="2304" spans="1:14" hidden="1">
      <c r="A2304" s="74" t="s">
        <v>2946</v>
      </c>
      <c r="B2304" s="74" t="s">
        <v>7637</v>
      </c>
      <c r="C2304" s="74" t="s">
        <v>3183</v>
      </c>
      <c r="D2304" s="74" t="s">
        <v>3519</v>
      </c>
      <c r="E2304" s="74" t="s">
        <v>7947</v>
      </c>
      <c r="F2304" s="74" t="s">
        <v>7948</v>
      </c>
      <c r="G2304" s="74" t="s">
        <v>7948</v>
      </c>
      <c r="H2304" s="74" t="str">
        <f t="shared" si="149"/>
        <v>B58</v>
      </c>
      <c r="I2304" s="74" t="str">
        <f>IF(ISERROR(VLOOKUP(H2304,BD!BN$2:BO$51,2,FALSE)),"",VLOOKUP(H2304,BD!BN$2:BO$51,2,FALSE))</f>
        <v>BLOQUE 58</v>
      </c>
      <c r="J2304" s="74" t="str">
        <f t="shared" si="147"/>
        <v>CU</v>
      </c>
      <c r="K2304" s="74" t="str">
        <f t="shared" si="150"/>
        <v>VICTOR HUGO RUALES</v>
      </c>
      <c r="L2304" s="74" t="str">
        <f t="shared" si="150"/>
        <v>PAD C</v>
      </c>
      <c r="M2304" s="74" t="str">
        <f t="shared" si="148"/>
        <v>VICTOR HUGO RUALES-C023</v>
      </c>
      <c r="N2304" s="71" t="s">
        <v>3382</v>
      </c>
    </row>
    <row r="2305" spans="1:14" hidden="1">
      <c r="A2305" s="74" t="s">
        <v>2946</v>
      </c>
      <c r="B2305" s="74" t="s">
        <v>7637</v>
      </c>
      <c r="C2305" s="74" t="s">
        <v>3183</v>
      </c>
      <c r="D2305" s="74" t="s">
        <v>3519</v>
      </c>
      <c r="E2305" s="74" t="s">
        <v>7949</v>
      </c>
      <c r="F2305" s="74" t="s">
        <v>7950</v>
      </c>
      <c r="G2305" s="74" t="s">
        <v>7950</v>
      </c>
      <c r="H2305" s="74" t="str">
        <f t="shared" si="149"/>
        <v>B58</v>
      </c>
      <c r="I2305" s="74" t="str">
        <f>IF(ISERROR(VLOOKUP(H2305,BD!BN$2:BO$51,2,FALSE)),"",VLOOKUP(H2305,BD!BN$2:BO$51,2,FALSE))</f>
        <v>BLOQUE 58</v>
      </c>
      <c r="J2305" s="74" t="str">
        <f t="shared" si="147"/>
        <v>CU</v>
      </c>
      <c r="K2305" s="74" t="str">
        <f t="shared" si="150"/>
        <v>VICTOR HUGO RUALES</v>
      </c>
      <c r="L2305" s="74" t="str">
        <f t="shared" si="150"/>
        <v>PAD C</v>
      </c>
      <c r="M2305" s="74" t="str">
        <f t="shared" si="148"/>
        <v>VICTOR HUGO RUALES-C024</v>
      </c>
      <c r="N2305" s="71" t="s">
        <v>3382</v>
      </c>
    </row>
    <row r="2306" spans="1:14" hidden="1">
      <c r="A2306" s="74" t="s">
        <v>2946</v>
      </c>
      <c r="B2306" s="74" t="s">
        <v>7637</v>
      </c>
      <c r="C2306" s="74" t="s">
        <v>3183</v>
      </c>
      <c r="D2306" s="74" t="s">
        <v>3523</v>
      </c>
      <c r="E2306" s="74" t="s">
        <v>7951</v>
      </c>
      <c r="F2306" s="74" t="s">
        <v>7952</v>
      </c>
      <c r="G2306" s="74" t="s">
        <v>7952</v>
      </c>
      <c r="H2306" s="74" t="str">
        <f t="shared" si="149"/>
        <v>B58</v>
      </c>
      <c r="I2306" s="74" t="str">
        <f>IF(ISERROR(VLOOKUP(H2306,BD!BN$2:BO$51,2,FALSE)),"",VLOOKUP(H2306,BD!BN$2:BO$51,2,FALSE))</f>
        <v>BLOQUE 58</v>
      </c>
      <c r="J2306" s="74" t="str">
        <f t="shared" si="147"/>
        <v>CU</v>
      </c>
      <c r="K2306" s="74" t="str">
        <f t="shared" si="150"/>
        <v>VICTOR HUGO RUALES</v>
      </c>
      <c r="L2306" s="74" t="str">
        <f t="shared" si="150"/>
        <v>PAD D</v>
      </c>
      <c r="M2306" s="74" t="str">
        <f t="shared" si="148"/>
        <v>VICTOR HUGO RUALES-D002I</v>
      </c>
      <c r="N2306" s="71" t="s">
        <v>3382</v>
      </c>
    </row>
    <row r="2307" spans="1:14" hidden="1">
      <c r="A2307" s="74" t="s">
        <v>2946</v>
      </c>
      <c r="B2307" s="74" t="s">
        <v>7637</v>
      </c>
      <c r="C2307" s="74" t="s">
        <v>3183</v>
      </c>
      <c r="D2307" s="74" t="s">
        <v>3523</v>
      </c>
      <c r="E2307" s="74" t="s">
        <v>7953</v>
      </c>
      <c r="F2307" s="74" t="s">
        <v>7954</v>
      </c>
      <c r="G2307" s="74" t="s">
        <v>7954</v>
      </c>
      <c r="H2307" s="74" t="str">
        <f t="shared" si="149"/>
        <v>B58</v>
      </c>
      <c r="I2307" s="74" t="str">
        <f>IF(ISERROR(VLOOKUP(H2307,BD!BN$2:BO$51,2,FALSE)),"",VLOOKUP(H2307,BD!BN$2:BO$51,2,FALSE))</f>
        <v>BLOQUE 58</v>
      </c>
      <c r="J2307" s="74" t="str">
        <f t="shared" si="147"/>
        <v>CU</v>
      </c>
      <c r="K2307" s="74" t="str">
        <f t="shared" si="150"/>
        <v>VICTOR HUGO RUALES</v>
      </c>
      <c r="L2307" s="74" t="str">
        <f t="shared" si="150"/>
        <v>PAD D</v>
      </c>
      <c r="M2307" s="74" t="str">
        <f t="shared" si="148"/>
        <v>VICTOR HUGO RUALES-D001I</v>
      </c>
      <c r="N2307" s="71" t="s">
        <v>3382</v>
      </c>
    </row>
    <row r="2308" spans="1:14" hidden="1">
      <c r="A2308" s="74" t="s">
        <v>2946</v>
      </c>
      <c r="B2308" s="74" t="s">
        <v>7637</v>
      </c>
      <c r="C2308" s="74" t="s">
        <v>3183</v>
      </c>
      <c r="D2308" s="74" t="s">
        <v>3599</v>
      </c>
      <c r="E2308" s="74" t="s">
        <v>7955</v>
      </c>
      <c r="F2308" s="74" t="s">
        <v>7956</v>
      </c>
      <c r="G2308" s="74" t="s">
        <v>7956</v>
      </c>
      <c r="H2308" s="74" t="str">
        <f t="shared" si="149"/>
        <v>B58</v>
      </c>
      <c r="I2308" s="74" t="str">
        <f>IF(ISERROR(VLOOKUP(H2308,BD!BN$2:BO$51,2,FALSE)),"",VLOOKUP(H2308,BD!BN$2:BO$51,2,FALSE))</f>
        <v>BLOQUE 58</v>
      </c>
      <c r="J2308" s="74" t="str">
        <f t="shared" si="147"/>
        <v>CU</v>
      </c>
      <c r="K2308" s="74" t="str">
        <f t="shared" si="150"/>
        <v>VICTOR HUGO RUALES</v>
      </c>
      <c r="L2308" s="74" t="str">
        <f t="shared" si="150"/>
        <v>PAD E</v>
      </c>
      <c r="M2308" s="74" t="str">
        <f t="shared" si="148"/>
        <v>VICTOR HUGO RUALES-E029</v>
      </c>
      <c r="N2308" s="71" t="s">
        <v>3382</v>
      </c>
    </row>
    <row r="2309" spans="1:14" hidden="1">
      <c r="A2309" s="74" t="s">
        <v>2946</v>
      </c>
      <c r="B2309" s="74" t="s">
        <v>7637</v>
      </c>
      <c r="C2309" s="74" t="s">
        <v>3183</v>
      </c>
      <c r="D2309" s="74" t="s">
        <v>3599</v>
      </c>
      <c r="E2309" s="74" t="s">
        <v>7957</v>
      </c>
      <c r="F2309" s="74" t="s">
        <v>7958</v>
      </c>
      <c r="G2309" s="74" t="s">
        <v>7958</v>
      </c>
      <c r="H2309" s="74" t="str">
        <f t="shared" si="149"/>
        <v>B58</v>
      </c>
      <c r="I2309" s="74" t="str">
        <f>IF(ISERROR(VLOOKUP(H2309,BD!BN$2:BO$51,2,FALSE)),"",VLOOKUP(H2309,BD!BN$2:BO$51,2,FALSE))</f>
        <v>BLOQUE 58</v>
      </c>
      <c r="J2309" s="74" t="str">
        <f t="shared" si="147"/>
        <v>CU</v>
      </c>
      <c r="K2309" s="74" t="str">
        <f t="shared" si="150"/>
        <v>VICTOR HUGO RUALES</v>
      </c>
      <c r="L2309" s="74" t="str">
        <f t="shared" si="150"/>
        <v>PAD E</v>
      </c>
      <c r="M2309" s="74" t="str">
        <f t="shared" si="148"/>
        <v>VICTOR HUGO RUALES-E031</v>
      </c>
      <c r="N2309" s="71" t="s">
        <v>3382</v>
      </c>
    </row>
    <row r="2310" spans="1:14" hidden="1">
      <c r="A2310" s="74" t="s">
        <v>2946</v>
      </c>
      <c r="B2310" s="74" t="s">
        <v>7637</v>
      </c>
      <c r="C2310" s="74" t="s">
        <v>3183</v>
      </c>
      <c r="D2310" s="74" t="s">
        <v>3599</v>
      </c>
      <c r="E2310" s="74" t="s">
        <v>7959</v>
      </c>
      <c r="F2310" s="74" t="s">
        <v>7960</v>
      </c>
      <c r="G2310" s="74" t="s">
        <v>7960</v>
      </c>
      <c r="H2310" s="74" t="str">
        <f>+A2310</f>
        <v>B58</v>
      </c>
      <c r="I2310" s="74" t="str">
        <f>IF(ISERROR(VLOOKUP(H2310,BD!BN$2:BO$51,2,FALSE)),"",VLOOKUP(H2310,BD!BN$2:BO$51,2,FALSE))</f>
        <v>BLOQUE 58</v>
      </c>
      <c r="J2310" s="74" t="str">
        <f>IF(B2310="","",B2310)</f>
        <v>CU</v>
      </c>
      <c r="K2310" s="74" t="str">
        <f t="shared" si="150"/>
        <v>VICTOR HUGO RUALES</v>
      </c>
      <c r="L2310" s="74" t="str">
        <f t="shared" si="150"/>
        <v>PAD E</v>
      </c>
      <c r="M2310" s="74" t="str">
        <f t="shared" si="148"/>
        <v>VICTOR HUGO RUALES-E030</v>
      </c>
      <c r="N2310" s="71" t="s">
        <v>3382</v>
      </c>
    </row>
    <row r="2311" spans="1:14" hidden="1">
      <c r="A2311" s="74" t="s">
        <v>2946</v>
      </c>
      <c r="B2311" s="74" t="s">
        <v>7637</v>
      </c>
      <c r="C2311" s="74" t="s">
        <v>3183</v>
      </c>
      <c r="D2311" s="74" t="s">
        <v>3608</v>
      </c>
      <c r="E2311" s="74" t="s">
        <v>7961</v>
      </c>
      <c r="F2311" s="74" t="s">
        <v>7962</v>
      </c>
      <c r="G2311" s="74" t="s">
        <v>7962</v>
      </c>
      <c r="H2311" s="74" t="str">
        <f>+A2311</f>
        <v>B58</v>
      </c>
      <c r="I2311" s="74" t="str">
        <f>IF(ISERROR(VLOOKUP(H2311,BD!BN$2:BO$51,2,FALSE)),"",VLOOKUP(H2311,BD!BN$2:BO$51,2,FALSE))</f>
        <v>BLOQUE 58</v>
      </c>
      <c r="J2311" s="74" t="str">
        <f>IF(B2311="","",B2311)</f>
        <v>CU</v>
      </c>
      <c r="K2311" s="74" t="str">
        <f t="shared" si="150"/>
        <v>VICTOR HUGO RUALES</v>
      </c>
      <c r="L2311" s="74" t="str">
        <f t="shared" si="150"/>
        <v>PAD H</v>
      </c>
      <c r="M2311" s="74" t="str">
        <f t="shared" si="148"/>
        <v>VICTOR HUGO RUALES-H027</v>
      </c>
      <c r="N2311" s="71" t="s">
        <v>3578</v>
      </c>
    </row>
    <row r="2312" spans="1:14" hidden="1">
      <c r="A2312" s="74" t="s">
        <v>2946</v>
      </c>
      <c r="B2312" s="74" t="s">
        <v>7637</v>
      </c>
      <c r="C2312" s="74" t="s">
        <v>3183</v>
      </c>
      <c r="D2312" s="74" t="s">
        <v>3613</v>
      </c>
      <c r="E2312" s="74" t="s">
        <v>7963</v>
      </c>
      <c r="F2312" s="74" t="s">
        <v>7964</v>
      </c>
      <c r="G2312" s="74" t="s">
        <v>7964</v>
      </c>
      <c r="H2312" s="74" t="str">
        <f>+A2312</f>
        <v>B58</v>
      </c>
      <c r="I2312" s="74" t="str">
        <f>IF(ISERROR(VLOOKUP(H2312,BD!BN$2:BO$51,2,FALSE)),"",VLOOKUP(H2312,BD!BN$2:BO$51,2,FALSE))</f>
        <v>BLOQUE 58</v>
      </c>
      <c r="J2312" s="74" t="str">
        <f>IF(B2312="","",B2312)</f>
        <v>CU</v>
      </c>
      <c r="K2312" s="74" t="str">
        <f t="shared" si="150"/>
        <v>VICTOR HUGO RUALES</v>
      </c>
      <c r="L2312" s="74" t="str">
        <f t="shared" si="150"/>
        <v>PAD I</v>
      </c>
      <c r="M2312" s="74" t="str">
        <f t="shared" si="148"/>
        <v>VICTOR HUGO RUALES-I025</v>
      </c>
      <c r="N2312" s="71" t="s">
        <v>3578</v>
      </c>
    </row>
    <row r="2313" spans="1:14" hidden="1">
      <c r="A2313" s="74" t="s">
        <v>2946</v>
      </c>
      <c r="B2313" s="74" t="s">
        <v>7637</v>
      </c>
      <c r="C2313" s="74" t="s">
        <v>3183</v>
      </c>
      <c r="D2313" s="74" t="s">
        <v>3619</v>
      </c>
      <c r="E2313" s="74" t="s">
        <v>7965</v>
      </c>
      <c r="F2313" s="74" t="s">
        <v>7966</v>
      </c>
      <c r="G2313" s="74" t="s">
        <v>7966</v>
      </c>
      <c r="H2313" s="74" t="str">
        <f t="shared" si="149"/>
        <v>B58</v>
      </c>
      <c r="I2313" s="74" t="str">
        <f>IF(ISERROR(VLOOKUP(H2313,BD!BN$2:BO$51,2,FALSE)),"",VLOOKUP(H2313,BD!BN$2:BO$51,2,FALSE))</f>
        <v>BLOQUE 58</v>
      </c>
      <c r="J2313" s="74" t="str">
        <f t="shared" si="147"/>
        <v>CU</v>
      </c>
      <c r="K2313" s="74" t="str">
        <f t="shared" si="150"/>
        <v>VICTOR HUGO RUALES</v>
      </c>
      <c r="L2313" s="74" t="str">
        <f t="shared" si="150"/>
        <v>PAD K</v>
      </c>
      <c r="M2313" s="74" t="str">
        <f t="shared" si="148"/>
        <v>VICTOR HUGO RUALES-K032</v>
      </c>
      <c r="N2313" s="71" t="s">
        <v>3578</v>
      </c>
    </row>
    <row r="2314" spans="1:14" hidden="1">
      <c r="A2314" s="74" t="s">
        <v>2953</v>
      </c>
      <c r="B2314" s="74" t="s">
        <v>7637</v>
      </c>
      <c r="C2314" s="74" t="s">
        <v>7967</v>
      </c>
      <c r="D2314" s="74" t="s">
        <v>3374</v>
      </c>
      <c r="E2314" s="74" t="s">
        <v>7968</v>
      </c>
      <c r="F2314" s="74" t="s">
        <v>7969</v>
      </c>
      <c r="G2314" s="74" t="s">
        <v>7969</v>
      </c>
      <c r="H2314" s="74" t="str">
        <f t="shared" si="149"/>
        <v>B59</v>
      </c>
      <c r="I2314" s="74" t="str">
        <f>IF(ISERROR(VLOOKUP(H2314,BD!BN$2:BO$51,2,FALSE)),"",VLOOKUP(H2314,BD!BN$2:BO$51,2,FALSE))</f>
        <v>BLOQUE 59</v>
      </c>
      <c r="J2314" s="74" t="str">
        <f t="shared" ref="J2314:J2380" si="151">IF(B2314="","",B2314)</f>
        <v>CU</v>
      </c>
      <c r="K2314" s="74" t="str">
        <f t="shared" si="150"/>
        <v>MARGARETH</v>
      </c>
      <c r="L2314" s="74" t="str">
        <f t="shared" si="150"/>
        <v>PAD</v>
      </c>
      <c r="M2314" s="74" t="str">
        <f t="shared" si="148"/>
        <v>MARGARETH-001</v>
      </c>
      <c r="N2314" s="71" t="s">
        <v>3382</v>
      </c>
    </row>
    <row r="2315" spans="1:14" hidden="1">
      <c r="A2315" s="74" t="s">
        <v>2953</v>
      </c>
      <c r="B2315" s="74" t="s">
        <v>7637</v>
      </c>
      <c r="C2315" s="74" t="s">
        <v>3128</v>
      </c>
      <c r="D2315" s="74" t="s">
        <v>3374</v>
      </c>
      <c r="E2315" s="74" t="s">
        <v>7970</v>
      </c>
      <c r="F2315" s="74" t="s">
        <v>7971</v>
      </c>
      <c r="G2315" s="74" t="s">
        <v>7971</v>
      </c>
      <c r="H2315" s="74" t="str">
        <f t="shared" si="149"/>
        <v>B59</v>
      </c>
      <c r="I2315" s="74" t="str">
        <f>IF(ISERROR(VLOOKUP(H2315,BD!BN$2:BO$51,2,FALSE)),"",VLOOKUP(H2315,BD!BN$2:BO$51,2,FALSE))</f>
        <v>BLOQUE 59</v>
      </c>
      <c r="J2315" s="74" t="str">
        <f t="shared" si="151"/>
        <v>CU</v>
      </c>
      <c r="K2315" s="74" t="str">
        <f t="shared" si="150"/>
        <v>VINITA</v>
      </c>
      <c r="L2315" s="74" t="str">
        <f t="shared" si="150"/>
        <v>PAD</v>
      </c>
      <c r="M2315" s="74" t="str">
        <f t="shared" si="148"/>
        <v>VINITA-002</v>
      </c>
      <c r="N2315" s="71" t="s">
        <v>3382</v>
      </c>
    </row>
    <row r="2316" spans="1:14" hidden="1">
      <c r="A2316" s="74" t="s">
        <v>2953</v>
      </c>
      <c r="B2316" s="74" t="s">
        <v>7637</v>
      </c>
      <c r="C2316" s="74" t="s">
        <v>3128</v>
      </c>
      <c r="D2316" s="74" t="s">
        <v>3374</v>
      </c>
      <c r="E2316" s="74" t="s">
        <v>7972</v>
      </c>
      <c r="F2316" s="74" t="s">
        <v>7973</v>
      </c>
      <c r="G2316" s="74" t="s">
        <v>7973</v>
      </c>
      <c r="H2316" s="74" t="str">
        <f t="shared" si="149"/>
        <v>B59</v>
      </c>
      <c r="I2316" s="74" t="str">
        <f>IF(ISERROR(VLOOKUP(H2316,BD!BN$2:BO$51,2,FALSE)),"",VLOOKUP(H2316,BD!BN$2:BO$51,2,FALSE))</f>
        <v>BLOQUE 59</v>
      </c>
      <c r="J2316" s="74" t="str">
        <f t="shared" si="151"/>
        <v>CU</v>
      </c>
      <c r="K2316" s="74" t="str">
        <f t="shared" si="150"/>
        <v>VINITA</v>
      </c>
      <c r="L2316" s="74" t="str">
        <f t="shared" si="150"/>
        <v>PAD</v>
      </c>
      <c r="M2316" s="74" t="str">
        <f t="shared" si="148"/>
        <v>VINITA-003</v>
      </c>
      <c r="N2316" s="71" t="s">
        <v>3382</v>
      </c>
    </row>
    <row r="2317" spans="1:14" hidden="1">
      <c r="A2317" s="74" t="s">
        <v>2953</v>
      </c>
      <c r="B2317" s="74" t="s">
        <v>7637</v>
      </c>
      <c r="C2317" s="74" t="s">
        <v>3128</v>
      </c>
      <c r="D2317" s="74" t="s">
        <v>3374</v>
      </c>
      <c r="E2317" s="74" t="s">
        <v>7974</v>
      </c>
      <c r="F2317" s="74" t="s">
        <v>7975</v>
      </c>
      <c r="G2317" s="74" t="s">
        <v>7975</v>
      </c>
      <c r="H2317" s="74" t="str">
        <f t="shared" si="149"/>
        <v>B59</v>
      </c>
      <c r="I2317" s="74" t="str">
        <f>IF(ISERROR(VLOOKUP(H2317,BD!BN$2:BO$51,2,FALSE)),"",VLOOKUP(H2317,BD!BN$2:BO$51,2,FALSE))</f>
        <v>BLOQUE 59</v>
      </c>
      <c r="J2317" s="74" t="str">
        <f t="shared" si="151"/>
        <v>CU</v>
      </c>
      <c r="K2317" s="74" t="str">
        <f t="shared" si="150"/>
        <v>VINITA</v>
      </c>
      <c r="L2317" s="74" t="str">
        <f t="shared" si="150"/>
        <v>PAD</v>
      </c>
      <c r="M2317" s="74" t="str">
        <f t="shared" si="148"/>
        <v>VINITA-001</v>
      </c>
      <c r="N2317" s="71" t="s">
        <v>3382</v>
      </c>
    </row>
    <row r="2318" spans="1:14" hidden="1">
      <c r="A2318" s="74" t="s">
        <v>2960</v>
      </c>
      <c r="B2318" s="74" t="s">
        <v>7976</v>
      </c>
      <c r="C2318" s="74" t="s">
        <v>3124</v>
      </c>
      <c r="D2318" s="74" t="s">
        <v>3374</v>
      </c>
      <c r="E2318" s="74" t="s">
        <v>7977</v>
      </c>
      <c r="F2318" s="74" t="s">
        <v>7978</v>
      </c>
      <c r="G2318" s="74" t="s">
        <v>7978</v>
      </c>
      <c r="H2318" s="74" t="str">
        <f t="shared" si="149"/>
        <v>B60</v>
      </c>
      <c r="I2318" s="74" t="str">
        <f>IF(ISERROR(VLOOKUP(H2318,BD!BN$2:BO$51,2,FALSE)),"",VLOOKUP(H2318,BD!BN$2:BO$51,2,FALSE))</f>
        <v>BLOQUE 60</v>
      </c>
      <c r="J2318" s="74" t="str">
        <f t="shared" si="151"/>
        <v>SA</v>
      </c>
      <c r="K2318" s="74" t="str">
        <f t="shared" si="150"/>
        <v>SACHA</v>
      </c>
      <c r="L2318" s="74" t="str">
        <f t="shared" si="150"/>
        <v>PAD</v>
      </c>
      <c r="M2318" s="74" t="str">
        <f t="shared" si="148"/>
        <v>SACHA-005</v>
      </c>
      <c r="N2318" s="71" t="s">
        <v>3382</v>
      </c>
    </row>
    <row r="2319" spans="1:14" hidden="1">
      <c r="A2319" s="74" t="s">
        <v>2960</v>
      </c>
      <c r="B2319" s="74" t="s">
        <v>7976</v>
      </c>
      <c r="C2319" s="74" t="s">
        <v>3124</v>
      </c>
      <c r="D2319" s="74" t="s">
        <v>3374</v>
      </c>
      <c r="E2319" s="74" t="s">
        <v>7979</v>
      </c>
      <c r="F2319" s="74" t="s">
        <v>7980</v>
      </c>
      <c r="G2319" s="74" t="s">
        <v>7980</v>
      </c>
      <c r="H2319" s="74" t="str">
        <f t="shared" si="149"/>
        <v>B60</v>
      </c>
      <c r="I2319" s="74" t="str">
        <f>IF(ISERROR(VLOOKUP(H2319,BD!BN$2:BO$51,2,FALSE)),"",VLOOKUP(H2319,BD!BN$2:BO$51,2,FALSE))</f>
        <v>BLOQUE 60</v>
      </c>
      <c r="J2319" s="74" t="str">
        <f t="shared" si="151"/>
        <v>SA</v>
      </c>
      <c r="K2319" s="74" t="str">
        <f t="shared" si="150"/>
        <v>SACHA</v>
      </c>
      <c r="L2319" s="74" t="str">
        <f t="shared" si="150"/>
        <v>PAD</v>
      </c>
      <c r="M2319" s="74" t="str">
        <f t="shared" si="148"/>
        <v>SACHA-006</v>
      </c>
      <c r="N2319" s="71" t="s">
        <v>3382</v>
      </c>
    </row>
    <row r="2320" spans="1:14" hidden="1">
      <c r="A2320" s="74" t="s">
        <v>2960</v>
      </c>
      <c r="B2320" s="74" t="s">
        <v>7976</v>
      </c>
      <c r="C2320" s="74" t="s">
        <v>3124</v>
      </c>
      <c r="D2320" s="74" t="s">
        <v>3374</v>
      </c>
      <c r="E2320" s="74" t="s">
        <v>7981</v>
      </c>
      <c r="F2320" s="74" t="s">
        <v>7982</v>
      </c>
      <c r="G2320" s="74" t="s">
        <v>7982</v>
      </c>
      <c r="H2320" s="74" t="str">
        <f t="shared" si="149"/>
        <v>B60</v>
      </c>
      <c r="I2320" s="74" t="str">
        <f>IF(ISERROR(VLOOKUP(H2320,BD!BN$2:BO$51,2,FALSE)),"",VLOOKUP(H2320,BD!BN$2:BO$51,2,FALSE))</f>
        <v>BLOQUE 60</v>
      </c>
      <c r="J2320" s="74" t="str">
        <f t="shared" si="151"/>
        <v>SA</v>
      </c>
      <c r="K2320" s="74" t="str">
        <f t="shared" si="150"/>
        <v>SACHA</v>
      </c>
      <c r="L2320" s="74" t="str">
        <f t="shared" si="150"/>
        <v>PAD</v>
      </c>
      <c r="M2320" s="74" t="str">
        <f t="shared" si="148"/>
        <v>SACHA-117</v>
      </c>
      <c r="N2320" s="71" t="s">
        <v>3382</v>
      </c>
    </row>
    <row r="2321" spans="1:14" hidden="1">
      <c r="A2321" s="74" t="s">
        <v>2960</v>
      </c>
      <c r="B2321" s="74" t="s">
        <v>7976</v>
      </c>
      <c r="C2321" s="74" t="s">
        <v>3124</v>
      </c>
      <c r="D2321" s="74" t="s">
        <v>3374</v>
      </c>
      <c r="E2321" s="74" t="s">
        <v>7983</v>
      </c>
      <c r="F2321" s="74" t="s">
        <v>7984</v>
      </c>
      <c r="G2321" s="74" t="s">
        <v>7984</v>
      </c>
      <c r="H2321" s="74" t="str">
        <f t="shared" si="149"/>
        <v>B60</v>
      </c>
      <c r="I2321" s="74" t="str">
        <f>IF(ISERROR(VLOOKUP(H2321,BD!BN$2:BO$51,2,FALSE)),"",VLOOKUP(H2321,BD!BN$2:BO$51,2,FALSE))</f>
        <v>BLOQUE 60</v>
      </c>
      <c r="J2321" s="74" t="str">
        <f t="shared" si="151"/>
        <v>SA</v>
      </c>
      <c r="K2321" s="74" t="str">
        <f t="shared" si="150"/>
        <v>SACHA</v>
      </c>
      <c r="L2321" s="74" t="str">
        <f t="shared" si="150"/>
        <v>PAD</v>
      </c>
      <c r="M2321" s="74" t="str">
        <f t="shared" si="148"/>
        <v>SACHA-118</v>
      </c>
      <c r="N2321" s="71" t="s">
        <v>3382</v>
      </c>
    </row>
    <row r="2322" spans="1:14" hidden="1">
      <c r="A2322" s="74" t="s">
        <v>2960</v>
      </c>
      <c r="B2322" s="74" t="s">
        <v>7976</v>
      </c>
      <c r="C2322" s="74" t="s">
        <v>3124</v>
      </c>
      <c r="D2322" s="74" t="s">
        <v>3374</v>
      </c>
      <c r="E2322" s="74" t="s">
        <v>7985</v>
      </c>
      <c r="F2322" s="74" t="s">
        <v>7986</v>
      </c>
      <c r="G2322" s="74" t="s">
        <v>7986</v>
      </c>
      <c r="H2322" s="74" t="str">
        <f t="shared" si="149"/>
        <v>B60</v>
      </c>
      <c r="I2322" s="74" t="str">
        <f>IF(ISERROR(VLOOKUP(H2322,BD!BN$2:BO$51,2,FALSE)),"",VLOOKUP(H2322,BD!BN$2:BO$51,2,FALSE))</f>
        <v>BLOQUE 60</v>
      </c>
      <c r="J2322" s="74" t="str">
        <f t="shared" si="151"/>
        <v>SA</v>
      </c>
      <c r="K2322" s="74" t="str">
        <f t="shared" si="150"/>
        <v>SACHA</v>
      </c>
      <c r="L2322" s="74" t="str">
        <f t="shared" si="150"/>
        <v>PAD</v>
      </c>
      <c r="M2322" s="74" t="str">
        <f t="shared" si="148"/>
        <v>SACHA-119</v>
      </c>
      <c r="N2322" s="71" t="s">
        <v>3382</v>
      </c>
    </row>
    <row r="2323" spans="1:14" hidden="1">
      <c r="A2323" s="74" t="s">
        <v>2960</v>
      </c>
      <c r="B2323" s="74" t="s">
        <v>7976</v>
      </c>
      <c r="C2323" s="74" t="s">
        <v>3124</v>
      </c>
      <c r="D2323" s="74" t="s">
        <v>3374</v>
      </c>
      <c r="E2323" s="74" t="s">
        <v>7987</v>
      </c>
      <c r="F2323" s="74" t="s">
        <v>7988</v>
      </c>
      <c r="G2323" s="74" t="s">
        <v>7988</v>
      </c>
      <c r="H2323" s="74" t="str">
        <f t="shared" si="149"/>
        <v>B60</v>
      </c>
      <c r="I2323" s="74" t="str">
        <f>IF(ISERROR(VLOOKUP(H2323,BD!BN$2:BO$51,2,FALSE)),"",VLOOKUP(H2323,BD!BN$2:BO$51,2,FALSE))</f>
        <v>BLOQUE 60</v>
      </c>
      <c r="J2323" s="74" t="str">
        <f t="shared" si="151"/>
        <v>SA</v>
      </c>
      <c r="K2323" s="74" t="str">
        <f t="shared" si="150"/>
        <v>SACHA</v>
      </c>
      <c r="L2323" s="74" t="str">
        <f t="shared" si="150"/>
        <v>PAD</v>
      </c>
      <c r="M2323" s="74" t="str">
        <f t="shared" si="148"/>
        <v>SACHA-120</v>
      </c>
      <c r="N2323" s="71" t="s">
        <v>3382</v>
      </c>
    </row>
    <row r="2324" spans="1:14" hidden="1">
      <c r="A2324" s="74" t="s">
        <v>2960</v>
      </c>
      <c r="B2324" s="74" t="s">
        <v>7976</v>
      </c>
      <c r="C2324" s="74" t="s">
        <v>3124</v>
      </c>
      <c r="D2324" s="74" t="s">
        <v>3374</v>
      </c>
      <c r="E2324" s="74" t="s">
        <v>7989</v>
      </c>
      <c r="F2324" s="74" t="s">
        <v>7990</v>
      </c>
      <c r="G2324" s="74" t="s">
        <v>7990</v>
      </c>
      <c r="H2324" s="74" t="str">
        <f t="shared" si="149"/>
        <v>B60</v>
      </c>
      <c r="I2324" s="74" t="str">
        <f>IF(ISERROR(VLOOKUP(H2324,BD!BN$2:BO$51,2,FALSE)),"",VLOOKUP(H2324,BD!BN$2:BO$51,2,FALSE))</f>
        <v>BLOQUE 60</v>
      </c>
      <c r="J2324" s="74" t="str">
        <f t="shared" si="151"/>
        <v>SA</v>
      </c>
      <c r="K2324" s="74" t="str">
        <f t="shared" si="150"/>
        <v>SACHA</v>
      </c>
      <c r="L2324" s="74" t="str">
        <f t="shared" si="150"/>
        <v>PAD</v>
      </c>
      <c r="M2324" s="74" t="str">
        <f t="shared" si="148"/>
        <v>SACHA-121</v>
      </c>
      <c r="N2324" s="71" t="s">
        <v>3382</v>
      </c>
    </row>
    <row r="2325" spans="1:14" hidden="1">
      <c r="A2325" s="74" t="s">
        <v>2960</v>
      </c>
      <c r="B2325" s="74" t="s">
        <v>7976</v>
      </c>
      <c r="C2325" s="74" t="s">
        <v>3124</v>
      </c>
      <c r="D2325" s="74" t="s">
        <v>3374</v>
      </c>
      <c r="E2325" s="74" t="s">
        <v>7991</v>
      </c>
      <c r="F2325" s="74" t="s">
        <v>7992</v>
      </c>
      <c r="G2325" s="74" t="s">
        <v>7992</v>
      </c>
      <c r="H2325" s="74" t="str">
        <f t="shared" si="149"/>
        <v>B60</v>
      </c>
      <c r="I2325" s="74" t="str">
        <f>IF(ISERROR(VLOOKUP(H2325,BD!BN$2:BO$51,2,FALSE)),"",VLOOKUP(H2325,BD!BN$2:BO$51,2,FALSE))</f>
        <v>BLOQUE 60</v>
      </c>
      <c r="J2325" s="74" t="str">
        <f t="shared" si="151"/>
        <v>SA</v>
      </c>
      <c r="K2325" s="74" t="str">
        <f t="shared" si="150"/>
        <v>SACHA</v>
      </c>
      <c r="L2325" s="74" t="str">
        <f t="shared" si="150"/>
        <v>PAD</v>
      </c>
      <c r="M2325" s="74" t="str">
        <f t="shared" ref="M2325:M2388" si="152">+IF(F2325=F2324,E2325&amp;RIGHT(G2325,2),E2325)</f>
        <v>SACHA-157</v>
      </c>
      <c r="N2325" s="71" t="s">
        <v>3382</v>
      </c>
    </row>
    <row r="2326" spans="1:14" hidden="1">
      <c r="A2326" s="74" t="s">
        <v>2960</v>
      </c>
      <c r="B2326" s="74" t="s">
        <v>7976</v>
      </c>
      <c r="C2326" s="74" t="s">
        <v>3124</v>
      </c>
      <c r="D2326" s="74" t="s">
        <v>3374</v>
      </c>
      <c r="E2326" s="74" t="s">
        <v>7993</v>
      </c>
      <c r="F2326" s="74" t="s">
        <v>7994</v>
      </c>
      <c r="G2326" s="74" t="s">
        <v>7994</v>
      </c>
      <c r="H2326" s="74" t="str">
        <f t="shared" si="149"/>
        <v>B60</v>
      </c>
      <c r="I2326" s="74" t="str">
        <f>IF(ISERROR(VLOOKUP(H2326,BD!BN$2:BO$51,2,FALSE)),"",VLOOKUP(H2326,BD!BN$2:BO$51,2,FALSE))</f>
        <v>BLOQUE 60</v>
      </c>
      <c r="J2326" s="74" t="str">
        <f t="shared" si="151"/>
        <v>SA</v>
      </c>
      <c r="K2326" s="74" t="str">
        <f t="shared" si="150"/>
        <v>SACHA</v>
      </c>
      <c r="L2326" s="74" t="str">
        <f t="shared" si="150"/>
        <v>PAD</v>
      </c>
      <c r="M2326" s="74" t="str">
        <f t="shared" si="152"/>
        <v>SACHA-122</v>
      </c>
      <c r="N2326" s="71" t="s">
        <v>3382</v>
      </c>
    </row>
    <row r="2327" spans="1:14" hidden="1">
      <c r="A2327" s="74" t="s">
        <v>2960</v>
      </c>
      <c r="B2327" s="74" t="s">
        <v>7976</v>
      </c>
      <c r="C2327" s="74" t="s">
        <v>3124</v>
      </c>
      <c r="D2327" s="74" t="s">
        <v>3374</v>
      </c>
      <c r="E2327" s="74" t="s">
        <v>7995</v>
      </c>
      <c r="F2327" s="74" t="s">
        <v>7996</v>
      </c>
      <c r="G2327" s="74" t="s">
        <v>7996</v>
      </c>
      <c r="H2327" s="74" t="str">
        <f t="shared" si="149"/>
        <v>B60</v>
      </c>
      <c r="I2327" s="74" t="str">
        <f>IF(ISERROR(VLOOKUP(H2327,BD!BN$2:BO$51,2,FALSE)),"",VLOOKUP(H2327,BD!BN$2:BO$51,2,FALSE))</f>
        <v>BLOQUE 60</v>
      </c>
      <c r="J2327" s="74" t="str">
        <f t="shared" si="151"/>
        <v>SA</v>
      </c>
      <c r="K2327" s="74" t="str">
        <f t="shared" si="150"/>
        <v>SACHA</v>
      </c>
      <c r="L2327" s="74" t="str">
        <f t="shared" si="150"/>
        <v>PAD</v>
      </c>
      <c r="M2327" s="74" t="str">
        <f t="shared" si="152"/>
        <v>SACHA-123</v>
      </c>
      <c r="N2327" s="71" t="s">
        <v>3382</v>
      </c>
    </row>
    <row r="2328" spans="1:14" hidden="1">
      <c r="A2328" s="74" t="s">
        <v>2960</v>
      </c>
      <c r="B2328" s="74" t="s">
        <v>7976</v>
      </c>
      <c r="C2328" s="74" t="s">
        <v>3124</v>
      </c>
      <c r="D2328" s="74" t="s">
        <v>3374</v>
      </c>
      <c r="E2328" s="74" t="s">
        <v>7997</v>
      </c>
      <c r="F2328" s="74" t="s">
        <v>7998</v>
      </c>
      <c r="G2328" s="74" t="s">
        <v>7998</v>
      </c>
      <c r="H2328" s="74" t="str">
        <f t="shared" si="149"/>
        <v>B60</v>
      </c>
      <c r="I2328" s="74" t="str">
        <f>IF(ISERROR(VLOOKUP(H2328,BD!BN$2:BO$51,2,FALSE)),"",VLOOKUP(H2328,BD!BN$2:BO$51,2,FALSE))</f>
        <v>BLOQUE 60</v>
      </c>
      <c r="J2328" s="74" t="str">
        <f t="shared" si="151"/>
        <v>SA</v>
      </c>
      <c r="K2328" s="74" t="str">
        <f t="shared" si="150"/>
        <v>SACHA</v>
      </c>
      <c r="L2328" s="74" t="str">
        <f t="shared" si="150"/>
        <v>PAD</v>
      </c>
      <c r="M2328" s="74" t="str">
        <f t="shared" si="152"/>
        <v>SACHA-124</v>
      </c>
      <c r="N2328" s="71" t="s">
        <v>3382</v>
      </c>
    </row>
    <row r="2329" spans="1:14" hidden="1">
      <c r="A2329" s="74" t="s">
        <v>2960</v>
      </c>
      <c r="B2329" s="74" t="s">
        <v>7976</v>
      </c>
      <c r="C2329" s="74" t="s">
        <v>3124</v>
      </c>
      <c r="D2329" s="74" t="s">
        <v>3374</v>
      </c>
      <c r="E2329" s="74" t="s">
        <v>7999</v>
      </c>
      <c r="F2329" s="74" t="s">
        <v>8000</v>
      </c>
      <c r="G2329" s="74" t="s">
        <v>8000</v>
      </c>
      <c r="H2329" s="74" t="str">
        <f t="shared" si="149"/>
        <v>B60</v>
      </c>
      <c r="I2329" s="74" t="str">
        <f>IF(ISERROR(VLOOKUP(H2329,BD!BN$2:BO$51,2,FALSE)),"",VLOOKUP(H2329,BD!BN$2:BO$51,2,FALSE))</f>
        <v>BLOQUE 60</v>
      </c>
      <c r="J2329" s="74" t="str">
        <f t="shared" si="151"/>
        <v>SA</v>
      </c>
      <c r="K2329" s="74" t="str">
        <f t="shared" si="150"/>
        <v>SACHA</v>
      </c>
      <c r="L2329" s="74" t="str">
        <f t="shared" si="150"/>
        <v>PAD</v>
      </c>
      <c r="M2329" s="74" t="str">
        <f t="shared" si="152"/>
        <v>SACHA-125</v>
      </c>
      <c r="N2329" s="71" t="s">
        <v>3382</v>
      </c>
    </row>
    <row r="2330" spans="1:14" hidden="1">
      <c r="A2330" s="74" t="s">
        <v>2960</v>
      </c>
      <c r="B2330" s="74" t="s">
        <v>7976</v>
      </c>
      <c r="C2330" s="74" t="s">
        <v>3124</v>
      </c>
      <c r="D2330" s="74" t="s">
        <v>3374</v>
      </c>
      <c r="E2330" s="74" t="s">
        <v>8001</v>
      </c>
      <c r="F2330" s="74" t="s">
        <v>8002</v>
      </c>
      <c r="G2330" s="74" t="s">
        <v>8002</v>
      </c>
      <c r="H2330" s="74" t="str">
        <f t="shared" si="149"/>
        <v>B60</v>
      </c>
      <c r="I2330" s="74" t="str">
        <f>IF(ISERROR(VLOOKUP(H2330,BD!BN$2:BO$51,2,FALSE)),"",VLOOKUP(H2330,BD!BN$2:BO$51,2,FALSE))</f>
        <v>BLOQUE 60</v>
      </c>
      <c r="J2330" s="74" t="str">
        <f t="shared" si="151"/>
        <v>SA</v>
      </c>
      <c r="K2330" s="74" t="str">
        <f t="shared" si="150"/>
        <v>SACHA</v>
      </c>
      <c r="L2330" s="74" t="str">
        <f t="shared" si="150"/>
        <v>PAD</v>
      </c>
      <c r="M2330" s="74" t="str">
        <f t="shared" si="152"/>
        <v>SACHA-126</v>
      </c>
      <c r="N2330" s="71" t="s">
        <v>3382</v>
      </c>
    </row>
    <row r="2331" spans="1:14" hidden="1">
      <c r="A2331" s="74" t="s">
        <v>2960</v>
      </c>
      <c r="B2331" s="74" t="s">
        <v>7976</v>
      </c>
      <c r="C2331" s="74" t="s">
        <v>3124</v>
      </c>
      <c r="D2331" s="74" t="s">
        <v>3374</v>
      </c>
      <c r="E2331" s="74" t="s">
        <v>8003</v>
      </c>
      <c r="F2331" s="74" t="s">
        <v>8004</v>
      </c>
      <c r="G2331" s="74" t="s">
        <v>8004</v>
      </c>
      <c r="H2331" s="74" t="str">
        <f t="shared" si="149"/>
        <v>B60</v>
      </c>
      <c r="I2331" s="74" t="str">
        <f>IF(ISERROR(VLOOKUP(H2331,BD!BN$2:BO$51,2,FALSE)),"",VLOOKUP(H2331,BD!BN$2:BO$51,2,FALSE))</f>
        <v>BLOQUE 60</v>
      </c>
      <c r="J2331" s="74" t="str">
        <f t="shared" si="151"/>
        <v>SA</v>
      </c>
      <c r="K2331" s="74" t="str">
        <f t="shared" si="150"/>
        <v>SACHA</v>
      </c>
      <c r="L2331" s="74" t="str">
        <f t="shared" si="150"/>
        <v>PAD</v>
      </c>
      <c r="M2331" s="74" t="str">
        <f t="shared" si="152"/>
        <v>SACHA-127</v>
      </c>
      <c r="N2331" s="71" t="s">
        <v>3382</v>
      </c>
    </row>
    <row r="2332" spans="1:14" hidden="1">
      <c r="A2332" s="74" t="s">
        <v>2960</v>
      </c>
      <c r="B2332" s="74" t="s">
        <v>7976</v>
      </c>
      <c r="C2332" s="74" t="s">
        <v>3124</v>
      </c>
      <c r="D2332" s="74" t="s">
        <v>3374</v>
      </c>
      <c r="E2332" s="74" t="s">
        <v>8005</v>
      </c>
      <c r="F2332" s="74" t="s">
        <v>8006</v>
      </c>
      <c r="G2332" s="74" t="s">
        <v>8006</v>
      </c>
      <c r="H2332" s="74" t="str">
        <f t="shared" si="149"/>
        <v>B60</v>
      </c>
      <c r="I2332" s="74" t="str">
        <f>IF(ISERROR(VLOOKUP(H2332,BD!BN$2:BO$51,2,FALSE)),"",VLOOKUP(H2332,BD!BN$2:BO$51,2,FALSE))</f>
        <v>BLOQUE 60</v>
      </c>
      <c r="J2332" s="74" t="str">
        <f t="shared" si="151"/>
        <v>SA</v>
      </c>
      <c r="K2332" s="74" t="str">
        <f t="shared" si="150"/>
        <v>SACHA</v>
      </c>
      <c r="L2332" s="74" t="str">
        <f t="shared" si="150"/>
        <v>PAD</v>
      </c>
      <c r="M2332" s="74" t="str">
        <f t="shared" si="152"/>
        <v>SACHA-128</v>
      </c>
      <c r="N2332" s="71" t="s">
        <v>3382</v>
      </c>
    </row>
    <row r="2333" spans="1:14" hidden="1">
      <c r="A2333" s="74" t="s">
        <v>2960</v>
      </c>
      <c r="B2333" s="74" t="s">
        <v>7976</v>
      </c>
      <c r="C2333" s="74" t="s">
        <v>3124</v>
      </c>
      <c r="D2333" s="74" t="s">
        <v>3374</v>
      </c>
      <c r="E2333" s="74" t="s">
        <v>8007</v>
      </c>
      <c r="F2333" s="74" t="s">
        <v>8008</v>
      </c>
      <c r="G2333" s="74" t="s">
        <v>8008</v>
      </c>
      <c r="H2333" s="74" t="str">
        <f t="shared" si="149"/>
        <v>B60</v>
      </c>
      <c r="I2333" s="74" t="str">
        <f>IF(ISERROR(VLOOKUP(H2333,BD!BN$2:BO$51,2,FALSE)),"",VLOOKUP(H2333,BD!BN$2:BO$51,2,FALSE))</f>
        <v>BLOQUE 60</v>
      </c>
      <c r="J2333" s="74" t="str">
        <f t="shared" si="151"/>
        <v>SA</v>
      </c>
      <c r="K2333" s="74" t="str">
        <f t="shared" si="150"/>
        <v>SACHA</v>
      </c>
      <c r="L2333" s="74" t="str">
        <f t="shared" si="150"/>
        <v>PAD</v>
      </c>
      <c r="M2333" s="74" t="str">
        <f t="shared" si="152"/>
        <v>SACHA-129</v>
      </c>
      <c r="N2333" s="71" t="s">
        <v>3382</v>
      </c>
    </row>
    <row r="2334" spans="1:14" hidden="1">
      <c r="A2334" s="74" t="s">
        <v>2960</v>
      </c>
      <c r="B2334" s="74" t="s">
        <v>7976</v>
      </c>
      <c r="C2334" s="74" t="s">
        <v>3124</v>
      </c>
      <c r="D2334" s="74" t="s">
        <v>3374</v>
      </c>
      <c r="E2334" s="74" t="s">
        <v>8009</v>
      </c>
      <c r="F2334" s="74" t="s">
        <v>8010</v>
      </c>
      <c r="G2334" s="74" t="s">
        <v>8010</v>
      </c>
      <c r="H2334" s="74" t="str">
        <f t="shared" si="149"/>
        <v>B60</v>
      </c>
      <c r="I2334" s="74" t="str">
        <f>IF(ISERROR(VLOOKUP(H2334,BD!BN$2:BO$51,2,FALSE)),"",VLOOKUP(H2334,BD!BN$2:BO$51,2,FALSE))</f>
        <v>BLOQUE 60</v>
      </c>
      <c r="J2334" s="74" t="str">
        <f t="shared" si="151"/>
        <v>SA</v>
      </c>
      <c r="K2334" s="74" t="str">
        <f t="shared" si="150"/>
        <v>SACHA</v>
      </c>
      <c r="L2334" s="74" t="str">
        <f t="shared" si="150"/>
        <v>PAD</v>
      </c>
      <c r="M2334" s="74" t="str">
        <f t="shared" si="152"/>
        <v>SACHA-106</v>
      </c>
      <c r="N2334" s="71" t="s">
        <v>3382</v>
      </c>
    </row>
    <row r="2335" spans="1:14" hidden="1">
      <c r="A2335" s="74" t="s">
        <v>2960</v>
      </c>
      <c r="B2335" s="74" t="s">
        <v>7976</v>
      </c>
      <c r="C2335" s="74" t="s">
        <v>3124</v>
      </c>
      <c r="D2335" s="74" t="s">
        <v>3374</v>
      </c>
      <c r="E2335" s="74" t="s">
        <v>8011</v>
      </c>
      <c r="F2335" s="74" t="s">
        <v>8012</v>
      </c>
      <c r="G2335" s="74" t="s">
        <v>8012</v>
      </c>
      <c r="H2335" s="74" t="str">
        <f t="shared" si="149"/>
        <v>B60</v>
      </c>
      <c r="I2335" s="74" t="str">
        <f>IF(ISERROR(VLOOKUP(H2335,BD!BN$2:BO$51,2,FALSE)),"",VLOOKUP(H2335,BD!BN$2:BO$51,2,FALSE))</f>
        <v>BLOQUE 60</v>
      </c>
      <c r="J2335" s="74" t="str">
        <f t="shared" si="151"/>
        <v>SA</v>
      </c>
      <c r="K2335" s="74" t="str">
        <f t="shared" si="150"/>
        <v>SACHA</v>
      </c>
      <c r="L2335" s="74" t="str">
        <f t="shared" si="150"/>
        <v>PAD</v>
      </c>
      <c r="M2335" s="74" t="str">
        <f t="shared" si="152"/>
        <v>SACHA-107</v>
      </c>
      <c r="N2335" s="71" t="s">
        <v>3382</v>
      </c>
    </row>
    <row r="2336" spans="1:14" hidden="1">
      <c r="A2336" s="74" t="s">
        <v>2960</v>
      </c>
      <c r="B2336" s="74" t="s">
        <v>7976</v>
      </c>
      <c r="C2336" s="74" t="s">
        <v>3124</v>
      </c>
      <c r="D2336" s="74" t="s">
        <v>3374</v>
      </c>
      <c r="E2336" s="74" t="s">
        <v>8013</v>
      </c>
      <c r="F2336" s="74" t="s">
        <v>8014</v>
      </c>
      <c r="G2336" s="74" t="s">
        <v>8014</v>
      </c>
      <c r="H2336" s="74" t="str">
        <f t="shared" si="149"/>
        <v>B60</v>
      </c>
      <c r="I2336" s="74" t="str">
        <f>IF(ISERROR(VLOOKUP(H2336,BD!BN$2:BO$51,2,FALSE)),"",VLOOKUP(H2336,BD!BN$2:BO$51,2,FALSE))</f>
        <v>BLOQUE 60</v>
      </c>
      <c r="J2336" s="74" t="str">
        <f t="shared" si="151"/>
        <v>SA</v>
      </c>
      <c r="K2336" s="74" t="str">
        <f t="shared" si="150"/>
        <v>SACHA</v>
      </c>
      <c r="L2336" s="74" t="str">
        <f t="shared" si="150"/>
        <v>PAD</v>
      </c>
      <c r="M2336" s="74" t="str">
        <f t="shared" si="152"/>
        <v>SACHA-108</v>
      </c>
      <c r="N2336" s="71" t="s">
        <v>3382</v>
      </c>
    </row>
    <row r="2337" spans="1:14" hidden="1">
      <c r="A2337" s="74" t="s">
        <v>2960</v>
      </c>
      <c r="B2337" s="74" t="s">
        <v>7976</v>
      </c>
      <c r="C2337" s="74" t="s">
        <v>3124</v>
      </c>
      <c r="D2337" s="74" t="s">
        <v>3374</v>
      </c>
      <c r="E2337" s="74" t="s">
        <v>8015</v>
      </c>
      <c r="F2337" s="74" t="s">
        <v>8016</v>
      </c>
      <c r="G2337" s="74" t="s">
        <v>8016</v>
      </c>
      <c r="H2337" s="74" t="str">
        <f t="shared" si="149"/>
        <v>B60</v>
      </c>
      <c r="I2337" s="74" t="str">
        <f>IF(ISERROR(VLOOKUP(H2337,BD!BN$2:BO$51,2,FALSE)),"",VLOOKUP(H2337,BD!BN$2:BO$51,2,FALSE))</f>
        <v>BLOQUE 60</v>
      </c>
      <c r="J2337" s="74" t="str">
        <f t="shared" si="151"/>
        <v>SA</v>
      </c>
      <c r="K2337" s="74" t="str">
        <f t="shared" si="150"/>
        <v>SACHA</v>
      </c>
      <c r="L2337" s="74" t="str">
        <f t="shared" si="150"/>
        <v>PAD</v>
      </c>
      <c r="M2337" s="74" t="str">
        <f t="shared" si="152"/>
        <v>SACHA-109</v>
      </c>
      <c r="N2337" s="71" t="s">
        <v>3382</v>
      </c>
    </row>
    <row r="2338" spans="1:14" hidden="1">
      <c r="A2338" s="74" t="s">
        <v>2960</v>
      </c>
      <c r="B2338" s="74" t="s">
        <v>7976</v>
      </c>
      <c r="C2338" s="74" t="s">
        <v>3124</v>
      </c>
      <c r="D2338" s="74" t="s">
        <v>3374</v>
      </c>
      <c r="E2338" s="74" t="s">
        <v>8017</v>
      </c>
      <c r="F2338" s="74" t="s">
        <v>8018</v>
      </c>
      <c r="G2338" s="74" t="s">
        <v>8018</v>
      </c>
      <c r="H2338" s="74" t="str">
        <f t="shared" si="149"/>
        <v>B60</v>
      </c>
      <c r="I2338" s="74" t="str">
        <f>IF(ISERROR(VLOOKUP(H2338,BD!BN$2:BO$51,2,FALSE)),"",VLOOKUP(H2338,BD!BN$2:BO$51,2,FALSE))</f>
        <v>BLOQUE 60</v>
      </c>
      <c r="J2338" s="74" t="str">
        <f t="shared" si="151"/>
        <v>SA</v>
      </c>
      <c r="K2338" s="74" t="str">
        <f t="shared" si="150"/>
        <v>SACHA</v>
      </c>
      <c r="L2338" s="74" t="str">
        <f t="shared" si="150"/>
        <v>PAD</v>
      </c>
      <c r="M2338" s="74" t="str">
        <f t="shared" si="152"/>
        <v>SACHA-110</v>
      </c>
      <c r="N2338" s="71" t="s">
        <v>3382</v>
      </c>
    </row>
    <row r="2339" spans="1:14" hidden="1">
      <c r="A2339" s="74" t="s">
        <v>2960</v>
      </c>
      <c r="B2339" s="74" t="s">
        <v>7976</v>
      </c>
      <c r="C2339" s="74" t="s">
        <v>3124</v>
      </c>
      <c r="D2339" s="74" t="s">
        <v>3374</v>
      </c>
      <c r="E2339" s="74" t="s">
        <v>8019</v>
      </c>
      <c r="F2339" s="74" t="s">
        <v>8020</v>
      </c>
      <c r="G2339" s="74" t="s">
        <v>8020</v>
      </c>
      <c r="H2339" s="74" t="str">
        <f t="shared" si="149"/>
        <v>B60</v>
      </c>
      <c r="I2339" s="74" t="str">
        <f>IF(ISERROR(VLOOKUP(H2339,BD!BN$2:BO$51,2,FALSE)),"",VLOOKUP(H2339,BD!BN$2:BO$51,2,FALSE))</f>
        <v>BLOQUE 60</v>
      </c>
      <c r="J2339" s="74" t="str">
        <f t="shared" si="151"/>
        <v>SA</v>
      </c>
      <c r="K2339" s="74" t="str">
        <f t="shared" si="150"/>
        <v>SACHA</v>
      </c>
      <c r="L2339" s="74" t="str">
        <f t="shared" si="150"/>
        <v>PAD</v>
      </c>
      <c r="M2339" s="74" t="str">
        <f t="shared" si="152"/>
        <v>SACHA-112</v>
      </c>
      <c r="N2339" s="71" t="s">
        <v>3382</v>
      </c>
    </row>
    <row r="2340" spans="1:14" hidden="1">
      <c r="A2340" s="74" t="s">
        <v>2960</v>
      </c>
      <c r="B2340" s="74" t="s">
        <v>7976</v>
      </c>
      <c r="C2340" s="74" t="s">
        <v>3124</v>
      </c>
      <c r="D2340" s="74" t="s">
        <v>3374</v>
      </c>
      <c r="E2340" s="74" t="s">
        <v>8021</v>
      </c>
      <c r="F2340" s="74" t="s">
        <v>8022</v>
      </c>
      <c r="G2340" s="74" t="s">
        <v>8022</v>
      </c>
      <c r="H2340" s="74" t="str">
        <f t="shared" si="149"/>
        <v>B60</v>
      </c>
      <c r="I2340" s="74" t="str">
        <f>IF(ISERROR(VLOOKUP(H2340,BD!BN$2:BO$51,2,FALSE)),"",VLOOKUP(H2340,BD!BN$2:BO$51,2,FALSE))</f>
        <v>BLOQUE 60</v>
      </c>
      <c r="J2340" s="74" t="str">
        <f t="shared" si="151"/>
        <v>SA</v>
      </c>
      <c r="K2340" s="74" t="str">
        <f t="shared" si="150"/>
        <v>SACHA</v>
      </c>
      <c r="L2340" s="74" t="str">
        <f t="shared" si="150"/>
        <v>PAD</v>
      </c>
      <c r="M2340" s="74" t="str">
        <f t="shared" si="152"/>
        <v>SACHA-113</v>
      </c>
      <c r="N2340" s="71" t="s">
        <v>3382</v>
      </c>
    </row>
    <row r="2341" spans="1:14" hidden="1">
      <c r="A2341" s="74" t="s">
        <v>2960</v>
      </c>
      <c r="B2341" s="74" t="s">
        <v>7976</v>
      </c>
      <c r="C2341" s="74" t="s">
        <v>3124</v>
      </c>
      <c r="D2341" s="74" t="s">
        <v>3374</v>
      </c>
      <c r="E2341" s="74" t="s">
        <v>8023</v>
      </c>
      <c r="F2341" s="74" t="s">
        <v>8024</v>
      </c>
      <c r="G2341" s="74" t="s">
        <v>8024</v>
      </c>
      <c r="H2341" s="74" t="str">
        <f t="shared" si="149"/>
        <v>B60</v>
      </c>
      <c r="I2341" s="74" t="str">
        <f>IF(ISERROR(VLOOKUP(H2341,BD!BN$2:BO$51,2,FALSE)),"",VLOOKUP(H2341,BD!BN$2:BO$51,2,FALSE))</f>
        <v>BLOQUE 60</v>
      </c>
      <c r="J2341" s="74" t="str">
        <f t="shared" si="151"/>
        <v>SA</v>
      </c>
      <c r="K2341" s="74" t="str">
        <f t="shared" si="150"/>
        <v>SACHA</v>
      </c>
      <c r="L2341" s="74" t="str">
        <f t="shared" si="150"/>
        <v>PAD</v>
      </c>
      <c r="M2341" s="74" t="str">
        <f t="shared" si="152"/>
        <v>SACHA-114</v>
      </c>
      <c r="N2341" s="71" t="s">
        <v>3382</v>
      </c>
    </row>
    <row r="2342" spans="1:14" hidden="1">
      <c r="A2342" s="74" t="s">
        <v>2960</v>
      </c>
      <c r="B2342" s="74" t="s">
        <v>7976</v>
      </c>
      <c r="C2342" s="74" t="s">
        <v>3124</v>
      </c>
      <c r="D2342" s="74" t="s">
        <v>3374</v>
      </c>
      <c r="E2342" s="74" t="s">
        <v>8025</v>
      </c>
      <c r="F2342" s="74" t="s">
        <v>8026</v>
      </c>
      <c r="G2342" s="74" t="s">
        <v>8026</v>
      </c>
      <c r="H2342" s="74" t="str">
        <f t="shared" si="149"/>
        <v>B60</v>
      </c>
      <c r="I2342" s="74" t="str">
        <f>IF(ISERROR(VLOOKUP(H2342,BD!BN$2:BO$51,2,FALSE)),"",VLOOKUP(H2342,BD!BN$2:BO$51,2,FALSE))</f>
        <v>BLOQUE 60</v>
      </c>
      <c r="J2342" s="74" t="str">
        <f t="shared" si="151"/>
        <v>SA</v>
      </c>
      <c r="K2342" s="74" t="str">
        <f t="shared" si="150"/>
        <v>SACHA</v>
      </c>
      <c r="L2342" s="74" t="str">
        <f t="shared" si="150"/>
        <v>PAD</v>
      </c>
      <c r="M2342" s="74" t="str">
        <f t="shared" si="152"/>
        <v>SACHA-115</v>
      </c>
      <c r="N2342" s="71" t="s">
        <v>3382</v>
      </c>
    </row>
    <row r="2343" spans="1:14" hidden="1">
      <c r="A2343" s="74" t="s">
        <v>2960</v>
      </c>
      <c r="B2343" s="74" t="s">
        <v>7976</v>
      </c>
      <c r="C2343" s="74" t="s">
        <v>3124</v>
      </c>
      <c r="D2343" s="74" t="s">
        <v>3374</v>
      </c>
      <c r="E2343" s="74" t="s">
        <v>8027</v>
      </c>
      <c r="F2343" s="74" t="s">
        <v>8028</v>
      </c>
      <c r="G2343" s="74" t="s">
        <v>8028</v>
      </c>
      <c r="H2343" s="74" t="str">
        <f t="shared" si="149"/>
        <v>B60</v>
      </c>
      <c r="I2343" s="74" t="str">
        <f>IF(ISERROR(VLOOKUP(H2343,BD!BN$2:BO$51,2,FALSE)),"",VLOOKUP(H2343,BD!BN$2:BO$51,2,FALSE))</f>
        <v>BLOQUE 60</v>
      </c>
      <c r="J2343" s="74" t="str">
        <f t="shared" si="151"/>
        <v>SA</v>
      </c>
      <c r="K2343" s="74" t="str">
        <f t="shared" si="150"/>
        <v>SACHA</v>
      </c>
      <c r="L2343" s="74" t="str">
        <f t="shared" si="150"/>
        <v>PAD</v>
      </c>
      <c r="M2343" s="74" t="str">
        <f t="shared" si="152"/>
        <v>SACHA-015</v>
      </c>
      <c r="N2343" s="71" t="s">
        <v>3382</v>
      </c>
    </row>
    <row r="2344" spans="1:14" hidden="1">
      <c r="A2344" s="74" t="s">
        <v>2960</v>
      </c>
      <c r="B2344" s="74" t="s">
        <v>7976</v>
      </c>
      <c r="C2344" s="74" t="s">
        <v>3124</v>
      </c>
      <c r="D2344" s="74" t="s">
        <v>3374</v>
      </c>
      <c r="E2344" s="74" t="s">
        <v>8029</v>
      </c>
      <c r="F2344" s="74" t="s">
        <v>8030</v>
      </c>
      <c r="G2344" s="74" t="s">
        <v>8030</v>
      </c>
      <c r="H2344" s="74" t="str">
        <f t="shared" si="149"/>
        <v>B60</v>
      </c>
      <c r="I2344" s="74" t="str">
        <f>IF(ISERROR(VLOOKUP(H2344,BD!BN$2:BO$51,2,FALSE)),"",VLOOKUP(H2344,BD!BN$2:BO$51,2,FALSE))</f>
        <v>BLOQUE 60</v>
      </c>
      <c r="J2344" s="74" t="str">
        <f t="shared" si="151"/>
        <v>SA</v>
      </c>
      <c r="K2344" s="74" t="str">
        <f t="shared" si="150"/>
        <v>SACHA</v>
      </c>
      <c r="L2344" s="74" t="str">
        <f t="shared" si="150"/>
        <v>PAD</v>
      </c>
      <c r="M2344" s="74" t="str">
        <f t="shared" si="152"/>
        <v>SACHA-016</v>
      </c>
      <c r="N2344" s="71" t="s">
        <v>3382</v>
      </c>
    </row>
    <row r="2345" spans="1:14" hidden="1">
      <c r="A2345" s="74" t="s">
        <v>2960</v>
      </c>
      <c r="B2345" s="74" t="s">
        <v>7976</v>
      </c>
      <c r="C2345" s="74" t="s">
        <v>3124</v>
      </c>
      <c r="D2345" s="74" t="s">
        <v>3374</v>
      </c>
      <c r="E2345" s="74" t="s">
        <v>8031</v>
      </c>
      <c r="F2345" s="74" t="s">
        <v>8032</v>
      </c>
      <c r="G2345" s="74" t="s">
        <v>8032</v>
      </c>
      <c r="H2345" s="74" t="str">
        <f t="shared" si="149"/>
        <v>B60</v>
      </c>
      <c r="I2345" s="74" t="str">
        <f>IF(ISERROR(VLOOKUP(H2345,BD!BN$2:BO$51,2,FALSE)),"",VLOOKUP(H2345,BD!BN$2:BO$51,2,FALSE))</f>
        <v>BLOQUE 60</v>
      </c>
      <c r="J2345" s="74" t="str">
        <f t="shared" si="151"/>
        <v>SA</v>
      </c>
      <c r="K2345" s="74" t="str">
        <f t="shared" si="150"/>
        <v>SACHA</v>
      </c>
      <c r="L2345" s="74" t="str">
        <f t="shared" si="150"/>
        <v>PAD</v>
      </c>
      <c r="M2345" s="74" t="str">
        <f t="shared" si="152"/>
        <v>SACHA-017</v>
      </c>
      <c r="N2345" s="71" t="s">
        <v>3382</v>
      </c>
    </row>
    <row r="2346" spans="1:14" hidden="1">
      <c r="A2346" s="74" t="s">
        <v>2960</v>
      </c>
      <c r="B2346" s="74" t="s">
        <v>7976</v>
      </c>
      <c r="C2346" s="74" t="s">
        <v>3124</v>
      </c>
      <c r="D2346" s="74" t="s">
        <v>3374</v>
      </c>
      <c r="E2346" s="74" t="s">
        <v>8033</v>
      </c>
      <c r="F2346" s="74" t="s">
        <v>8034</v>
      </c>
      <c r="G2346" s="74" t="s">
        <v>8034</v>
      </c>
      <c r="H2346" s="74" t="str">
        <f t="shared" si="149"/>
        <v>B60</v>
      </c>
      <c r="I2346" s="74" t="str">
        <f>IF(ISERROR(VLOOKUP(H2346,BD!BN$2:BO$51,2,FALSE)),"",VLOOKUP(H2346,BD!BN$2:BO$51,2,FALSE))</f>
        <v>BLOQUE 60</v>
      </c>
      <c r="J2346" s="74" t="str">
        <f t="shared" si="151"/>
        <v>SA</v>
      </c>
      <c r="K2346" s="74" t="str">
        <f t="shared" si="150"/>
        <v>SACHA</v>
      </c>
      <c r="L2346" s="74" t="str">
        <f t="shared" si="150"/>
        <v>PAD</v>
      </c>
      <c r="M2346" s="74" t="str">
        <f t="shared" si="152"/>
        <v>SACHA-018</v>
      </c>
      <c r="N2346" s="71" t="s">
        <v>3382</v>
      </c>
    </row>
    <row r="2347" spans="1:14" hidden="1">
      <c r="A2347" s="74" t="s">
        <v>2960</v>
      </c>
      <c r="B2347" s="74" t="s">
        <v>7976</v>
      </c>
      <c r="C2347" s="74" t="s">
        <v>3124</v>
      </c>
      <c r="D2347" s="74" t="s">
        <v>3374</v>
      </c>
      <c r="E2347" s="74" t="s">
        <v>8035</v>
      </c>
      <c r="F2347" s="74" t="s">
        <v>8036</v>
      </c>
      <c r="G2347" s="74" t="s">
        <v>8036</v>
      </c>
      <c r="H2347" s="74" t="str">
        <f t="shared" si="149"/>
        <v>B60</v>
      </c>
      <c r="I2347" s="74" t="str">
        <f>IF(ISERROR(VLOOKUP(H2347,BD!BN$2:BO$51,2,FALSE)),"",VLOOKUP(H2347,BD!BN$2:BO$51,2,FALSE))</f>
        <v>BLOQUE 60</v>
      </c>
      <c r="J2347" s="74" t="str">
        <f t="shared" si="151"/>
        <v>SA</v>
      </c>
      <c r="K2347" s="74" t="str">
        <f t="shared" si="150"/>
        <v>SACHA</v>
      </c>
      <c r="L2347" s="74" t="str">
        <f t="shared" si="150"/>
        <v>PAD</v>
      </c>
      <c r="M2347" s="74" t="str">
        <f t="shared" si="152"/>
        <v>SACHA-144</v>
      </c>
      <c r="N2347" s="71" t="s">
        <v>3382</v>
      </c>
    </row>
    <row r="2348" spans="1:14" hidden="1">
      <c r="A2348" s="74" t="s">
        <v>2960</v>
      </c>
      <c r="B2348" s="74" t="s">
        <v>7976</v>
      </c>
      <c r="C2348" s="74" t="s">
        <v>3124</v>
      </c>
      <c r="D2348" s="74" t="s">
        <v>3374</v>
      </c>
      <c r="E2348" s="74" t="s">
        <v>8037</v>
      </c>
      <c r="F2348" s="74" t="s">
        <v>8038</v>
      </c>
      <c r="G2348" s="74" t="s">
        <v>8038</v>
      </c>
      <c r="H2348" s="74" t="str">
        <f t="shared" si="149"/>
        <v>B60</v>
      </c>
      <c r="I2348" s="74" t="str">
        <f>IF(ISERROR(VLOOKUP(H2348,BD!BN$2:BO$51,2,FALSE)),"",VLOOKUP(H2348,BD!BN$2:BO$51,2,FALSE))</f>
        <v>BLOQUE 60</v>
      </c>
      <c r="J2348" s="74" t="str">
        <f t="shared" si="151"/>
        <v>SA</v>
      </c>
      <c r="K2348" s="74" t="str">
        <f t="shared" si="150"/>
        <v>SACHA</v>
      </c>
      <c r="L2348" s="74" t="str">
        <f t="shared" si="150"/>
        <v>PAD</v>
      </c>
      <c r="M2348" s="74" t="str">
        <f t="shared" si="152"/>
        <v>SACHA-145</v>
      </c>
      <c r="N2348" s="71" t="s">
        <v>3382</v>
      </c>
    </row>
    <row r="2349" spans="1:14" hidden="1">
      <c r="A2349" s="74" t="s">
        <v>2960</v>
      </c>
      <c r="B2349" s="74" t="s">
        <v>7976</v>
      </c>
      <c r="C2349" s="74" t="s">
        <v>3124</v>
      </c>
      <c r="D2349" s="74" t="s">
        <v>3374</v>
      </c>
      <c r="E2349" s="74" t="s">
        <v>8039</v>
      </c>
      <c r="F2349" s="74" t="s">
        <v>8040</v>
      </c>
      <c r="G2349" s="74" t="s">
        <v>8040</v>
      </c>
      <c r="H2349" s="74" t="str">
        <f t="shared" si="149"/>
        <v>B60</v>
      </c>
      <c r="I2349" s="74" t="str">
        <f>IF(ISERROR(VLOOKUP(H2349,BD!BN$2:BO$51,2,FALSE)),"",VLOOKUP(H2349,BD!BN$2:BO$51,2,FALSE))</f>
        <v>BLOQUE 60</v>
      </c>
      <c r="J2349" s="74" t="str">
        <f t="shared" si="151"/>
        <v>SA</v>
      </c>
      <c r="K2349" s="74" t="str">
        <f t="shared" si="150"/>
        <v>SACHA</v>
      </c>
      <c r="L2349" s="74" t="str">
        <f t="shared" si="150"/>
        <v>PAD</v>
      </c>
      <c r="M2349" s="74" t="str">
        <f t="shared" si="152"/>
        <v>SACHA-116</v>
      </c>
      <c r="N2349" s="71" t="s">
        <v>3382</v>
      </c>
    </row>
    <row r="2350" spans="1:14" hidden="1">
      <c r="A2350" s="74" t="s">
        <v>2960</v>
      </c>
      <c r="B2350" s="74" t="s">
        <v>7976</v>
      </c>
      <c r="C2350" s="74" t="s">
        <v>3124</v>
      </c>
      <c r="D2350" s="74" t="s">
        <v>3374</v>
      </c>
      <c r="E2350" s="74" t="s">
        <v>8041</v>
      </c>
      <c r="F2350" s="74" t="s">
        <v>8042</v>
      </c>
      <c r="G2350" s="74" t="s">
        <v>8042</v>
      </c>
      <c r="H2350" s="74" t="str">
        <f t="shared" si="149"/>
        <v>B60</v>
      </c>
      <c r="I2350" s="74" t="str">
        <f>IF(ISERROR(VLOOKUP(H2350,BD!BN$2:BO$51,2,FALSE)),"",VLOOKUP(H2350,BD!BN$2:BO$51,2,FALSE))</f>
        <v>BLOQUE 60</v>
      </c>
      <c r="J2350" s="74" t="str">
        <f t="shared" si="151"/>
        <v>SA</v>
      </c>
      <c r="K2350" s="74" t="str">
        <f t="shared" si="150"/>
        <v>SACHA</v>
      </c>
      <c r="L2350" s="74" t="str">
        <f t="shared" si="150"/>
        <v>PAD</v>
      </c>
      <c r="M2350" s="74" t="str">
        <f t="shared" si="152"/>
        <v>SACHA-156</v>
      </c>
      <c r="N2350" s="71" t="s">
        <v>3382</v>
      </c>
    </row>
    <row r="2351" spans="1:14" hidden="1">
      <c r="A2351" s="74" t="s">
        <v>2960</v>
      </c>
      <c r="B2351" s="74" t="s">
        <v>7976</v>
      </c>
      <c r="C2351" s="74" t="s">
        <v>3124</v>
      </c>
      <c r="D2351" s="74" t="s">
        <v>3374</v>
      </c>
      <c r="E2351" s="74" t="s">
        <v>8043</v>
      </c>
      <c r="F2351" s="74" t="s">
        <v>8044</v>
      </c>
      <c r="G2351" s="74" t="s">
        <v>8044</v>
      </c>
      <c r="H2351" s="74" t="str">
        <f t="shared" si="149"/>
        <v>B60</v>
      </c>
      <c r="I2351" s="74" t="str">
        <f>IF(ISERROR(VLOOKUP(H2351,BD!BN$2:BO$51,2,FALSE)),"",VLOOKUP(H2351,BD!BN$2:BO$51,2,FALSE))</f>
        <v>BLOQUE 60</v>
      </c>
      <c r="J2351" s="74" t="str">
        <f t="shared" si="151"/>
        <v>SA</v>
      </c>
      <c r="K2351" s="74" t="str">
        <f t="shared" si="150"/>
        <v>SACHA</v>
      </c>
      <c r="L2351" s="74" t="str">
        <f t="shared" si="150"/>
        <v>PAD</v>
      </c>
      <c r="M2351" s="74" t="str">
        <f t="shared" si="152"/>
        <v>SACHA-002B</v>
      </c>
      <c r="N2351" s="71" t="s">
        <v>3382</v>
      </c>
    </row>
    <row r="2352" spans="1:14" hidden="1">
      <c r="A2352" s="74" t="s">
        <v>2960</v>
      </c>
      <c r="B2352" s="74" t="s">
        <v>7976</v>
      </c>
      <c r="C2352" s="74" t="s">
        <v>3124</v>
      </c>
      <c r="D2352" s="74" t="s">
        <v>3374</v>
      </c>
      <c r="E2352" s="74" t="s">
        <v>8045</v>
      </c>
      <c r="F2352" s="74" t="s">
        <v>8046</v>
      </c>
      <c r="G2352" s="74" t="s">
        <v>8046</v>
      </c>
      <c r="H2352" s="74" t="str">
        <f t="shared" ref="H2352:H2418" si="153">+A2352</f>
        <v>B60</v>
      </c>
      <c r="I2352" s="74" t="str">
        <f>IF(ISERROR(VLOOKUP(H2352,BD!BN$2:BO$51,2,FALSE)),"",VLOOKUP(H2352,BD!BN$2:BO$51,2,FALSE))</f>
        <v>BLOQUE 60</v>
      </c>
      <c r="J2352" s="74" t="str">
        <f t="shared" si="151"/>
        <v>SA</v>
      </c>
      <c r="K2352" s="74" t="str">
        <f t="shared" si="150"/>
        <v>SACHA</v>
      </c>
      <c r="L2352" s="74" t="str">
        <f t="shared" si="150"/>
        <v>PAD</v>
      </c>
      <c r="M2352" s="74" t="str">
        <f t="shared" si="152"/>
        <v>SACHA-003</v>
      </c>
      <c r="N2352" s="71" t="s">
        <v>3382</v>
      </c>
    </row>
    <row r="2353" spans="1:14" hidden="1">
      <c r="A2353" s="74" t="s">
        <v>2960</v>
      </c>
      <c r="B2353" s="74" t="s">
        <v>7976</v>
      </c>
      <c r="C2353" s="74" t="s">
        <v>3124</v>
      </c>
      <c r="D2353" s="74" t="s">
        <v>3374</v>
      </c>
      <c r="E2353" s="74" t="s">
        <v>8047</v>
      </c>
      <c r="F2353" s="74" t="s">
        <v>8048</v>
      </c>
      <c r="G2353" s="74" t="s">
        <v>8048</v>
      </c>
      <c r="H2353" s="74" t="str">
        <f t="shared" si="153"/>
        <v>B60</v>
      </c>
      <c r="I2353" s="74" t="str">
        <f>IF(ISERROR(VLOOKUP(H2353,BD!BN$2:BO$51,2,FALSE)),"",VLOOKUP(H2353,BD!BN$2:BO$51,2,FALSE))</f>
        <v>BLOQUE 60</v>
      </c>
      <c r="J2353" s="74" t="str">
        <f t="shared" si="151"/>
        <v>SA</v>
      </c>
      <c r="K2353" s="74" t="str">
        <f t="shared" si="150"/>
        <v>SACHA</v>
      </c>
      <c r="L2353" s="74" t="str">
        <f t="shared" si="150"/>
        <v>PAD</v>
      </c>
      <c r="M2353" s="74" t="str">
        <f t="shared" si="152"/>
        <v>SACHA-098</v>
      </c>
      <c r="N2353" s="71" t="s">
        <v>3382</v>
      </c>
    </row>
    <row r="2354" spans="1:14" hidden="1">
      <c r="A2354" s="74" t="s">
        <v>2960</v>
      </c>
      <c r="B2354" s="74" t="s">
        <v>7976</v>
      </c>
      <c r="C2354" s="74" t="s">
        <v>3124</v>
      </c>
      <c r="D2354" s="74" t="s">
        <v>3374</v>
      </c>
      <c r="E2354" s="74" t="s">
        <v>8049</v>
      </c>
      <c r="F2354" s="74" t="s">
        <v>8050</v>
      </c>
      <c r="G2354" s="74" t="s">
        <v>8050</v>
      </c>
      <c r="H2354" s="74" t="str">
        <f t="shared" si="153"/>
        <v>B60</v>
      </c>
      <c r="I2354" s="74" t="str">
        <f>IF(ISERROR(VLOOKUP(H2354,BD!BN$2:BO$51,2,FALSE)),"",VLOOKUP(H2354,BD!BN$2:BO$51,2,FALSE))</f>
        <v>BLOQUE 60</v>
      </c>
      <c r="J2354" s="74" t="str">
        <f t="shared" si="151"/>
        <v>SA</v>
      </c>
      <c r="K2354" s="74" t="str">
        <f t="shared" si="150"/>
        <v>SACHA</v>
      </c>
      <c r="L2354" s="74" t="str">
        <f t="shared" si="150"/>
        <v>PAD</v>
      </c>
      <c r="M2354" s="74" t="str">
        <f t="shared" si="152"/>
        <v>SACHA-099</v>
      </c>
      <c r="N2354" s="71" t="s">
        <v>3382</v>
      </c>
    </row>
    <row r="2355" spans="1:14" hidden="1">
      <c r="A2355" s="74" t="s">
        <v>2960</v>
      </c>
      <c r="B2355" s="74" t="s">
        <v>7976</v>
      </c>
      <c r="C2355" s="74" t="s">
        <v>3124</v>
      </c>
      <c r="D2355" s="74" t="s">
        <v>3374</v>
      </c>
      <c r="E2355" s="74" t="s">
        <v>8051</v>
      </c>
      <c r="F2355" s="74" t="s">
        <v>8052</v>
      </c>
      <c r="G2355" s="74" t="s">
        <v>8052</v>
      </c>
      <c r="H2355" s="74" t="str">
        <f t="shared" si="153"/>
        <v>B60</v>
      </c>
      <c r="I2355" s="74" t="str">
        <f>IF(ISERROR(VLOOKUP(H2355,BD!BN$2:BO$51,2,FALSE)),"",VLOOKUP(H2355,BD!BN$2:BO$51,2,FALSE))</f>
        <v>BLOQUE 60</v>
      </c>
      <c r="J2355" s="74" t="str">
        <f t="shared" si="151"/>
        <v>SA</v>
      </c>
      <c r="K2355" s="74" t="str">
        <f t="shared" si="150"/>
        <v>SACHA</v>
      </c>
      <c r="L2355" s="74" t="str">
        <f t="shared" si="150"/>
        <v>PAD</v>
      </c>
      <c r="M2355" s="74" t="str">
        <f t="shared" si="152"/>
        <v>SACHA-101</v>
      </c>
      <c r="N2355" s="71" t="s">
        <v>3382</v>
      </c>
    </row>
    <row r="2356" spans="1:14" hidden="1">
      <c r="A2356" s="74" t="s">
        <v>2960</v>
      </c>
      <c r="B2356" s="74" t="s">
        <v>7976</v>
      </c>
      <c r="C2356" s="74" t="s">
        <v>3124</v>
      </c>
      <c r="D2356" s="74" t="s">
        <v>3374</v>
      </c>
      <c r="E2356" s="74" t="s">
        <v>8053</v>
      </c>
      <c r="F2356" s="74" t="s">
        <v>8054</v>
      </c>
      <c r="G2356" s="74" t="s">
        <v>8054</v>
      </c>
      <c r="H2356" s="74" t="str">
        <f t="shared" si="153"/>
        <v>B60</v>
      </c>
      <c r="I2356" s="74" t="str">
        <f>IF(ISERROR(VLOOKUP(H2356,BD!BN$2:BO$51,2,FALSE)),"",VLOOKUP(H2356,BD!BN$2:BO$51,2,FALSE))</f>
        <v>BLOQUE 60</v>
      </c>
      <c r="J2356" s="74" t="str">
        <f t="shared" si="151"/>
        <v>SA</v>
      </c>
      <c r="K2356" s="74" t="str">
        <f t="shared" si="150"/>
        <v>SACHA</v>
      </c>
      <c r="L2356" s="74" t="str">
        <f t="shared" si="150"/>
        <v>PAD</v>
      </c>
      <c r="M2356" s="74" t="str">
        <f t="shared" si="152"/>
        <v>SACHA-102</v>
      </c>
      <c r="N2356" s="71" t="s">
        <v>3382</v>
      </c>
    </row>
    <row r="2357" spans="1:14" hidden="1">
      <c r="A2357" s="74" t="s">
        <v>2960</v>
      </c>
      <c r="B2357" s="74" t="s">
        <v>7976</v>
      </c>
      <c r="C2357" s="74" t="s">
        <v>3124</v>
      </c>
      <c r="D2357" s="74" t="s">
        <v>3374</v>
      </c>
      <c r="E2357" s="74" t="s">
        <v>8055</v>
      </c>
      <c r="F2357" s="74" t="s">
        <v>8056</v>
      </c>
      <c r="G2357" s="74" t="s">
        <v>8057</v>
      </c>
      <c r="H2357" s="74" t="str">
        <f t="shared" si="153"/>
        <v>B60</v>
      </c>
      <c r="I2357" s="74" t="str">
        <f>IF(ISERROR(VLOOKUP(H2357,BD!BN$2:BO$51,2,FALSE)),"",VLOOKUP(H2357,BD!BN$2:BO$51,2,FALSE))</f>
        <v>BLOQUE 60</v>
      </c>
      <c r="J2357" s="74" t="str">
        <f t="shared" si="151"/>
        <v>SA</v>
      </c>
      <c r="K2357" s="74" t="str">
        <f t="shared" si="150"/>
        <v>SACHA</v>
      </c>
      <c r="L2357" s="74" t="str">
        <f t="shared" si="150"/>
        <v>PAD</v>
      </c>
      <c r="M2357" s="74" t="str">
        <f t="shared" si="152"/>
        <v>SACHA-065</v>
      </c>
      <c r="N2357" s="71" t="s">
        <v>3382</v>
      </c>
    </row>
    <row r="2358" spans="1:14" hidden="1">
      <c r="A2358" s="74" t="s">
        <v>2960</v>
      </c>
      <c r="B2358" s="74" t="s">
        <v>7976</v>
      </c>
      <c r="C2358" s="74" t="s">
        <v>3124</v>
      </c>
      <c r="D2358" s="74" t="s">
        <v>3374</v>
      </c>
      <c r="E2358" s="74" t="s">
        <v>8058</v>
      </c>
      <c r="F2358" s="74" t="s">
        <v>8059</v>
      </c>
      <c r="G2358" s="74" t="s">
        <v>8059</v>
      </c>
      <c r="H2358" s="74" t="str">
        <f t="shared" si="153"/>
        <v>B60</v>
      </c>
      <c r="I2358" s="74" t="str">
        <f>IF(ISERROR(VLOOKUP(H2358,BD!BN$2:BO$51,2,FALSE)),"",VLOOKUP(H2358,BD!BN$2:BO$51,2,FALSE))</f>
        <v>BLOQUE 60</v>
      </c>
      <c r="J2358" s="74" t="str">
        <f t="shared" si="151"/>
        <v>SA</v>
      </c>
      <c r="K2358" s="74" t="str">
        <f t="shared" si="150"/>
        <v>SACHA</v>
      </c>
      <c r="L2358" s="74" t="str">
        <f t="shared" si="150"/>
        <v>PAD</v>
      </c>
      <c r="M2358" s="74" t="str">
        <f t="shared" si="152"/>
        <v>SACHA-166</v>
      </c>
      <c r="N2358" s="71" t="s">
        <v>3382</v>
      </c>
    </row>
    <row r="2359" spans="1:14" hidden="1">
      <c r="A2359" s="74" t="s">
        <v>2960</v>
      </c>
      <c r="B2359" s="74" t="s">
        <v>7976</v>
      </c>
      <c r="C2359" s="74" t="s">
        <v>3124</v>
      </c>
      <c r="D2359" s="74" t="s">
        <v>3374</v>
      </c>
      <c r="E2359" s="74" t="s">
        <v>8060</v>
      </c>
      <c r="F2359" s="74" t="s">
        <v>8061</v>
      </c>
      <c r="G2359" s="74" t="s">
        <v>8061</v>
      </c>
      <c r="H2359" s="74" t="str">
        <f t="shared" si="153"/>
        <v>B60</v>
      </c>
      <c r="I2359" s="74" t="str">
        <f>IF(ISERROR(VLOOKUP(H2359,BD!BN$2:BO$51,2,FALSE)),"",VLOOKUP(H2359,BD!BN$2:BO$51,2,FALSE))</f>
        <v>BLOQUE 60</v>
      </c>
      <c r="J2359" s="74" t="str">
        <f t="shared" si="151"/>
        <v>SA</v>
      </c>
      <c r="K2359" s="74" t="str">
        <f t="shared" si="150"/>
        <v>SACHA</v>
      </c>
      <c r="L2359" s="74" t="str">
        <f t="shared" si="150"/>
        <v>PAD</v>
      </c>
      <c r="M2359" s="74" t="str">
        <f t="shared" si="152"/>
        <v>SACHA-038</v>
      </c>
      <c r="N2359" s="71" t="s">
        <v>3382</v>
      </c>
    </row>
    <row r="2360" spans="1:14" hidden="1">
      <c r="A2360" s="74" t="s">
        <v>2960</v>
      </c>
      <c r="B2360" s="74" t="s">
        <v>7976</v>
      </c>
      <c r="C2360" s="74" t="s">
        <v>3124</v>
      </c>
      <c r="D2360" s="74" t="s">
        <v>3374</v>
      </c>
      <c r="E2360" s="74" t="s">
        <v>8062</v>
      </c>
      <c r="F2360" s="74" t="s">
        <v>8063</v>
      </c>
      <c r="G2360" s="74" t="s">
        <v>8063</v>
      </c>
      <c r="H2360" s="74" t="str">
        <f t="shared" si="153"/>
        <v>B60</v>
      </c>
      <c r="I2360" s="74" t="str">
        <f>IF(ISERROR(VLOOKUP(H2360,BD!BN$2:BO$51,2,FALSE)),"",VLOOKUP(H2360,BD!BN$2:BO$51,2,FALSE))</f>
        <v>BLOQUE 60</v>
      </c>
      <c r="J2360" s="74" t="str">
        <f t="shared" si="151"/>
        <v>SA</v>
      </c>
      <c r="K2360" s="74" t="str">
        <f t="shared" si="150"/>
        <v>SACHA</v>
      </c>
      <c r="L2360" s="74" t="str">
        <f t="shared" si="150"/>
        <v>PAD</v>
      </c>
      <c r="M2360" s="74" t="str">
        <f t="shared" si="152"/>
        <v>SACHA-039</v>
      </c>
      <c r="N2360" s="71" t="s">
        <v>3382</v>
      </c>
    </row>
    <row r="2361" spans="1:14" hidden="1">
      <c r="A2361" s="74" t="s">
        <v>2960</v>
      </c>
      <c r="B2361" s="74" t="s">
        <v>7976</v>
      </c>
      <c r="C2361" s="74" t="s">
        <v>3124</v>
      </c>
      <c r="D2361" s="74" t="s">
        <v>3374</v>
      </c>
      <c r="E2361" s="74" t="s">
        <v>8064</v>
      </c>
      <c r="F2361" s="74" t="s">
        <v>8065</v>
      </c>
      <c r="G2361" s="74" t="s">
        <v>8065</v>
      </c>
      <c r="H2361" s="74" t="str">
        <f t="shared" si="153"/>
        <v>B60</v>
      </c>
      <c r="I2361" s="74" t="str">
        <f>IF(ISERROR(VLOOKUP(H2361,BD!BN$2:BO$51,2,FALSE)),"",VLOOKUP(H2361,BD!BN$2:BO$51,2,FALSE))</f>
        <v>BLOQUE 60</v>
      </c>
      <c r="J2361" s="74" t="str">
        <f t="shared" si="151"/>
        <v>SA</v>
      </c>
      <c r="K2361" s="74" t="str">
        <f t="shared" si="150"/>
        <v>SACHA</v>
      </c>
      <c r="L2361" s="74" t="str">
        <f t="shared" si="150"/>
        <v>PAD</v>
      </c>
      <c r="M2361" s="74" t="str">
        <f t="shared" si="152"/>
        <v>SACHA-040</v>
      </c>
      <c r="N2361" s="71" t="s">
        <v>3382</v>
      </c>
    </row>
    <row r="2362" spans="1:14" hidden="1">
      <c r="A2362" s="74" t="s">
        <v>2960</v>
      </c>
      <c r="B2362" s="74" t="s">
        <v>7976</v>
      </c>
      <c r="C2362" s="74" t="s">
        <v>3124</v>
      </c>
      <c r="D2362" s="74" t="s">
        <v>3374</v>
      </c>
      <c r="E2362" s="74" t="s">
        <v>8066</v>
      </c>
      <c r="F2362" s="74" t="s">
        <v>8067</v>
      </c>
      <c r="G2362" s="74" t="s">
        <v>8067</v>
      </c>
      <c r="H2362" s="74" t="str">
        <f t="shared" si="153"/>
        <v>B60</v>
      </c>
      <c r="I2362" s="74" t="str">
        <f>IF(ISERROR(VLOOKUP(H2362,BD!BN$2:BO$51,2,FALSE)),"",VLOOKUP(H2362,BD!BN$2:BO$51,2,FALSE))</f>
        <v>BLOQUE 60</v>
      </c>
      <c r="J2362" s="74" t="str">
        <f t="shared" si="151"/>
        <v>SA</v>
      </c>
      <c r="K2362" s="74" t="str">
        <f t="shared" si="150"/>
        <v>SACHA</v>
      </c>
      <c r="L2362" s="74" t="str">
        <f t="shared" si="150"/>
        <v>PAD</v>
      </c>
      <c r="M2362" s="74" t="str">
        <f t="shared" si="152"/>
        <v>SACHA-041</v>
      </c>
      <c r="N2362" s="71" t="s">
        <v>3382</v>
      </c>
    </row>
    <row r="2363" spans="1:14" hidden="1">
      <c r="A2363" s="74" t="s">
        <v>2960</v>
      </c>
      <c r="B2363" s="74" t="s">
        <v>7976</v>
      </c>
      <c r="C2363" s="74" t="s">
        <v>3124</v>
      </c>
      <c r="D2363" s="74" t="s">
        <v>3374</v>
      </c>
      <c r="E2363" s="74" t="s">
        <v>8068</v>
      </c>
      <c r="F2363" s="74" t="s">
        <v>8069</v>
      </c>
      <c r="G2363" s="74" t="s">
        <v>8069</v>
      </c>
      <c r="H2363" s="74" t="str">
        <f t="shared" si="153"/>
        <v>B60</v>
      </c>
      <c r="I2363" s="74" t="str">
        <f>IF(ISERROR(VLOOKUP(H2363,BD!BN$2:BO$51,2,FALSE)),"",VLOOKUP(H2363,BD!BN$2:BO$51,2,FALSE))</f>
        <v>BLOQUE 60</v>
      </c>
      <c r="J2363" s="74" t="str">
        <f t="shared" si="151"/>
        <v>SA</v>
      </c>
      <c r="K2363" s="74" t="str">
        <f t="shared" si="150"/>
        <v>SACHA</v>
      </c>
      <c r="L2363" s="74" t="str">
        <f t="shared" si="150"/>
        <v>PAD</v>
      </c>
      <c r="M2363" s="74" t="str">
        <f t="shared" si="152"/>
        <v>SACHA-042</v>
      </c>
      <c r="N2363" s="71" t="s">
        <v>3382</v>
      </c>
    </row>
    <row r="2364" spans="1:14" hidden="1">
      <c r="A2364" s="74" t="s">
        <v>2960</v>
      </c>
      <c r="B2364" s="74" t="s">
        <v>7976</v>
      </c>
      <c r="C2364" s="74" t="s">
        <v>3124</v>
      </c>
      <c r="D2364" s="74" t="s">
        <v>3374</v>
      </c>
      <c r="E2364" s="74" t="s">
        <v>8070</v>
      </c>
      <c r="F2364" s="74" t="s">
        <v>8071</v>
      </c>
      <c r="G2364" s="74" t="s">
        <v>8071</v>
      </c>
      <c r="H2364" s="74" t="str">
        <f t="shared" si="153"/>
        <v>B60</v>
      </c>
      <c r="I2364" s="74" t="str">
        <f>IF(ISERROR(VLOOKUP(H2364,BD!BN$2:BO$51,2,FALSE)),"",VLOOKUP(H2364,BD!BN$2:BO$51,2,FALSE))</f>
        <v>BLOQUE 60</v>
      </c>
      <c r="J2364" s="74" t="str">
        <f t="shared" si="151"/>
        <v>SA</v>
      </c>
      <c r="K2364" s="74" t="str">
        <f t="shared" ref="K2364:L2428" si="154">+C2364</f>
        <v>SACHA</v>
      </c>
      <c r="L2364" s="74" t="str">
        <f t="shared" si="154"/>
        <v>PAD</v>
      </c>
      <c r="M2364" s="74" t="str">
        <f t="shared" si="152"/>
        <v>SACHA-043</v>
      </c>
      <c r="N2364" s="71" t="s">
        <v>3382</v>
      </c>
    </row>
    <row r="2365" spans="1:14" hidden="1">
      <c r="A2365" s="74" t="s">
        <v>2960</v>
      </c>
      <c r="B2365" s="74" t="s">
        <v>7976</v>
      </c>
      <c r="C2365" s="74" t="s">
        <v>3124</v>
      </c>
      <c r="D2365" s="74" t="s">
        <v>3374</v>
      </c>
      <c r="E2365" s="74" t="s">
        <v>8072</v>
      </c>
      <c r="F2365" s="74" t="s">
        <v>8073</v>
      </c>
      <c r="G2365" s="74" t="s">
        <v>8073</v>
      </c>
      <c r="H2365" s="74" t="str">
        <f t="shared" si="153"/>
        <v>B60</v>
      </c>
      <c r="I2365" s="74" t="str">
        <f>IF(ISERROR(VLOOKUP(H2365,BD!BN$2:BO$51,2,FALSE)),"",VLOOKUP(H2365,BD!BN$2:BO$51,2,FALSE))</f>
        <v>BLOQUE 60</v>
      </c>
      <c r="J2365" s="74" t="str">
        <f t="shared" si="151"/>
        <v>SA</v>
      </c>
      <c r="K2365" s="74" t="str">
        <f t="shared" si="154"/>
        <v>SACHA</v>
      </c>
      <c r="L2365" s="74" t="str">
        <f t="shared" si="154"/>
        <v>PAD</v>
      </c>
      <c r="M2365" s="74" t="str">
        <f t="shared" si="152"/>
        <v>SACHA-044</v>
      </c>
      <c r="N2365" s="71" t="s">
        <v>3382</v>
      </c>
    </row>
    <row r="2366" spans="1:14" hidden="1">
      <c r="A2366" s="74" t="s">
        <v>2960</v>
      </c>
      <c r="B2366" s="74" t="s">
        <v>7976</v>
      </c>
      <c r="C2366" s="74" t="s">
        <v>3124</v>
      </c>
      <c r="D2366" s="74" t="s">
        <v>3374</v>
      </c>
      <c r="E2366" s="74" t="s">
        <v>8074</v>
      </c>
      <c r="F2366" s="74" t="s">
        <v>8075</v>
      </c>
      <c r="G2366" s="74" t="s">
        <v>8075</v>
      </c>
      <c r="H2366" s="74" t="str">
        <f t="shared" si="153"/>
        <v>B60</v>
      </c>
      <c r="I2366" s="74" t="str">
        <f>IF(ISERROR(VLOOKUP(H2366,BD!BN$2:BO$51,2,FALSE)),"",VLOOKUP(H2366,BD!BN$2:BO$51,2,FALSE))</f>
        <v>BLOQUE 60</v>
      </c>
      <c r="J2366" s="74" t="str">
        <f t="shared" si="151"/>
        <v>SA</v>
      </c>
      <c r="K2366" s="74" t="str">
        <f t="shared" si="154"/>
        <v>SACHA</v>
      </c>
      <c r="L2366" s="74" t="str">
        <f t="shared" si="154"/>
        <v>PAD</v>
      </c>
      <c r="M2366" s="74" t="str">
        <f t="shared" si="152"/>
        <v>SACHA-045</v>
      </c>
      <c r="N2366" s="71" t="s">
        <v>3382</v>
      </c>
    </row>
    <row r="2367" spans="1:14" hidden="1">
      <c r="A2367" s="74" t="s">
        <v>2960</v>
      </c>
      <c r="B2367" s="74" t="s">
        <v>7976</v>
      </c>
      <c r="C2367" s="74" t="s">
        <v>3124</v>
      </c>
      <c r="D2367" s="74" t="s">
        <v>3374</v>
      </c>
      <c r="E2367" s="74" t="s">
        <v>8076</v>
      </c>
      <c r="F2367" s="74" t="s">
        <v>8077</v>
      </c>
      <c r="G2367" s="74" t="s">
        <v>8077</v>
      </c>
      <c r="H2367" s="74" t="str">
        <f t="shared" si="153"/>
        <v>B60</v>
      </c>
      <c r="I2367" s="74" t="str">
        <f>IF(ISERROR(VLOOKUP(H2367,BD!BN$2:BO$51,2,FALSE)),"",VLOOKUP(H2367,BD!BN$2:BO$51,2,FALSE))</f>
        <v>BLOQUE 60</v>
      </c>
      <c r="J2367" s="74" t="str">
        <f t="shared" si="151"/>
        <v>SA</v>
      </c>
      <c r="K2367" s="74" t="str">
        <f t="shared" si="154"/>
        <v>SACHA</v>
      </c>
      <c r="L2367" s="74" t="str">
        <f t="shared" si="154"/>
        <v>PAD</v>
      </c>
      <c r="M2367" s="74" t="str">
        <f t="shared" si="152"/>
        <v>SACHA-045B</v>
      </c>
      <c r="N2367" s="71" t="s">
        <v>3382</v>
      </c>
    </row>
    <row r="2368" spans="1:14" hidden="1">
      <c r="A2368" s="74" t="s">
        <v>2960</v>
      </c>
      <c r="B2368" s="74" t="s">
        <v>7976</v>
      </c>
      <c r="C2368" s="74" t="s">
        <v>3124</v>
      </c>
      <c r="D2368" s="74" t="s">
        <v>3374</v>
      </c>
      <c r="E2368" s="74" t="s">
        <v>8078</v>
      </c>
      <c r="F2368" s="74" t="s">
        <v>8079</v>
      </c>
      <c r="G2368" s="74" t="s">
        <v>8079</v>
      </c>
      <c r="H2368" s="74" t="str">
        <f t="shared" si="153"/>
        <v>B60</v>
      </c>
      <c r="I2368" s="74" t="str">
        <f>IF(ISERROR(VLOOKUP(H2368,BD!BN$2:BO$51,2,FALSE)),"",VLOOKUP(H2368,BD!BN$2:BO$51,2,FALSE))</f>
        <v>BLOQUE 60</v>
      </c>
      <c r="J2368" s="74" t="str">
        <f t="shared" si="151"/>
        <v>SA</v>
      </c>
      <c r="K2368" s="74" t="str">
        <f t="shared" si="154"/>
        <v>SACHA</v>
      </c>
      <c r="L2368" s="74" t="str">
        <f t="shared" si="154"/>
        <v>PAD</v>
      </c>
      <c r="M2368" s="74" t="str">
        <f t="shared" si="152"/>
        <v>SACHA-046</v>
      </c>
      <c r="N2368" s="71" t="s">
        <v>3382</v>
      </c>
    </row>
    <row r="2369" spans="1:14" hidden="1">
      <c r="A2369" s="74" t="s">
        <v>2960</v>
      </c>
      <c r="B2369" s="74" t="s">
        <v>7976</v>
      </c>
      <c r="C2369" s="74" t="s">
        <v>3124</v>
      </c>
      <c r="D2369" s="74" t="s">
        <v>3374</v>
      </c>
      <c r="E2369" s="74" t="s">
        <v>8080</v>
      </c>
      <c r="F2369" s="74" t="s">
        <v>8081</v>
      </c>
      <c r="G2369" s="74" t="s">
        <v>8081</v>
      </c>
      <c r="H2369" s="74" t="str">
        <f t="shared" si="153"/>
        <v>B60</v>
      </c>
      <c r="I2369" s="74" t="str">
        <f>IF(ISERROR(VLOOKUP(H2369,BD!BN$2:BO$51,2,FALSE)),"",VLOOKUP(H2369,BD!BN$2:BO$51,2,FALSE))</f>
        <v>BLOQUE 60</v>
      </c>
      <c r="J2369" s="74" t="str">
        <f t="shared" si="151"/>
        <v>SA</v>
      </c>
      <c r="K2369" s="74" t="str">
        <f t="shared" si="154"/>
        <v>SACHA</v>
      </c>
      <c r="L2369" s="74" t="str">
        <f t="shared" si="154"/>
        <v>PAD</v>
      </c>
      <c r="M2369" s="74" t="str">
        <f t="shared" si="152"/>
        <v>SACHA-047</v>
      </c>
      <c r="N2369" s="71" t="s">
        <v>3382</v>
      </c>
    </row>
    <row r="2370" spans="1:14" hidden="1">
      <c r="A2370" s="74" t="s">
        <v>2960</v>
      </c>
      <c r="B2370" s="74" t="s">
        <v>7976</v>
      </c>
      <c r="C2370" s="74" t="s">
        <v>3124</v>
      </c>
      <c r="D2370" s="74" t="s">
        <v>3374</v>
      </c>
      <c r="E2370" s="74" t="s">
        <v>8082</v>
      </c>
      <c r="F2370" s="74" t="s">
        <v>8083</v>
      </c>
      <c r="G2370" s="74" t="s">
        <v>8083</v>
      </c>
      <c r="H2370" s="74" t="str">
        <f t="shared" si="153"/>
        <v>B60</v>
      </c>
      <c r="I2370" s="74" t="str">
        <f>IF(ISERROR(VLOOKUP(H2370,BD!BN$2:BO$51,2,FALSE)),"",VLOOKUP(H2370,BD!BN$2:BO$51,2,FALSE))</f>
        <v>BLOQUE 60</v>
      </c>
      <c r="J2370" s="74" t="str">
        <f t="shared" si="151"/>
        <v>SA</v>
      </c>
      <c r="K2370" s="74" t="str">
        <f t="shared" si="154"/>
        <v>SACHA</v>
      </c>
      <c r="L2370" s="74" t="str">
        <f t="shared" si="154"/>
        <v>PAD</v>
      </c>
      <c r="M2370" s="74" t="str">
        <f t="shared" si="152"/>
        <v>SACHA-048</v>
      </c>
      <c r="N2370" s="71" t="s">
        <v>3382</v>
      </c>
    </row>
    <row r="2371" spans="1:14" hidden="1">
      <c r="A2371" s="74" t="s">
        <v>2960</v>
      </c>
      <c r="B2371" s="74" t="s">
        <v>7976</v>
      </c>
      <c r="C2371" s="74" t="s">
        <v>3124</v>
      </c>
      <c r="D2371" s="74" t="s">
        <v>3374</v>
      </c>
      <c r="E2371" s="74" t="s">
        <v>8084</v>
      </c>
      <c r="F2371" s="74" t="s">
        <v>8085</v>
      </c>
      <c r="G2371" s="74" t="s">
        <v>8085</v>
      </c>
      <c r="H2371" s="74" t="str">
        <f t="shared" si="153"/>
        <v>B60</v>
      </c>
      <c r="I2371" s="74" t="str">
        <f>IF(ISERROR(VLOOKUP(H2371,BD!BN$2:BO$51,2,FALSE)),"",VLOOKUP(H2371,BD!BN$2:BO$51,2,FALSE))</f>
        <v>BLOQUE 60</v>
      </c>
      <c r="J2371" s="74" t="str">
        <f t="shared" si="151"/>
        <v>SA</v>
      </c>
      <c r="K2371" s="74" t="str">
        <f t="shared" si="154"/>
        <v>SACHA</v>
      </c>
      <c r="L2371" s="74" t="str">
        <f t="shared" si="154"/>
        <v>PAD</v>
      </c>
      <c r="M2371" s="74" t="str">
        <f t="shared" si="152"/>
        <v>SACHA-050</v>
      </c>
      <c r="N2371" s="71" t="s">
        <v>3382</v>
      </c>
    </row>
    <row r="2372" spans="1:14" hidden="1">
      <c r="A2372" s="74" t="s">
        <v>2960</v>
      </c>
      <c r="B2372" s="74" t="s">
        <v>7976</v>
      </c>
      <c r="C2372" s="74" t="s">
        <v>3124</v>
      </c>
      <c r="D2372" s="74" t="s">
        <v>3374</v>
      </c>
      <c r="E2372" s="74" t="s">
        <v>8086</v>
      </c>
      <c r="F2372" s="74" t="s">
        <v>8087</v>
      </c>
      <c r="G2372" s="74" t="s">
        <v>8087</v>
      </c>
      <c r="H2372" s="74" t="str">
        <f t="shared" si="153"/>
        <v>B60</v>
      </c>
      <c r="I2372" s="74" t="str">
        <f>IF(ISERROR(VLOOKUP(H2372,BD!BN$2:BO$51,2,FALSE)),"",VLOOKUP(H2372,BD!BN$2:BO$51,2,FALSE))</f>
        <v>BLOQUE 60</v>
      </c>
      <c r="J2372" s="74" t="str">
        <f t="shared" si="151"/>
        <v>SA</v>
      </c>
      <c r="K2372" s="74" t="str">
        <f t="shared" si="154"/>
        <v>SACHA</v>
      </c>
      <c r="L2372" s="74" t="str">
        <f t="shared" si="154"/>
        <v>PAD</v>
      </c>
      <c r="M2372" s="74" t="str">
        <f t="shared" si="152"/>
        <v>SACHA-103</v>
      </c>
      <c r="N2372" s="71" t="s">
        <v>3382</v>
      </c>
    </row>
    <row r="2373" spans="1:14" hidden="1">
      <c r="A2373" s="74" t="s">
        <v>2960</v>
      </c>
      <c r="B2373" s="74" t="s">
        <v>7976</v>
      </c>
      <c r="C2373" s="74" t="s">
        <v>3124</v>
      </c>
      <c r="D2373" s="74" t="s">
        <v>3374</v>
      </c>
      <c r="E2373" s="74" t="s">
        <v>8088</v>
      </c>
      <c r="F2373" s="74" t="s">
        <v>8089</v>
      </c>
      <c r="G2373" s="74" t="s">
        <v>8089</v>
      </c>
      <c r="H2373" s="74" t="str">
        <f t="shared" si="153"/>
        <v>B60</v>
      </c>
      <c r="I2373" s="74" t="str">
        <f>IF(ISERROR(VLOOKUP(H2373,BD!BN$2:BO$51,2,FALSE)),"",VLOOKUP(H2373,BD!BN$2:BO$51,2,FALSE))</f>
        <v>BLOQUE 60</v>
      </c>
      <c r="J2373" s="74" t="str">
        <f t="shared" si="151"/>
        <v>SA</v>
      </c>
      <c r="K2373" s="74" t="str">
        <f t="shared" si="154"/>
        <v>SACHA</v>
      </c>
      <c r="L2373" s="74" t="str">
        <f t="shared" si="154"/>
        <v>PAD</v>
      </c>
      <c r="M2373" s="74" t="str">
        <f t="shared" si="152"/>
        <v>SACHA-104</v>
      </c>
      <c r="N2373" s="71" t="s">
        <v>3382</v>
      </c>
    </row>
    <row r="2374" spans="1:14" hidden="1">
      <c r="A2374" s="74" t="s">
        <v>2960</v>
      </c>
      <c r="B2374" s="74" t="s">
        <v>7976</v>
      </c>
      <c r="C2374" s="74" t="s">
        <v>3124</v>
      </c>
      <c r="D2374" s="74" t="s">
        <v>3374</v>
      </c>
      <c r="E2374" s="74" t="s">
        <v>8090</v>
      </c>
      <c r="F2374" s="74" t="s">
        <v>8091</v>
      </c>
      <c r="G2374" s="74" t="s">
        <v>8091</v>
      </c>
      <c r="H2374" s="74" t="str">
        <f t="shared" si="153"/>
        <v>B60</v>
      </c>
      <c r="I2374" s="74" t="str">
        <f>IF(ISERROR(VLOOKUP(H2374,BD!BN$2:BO$51,2,FALSE)),"",VLOOKUP(H2374,BD!BN$2:BO$51,2,FALSE))</f>
        <v>BLOQUE 60</v>
      </c>
      <c r="J2374" s="74" t="str">
        <f t="shared" si="151"/>
        <v>SA</v>
      </c>
      <c r="K2374" s="74" t="str">
        <f t="shared" si="154"/>
        <v>SACHA</v>
      </c>
      <c r="L2374" s="74" t="str">
        <f t="shared" si="154"/>
        <v>PAD</v>
      </c>
      <c r="M2374" s="74" t="str">
        <f t="shared" si="152"/>
        <v>SACHA-105I</v>
      </c>
      <c r="N2374" s="71" t="s">
        <v>3382</v>
      </c>
    </row>
    <row r="2375" spans="1:14" hidden="1">
      <c r="A2375" s="74" t="s">
        <v>2960</v>
      </c>
      <c r="B2375" s="74" t="s">
        <v>7976</v>
      </c>
      <c r="C2375" s="74" t="s">
        <v>3124</v>
      </c>
      <c r="D2375" s="74" t="s">
        <v>3374</v>
      </c>
      <c r="E2375" s="74" t="s">
        <v>8092</v>
      </c>
      <c r="F2375" s="74" t="s">
        <v>8093</v>
      </c>
      <c r="G2375" s="74" t="s">
        <v>8093</v>
      </c>
      <c r="H2375" s="74" t="str">
        <f t="shared" si="153"/>
        <v>B60</v>
      </c>
      <c r="I2375" s="74" t="str">
        <f>IF(ISERROR(VLOOKUP(H2375,BD!BN$2:BO$51,2,FALSE)),"",VLOOKUP(H2375,BD!BN$2:BO$51,2,FALSE))</f>
        <v>BLOQUE 60</v>
      </c>
      <c r="J2375" s="74" t="str">
        <f t="shared" si="151"/>
        <v>SA</v>
      </c>
      <c r="K2375" s="74" t="str">
        <f t="shared" si="154"/>
        <v>SACHA</v>
      </c>
      <c r="L2375" s="74" t="str">
        <f t="shared" si="154"/>
        <v>PAD</v>
      </c>
      <c r="M2375" s="74" t="str">
        <f t="shared" si="152"/>
        <v>SACHA-036</v>
      </c>
      <c r="N2375" s="71" t="s">
        <v>3382</v>
      </c>
    </row>
    <row r="2376" spans="1:14" hidden="1">
      <c r="A2376" s="74" t="s">
        <v>2960</v>
      </c>
      <c r="B2376" s="74" t="s">
        <v>7976</v>
      </c>
      <c r="C2376" s="74" t="s">
        <v>3124</v>
      </c>
      <c r="D2376" s="74" t="s">
        <v>3374</v>
      </c>
      <c r="E2376" s="74" t="s">
        <v>8094</v>
      </c>
      <c r="F2376" s="74" t="s">
        <v>8095</v>
      </c>
      <c r="G2376" s="74" t="s">
        <v>8095</v>
      </c>
      <c r="H2376" s="74" t="str">
        <f t="shared" si="153"/>
        <v>B60</v>
      </c>
      <c r="I2376" s="74" t="str">
        <f>IF(ISERROR(VLOOKUP(H2376,BD!BN$2:BO$51,2,FALSE)),"",VLOOKUP(H2376,BD!BN$2:BO$51,2,FALSE))</f>
        <v>BLOQUE 60</v>
      </c>
      <c r="J2376" s="74" t="str">
        <f t="shared" si="151"/>
        <v>SA</v>
      </c>
      <c r="K2376" s="74" t="str">
        <f t="shared" si="154"/>
        <v>SACHA</v>
      </c>
      <c r="L2376" s="74" t="str">
        <f t="shared" si="154"/>
        <v>PAD</v>
      </c>
      <c r="M2376" s="74" t="str">
        <f t="shared" si="152"/>
        <v>SACHA-037</v>
      </c>
      <c r="N2376" s="71" t="s">
        <v>3382</v>
      </c>
    </row>
    <row r="2377" spans="1:14" hidden="1">
      <c r="A2377" s="74" t="s">
        <v>2960</v>
      </c>
      <c r="B2377" s="74" t="s">
        <v>7976</v>
      </c>
      <c r="C2377" s="74" t="s">
        <v>3124</v>
      </c>
      <c r="D2377" s="74" t="s">
        <v>3374</v>
      </c>
      <c r="E2377" s="74" t="s">
        <v>8096</v>
      </c>
      <c r="F2377" s="74" t="s">
        <v>8097</v>
      </c>
      <c r="G2377" s="74" t="s">
        <v>8097</v>
      </c>
      <c r="H2377" s="74" t="str">
        <f t="shared" si="153"/>
        <v>B60</v>
      </c>
      <c r="I2377" s="74" t="str">
        <f>IF(ISERROR(VLOOKUP(H2377,BD!BN$2:BO$51,2,FALSE)),"",VLOOKUP(H2377,BD!BN$2:BO$51,2,FALSE))</f>
        <v>BLOQUE 60</v>
      </c>
      <c r="J2377" s="74" t="str">
        <f t="shared" si="151"/>
        <v>SA</v>
      </c>
      <c r="K2377" s="74" t="str">
        <f t="shared" si="154"/>
        <v>SACHA</v>
      </c>
      <c r="L2377" s="74" t="str">
        <f t="shared" si="154"/>
        <v>PAD</v>
      </c>
      <c r="M2377" s="74" t="str">
        <f t="shared" si="152"/>
        <v>SACHA-087</v>
      </c>
      <c r="N2377" s="71" t="s">
        <v>3382</v>
      </c>
    </row>
    <row r="2378" spans="1:14" hidden="1">
      <c r="A2378" s="74" t="s">
        <v>2960</v>
      </c>
      <c r="B2378" s="74" t="s">
        <v>7976</v>
      </c>
      <c r="C2378" s="74" t="s">
        <v>3124</v>
      </c>
      <c r="D2378" s="74" t="s">
        <v>3374</v>
      </c>
      <c r="E2378" s="74" t="s">
        <v>8098</v>
      </c>
      <c r="F2378" s="74" t="s">
        <v>8099</v>
      </c>
      <c r="G2378" s="74" t="s">
        <v>8099</v>
      </c>
      <c r="H2378" s="74" t="str">
        <f t="shared" si="153"/>
        <v>B60</v>
      </c>
      <c r="I2378" s="74" t="str">
        <f>IF(ISERROR(VLOOKUP(H2378,BD!BN$2:BO$51,2,FALSE)),"",VLOOKUP(H2378,BD!BN$2:BO$51,2,FALSE))</f>
        <v>BLOQUE 60</v>
      </c>
      <c r="J2378" s="74" t="str">
        <f t="shared" si="151"/>
        <v>SA</v>
      </c>
      <c r="K2378" s="74" t="str">
        <f t="shared" si="154"/>
        <v>SACHA</v>
      </c>
      <c r="L2378" s="74" t="str">
        <f t="shared" si="154"/>
        <v>PAD</v>
      </c>
      <c r="M2378" s="74" t="str">
        <f t="shared" si="152"/>
        <v>SACHA-088</v>
      </c>
      <c r="N2378" s="71" t="s">
        <v>3382</v>
      </c>
    </row>
    <row r="2379" spans="1:14" hidden="1">
      <c r="A2379" s="74" t="s">
        <v>2960</v>
      </c>
      <c r="B2379" s="74" t="s">
        <v>7976</v>
      </c>
      <c r="C2379" s="74" t="s">
        <v>3124</v>
      </c>
      <c r="D2379" s="74" t="s">
        <v>3374</v>
      </c>
      <c r="E2379" s="74" t="s">
        <v>8100</v>
      </c>
      <c r="F2379" s="74" t="s">
        <v>8101</v>
      </c>
      <c r="G2379" s="74" t="s">
        <v>8101</v>
      </c>
      <c r="H2379" s="74" t="str">
        <f t="shared" si="153"/>
        <v>B60</v>
      </c>
      <c r="I2379" s="74" t="str">
        <f>IF(ISERROR(VLOOKUP(H2379,BD!BN$2:BO$51,2,FALSE)),"",VLOOKUP(H2379,BD!BN$2:BO$51,2,FALSE))</f>
        <v>BLOQUE 60</v>
      </c>
      <c r="J2379" s="74" t="str">
        <f t="shared" si="151"/>
        <v>SA</v>
      </c>
      <c r="K2379" s="74" t="str">
        <f t="shared" si="154"/>
        <v>SACHA</v>
      </c>
      <c r="L2379" s="74" t="str">
        <f t="shared" si="154"/>
        <v>PAD</v>
      </c>
      <c r="M2379" s="74" t="str">
        <f t="shared" si="152"/>
        <v>SACHA-089</v>
      </c>
      <c r="N2379" s="71" t="s">
        <v>3382</v>
      </c>
    </row>
    <row r="2380" spans="1:14" hidden="1">
      <c r="A2380" s="74" t="s">
        <v>2960</v>
      </c>
      <c r="B2380" s="74" t="s">
        <v>7976</v>
      </c>
      <c r="C2380" s="74" t="s">
        <v>3124</v>
      </c>
      <c r="D2380" s="74" t="s">
        <v>3374</v>
      </c>
      <c r="E2380" s="74" t="s">
        <v>8102</v>
      </c>
      <c r="F2380" s="74" t="s">
        <v>8103</v>
      </c>
      <c r="G2380" s="74" t="s">
        <v>8103</v>
      </c>
      <c r="H2380" s="74" t="str">
        <f t="shared" si="153"/>
        <v>B60</v>
      </c>
      <c r="I2380" s="74" t="str">
        <f>IF(ISERROR(VLOOKUP(H2380,BD!BN$2:BO$51,2,FALSE)),"",VLOOKUP(H2380,BD!BN$2:BO$51,2,FALSE))</f>
        <v>BLOQUE 60</v>
      </c>
      <c r="J2380" s="74" t="str">
        <f t="shared" si="151"/>
        <v>SA</v>
      </c>
      <c r="K2380" s="74" t="str">
        <f t="shared" si="154"/>
        <v>SACHA</v>
      </c>
      <c r="L2380" s="74" t="str">
        <f t="shared" si="154"/>
        <v>PAD</v>
      </c>
      <c r="M2380" s="74" t="str">
        <f t="shared" si="152"/>
        <v>SACHA-090I</v>
      </c>
      <c r="N2380" s="71" t="s">
        <v>3382</v>
      </c>
    </row>
    <row r="2381" spans="1:14" hidden="1">
      <c r="A2381" s="74" t="s">
        <v>2960</v>
      </c>
      <c r="B2381" s="74" t="s">
        <v>7976</v>
      </c>
      <c r="C2381" s="74" t="s">
        <v>3124</v>
      </c>
      <c r="D2381" s="74" t="s">
        <v>3374</v>
      </c>
      <c r="E2381" s="74" t="s">
        <v>8104</v>
      </c>
      <c r="F2381" s="74" t="s">
        <v>8105</v>
      </c>
      <c r="G2381" s="74" t="s">
        <v>8105</v>
      </c>
      <c r="H2381" s="74" t="str">
        <f t="shared" si="153"/>
        <v>B60</v>
      </c>
      <c r="I2381" s="74" t="str">
        <f>IF(ISERROR(VLOOKUP(H2381,BD!BN$2:BO$51,2,FALSE)),"",VLOOKUP(H2381,BD!BN$2:BO$51,2,FALSE))</f>
        <v>BLOQUE 60</v>
      </c>
      <c r="J2381" s="74" t="str">
        <f t="shared" ref="J2381:J2445" si="155">IF(B2381="","",B2381)</f>
        <v>SA</v>
      </c>
      <c r="K2381" s="74" t="str">
        <f t="shared" si="154"/>
        <v>SACHA</v>
      </c>
      <c r="L2381" s="74" t="str">
        <f t="shared" si="154"/>
        <v>PAD</v>
      </c>
      <c r="M2381" s="74" t="str">
        <f t="shared" si="152"/>
        <v>SACHA-091</v>
      </c>
      <c r="N2381" s="71" t="s">
        <v>3382</v>
      </c>
    </row>
    <row r="2382" spans="1:14" hidden="1">
      <c r="A2382" s="74" t="s">
        <v>2960</v>
      </c>
      <c r="B2382" s="74" t="s">
        <v>7976</v>
      </c>
      <c r="C2382" s="74" t="s">
        <v>3124</v>
      </c>
      <c r="D2382" s="74" t="s">
        <v>3374</v>
      </c>
      <c r="E2382" s="74" t="s">
        <v>8106</v>
      </c>
      <c r="F2382" s="74" t="s">
        <v>8107</v>
      </c>
      <c r="G2382" s="74" t="s">
        <v>8107</v>
      </c>
      <c r="H2382" s="74" t="str">
        <f t="shared" si="153"/>
        <v>B60</v>
      </c>
      <c r="I2382" s="74" t="str">
        <f>IF(ISERROR(VLOOKUP(H2382,BD!BN$2:BO$51,2,FALSE)),"",VLOOKUP(H2382,BD!BN$2:BO$51,2,FALSE))</f>
        <v>BLOQUE 60</v>
      </c>
      <c r="J2382" s="74" t="str">
        <f t="shared" si="155"/>
        <v>SA</v>
      </c>
      <c r="K2382" s="74" t="str">
        <f t="shared" si="154"/>
        <v>SACHA</v>
      </c>
      <c r="L2382" s="74" t="str">
        <f t="shared" si="154"/>
        <v>PAD</v>
      </c>
      <c r="M2382" s="74" t="str">
        <f t="shared" si="152"/>
        <v>SACHA-092</v>
      </c>
      <c r="N2382" s="71" t="s">
        <v>3382</v>
      </c>
    </row>
    <row r="2383" spans="1:14" hidden="1">
      <c r="A2383" s="74" t="s">
        <v>2960</v>
      </c>
      <c r="B2383" s="74" t="s">
        <v>7976</v>
      </c>
      <c r="C2383" s="74" t="s">
        <v>3124</v>
      </c>
      <c r="D2383" s="74" t="s">
        <v>3374</v>
      </c>
      <c r="E2383" s="74" t="s">
        <v>8108</v>
      </c>
      <c r="F2383" s="74" t="s">
        <v>8109</v>
      </c>
      <c r="G2383" s="74" t="s">
        <v>8109</v>
      </c>
      <c r="H2383" s="74" t="str">
        <f t="shared" si="153"/>
        <v>B60</v>
      </c>
      <c r="I2383" s="74" t="str">
        <f>IF(ISERROR(VLOOKUP(H2383,BD!BN$2:BO$51,2,FALSE)),"",VLOOKUP(H2383,BD!BN$2:BO$51,2,FALSE))</f>
        <v>BLOQUE 60</v>
      </c>
      <c r="J2383" s="74" t="str">
        <f t="shared" si="155"/>
        <v>SA</v>
      </c>
      <c r="K2383" s="74" t="str">
        <f t="shared" si="154"/>
        <v>SACHA</v>
      </c>
      <c r="L2383" s="74" t="str">
        <f t="shared" si="154"/>
        <v>PAD</v>
      </c>
      <c r="M2383" s="74" t="str">
        <f t="shared" si="152"/>
        <v>SACHA-093</v>
      </c>
      <c r="N2383" s="71" t="s">
        <v>3382</v>
      </c>
    </row>
    <row r="2384" spans="1:14" hidden="1">
      <c r="A2384" s="74" t="s">
        <v>2960</v>
      </c>
      <c r="B2384" s="74" t="s">
        <v>7976</v>
      </c>
      <c r="C2384" s="74" t="s">
        <v>3124</v>
      </c>
      <c r="D2384" s="74" t="s">
        <v>3374</v>
      </c>
      <c r="E2384" s="74" t="s">
        <v>8110</v>
      </c>
      <c r="F2384" s="74" t="s">
        <v>8111</v>
      </c>
      <c r="G2384" s="74" t="s">
        <v>8111</v>
      </c>
      <c r="H2384" s="74" t="str">
        <f t="shared" si="153"/>
        <v>B60</v>
      </c>
      <c r="I2384" s="74" t="str">
        <f>IF(ISERROR(VLOOKUP(H2384,BD!BN$2:BO$51,2,FALSE)),"",VLOOKUP(H2384,BD!BN$2:BO$51,2,FALSE))</f>
        <v>BLOQUE 60</v>
      </c>
      <c r="J2384" s="74" t="str">
        <f t="shared" si="155"/>
        <v>SA</v>
      </c>
      <c r="K2384" s="74" t="str">
        <f t="shared" si="154"/>
        <v>SACHA</v>
      </c>
      <c r="L2384" s="74" t="str">
        <f t="shared" si="154"/>
        <v>PAD</v>
      </c>
      <c r="M2384" s="74" t="str">
        <f t="shared" si="152"/>
        <v>SACHA-095</v>
      </c>
      <c r="N2384" s="71" t="s">
        <v>3382</v>
      </c>
    </row>
    <row r="2385" spans="1:14" hidden="1">
      <c r="A2385" s="74" t="s">
        <v>2960</v>
      </c>
      <c r="B2385" s="74" t="s">
        <v>7976</v>
      </c>
      <c r="C2385" s="74" t="s">
        <v>3124</v>
      </c>
      <c r="D2385" s="74" t="s">
        <v>3374</v>
      </c>
      <c r="E2385" s="74" t="s">
        <v>8112</v>
      </c>
      <c r="F2385" s="74" t="s">
        <v>8113</v>
      </c>
      <c r="G2385" s="74" t="s">
        <v>8113</v>
      </c>
      <c r="H2385" s="74" t="str">
        <f t="shared" si="153"/>
        <v>B60</v>
      </c>
      <c r="I2385" s="74" t="str">
        <f>IF(ISERROR(VLOOKUP(H2385,BD!BN$2:BO$51,2,FALSE)),"",VLOOKUP(H2385,BD!BN$2:BO$51,2,FALSE))</f>
        <v>BLOQUE 60</v>
      </c>
      <c r="J2385" s="74" t="str">
        <f t="shared" si="155"/>
        <v>SA</v>
      </c>
      <c r="K2385" s="74" t="str">
        <f t="shared" si="154"/>
        <v>SACHA</v>
      </c>
      <c r="L2385" s="74" t="str">
        <f t="shared" si="154"/>
        <v>PAD</v>
      </c>
      <c r="M2385" s="74" t="str">
        <f t="shared" si="152"/>
        <v>SACHA-096</v>
      </c>
      <c r="N2385" s="71" t="s">
        <v>3382</v>
      </c>
    </row>
    <row r="2386" spans="1:14" hidden="1">
      <c r="A2386" s="74" t="s">
        <v>2960</v>
      </c>
      <c r="B2386" s="74" t="s">
        <v>7976</v>
      </c>
      <c r="C2386" s="74" t="s">
        <v>3124</v>
      </c>
      <c r="D2386" s="74" t="s">
        <v>3374</v>
      </c>
      <c r="E2386" s="74" t="s">
        <v>8114</v>
      </c>
      <c r="F2386" s="74" t="s">
        <v>8115</v>
      </c>
      <c r="G2386" s="74" t="s">
        <v>8115</v>
      </c>
      <c r="H2386" s="74" t="str">
        <f t="shared" si="153"/>
        <v>B60</v>
      </c>
      <c r="I2386" s="74" t="str">
        <f>IF(ISERROR(VLOOKUP(H2386,BD!BN$2:BO$51,2,FALSE)),"",VLOOKUP(H2386,BD!BN$2:BO$51,2,FALSE))</f>
        <v>BLOQUE 60</v>
      </c>
      <c r="J2386" s="74" t="str">
        <f t="shared" si="155"/>
        <v>SA</v>
      </c>
      <c r="K2386" s="74" t="str">
        <f t="shared" si="154"/>
        <v>SACHA</v>
      </c>
      <c r="L2386" s="74" t="str">
        <f t="shared" si="154"/>
        <v>PAD</v>
      </c>
      <c r="M2386" s="74" t="str">
        <f t="shared" si="152"/>
        <v>SACHA-097</v>
      </c>
      <c r="N2386" s="71" t="s">
        <v>3382</v>
      </c>
    </row>
    <row r="2387" spans="1:14" hidden="1">
      <c r="A2387" s="74" t="s">
        <v>2960</v>
      </c>
      <c r="B2387" s="74" t="s">
        <v>7976</v>
      </c>
      <c r="C2387" s="74" t="s">
        <v>3124</v>
      </c>
      <c r="D2387" s="74" t="s">
        <v>3374</v>
      </c>
      <c r="E2387" s="74" t="s">
        <v>8116</v>
      </c>
      <c r="F2387" s="74" t="s">
        <v>8117</v>
      </c>
      <c r="G2387" s="74" t="s">
        <v>8117</v>
      </c>
      <c r="H2387" s="74" t="str">
        <f t="shared" si="153"/>
        <v>B60</v>
      </c>
      <c r="I2387" s="74" t="str">
        <f>IF(ISERROR(VLOOKUP(H2387,BD!BN$2:BO$51,2,FALSE)),"",VLOOKUP(H2387,BD!BN$2:BO$51,2,FALSE))</f>
        <v>BLOQUE 60</v>
      </c>
      <c r="J2387" s="74" t="str">
        <f t="shared" si="155"/>
        <v>SA</v>
      </c>
      <c r="K2387" s="74" t="str">
        <f t="shared" si="154"/>
        <v>SACHA</v>
      </c>
      <c r="L2387" s="74" t="str">
        <f t="shared" si="154"/>
        <v>PAD</v>
      </c>
      <c r="M2387" s="74" t="str">
        <f t="shared" si="152"/>
        <v>SACHA-141</v>
      </c>
      <c r="N2387" s="71" t="s">
        <v>3382</v>
      </c>
    </row>
    <row r="2388" spans="1:14" hidden="1">
      <c r="A2388" s="74" t="s">
        <v>2960</v>
      </c>
      <c r="B2388" s="74" t="s">
        <v>7976</v>
      </c>
      <c r="C2388" s="74" t="s">
        <v>3124</v>
      </c>
      <c r="D2388" s="74" t="s">
        <v>3374</v>
      </c>
      <c r="E2388" s="74" t="s">
        <v>8118</v>
      </c>
      <c r="F2388" s="74" t="s">
        <v>8119</v>
      </c>
      <c r="G2388" s="74" t="s">
        <v>8119</v>
      </c>
      <c r="H2388" s="74" t="str">
        <f t="shared" si="153"/>
        <v>B60</v>
      </c>
      <c r="I2388" s="74" t="str">
        <f>IF(ISERROR(VLOOKUP(H2388,BD!BN$2:BO$51,2,FALSE)),"",VLOOKUP(H2388,BD!BN$2:BO$51,2,FALSE))</f>
        <v>BLOQUE 60</v>
      </c>
      <c r="J2388" s="74" t="str">
        <f t="shared" si="155"/>
        <v>SA</v>
      </c>
      <c r="K2388" s="74" t="str">
        <f t="shared" si="154"/>
        <v>SACHA</v>
      </c>
      <c r="L2388" s="74" t="str">
        <f t="shared" si="154"/>
        <v>PAD</v>
      </c>
      <c r="M2388" s="74" t="str">
        <f t="shared" si="152"/>
        <v>SACHA-142</v>
      </c>
      <c r="N2388" s="71" t="s">
        <v>3382</v>
      </c>
    </row>
    <row r="2389" spans="1:14" hidden="1">
      <c r="A2389" s="74" t="s">
        <v>2960</v>
      </c>
      <c r="B2389" s="74" t="s">
        <v>7976</v>
      </c>
      <c r="C2389" s="74" t="s">
        <v>3124</v>
      </c>
      <c r="D2389" s="74" t="s">
        <v>3374</v>
      </c>
      <c r="E2389" s="74" t="s">
        <v>8120</v>
      </c>
      <c r="F2389" s="74" t="s">
        <v>8121</v>
      </c>
      <c r="G2389" s="74" t="s">
        <v>8121</v>
      </c>
      <c r="H2389" s="74" t="str">
        <f t="shared" si="153"/>
        <v>B60</v>
      </c>
      <c r="I2389" s="74" t="str">
        <f>IF(ISERROR(VLOOKUP(H2389,BD!BN$2:BO$51,2,FALSE)),"",VLOOKUP(H2389,BD!BN$2:BO$51,2,FALSE))</f>
        <v>BLOQUE 60</v>
      </c>
      <c r="J2389" s="74" t="str">
        <f t="shared" si="155"/>
        <v>SA</v>
      </c>
      <c r="K2389" s="74" t="str">
        <f t="shared" si="154"/>
        <v>SACHA</v>
      </c>
      <c r="L2389" s="74" t="str">
        <f t="shared" si="154"/>
        <v>PAD</v>
      </c>
      <c r="M2389" s="74" t="str">
        <f t="shared" ref="M2389:M2452" si="156">+IF(F2389=F2388,E2389&amp;RIGHT(G2389,2),E2389)</f>
        <v>SACHA-143</v>
      </c>
      <c r="N2389" s="71" t="s">
        <v>3382</v>
      </c>
    </row>
    <row r="2390" spans="1:14" hidden="1">
      <c r="A2390" s="74" t="s">
        <v>2960</v>
      </c>
      <c r="B2390" s="74" t="s">
        <v>7976</v>
      </c>
      <c r="C2390" s="74" t="s">
        <v>3124</v>
      </c>
      <c r="D2390" s="74" t="s">
        <v>3374</v>
      </c>
      <c r="E2390" s="74" t="s">
        <v>8122</v>
      </c>
      <c r="F2390" s="74" t="s">
        <v>8123</v>
      </c>
      <c r="G2390" s="74" t="s">
        <v>8123</v>
      </c>
      <c r="H2390" s="74" t="str">
        <f t="shared" si="153"/>
        <v>B60</v>
      </c>
      <c r="I2390" s="74" t="str">
        <f>IF(ISERROR(VLOOKUP(H2390,BD!BN$2:BO$51,2,FALSE)),"",VLOOKUP(H2390,BD!BN$2:BO$51,2,FALSE))</f>
        <v>BLOQUE 60</v>
      </c>
      <c r="J2390" s="74" t="str">
        <f t="shared" si="155"/>
        <v>SA</v>
      </c>
      <c r="K2390" s="74" t="str">
        <f t="shared" si="154"/>
        <v>SACHA</v>
      </c>
      <c r="L2390" s="74" t="str">
        <f t="shared" si="154"/>
        <v>PAD</v>
      </c>
      <c r="M2390" s="74" t="str">
        <f t="shared" si="156"/>
        <v>SACHA-033</v>
      </c>
      <c r="N2390" s="71" t="s">
        <v>3382</v>
      </c>
    </row>
    <row r="2391" spans="1:14" hidden="1">
      <c r="A2391" s="74" t="s">
        <v>2960</v>
      </c>
      <c r="B2391" s="74" t="s">
        <v>7976</v>
      </c>
      <c r="C2391" s="74" t="s">
        <v>3124</v>
      </c>
      <c r="D2391" s="74" t="s">
        <v>3374</v>
      </c>
      <c r="E2391" s="74" t="s">
        <v>8124</v>
      </c>
      <c r="F2391" s="74" t="s">
        <v>8125</v>
      </c>
      <c r="G2391" s="74" t="s">
        <v>8125</v>
      </c>
      <c r="H2391" s="74" t="str">
        <f t="shared" si="153"/>
        <v>B60</v>
      </c>
      <c r="I2391" s="74" t="str">
        <f>IF(ISERROR(VLOOKUP(H2391,BD!BN$2:BO$51,2,FALSE)),"",VLOOKUP(H2391,BD!BN$2:BO$51,2,FALSE))</f>
        <v>BLOQUE 60</v>
      </c>
      <c r="J2391" s="74" t="str">
        <f t="shared" si="155"/>
        <v>SA</v>
      </c>
      <c r="K2391" s="74" t="str">
        <f t="shared" si="154"/>
        <v>SACHA</v>
      </c>
      <c r="L2391" s="74" t="str">
        <f t="shared" si="154"/>
        <v>PAD</v>
      </c>
      <c r="M2391" s="74" t="str">
        <f t="shared" si="156"/>
        <v>SACHA-034</v>
      </c>
      <c r="N2391" s="71" t="s">
        <v>3382</v>
      </c>
    </row>
    <row r="2392" spans="1:14" hidden="1">
      <c r="A2392" s="74" t="s">
        <v>2960</v>
      </c>
      <c r="B2392" s="74" t="s">
        <v>7976</v>
      </c>
      <c r="C2392" s="74" t="s">
        <v>3124</v>
      </c>
      <c r="D2392" s="74" t="s">
        <v>3374</v>
      </c>
      <c r="E2392" s="74" t="s">
        <v>8126</v>
      </c>
      <c r="F2392" s="74" t="s">
        <v>8127</v>
      </c>
      <c r="G2392" s="74" t="s">
        <v>8127</v>
      </c>
      <c r="H2392" s="74" t="str">
        <f t="shared" si="153"/>
        <v>B60</v>
      </c>
      <c r="I2392" s="74" t="str">
        <f>IF(ISERROR(VLOOKUP(H2392,BD!BN$2:BO$51,2,FALSE)),"",VLOOKUP(H2392,BD!BN$2:BO$51,2,FALSE))</f>
        <v>BLOQUE 60</v>
      </c>
      <c r="J2392" s="74" t="str">
        <f t="shared" si="155"/>
        <v>SA</v>
      </c>
      <c r="K2392" s="74" t="str">
        <f t="shared" si="154"/>
        <v>SACHA</v>
      </c>
      <c r="L2392" s="74" t="str">
        <f t="shared" si="154"/>
        <v>PAD</v>
      </c>
      <c r="M2392" s="74" t="str">
        <f t="shared" si="156"/>
        <v>SACHA-001P</v>
      </c>
      <c r="N2392" s="71" t="s">
        <v>3382</v>
      </c>
    </row>
    <row r="2393" spans="1:14" hidden="1">
      <c r="A2393" s="74" t="s">
        <v>2960</v>
      </c>
      <c r="B2393" s="74" t="s">
        <v>7976</v>
      </c>
      <c r="C2393" s="74" t="s">
        <v>3124</v>
      </c>
      <c r="D2393" s="74" t="s">
        <v>3374</v>
      </c>
      <c r="E2393" s="74" t="s">
        <v>8128</v>
      </c>
      <c r="F2393" s="74" t="s">
        <v>8129</v>
      </c>
      <c r="G2393" s="74" t="s">
        <v>8129</v>
      </c>
      <c r="H2393" s="74" t="str">
        <f t="shared" si="153"/>
        <v>B60</v>
      </c>
      <c r="I2393" s="74" t="str">
        <f>IF(ISERROR(VLOOKUP(H2393,BD!BN$2:BO$51,2,FALSE)),"",VLOOKUP(H2393,BD!BN$2:BO$51,2,FALSE))</f>
        <v>BLOQUE 60</v>
      </c>
      <c r="J2393" s="74" t="str">
        <f t="shared" si="155"/>
        <v>SA</v>
      </c>
      <c r="K2393" s="74" t="str">
        <f t="shared" si="154"/>
        <v>SACHA</v>
      </c>
      <c r="L2393" s="74" t="str">
        <f t="shared" si="154"/>
        <v>PAD</v>
      </c>
      <c r="M2393" s="74" t="str">
        <f t="shared" si="156"/>
        <v>SACHA-002</v>
      </c>
      <c r="N2393" s="71" t="s">
        <v>3382</v>
      </c>
    </row>
    <row r="2394" spans="1:14" hidden="1">
      <c r="A2394" s="74" t="s">
        <v>2960</v>
      </c>
      <c r="B2394" s="74" t="s">
        <v>7976</v>
      </c>
      <c r="C2394" s="74" t="s">
        <v>3124</v>
      </c>
      <c r="D2394" s="74" t="s">
        <v>3374</v>
      </c>
      <c r="E2394" s="74" t="s">
        <v>8130</v>
      </c>
      <c r="F2394" s="74" t="s">
        <v>8131</v>
      </c>
      <c r="G2394" s="74" t="s">
        <v>8131</v>
      </c>
      <c r="H2394" s="74" t="str">
        <f t="shared" si="153"/>
        <v>B60</v>
      </c>
      <c r="I2394" s="74" t="str">
        <f>IF(ISERROR(VLOOKUP(H2394,BD!BN$2:BO$51,2,FALSE)),"",VLOOKUP(H2394,BD!BN$2:BO$51,2,FALSE))</f>
        <v>BLOQUE 60</v>
      </c>
      <c r="J2394" s="74" t="str">
        <f t="shared" si="155"/>
        <v>SA</v>
      </c>
      <c r="K2394" s="74" t="str">
        <f t="shared" si="154"/>
        <v>SACHA</v>
      </c>
      <c r="L2394" s="74" t="str">
        <f t="shared" si="154"/>
        <v>PAD</v>
      </c>
      <c r="M2394" s="74" t="str">
        <f t="shared" si="156"/>
        <v>SACHA-075</v>
      </c>
      <c r="N2394" s="71" t="s">
        <v>3382</v>
      </c>
    </row>
    <row r="2395" spans="1:14" hidden="1">
      <c r="A2395" s="74" t="s">
        <v>2960</v>
      </c>
      <c r="B2395" s="74" t="s">
        <v>7976</v>
      </c>
      <c r="C2395" s="74" t="s">
        <v>3124</v>
      </c>
      <c r="D2395" s="74" t="s">
        <v>3374</v>
      </c>
      <c r="E2395" s="74" t="s">
        <v>8132</v>
      </c>
      <c r="F2395" s="74" t="s">
        <v>8133</v>
      </c>
      <c r="G2395" s="74" t="s">
        <v>8133</v>
      </c>
      <c r="H2395" s="74" t="str">
        <f t="shared" si="153"/>
        <v>B60</v>
      </c>
      <c r="I2395" s="74" t="str">
        <f>IF(ISERROR(VLOOKUP(H2395,BD!BN$2:BO$51,2,FALSE)),"",VLOOKUP(H2395,BD!BN$2:BO$51,2,FALSE))</f>
        <v>BLOQUE 60</v>
      </c>
      <c r="J2395" s="74" t="str">
        <f t="shared" si="155"/>
        <v>SA</v>
      </c>
      <c r="K2395" s="74" t="str">
        <f t="shared" si="154"/>
        <v>SACHA</v>
      </c>
      <c r="L2395" s="74" t="str">
        <f t="shared" si="154"/>
        <v>PAD</v>
      </c>
      <c r="M2395" s="74" t="str">
        <f t="shared" si="156"/>
        <v>SACHA-076</v>
      </c>
      <c r="N2395" s="71" t="s">
        <v>3382</v>
      </c>
    </row>
    <row r="2396" spans="1:14" hidden="1">
      <c r="A2396" s="74" t="s">
        <v>2960</v>
      </c>
      <c r="B2396" s="74" t="s">
        <v>7976</v>
      </c>
      <c r="C2396" s="74" t="s">
        <v>3124</v>
      </c>
      <c r="D2396" s="74" t="s">
        <v>3374</v>
      </c>
      <c r="E2396" s="74" t="s">
        <v>8134</v>
      </c>
      <c r="F2396" s="74" t="s">
        <v>8135</v>
      </c>
      <c r="G2396" s="74" t="s">
        <v>8135</v>
      </c>
      <c r="H2396" s="74" t="str">
        <f t="shared" si="153"/>
        <v>B60</v>
      </c>
      <c r="I2396" s="74" t="str">
        <f>IF(ISERROR(VLOOKUP(H2396,BD!BN$2:BO$51,2,FALSE)),"",VLOOKUP(H2396,BD!BN$2:BO$51,2,FALSE))</f>
        <v>BLOQUE 60</v>
      </c>
      <c r="J2396" s="74" t="str">
        <f t="shared" si="155"/>
        <v>SA</v>
      </c>
      <c r="K2396" s="74" t="str">
        <f t="shared" si="154"/>
        <v>SACHA</v>
      </c>
      <c r="L2396" s="74" t="str">
        <f t="shared" si="154"/>
        <v>PAD</v>
      </c>
      <c r="M2396" s="74" t="str">
        <f t="shared" si="156"/>
        <v>SACHA-077</v>
      </c>
      <c r="N2396" s="71" t="s">
        <v>3382</v>
      </c>
    </row>
    <row r="2397" spans="1:14" hidden="1">
      <c r="A2397" s="74" t="s">
        <v>2960</v>
      </c>
      <c r="B2397" s="74" t="s">
        <v>7976</v>
      </c>
      <c r="C2397" s="74" t="s">
        <v>3124</v>
      </c>
      <c r="D2397" s="74" t="s">
        <v>3374</v>
      </c>
      <c r="E2397" s="74" t="s">
        <v>8136</v>
      </c>
      <c r="F2397" s="74" t="s">
        <v>8137</v>
      </c>
      <c r="G2397" s="74" t="s">
        <v>8137</v>
      </c>
      <c r="H2397" s="74" t="str">
        <f t="shared" si="153"/>
        <v>B60</v>
      </c>
      <c r="I2397" s="74" t="str">
        <f>IF(ISERROR(VLOOKUP(H2397,BD!BN$2:BO$51,2,FALSE)),"",VLOOKUP(H2397,BD!BN$2:BO$51,2,FALSE))</f>
        <v>BLOQUE 60</v>
      </c>
      <c r="J2397" s="74" t="str">
        <f t="shared" si="155"/>
        <v>SA</v>
      </c>
      <c r="K2397" s="74" t="str">
        <f t="shared" si="154"/>
        <v>SACHA</v>
      </c>
      <c r="L2397" s="74" t="str">
        <f t="shared" si="154"/>
        <v>PAD</v>
      </c>
      <c r="M2397" s="74" t="str">
        <f t="shared" si="156"/>
        <v>SACHA-078</v>
      </c>
      <c r="N2397" s="71" t="s">
        <v>3382</v>
      </c>
    </row>
    <row r="2398" spans="1:14" hidden="1">
      <c r="A2398" s="74" t="s">
        <v>2960</v>
      </c>
      <c r="B2398" s="74" t="s">
        <v>7976</v>
      </c>
      <c r="C2398" s="74" t="s">
        <v>3124</v>
      </c>
      <c r="D2398" s="74" t="s">
        <v>3374</v>
      </c>
      <c r="E2398" s="74" t="s">
        <v>8138</v>
      </c>
      <c r="F2398" s="74" t="s">
        <v>8139</v>
      </c>
      <c r="G2398" s="74" t="s">
        <v>8139</v>
      </c>
      <c r="H2398" s="74" t="str">
        <f t="shared" si="153"/>
        <v>B60</v>
      </c>
      <c r="I2398" s="74" t="str">
        <f>IF(ISERROR(VLOOKUP(H2398,BD!BN$2:BO$51,2,FALSE)),"",VLOOKUP(H2398,BD!BN$2:BO$51,2,FALSE))</f>
        <v>BLOQUE 60</v>
      </c>
      <c r="J2398" s="74" t="str">
        <f t="shared" si="155"/>
        <v>SA</v>
      </c>
      <c r="K2398" s="74" t="str">
        <f t="shared" si="154"/>
        <v>SACHA</v>
      </c>
      <c r="L2398" s="74" t="str">
        <f t="shared" si="154"/>
        <v>PAD</v>
      </c>
      <c r="M2398" s="74" t="str">
        <f t="shared" si="156"/>
        <v>SACHA-079</v>
      </c>
      <c r="N2398" s="71" t="s">
        <v>3382</v>
      </c>
    </row>
    <row r="2399" spans="1:14" hidden="1">
      <c r="A2399" s="74" t="s">
        <v>2960</v>
      </c>
      <c r="B2399" s="74" t="s">
        <v>7976</v>
      </c>
      <c r="C2399" s="74" t="s">
        <v>3124</v>
      </c>
      <c r="D2399" s="74" t="s">
        <v>3374</v>
      </c>
      <c r="E2399" s="74" t="s">
        <v>8140</v>
      </c>
      <c r="F2399" s="74" t="s">
        <v>8141</v>
      </c>
      <c r="G2399" s="74" t="s">
        <v>8141</v>
      </c>
      <c r="H2399" s="74" t="str">
        <f t="shared" si="153"/>
        <v>B60</v>
      </c>
      <c r="I2399" s="74" t="str">
        <f>IF(ISERROR(VLOOKUP(H2399,BD!BN$2:BO$51,2,FALSE)),"",VLOOKUP(H2399,BD!BN$2:BO$51,2,FALSE))</f>
        <v>BLOQUE 60</v>
      </c>
      <c r="J2399" s="74" t="str">
        <f t="shared" si="155"/>
        <v>SA</v>
      </c>
      <c r="K2399" s="74" t="str">
        <f t="shared" si="154"/>
        <v>SACHA</v>
      </c>
      <c r="L2399" s="74" t="str">
        <f t="shared" si="154"/>
        <v>PAD</v>
      </c>
      <c r="M2399" s="74" t="str">
        <f t="shared" si="156"/>
        <v>SACHA-080</v>
      </c>
      <c r="N2399" s="71" t="s">
        <v>3382</v>
      </c>
    </row>
    <row r="2400" spans="1:14" hidden="1">
      <c r="A2400" s="74" t="s">
        <v>2960</v>
      </c>
      <c r="B2400" s="74" t="s">
        <v>7976</v>
      </c>
      <c r="C2400" s="74" t="s">
        <v>3124</v>
      </c>
      <c r="D2400" s="74" t="s">
        <v>3374</v>
      </c>
      <c r="E2400" s="74" t="s">
        <v>8142</v>
      </c>
      <c r="F2400" s="74" t="s">
        <v>8143</v>
      </c>
      <c r="G2400" s="74" t="s">
        <v>8143</v>
      </c>
      <c r="H2400" s="74" t="str">
        <f t="shared" si="153"/>
        <v>B60</v>
      </c>
      <c r="I2400" s="74" t="str">
        <f>IF(ISERROR(VLOOKUP(H2400,BD!BN$2:BO$51,2,FALSE)),"",VLOOKUP(H2400,BD!BN$2:BO$51,2,FALSE))</f>
        <v>BLOQUE 60</v>
      </c>
      <c r="J2400" s="74" t="str">
        <f t="shared" si="155"/>
        <v>SA</v>
      </c>
      <c r="K2400" s="74" t="str">
        <f t="shared" si="154"/>
        <v>SACHA</v>
      </c>
      <c r="L2400" s="74" t="str">
        <f t="shared" si="154"/>
        <v>PAD</v>
      </c>
      <c r="M2400" s="74" t="str">
        <f t="shared" si="156"/>
        <v>SACHA-081</v>
      </c>
      <c r="N2400" s="71" t="s">
        <v>3382</v>
      </c>
    </row>
    <row r="2401" spans="1:14" hidden="1">
      <c r="A2401" s="74" t="s">
        <v>2960</v>
      </c>
      <c r="B2401" s="74" t="s">
        <v>7976</v>
      </c>
      <c r="C2401" s="74" t="s">
        <v>3124</v>
      </c>
      <c r="D2401" s="74" t="s">
        <v>3374</v>
      </c>
      <c r="E2401" s="74" t="s">
        <v>8144</v>
      </c>
      <c r="F2401" s="74" t="s">
        <v>8145</v>
      </c>
      <c r="G2401" s="74" t="s">
        <v>8145</v>
      </c>
      <c r="H2401" s="74" t="str">
        <f t="shared" si="153"/>
        <v>B60</v>
      </c>
      <c r="I2401" s="74" t="str">
        <f>IF(ISERROR(VLOOKUP(H2401,BD!BN$2:BO$51,2,FALSE)),"",VLOOKUP(H2401,BD!BN$2:BO$51,2,FALSE))</f>
        <v>BLOQUE 60</v>
      </c>
      <c r="J2401" s="74" t="str">
        <f t="shared" si="155"/>
        <v>SA</v>
      </c>
      <c r="K2401" s="74" t="str">
        <f t="shared" si="154"/>
        <v>SACHA</v>
      </c>
      <c r="L2401" s="74" t="str">
        <f t="shared" si="154"/>
        <v>PAD</v>
      </c>
      <c r="M2401" s="74" t="str">
        <f t="shared" si="156"/>
        <v>SACHA-082</v>
      </c>
      <c r="N2401" s="71" t="s">
        <v>3382</v>
      </c>
    </row>
    <row r="2402" spans="1:14" hidden="1">
      <c r="A2402" s="74" t="s">
        <v>2960</v>
      </c>
      <c r="B2402" s="74" t="s">
        <v>7976</v>
      </c>
      <c r="C2402" s="74" t="s">
        <v>3124</v>
      </c>
      <c r="D2402" s="74" t="s">
        <v>3374</v>
      </c>
      <c r="E2402" s="74" t="s">
        <v>8146</v>
      </c>
      <c r="F2402" s="74" t="s">
        <v>8147</v>
      </c>
      <c r="G2402" s="74" t="s">
        <v>8147</v>
      </c>
      <c r="H2402" s="74" t="str">
        <f t="shared" si="153"/>
        <v>B60</v>
      </c>
      <c r="I2402" s="74" t="str">
        <f>IF(ISERROR(VLOOKUP(H2402,BD!BN$2:BO$51,2,FALSE)),"",VLOOKUP(H2402,BD!BN$2:BO$51,2,FALSE))</f>
        <v>BLOQUE 60</v>
      </c>
      <c r="J2402" s="74" t="str">
        <f t="shared" si="155"/>
        <v>SA</v>
      </c>
      <c r="K2402" s="74" t="str">
        <f t="shared" si="154"/>
        <v>SACHA</v>
      </c>
      <c r="L2402" s="74" t="str">
        <f t="shared" si="154"/>
        <v>PAD</v>
      </c>
      <c r="M2402" s="74" t="str">
        <f t="shared" si="156"/>
        <v>SACHA-083</v>
      </c>
      <c r="N2402" s="71" t="s">
        <v>3382</v>
      </c>
    </row>
    <row r="2403" spans="1:14" hidden="1">
      <c r="A2403" s="74" t="s">
        <v>2960</v>
      </c>
      <c r="B2403" s="74" t="s">
        <v>7976</v>
      </c>
      <c r="C2403" s="74" t="s">
        <v>3124</v>
      </c>
      <c r="D2403" s="74" t="s">
        <v>3374</v>
      </c>
      <c r="E2403" s="74" t="s">
        <v>8148</v>
      </c>
      <c r="F2403" s="74" t="s">
        <v>8149</v>
      </c>
      <c r="G2403" s="74" t="s">
        <v>8149</v>
      </c>
      <c r="H2403" s="74" t="str">
        <f t="shared" si="153"/>
        <v>B60</v>
      </c>
      <c r="I2403" s="74" t="str">
        <f>IF(ISERROR(VLOOKUP(H2403,BD!BN$2:BO$51,2,FALSE)),"",VLOOKUP(H2403,BD!BN$2:BO$51,2,FALSE))</f>
        <v>BLOQUE 60</v>
      </c>
      <c r="J2403" s="74" t="str">
        <f t="shared" si="155"/>
        <v>SA</v>
      </c>
      <c r="K2403" s="74" t="str">
        <f t="shared" si="154"/>
        <v>SACHA</v>
      </c>
      <c r="L2403" s="74" t="str">
        <f t="shared" si="154"/>
        <v>PAD</v>
      </c>
      <c r="M2403" s="74" t="str">
        <f t="shared" si="156"/>
        <v>SACHA-084</v>
      </c>
      <c r="N2403" s="71" t="s">
        <v>3382</v>
      </c>
    </row>
    <row r="2404" spans="1:14" hidden="1">
      <c r="A2404" s="74" t="s">
        <v>2960</v>
      </c>
      <c r="B2404" s="74" t="s">
        <v>7976</v>
      </c>
      <c r="C2404" s="74" t="s">
        <v>3124</v>
      </c>
      <c r="D2404" s="74" t="s">
        <v>3374</v>
      </c>
      <c r="E2404" s="74" t="s">
        <v>8150</v>
      </c>
      <c r="F2404" s="74" t="s">
        <v>8151</v>
      </c>
      <c r="G2404" s="74" t="s">
        <v>8151</v>
      </c>
      <c r="H2404" s="74" t="str">
        <f t="shared" si="153"/>
        <v>B60</v>
      </c>
      <c r="I2404" s="74" t="str">
        <f>IF(ISERROR(VLOOKUP(H2404,BD!BN$2:BO$51,2,FALSE)),"",VLOOKUP(H2404,BD!BN$2:BO$51,2,FALSE))</f>
        <v>BLOQUE 60</v>
      </c>
      <c r="J2404" s="74" t="str">
        <f t="shared" si="155"/>
        <v>SA</v>
      </c>
      <c r="K2404" s="74" t="str">
        <f t="shared" si="154"/>
        <v>SACHA</v>
      </c>
      <c r="L2404" s="74" t="str">
        <f t="shared" si="154"/>
        <v>PAD</v>
      </c>
      <c r="M2404" s="74" t="str">
        <f t="shared" si="156"/>
        <v>SACHA-085</v>
      </c>
      <c r="N2404" s="71" t="s">
        <v>3382</v>
      </c>
    </row>
    <row r="2405" spans="1:14" hidden="1">
      <c r="A2405" s="74" t="s">
        <v>2960</v>
      </c>
      <c r="B2405" s="74" t="s">
        <v>7976</v>
      </c>
      <c r="C2405" s="74" t="s">
        <v>3124</v>
      </c>
      <c r="D2405" s="74" t="s">
        <v>3374</v>
      </c>
      <c r="E2405" s="74" t="s">
        <v>8152</v>
      </c>
      <c r="F2405" s="74" t="s">
        <v>8153</v>
      </c>
      <c r="G2405" s="74" t="s">
        <v>8153</v>
      </c>
      <c r="H2405" s="74" t="str">
        <f t="shared" si="153"/>
        <v>B60</v>
      </c>
      <c r="I2405" s="74" t="str">
        <f>IF(ISERROR(VLOOKUP(H2405,BD!BN$2:BO$51,2,FALSE)),"",VLOOKUP(H2405,BD!BN$2:BO$51,2,FALSE))</f>
        <v>BLOQUE 60</v>
      </c>
      <c r="J2405" s="74" t="str">
        <f t="shared" si="155"/>
        <v>SA</v>
      </c>
      <c r="K2405" s="74" t="str">
        <f t="shared" si="154"/>
        <v>SACHA</v>
      </c>
      <c r="L2405" s="74" t="str">
        <f t="shared" si="154"/>
        <v>PAD</v>
      </c>
      <c r="M2405" s="74" t="str">
        <f t="shared" si="156"/>
        <v>SACHA-086</v>
      </c>
      <c r="N2405" s="71" t="s">
        <v>3382</v>
      </c>
    </row>
    <row r="2406" spans="1:14" hidden="1">
      <c r="A2406" s="74" t="s">
        <v>2960</v>
      </c>
      <c r="B2406" s="74" t="s">
        <v>7976</v>
      </c>
      <c r="C2406" s="74" t="s">
        <v>3124</v>
      </c>
      <c r="D2406" s="74" t="s">
        <v>3374</v>
      </c>
      <c r="E2406" s="74" t="s">
        <v>8154</v>
      </c>
      <c r="F2406" s="74" t="s">
        <v>8155</v>
      </c>
      <c r="G2406" s="74" t="s">
        <v>8155</v>
      </c>
      <c r="H2406" s="74" t="str">
        <f t="shared" si="153"/>
        <v>B60</v>
      </c>
      <c r="I2406" s="74" t="str">
        <f>IF(ISERROR(VLOOKUP(H2406,BD!BN$2:BO$51,2,FALSE)),"",VLOOKUP(H2406,BD!BN$2:BO$51,2,FALSE))</f>
        <v>BLOQUE 60</v>
      </c>
      <c r="J2406" s="74" t="str">
        <f t="shared" si="155"/>
        <v>SA</v>
      </c>
      <c r="K2406" s="74" t="str">
        <f t="shared" si="154"/>
        <v>SACHA</v>
      </c>
      <c r="L2406" s="74" t="str">
        <f t="shared" si="154"/>
        <v>PAD</v>
      </c>
      <c r="M2406" s="74" t="str">
        <f t="shared" si="156"/>
        <v>SACHA-035</v>
      </c>
      <c r="N2406" s="71" t="s">
        <v>3382</v>
      </c>
    </row>
    <row r="2407" spans="1:14" hidden="1">
      <c r="A2407" s="74" t="s">
        <v>2960</v>
      </c>
      <c r="B2407" s="74" t="s">
        <v>7976</v>
      </c>
      <c r="C2407" s="74" t="s">
        <v>3124</v>
      </c>
      <c r="D2407" s="74" t="s">
        <v>3374</v>
      </c>
      <c r="E2407" s="74" t="s">
        <v>8156</v>
      </c>
      <c r="F2407" s="74" t="s">
        <v>8157</v>
      </c>
      <c r="G2407" s="74" t="s">
        <v>8157</v>
      </c>
      <c r="H2407" s="74" t="str">
        <f t="shared" si="153"/>
        <v>B60</v>
      </c>
      <c r="I2407" s="74" t="str">
        <f>IF(ISERROR(VLOOKUP(H2407,BD!BN$2:BO$51,2,FALSE)),"",VLOOKUP(H2407,BD!BN$2:BO$51,2,FALSE))</f>
        <v>BLOQUE 60</v>
      </c>
      <c r="J2407" s="74" t="str">
        <f t="shared" si="155"/>
        <v>SA</v>
      </c>
      <c r="K2407" s="74" t="str">
        <f t="shared" si="154"/>
        <v>SACHA</v>
      </c>
      <c r="L2407" s="74" t="str">
        <f t="shared" si="154"/>
        <v>PAD</v>
      </c>
      <c r="M2407" s="74" t="str">
        <f t="shared" si="156"/>
        <v>SACHA-132</v>
      </c>
      <c r="N2407" s="71" t="s">
        <v>3382</v>
      </c>
    </row>
    <row r="2408" spans="1:14" hidden="1">
      <c r="A2408" s="74" t="s">
        <v>2960</v>
      </c>
      <c r="B2408" s="74" t="s">
        <v>7976</v>
      </c>
      <c r="C2408" s="74" t="s">
        <v>3124</v>
      </c>
      <c r="D2408" s="74" t="s">
        <v>3374</v>
      </c>
      <c r="E2408" s="74" t="s">
        <v>8158</v>
      </c>
      <c r="F2408" s="74" t="s">
        <v>8159</v>
      </c>
      <c r="G2408" s="74" t="s">
        <v>8159</v>
      </c>
      <c r="H2408" s="74" t="str">
        <f>+A2408</f>
        <v>B60</v>
      </c>
      <c r="I2408" s="74" t="str">
        <f>IF(ISERROR(VLOOKUP(H2408,BD!BN$2:BO$51,2,FALSE)),"",VLOOKUP(H2408,BD!BN$2:BO$51,2,FALSE))</f>
        <v>BLOQUE 60</v>
      </c>
      <c r="J2408" s="74" t="str">
        <f>IF(B2408="","",B2408)</f>
        <v>SA</v>
      </c>
      <c r="K2408" s="74" t="str">
        <f>+C2408</f>
        <v>SACHA</v>
      </c>
      <c r="L2408" s="74" t="str">
        <f>+D2408</f>
        <v>PAD</v>
      </c>
      <c r="M2408" s="74" t="str">
        <f t="shared" si="156"/>
        <v>SACHA-133</v>
      </c>
      <c r="N2408" s="71" t="s">
        <v>3382</v>
      </c>
    </row>
    <row r="2409" spans="1:14" hidden="1">
      <c r="A2409" s="74" t="s">
        <v>2960</v>
      </c>
      <c r="B2409" s="74" t="s">
        <v>7976</v>
      </c>
      <c r="C2409" s="74" t="s">
        <v>3124</v>
      </c>
      <c r="D2409" s="74" t="s">
        <v>3374</v>
      </c>
      <c r="E2409" s="74" t="s">
        <v>8158</v>
      </c>
      <c r="F2409" s="74" t="s">
        <v>8159</v>
      </c>
      <c r="G2409" s="74" t="s">
        <v>8160</v>
      </c>
      <c r="H2409" s="74" t="str">
        <f t="shared" si="153"/>
        <v>B60</v>
      </c>
      <c r="I2409" s="74" t="str">
        <f>IF(ISERROR(VLOOKUP(H2409,BD!BN$2:BO$51,2,FALSE)),"",VLOOKUP(H2409,BD!BN$2:BO$51,2,FALSE))</f>
        <v>BLOQUE 60</v>
      </c>
      <c r="J2409" s="74" t="str">
        <f t="shared" si="155"/>
        <v>SA</v>
      </c>
      <c r="K2409" s="74" t="str">
        <f t="shared" si="154"/>
        <v>SACHA</v>
      </c>
      <c r="L2409" s="74" t="str">
        <f t="shared" si="154"/>
        <v>PAD</v>
      </c>
      <c r="M2409" s="74" t="str">
        <f t="shared" si="156"/>
        <v>SACHA-133R1</v>
      </c>
      <c r="N2409" s="71" t="s">
        <v>3578</v>
      </c>
    </row>
    <row r="2410" spans="1:14" hidden="1">
      <c r="A2410" s="74" t="s">
        <v>2960</v>
      </c>
      <c r="B2410" s="74" t="s">
        <v>7976</v>
      </c>
      <c r="C2410" s="74" t="s">
        <v>3124</v>
      </c>
      <c r="D2410" s="74" t="s">
        <v>3374</v>
      </c>
      <c r="E2410" s="74" t="s">
        <v>8161</v>
      </c>
      <c r="F2410" s="74" t="s">
        <v>8162</v>
      </c>
      <c r="G2410" s="74" t="s">
        <v>8162</v>
      </c>
      <c r="H2410" s="74" t="str">
        <f t="shared" si="153"/>
        <v>B60</v>
      </c>
      <c r="I2410" s="74" t="str">
        <f>IF(ISERROR(VLOOKUP(H2410,BD!BN$2:BO$51,2,FALSE)),"",VLOOKUP(H2410,BD!BN$2:BO$51,2,FALSE))</f>
        <v>BLOQUE 60</v>
      </c>
      <c r="J2410" s="74" t="str">
        <f t="shared" si="155"/>
        <v>SA</v>
      </c>
      <c r="K2410" s="74" t="str">
        <f t="shared" si="154"/>
        <v>SACHA</v>
      </c>
      <c r="L2410" s="74" t="str">
        <f t="shared" si="154"/>
        <v>PAD</v>
      </c>
      <c r="M2410" s="74" t="str">
        <f t="shared" si="156"/>
        <v>SACHA-134</v>
      </c>
      <c r="N2410" s="71" t="s">
        <v>3382</v>
      </c>
    </row>
    <row r="2411" spans="1:14" hidden="1">
      <c r="A2411" s="74" t="s">
        <v>2960</v>
      </c>
      <c r="B2411" s="74" t="s">
        <v>7976</v>
      </c>
      <c r="C2411" s="74" t="s">
        <v>3124</v>
      </c>
      <c r="D2411" s="74" t="s">
        <v>3374</v>
      </c>
      <c r="E2411" s="74" t="s">
        <v>8163</v>
      </c>
      <c r="F2411" s="74" t="s">
        <v>8164</v>
      </c>
      <c r="G2411" s="74" t="s">
        <v>8164</v>
      </c>
      <c r="H2411" s="74" t="str">
        <f t="shared" si="153"/>
        <v>B60</v>
      </c>
      <c r="I2411" s="74" t="str">
        <f>IF(ISERROR(VLOOKUP(H2411,BD!BN$2:BO$51,2,FALSE)),"",VLOOKUP(H2411,BD!BN$2:BO$51,2,FALSE))</f>
        <v>BLOQUE 60</v>
      </c>
      <c r="J2411" s="74" t="str">
        <f t="shared" si="155"/>
        <v>SA</v>
      </c>
      <c r="K2411" s="74" t="str">
        <f t="shared" si="154"/>
        <v>SACHA</v>
      </c>
      <c r="L2411" s="74" t="str">
        <f t="shared" si="154"/>
        <v>PAD</v>
      </c>
      <c r="M2411" s="74" t="str">
        <f t="shared" si="156"/>
        <v>SACHA-135</v>
      </c>
      <c r="N2411" s="71" t="s">
        <v>3382</v>
      </c>
    </row>
    <row r="2412" spans="1:14" hidden="1">
      <c r="A2412" s="74" t="s">
        <v>2960</v>
      </c>
      <c r="B2412" s="74" t="s">
        <v>7976</v>
      </c>
      <c r="C2412" s="74" t="s">
        <v>3124</v>
      </c>
      <c r="D2412" s="74" t="s">
        <v>3374</v>
      </c>
      <c r="E2412" s="74" t="s">
        <v>8165</v>
      </c>
      <c r="F2412" s="74" t="s">
        <v>8166</v>
      </c>
      <c r="G2412" s="74" t="s">
        <v>8166</v>
      </c>
      <c r="H2412" s="74" t="str">
        <f t="shared" si="153"/>
        <v>B60</v>
      </c>
      <c r="I2412" s="74" t="str">
        <f>IF(ISERROR(VLOOKUP(H2412,BD!BN$2:BO$51,2,FALSE)),"",VLOOKUP(H2412,BD!BN$2:BO$51,2,FALSE))</f>
        <v>BLOQUE 60</v>
      </c>
      <c r="J2412" s="74" t="str">
        <f t="shared" si="155"/>
        <v>SA</v>
      </c>
      <c r="K2412" s="74" t="str">
        <f t="shared" si="154"/>
        <v>SACHA</v>
      </c>
      <c r="L2412" s="74" t="str">
        <f t="shared" si="154"/>
        <v>PAD</v>
      </c>
      <c r="M2412" s="74" t="str">
        <f t="shared" si="156"/>
        <v>SACHA-136</v>
      </c>
      <c r="N2412" s="71" t="s">
        <v>3382</v>
      </c>
    </row>
    <row r="2413" spans="1:14" hidden="1">
      <c r="A2413" s="74" t="s">
        <v>2960</v>
      </c>
      <c r="B2413" s="74" t="s">
        <v>7976</v>
      </c>
      <c r="C2413" s="74" t="s">
        <v>3124</v>
      </c>
      <c r="D2413" s="74" t="s">
        <v>3374</v>
      </c>
      <c r="E2413" s="74" t="s">
        <v>8167</v>
      </c>
      <c r="F2413" s="74" t="s">
        <v>8168</v>
      </c>
      <c r="G2413" s="74" t="s">
        <v>8168</v>
      </c>
      <c r="H2413" s="74" t="str">
        <f t="shared" si="153"/>
        <v>B60</v>
      </c>
      <c r="I2413" s="74" t="str">
        <f>IF(ISERROR(VLOOKUP(H2413,BD!BN$2:BO$51,2,FALSE)),"",VLOOKUP(H2413,BD!BN$2:BO$51,2,FALSE))</f>
        <v>BLOQUE 60</v>
      </c>
      <c r="J2413" s="74" t="str">
        <f t="shared" si="155"/>
        <v>SA</v>
      </c>
      <c r="K2413" s="74" t="str">
        <f t="shared" si="154"/>
        <v>SACHA</v>
      </c>
      <c r="L2413" s="74" t="str">
        <f t="shared" si="154"/>
        <v>PAD</v>
      </c>
      <c r="M2413" s="74" t="str">
        <f t="shared" si="156"/>
        <v>SACHA-137</v>
      </c>
      <c r="N2413" s="71" t="s">
        <v>3382</v>
      </c>
    </row>
    <row r="2414" spans="1:14" hidden="1">
      <c r="A2414" s="74" t="s">
        <v>2960</v>
      </c>
      <c r="B2414" s="74" t="s">
        <v>7976</v>
      </c>
      <c r="C2414" s="74" t="s">
        <v>3124</v>
      </c>
      <c r="D2414" s="74" t="s">
        <v>3374</v>
      </c>
      <c r="E2414" s="74" t="s">
        <v>8169</v>
      </c>
      <c r="F2414" s="74" t="s">
        <v>8170</v>
      </c>
      <c r="G2414" s="74" t="s">
        <v>8170</v>
      </c>
      <c r="H2414" s="74" t="str">
        <f t="shared" si="153"/>
        <v>B60</v>
      </c>
      <c r="I2414" s="74" t="str">
        <f>IF(ISERROR(VLOOKUP(H2414,BD!BN$2:BO$51,2,FALSE)),"",VLOOKUP(H2414,BD!BN$2:BO$51,2,FALSE))</f>
        <v>BLOQUE 60</v>
      </c>
      <c r="J2414" s="74" t="str">
        <f t="shared" si="155"/>
        <v>SA</v>
      </c>
      <c r="K2414" s="74" t="str">
        <f t="shared" si="154"/>
        <v>SACHA</v>
      </c>
      <c r="L2414" s="74" t="str">
        <f t="shared" si="154"/>
        <v>PAD</v>
      </c>
      <c r="M2414" s="74" t="str">
        <f t="shared" si="156"/>
        <v>SACHA-138</v>
      </c>
      <c r="N2414" s="71" t="s">
        <v>3382</v>
      </c>
    </row>
    <row r="2415" spans="1:14" hidden="1">
      <c r="A2415" s="74" t="s">
        <v>2960</v>
      </c>
      <c r="B2415" s="74" t="s">
        <v>7976</v>
      </c>
      <c r="C2415" s="74" t="s">
        <v>3124</v>
      </c>
      <c r="D2415" s="74" t="s">
        <v>3374</v>
      </c>
      <c r="E2415" s="74" t="s">
        <v>8171</v>
      </c>
      <c r="F2415" s="74" t="s">
        <v>8172</v>
      </c>
      <c r="G2415" s="74" t="s">
        <v>8172</v>
      </c>
      <c r="H2415" s="74" t="str">
        <f t="shared" si="153"/>
        <v>B60</v>
      </c>
      <c r="I2415" s="74" t="str">
        <f>IF(ISERROR(VLOOKUP(H2415,BD!BN$2:BO$51,2,FALSE)),"",VLOOKUP(H2415,BD!BN$2:BO$51,2,FALSE))</f>
        <v>BLOQUE 60</v>
      </c>
      <c r="J2415" s="74" t="str">
        <f t="shared" si="155"/>
        <v>SA</v>
      </c>
      <c r="K2415" s="74" t="str">
        <f t="shared" si="154"/>
        <v>SACHA</v>
      </c>
      <c r="L2415" s="74" t="str">
        <f t="shared" si="154"/>
        <v>PAD</v>
      </c>
      <c r="M2415" s="74" t="str">
        <f t="shared" si="156"/>
        <v>SACHA-139</v>
      </c>
      <c r="N2415" s="71" t="s">
        <v>3382</v>
      </c>
    </row>
    <row r="2416" spans="1:14" hidden="1">
      <c r="A2416" s="74" t="s">
        <v>2960</v>
      </c>
      <c r="B2416" s="74" t="s">
        <v>7976</v>
      </c>
      <c r="C2416" s="74" t="s">
        <v>3124</v>
      </c>
      <c r="D2416" s="74" t="s">
        <v>3374</v>
      </c>
      <c r="E2416" s="74" t="s">
        <v>8173</v>
      </c>
      <c r="F2416" s="74" t="s">
        <v>8174</v>
      </c>
      <c r="G2416" s="74" t="s">
        <v>8174</v>
      </c>
      <c r="H2416" s="74" t="str">
        <f t="shared" si="153"/>
        <v>B60</v>
      </c>
      <c r="I2416" s="74" t="str">
        <f>IF(ISERROR(VLOOKUP(H2416,BD!BN$2:BO$51,2,FALSE)),"",VLOOKUP(H2416,BD!BN$2:BO$51,2,FALSE))</f>
        <v>BLOQUE 60</v>
      </c>
      <c r="J2416" s="74" t="str">
        <f t="shared" si="155"/>
        <v>SA</v>
      </c>
      <c r="K2416" s="74" t="str">
        <f t="shared" si="154"/>
        <v>SACHA</v>
      </c>
      <c r="L2416" s="74" t="str">
        <f t="shared" si="154"/>
        <v>PAD</v>
      </c>
      <c r="M2416" s="74" t="str">
        <f t="shared" si="156"/>
        <v>SACHA-182</v>
      </c>
      <c r="N2416" s="71" t="s">
        <v>3382</v>
      </c>
    </row>
    <row r="2417" spans="1:14" hidden="1">
      <c r="A2417" s="74" t="s">
        <v>2960</v>
      </c>
      <c r="B2417" s="74" t="s">
        <v>7976</v>
      </c>
      <c r="C2417" s="74" t="s">
        <v>3124</v>
      </c>
      <c r="D2417" s="74" t="s">
        <v>3374</v>
      </c>
      <c r="E2417" s="74" t="s">
        <v>8175</v>
      </c>
      <c r="F2417" s="74" t="s">
        <v>8176</v>
      </c>
      <c r="G2417" s="74" t="s">
        <v>8176</v>
      </c>
      <c r="H2417" s="74" t="str">
        <f t="shared" si="153"/>
        <v>B60</v>
      </c>
      <c r="I2417" s="74" t="str">
        <f>IF(ISERROR(VLOOKUP(H2417,BD!BN$2:BO$51,2,FALSE)),"",VLOOKUP(H2417,BD!BN$2:BO$51,2,FALSE))</f>
        <v>BLOQUE 60</v>
      </c>
      <c r="J2417" s="74" t="str">
        <f t="shared" si="155"/>
        <v>SA</v>
      </c>
      <c r="K2417" s="74" t="str">
        <f t="shared" si="154"/>
        <v>SACHA</v>
      </c>
      <c r="L2417" s="74" t="str">
        <f t="shared" si="154"/>
        <v>PAD</v>
      </c>
      <c r="M2417" s="74" t="str">
        <f t="shared" si="156"/>
        <v>SACHA-183</v>
      </c>
      <c r="N2417" s="71" t="s">
        <v>3382</v>
      </c>
    </row>
    <row r="2418" spans="1:14" hidden="1">
      <c r="A2418" s="74" t="s">
        <v>2960</v>
      </c>
      <c r="B2418" s="74" t="s">
        <v>7976</v>
      </c>
      <c r="C2418" s="74" t="s">
        <v>3124</v>
      </c>
      <c r="D2418" s="74" t="s">
        <v>3374</v>
      </c>
      <c r="E2418" s="74" t="s">
        <v>8177</v>
      </c>
      <c r="F2418" s="74" t="s">
        <v>8178</v>
      </c>
      <c r="G2418" s="74" t="s">
        <v>8178</v>
      </c>
      <c r="H2418" s="74" t="str">
        <f t="shared" si="153"/>
        <v>B60</v>
      </c>
      <c r="I2418" s="74" t="str">
        <f>IF(ISERROR(VLOOKUP(H2418,BD!BN$2:BO$51,2,FALSE)),"",VLOOKUP(H2418,BD!BN$2:BO$51,2,FALSE))</f>
        <v>BLOQUE 60</v>
      </c>
      <c r="J2418" s="74" t="str">
        <f t="shared" si="155"/>
        <v>SA</v>
      </c>
      <c r="K2418" s="74" t="str">
        <f t="shared" si="154"/>
        <v>SACHA</v>
      </c>
      <c r="L2418" s="74" t="str">
        <f t="shared" si="154"/>
        <v>PAD</v>
      </c>
      <c r="M2418" s="74" t="str">
        <f t="shared" si="156"/>
        <v>SACHA-184</v>
      </c>
      <c r="N2418" s="71" t="s">
        <v>3382</v>
      </c>
    </row>
    <row r="2419" spans="1:14" hidden="1">
      <c r="A2419" s="74" t="s">
        <v>2960</v>
      </c>
      <c r="B2419" s="74" t="s">
        <v>7976</v>
      </c>
      <c r="C2419" s="74" t="s">
        <v>3124</v>
      </c>
      <c r="D2419" s="74" t="s">
        <v>3374</v>
      </c>
      <c r="E2419" s="74" t="s">
        <v>8177</v>
      </c>
      <c r="F2419" s="74" t="s">
        <v>8178</v>
      </c>
      <c r="G2419" s="74" t="s">
        <v>8179</v>
      </c>
      <c r="H2419" s="74" t="str">
        <f t="shared" ref="H2419:H2483" si="157">+A2419</f>
        <v>B60</v>
      </c>
      <c r="I2419" s="74" t="str">
        <f>IF(ISERROR(VLOOKUP(H2419,BD!BN$2:BO$51,2,FALSE)),"",VLOOKUP(H2419,BD!BN$2:BO$51,2,FALSE))</f>
        <v>BLOQUE 60</v>
      </c>
      <c r="J2419" s="74" t="str">
        <f t="shared" si="155"/>
        <v>SA</v>
      </c>
      <c r="K2419" s="74" t="str">
        <f t="shared" si="154"/>
        <v>SACHA</v>
      </c>
      <c r="L2419" s="74" t="str">
        <f t="shared" si="154"/>
        <v>PAD</v>
      </c>
      <c r="M2419" s="74" t="str">
        <f t="shared" si="156"/>
        <v>SACHA-184S1</v>
      </c>
      <c r="N2419" s="71" t="s">
        <v>3382</v>
      </c>
    </row>
    <row r="2420" spans="1:14" hidden="1">
      <c r="A2420" s="74" t="s">
        <v>2960</v>
      </c>
      <c r="B2420" s="74" t="s">
        <v>7976</v>
      </c>
      <c r="C2420" s="74" t="s">
        <v>3124</v>
      </c>
      <c r="D2420" s="74" t="s">
        <v>3374</v>
      </c>
      <c r="E2420" s="74" t="s">
        <v>8180</v>
      </c>
      <c r="F2420" s="74" t="s">
        <v>8181</v>
      </c>
      <c r="G2420" s="74" t="s">
        <v>8181</v>
      </c>
      <c r="H2420" s="74" t="str">
        <f t="shared" si="157"/>
        <v>B60</v>
      </c>
      <c r="I2420" s="74" t="str">
        <f>IF(ISERROR(VLOOKUP(H2420,BD!BN$2:BO$51,2,FALSE)),"",VLOOKUP(H2420,BD!BN$2:BO$51,2,FALSE))</f>
        <v>BLOQUE 60</v>
      </c>
      <c r="J2420" s="74" t="str">
        <f t="shared" si="155"/>
        <v>SA</v>
      </c>
      <c r="K2420" s="74" t="str">
        <f t="shared" si="154"/>
        <v>SACHA</v>
      </c>
      <c r="L2420" s="74" t="str">
        <f t="shared" si="154"/>
        <v>PAD</v>
      </c>
      <c r="M2420" s="74" t="str">
        <f t="shared" si="156"/>
        <v>SACHA-185</v>
      </c>
      <c r="N2420" s="71" t="s">
        <v>3382</v>
      </c>
    </row>
    <row r="2421" spans="1:14" hidden="1">
      <c r="A2421" s="74" t="s">
        <v>2960</v>
      </c>
      <c r="B2421" s="74" t="s">
        <v>7976</v>
      </c>
      <c r="C2421" s="74" t="s">
        <v>3124</v>
      </c>
      <c r="D2421" s="74" t="s">
        <v>3374</v>
      </c>
      <c r="E2421" s="74" t="s">
        <v>8182</v>
      </c>
      <c r="F2421" s="74" t="s">
        <v>8183</v>
      </c>
      <c r="G2421" s="74" t="s">
        <v>8183</v>
      </c>
      <c r="H2421" s="74" t="str">
        <f t="shared" si="157"/>
        <v>B60</v>
      </c>
      <c r="I2421" s="74" t="str">
        <f>IF(ISERROR(VLOOKUP(H2421,BD!BN$2:BO$51,2,FALSE)),"",VLOOKUP(H2421,BD!BN$2:BO$51,2,FALSE))</f>
        <v>BLOQUE 60</v>
      </c>
      <c r="J2421" s="74" t="str">
        <f t="shared" si="155"/>
        <v>SA</v>
      </c>
      <c r="K2421" s="74" t="str">
        <f t="shared" si="154"/>
        <v>SACHA</v>
      </c>
      <c r="L2421" s="74" t="str">
        <f t="shared" si="154"/>
        <v>PAD</v>
      </c>
      <c r="M2421" s="74" t="str">
        <f t="shared" si="156"/>
        <v>SACHA-074</v>
      </c>
      <c r="N2421" s="71" t="s">
        <v>3382</v>
      </c>
    </row>
    <row r="2422" spans="1:14" hidden="1">
      <c r="A2422" s="74" t="s">
        <v>2960</v>
      </c>
      <c r="B2422" s="74" t="s">
        <v>7976</v>
      </c>
      <c r="C2422" s="74" t="s">
        <v>3124</v>
      </c>
      <c r="D2422" s="74" t="s">
        <v>3374</v>
      </c>
      <c r="E2422" s="74" t="s">
        <v>8184</v>
      </c>
      <c r="F2422" s="74" t="s">
        <v>8185</v>
      </c>
      <c r="G2422" s="74" t="s">
        <v>8185</v>
      </c>
      <c r="H2422" s="74" t="str">
        <f t="shared" si="157"/>
        <v>B60</v>
      </c>
      <c r="I2422" s="74" t="str">
        <f>IF(ISERROR(VLOOKUP(H2422,BD!BN$2:BO$51,2,FALSE)),"",VLOOKUP(H2422,BD!BN$2:BO$51,2,FALSE))</f>
        <v>BLOQUE 60</v>
      </c>
      <c r="J2422" s="74" t="str">
        <f t="shared" si="155"/>
        <v>SA</v>
      </c>
      <c r="K2422" s="74" t="str">
        <f t="shared" si="154"/>
        <v>SACHA</v>
      </c>
      <c r="L2422" s="74" t="str">
        <f t="shared" si="154"/>
        <v>PAD</v>
      </c>
      <c r="M2422" s="74" t="str">
        <f t="shared" si="156"/>
        <v>SACHA-186</v>
      </c>
      <c r="N2422" s="71" t="s">
        <v>3382</v>
      </c>
    </row>
    <row r="2423" spans="1:14" hidden="1">
      <c r="A2423" s="74" t="s">
        <v>2960</v>
      </c>
      <c r="B2423" s="74" t="s">
        <v>7976</v>
      </c>
      <c r="C2423" s="74" t="s">
        <v>3124</v>
      </c>
      <c r="D2423" s="74" t="s">
        <v>3374</v>
      </c>
      <c r="E2423" s="74" t="s">
        <v>8186</v>
      </c>
      <c r="F2423" s="74" t="s">
        <v>8187</v>
      </c>
      <c r="G2423" s="74" t="s">
        <v>8187</v>
      </c>
      <c r="H2423" s="74" t="str">
        <f t="shared" si="157"/>
        <v>B60</v>
      </c>
      <c r="I2423" s="74" t="str">
        <f>IF(ISERROR(VLOOKUP(H2423,BD!BN$2:BO$51,2,FALSE)),"",VLOOKUP(H2423,BD!BN$2:BO$51,2,FALSE))</f>
        <v>BLOQUE 60</v>
      </c>
      <c r="J2423" s="74" t="str">
        <f t="shared" si="155"/>
        <v>SA</v>
      </c>
      <c r="K2423" s="74" t="str">
        <f t="shared" si="154"/>
        <v>SACHA</v>
      </c>
      <c r="L2423" s="74" t="str">
        <f t="shared" si="154"/>
        <v>PAD</v>
      </c>
      <c r="M2423" s="74" t="str">
        <f t="shared" si="156"/>
        <v>SACHA-191</v>
      </c>
      <c r="N2423" s="71" t="s">
        <v>3382</v>
      </c>
    </row>
    <row r="2424" spans="1:14" hidden="1">
      <c r="A2424" s="74" t="s">
        <v>2960</v>
      </c>
      <c r="B2424" s="74" t="s">
        <v>7976</v>
      </c>
      <c r="C2424" s="74" t="s">
        <v>3124</v>
      </c>
      <c r="D2424" s="74" t="s">
        <v>3374</v>
      </c>
      <c r="E2424" s="74" t="s">
        <v>8188</v>
      </c>
      <c r="F2424" s="74" t="s">
        <v>8189</v>
      </c>
      <c r="G2424" s="74" t="s">
        <v>8189</v>
      </c>
      <c r="H2424" s="74" t="str">
        <f t="shared" si="157"/>
        <v>B60</v>
      </c>
      <c r="I2424" s="74" t="str">
        <f>IF(ISERROR(VLOOKUP(H2424,BD!BN$2:BO$51,2,FALSE)),"",VLOOKUP(H2424,BD!BN$2:BO$51,2,FALSE))</f>
        <v>BLOQUE 60</v>
      </c>
      <c r="J2424" s="74" t="str">
        <f t="shared" si="155"/>
        <v>SA</v>
      </c>
      <c r="K2424" s="74" t="str">
        <f t="shared" si="154"/>
        <v>SACHA</v>
      </c>
      <c r="L2424" s="74" t="str">
        <f t="shared" si="154"/>
        <v>PAD</v>
      </c>
      <c r="M2424" s="74" t="str">
        <f t="shared" si="156"/>
        <v>SACHA-193</v>
      </c>
      <c r="N2424" s="71" t="s">
        <v>3382</v>
      </c>
    </row>
    <row r="2425" spans="1:14" hidden="1">
      <c r="A2425" s="74" t="s">
        <v>2960</v>
      </c>
      <c r="B2425" s="74" t="s">
        <v>7976</v>
      </c>
      <c r="C2425" s="74" t="s">
        <v>3124</v>
      </c>
      <c r="D2425" s="74" t="s">
        <v>3374</v>
      </c>
      <c r="E2425" s="74" t="s">
        <v>8190</v>
      </c>
      <c r="F2425" s="74" t="s">
        <v>8191</v>
      </c>
      <c r="G2425" s="74" t="s">
        <v>8191</v>
      </c>
      <c r="H2425" s="74" t="str">
        <f t="shared" si="157"/>
        <v>B60</v>
      </c>
      <c r="I2425" s="74" t="str">
        <f>IF(ISERROR(VLOOKUP(H2425,BD!BN$2:BO$51,2,FALSE)),"",VLOOKUP(H2425,BD!BN$2:BO$51,2,FALSE))</f>
        <v>BLOQUE 60</v>
      </c>
      <c r="J2425" s="74" t="str">
        <f t="shared" si="155"/>
        <v>SA</v>
      </c>
      <c r="K2425" s="74" t="str">
        <f t="shared" si="154"/>
        <v>SACHA</v>
      </c>
      <c r="L2425" s="74" t="str">
        <f t="shared" si="154"/>
        <v>PAD</v>
      </c>
      <c r="M2425" s="74" t="str">
        <f t="shared" si="156"/>
        <v>SACHA-009</v>
      </c>
      <c r="N2425" s="71" t="s">
        <v>3382</v>
      </c>
    </row>
    <row r="2426" spans="1:14" hidden="1">
      <c r="A2426" s="74" t="s">
        <v>2960</v>
      </c>
      <c r="B2426" s="74" t="s">
        <v>7976</v>
      </c>
      <c r="C2426" s="74" t="s">
        <v>3124</v>
      </c>
      <c r="D2426" s="74" t="s">
        <v>3374</v>
      </c>
      <c r="E2426" s="74" t="s">
        <v>8192</v>
      </c>
      <c r="F2426" s="74" t="s">
        <v>8193</v>
      </c>
      <c r="G2426" s="74" t="s">
        <v>8193</v>
      </c>
      <c r="H2426" s="74" t="str">
        <f t="shared" si="157"/>
        <v>B60</v>
      </c>
      <c r="I2426" s="74" t="str">
        <f>IF(ISERROR(VLOOKUP(H2426,BD!BN$2:BO$51,2,FALSE)),"",VLOOKUP(H2426,BD!BN$2:BO$51,2,FALSE))</f>
        <v>BLOQUE 60</v>
      </c>
      <c r="J2426" s="74" t="str">
        <f t="shared" si="155"/>
        <v>SA</v>
      </c>
      <c r="K2426" s="74" t="str">
        <f t="shared" si="154"/>
        <v>SACHA</v>
      </c>
      <c r="L2426" s="74" t="str">
        <f t="shared" si="154"/>
        <v>PAD</v>
      </c>
      <c r="M2426" s="74" t="str">
        <f t="shared" si="156"/>
        <v>SACHA-011</v>
      </c>
      <c r="N2426" s="71" t="s">
        <v>3382</v>
      </c>
    </row>
    <row r="2427" spans="1:14" hidden="1">
      <c r="A2427" s="74" t="s">
        <v>2960</v>
      </c>
      <c r="B2427" s="74" t="s">
        <v>7976</v>
      </c>
      <c r="C2427" s="74" t="s">
        <v>3124</v>
      </c>
      <c r="D2427" s="74" t="s">
        <v>3374</v>
      </c>
      <c r="E2427" s="74" t="s">
        <v>8194</v>
      </c>
      <c r="F2427" s="74" t="s">
        <v>8195</v>
      </c>
      <c r="G2427" s="74" t="s">
        <v>8195</v>
      </c>
      <c r="H2427" s="74" t="str">
        <f t="shared" si="157"/>
        <v>B60</v>
      </c>
      <c r="I2427" s="74" t="str">
        <f>IF(ISERROR(VLOOKUP(H2427,BD!BN$2:BO$51,2,FALSE)),"",VLOOKUP(H2427,BD!BN$2:BO$51,2,FALSE))</f>
        <v>BLOQUE 60</v>
      </c>
      <c r="J2427" s="74" t="str">
        <f t="shared" si="155"/>
        <v>SA</v>
      </c>
      <c r="K2427" s="74" t="str">
        <f t="shared" si="154"/>
        <v>SACHA</v>
      </c>
      <c r="L2427" s="74" t="str">
        <f t="shared" si="154"/>
        <v>PAD</v>
      </c>
      <c r="M2427" s="74" t="str">
        <f t="shared" si="156"/>
        <v>SACHA-012</v>
      </c>
      <c r="N2427" s="71" t="s">
        <v>3382</v>
      </c>
    </row>
    <row r="2428" spans="1:14" hidden="1">
      <c r="A2428" s="74" t="s">
        <v>2960</v>
      </c>
      <c r="B2428" s="74" t="s">
        <v>7976</v>
      </c>
      <c r="C2428" s="74" t="s">
        <v>3124</v>
      </c>
      <c r="D2428" s="74" t="s">
        <v>3374</v>
      </c>
      <c r="E2428" s="74" t="s">
        <v>8196</v>
      </c>
      <c r="F2428" s="74" t="s">
        <v>8197</v>
      </c>
      <c r="G2428" s="74" t="s">
        <v>8197</v>
      </c>
      <c r="H2428" s="74" t="str">
        <f t="shared" si="157"/>
        <v>B60</v>
      </c>
      <c r="I2428" s="74" t="str">
        <f>IF(ISERROR(VLOOKUP(H2428,BD!BN$2:BO$51,2,FALSE)),"",VLOOKUP(H2428,BD!BN$2:BO$51,2,FALSE))</f>
        <v>BLOQUE 60</v>
      </c>
      <c r="J2428" s="74" t="str">
        <f t="shared" si="155"/>
        <v>SA</v>
      </c>
      <c r="K2428" s="74" t="str">
        <f t="shared" si="154"/>
        <v>SACHA</v>
      </c>
      <c r="L2428" s="74" t="str">
        <f t="shared" si="154"/>
        <v>PAD</v>
      </c>
      <c r="M2428" s="74" t="str">
        <f t="shared" si="156"/>
        <v>SACHA-013</v>
      </c>
      <c r="N2428" s="71" t="s">
        <v>3382</v>
      </c>
    </row>
    <row r="2429" spans="1:14" hidden="1">
      <c r="A2429" s="74" t="s">
        <v>2960</v>
      </c>
      <c r="B2429" s="74" t="s">
        <v>7976</v>
      </c>
      <c r="C2429" s="74" t="s">
        <v>3124</v>
      </c>
      <c r="D2429" s="74" t="s">
        <v>3374</v>
      </c>
      <c r="E2429" s="74" t="s">
        <v>8198</v>
      </c>
      <c r="F2429" s="74" t="s">
        <v>8199</v>
      </c>
      <c r="G2429" s="74" t="s">
        <v>8199</v>
      </c>
      <c r="H2429" s="74" t="str">
        <f t="shared" si="157"/>
        <v>B60</v>
      </c>
      <c r="I2429" s="74" t="str">
        <f>IF(ISERROR(VLOOKUP(H2429,BD!BN$2:BO$51,2,FALSE)),"",VLOOKUP(H2429,BD!BN$2:BO$51,2,FALSE))</f>
        <v>BLOQUE 60</v>
      </c>
      <c r="J2429" s="74" t="str">
        <f t="shared" si="155"/>
        <v>SA</v>
      </c>
      <c r="K2429" s="74" t="str">
        <f t="shared" ref="K2429:L2492" si="158">+C2429</f>
        <v>SACHA</v>
      </c>
      <c r="L2429" s="74" t="str">
        <f t="shared" si="158"/>
        <v>PAD</v>
      </c>
      <c r="M2429" s="74" t="str">
        <f t="shared" si="156"/>
        <v>SACHA-014</v>
      </c>
      <c r="N2429" s="71" t="s">
        <v>3382</v>
      </c>
    </row>
    <row r="2430" spans="1:14" hidden="1">
      <c r="A2430" s="74" t="s">
        <v>2960</v>
      </c>
      <c r="B2430" s="74" t="s">
        <v>7976</v>
      </c>
      <c r="C2430" s="74" t="s">
        <v>3124</v>
      </c>
      <c r="D2430" s="74" t="s">
        <v>3374</v>
      </c>
      <c r="E2430" s="74" t="s">
        <v>8200</v>
      </c>
      <c r="F2430" s="74" t="s">
        <v>8201</v>
      </c>
      <c r="G2430" s="74" t="s">
        <v>8201</v>
      </c>
      <c r="H2430" s="74" t="str">
        <f t="shared" si="157"/>
        <v>B60</v>
      </c>
      <c r="I2430" s="74" t="str">
        <f>IF(ISERROR(VLOOKUP(H2430,BD!BN$2:BO$51,2,FALSE)),"",VLOOKUP(H2430,BD!BN$2:BO$51,2,FALSE))</f>
        <v>BLOQUE 60</v>
      </c>
      <c r="J2430" s="74" t="str">
        <f t="shared" si="155"/>
        <v>SA</v>
      </c>
      <c r="K2430" s="74" t="str">
        <f t="shared" si="158"/>
        <v>SACHA</v>
      </c>
      <c r="L2430" s="74" t="str">
        <f t="shared" si="158"/>
        <v>PAD</v>
      </c>
      <c r="M2430" s="74" t="str">
        <f t="shared" si="156"/>
        <v>SACHA-130</v>
      </c>
      <c r="N2430" s="71" t="s">
        <v>3382</v>
      </c>
    </row>
    <row r="2431" spans="1:14" hidden="1">
      <c r="A2431" s="74" t="s">
        <v>2960</v>
      </c>
      <c r="B2431" s="74" t="s">
        <v>7976</v>
      </c>
      <c r="C2431" s="74" t="s">
        <v>3124</v>
      </c>
      <c r="D2431" s="74" t="s">
        <v>3374</v>
      </c>
      <c r="E2431" s="74" t="s">
        <v>8202</v>
      </c>
      <c r="F2431" s="74" t="s">
        <v>8203</v>
      </c>
      <c r="G2431" s="74" t="s">
        <v>8203</v>
      </c>
      <c r="H2431" s="74" t="str">
        <f t="shared" si="157"/>
        <v>B60</v>
      </c>
      <c r="I2431" s="74" t="str">
        <f>IF(ISERROR(VLOOKUP(H2431,BD!BN$2:BO$51,2,FALSE)),"",VLOOKUP(H2431,BD!BN$2:BO$51,2,FALSE))</f>
        <v>BLOQUE 60</v>
      </c>
      <c r="J2431" s="74" t="str">
        <f t="shared" si="155"/>
        <v>SA</v>
      </c>
      <c r="K2431" s="74" t="str">
        <f t="shared" si="158"/>
        <v>SACHA</v>
      </c>
      <c r="L2431" s="74" t="str">
        <f t="shared" si="158"/>
        <v>PAD</v>
      </c>
      <c r="M2431" s="74" t="str">
        <f t="shared" si="156"/>
        <v>SACHA-131</v>
      </c>
      <c r="N2431" s="71" t="s">
        <v>3382</v>
      </c>
    </row>
    <row r="2432" spans="1:14" hidden="1">
      <c r="A2432" s="74" t="s">
        <v>2960</v>
      </c>
      <c r="B2432" s="74" t="s">
        <v>7976</v>
      </c>
      <c r="C2432" s="74" t="s">
        <v>3124</v>
      </c>
      <c r="D2432" s="74" t="s">
        <v>3374</v>
      </c>
      <c r="E2432" s="74" t="s">
        <v>8204</v>
      </c>
      <c r="F2432" s="74" t="s">
        <v>8205</v>
      </c>
      <c r="G2432" s="74" t="s">
        <v>8205</v>
      </c>
      <c r="H2432" s="74" t="str">
        <f t="shared" si="157"/>
        <v>B60</v>
      </c>
      <c r="I2432" s="74" t="str">
        <f>IF(ISERROR(VLOOKUP(H2432,BD!BN$2:BO$51,2,FALSE)),"",VLOOKUP(H2432,BD!BN$2:BO$51,2,FALSE))</f>
        <v>BLOQUE 60</v>
      </c>
      <c r="J2432" s="74" t="str">
        <f t="shared" si="155"/>
        <v>SA</v>
      </c>
      <c r="K2432" s="74" t="str">
        <f t="shared" si="158"/>
        <v>SACHA</v>
      </c>
      <c r="L2432" s="74" t="str">
        <f t="shared" si="158"/>
        <v>PAD</v>
      </c>
      <c r="M2432" s="74" t="str">
        <f t="shared" si="156"/>
        <v>SACHA-019</v>
      </c>
      <c r="N2432" s="71" t="s">
        <v>3382</v>
      </c>
    </row>
    <row r="2433" spans="1:14" hidden="1">
      <c r="A2433" s="74" t="s">
        <v>2960</v>
      </c>
      <c r="B2433" s="74" t="s">
        <v>7976</v>
      </c>
      <c r="C2433" s="74" t="s">
        <v>3124</v>
      </c>
      <c r="D2433" s="74" t="s">
        <v>3374</v>
      </c>
      <c r="E2433" s="74" t="s">
        <v>8206</v>
      </c>
      <c r="F2433" s="74" t="s">
        <v>8207</v>
      </c>
      <c r="G2433" s="74" t="s">
        <v>8207</v>
      </c>
      <c r="H2433" s="74" t="str">
        <f t="shared" si="157"/>
        <v>B60</v>
      </c>
      <c r="I2433" s="74" t="str">
        <f>IF(ISERROR(VLOOKUP(H2433,BD!BN$2:BO$51,2,FALSE)),"",VLOOKUP(H2433,BD!BN$2:BO$51,2,FALSE))</f>
        <v>BLOQUE 60</v>
      </c>
      <c r="J2433" s="74" t="str">
        <f t="shared" si="155"/>
        <v>SA</v>
      </c>
      <c r="K2433" s="74" t="str">
        <f t="shared" si="158"/>
        <v>SACHA</v>
      </c>
      <c r="L2433" s="74" t="str">
        <f t="shared" si="158"/>
        <v>PAD</v>
      </c>
      <c r="M2433" s="74" t="str">
        <f t="shared" si="156"/>
        <v>SACHA-021</v>
      </c>
      <c r="N2433" s="71" t="s">
        <v>3382</v>
      </c>
    </row>
    <row r="2434" spans="1:14" hidden="1">
      <c r="A2434" s="74" t="s">
        <v>2960</v>
      </c>
      <c r="B2434" s="74" t="s">
        <v>7976</v>
      </c>
      <c r="C2434" s="74" t="s">
        <v>3124</v>
      </c>
      <c r="D2434" s="74" t="s">
        <v>3374</v>
      </c>
      <c r="E2434" s="74" t="s">
        <v>8208</v>
      </c>
      <c r="F2434" s="74" t="s">
        <v>8209</v>
      </c>
      <c r="G2434" s="74" t="s">
        <v>8209</v>
      </c>
      <c r="H2434" s="74" t="str">
        <f t="shared" si="157"/>
        <v>B60</v>
      </c>
      <c r="I2434" s="74" t="str">
        <f>IF(ISERROR(VLOOKUP(H2434,BD!BN$2:BO$51,2,FALSE)),"",VLOOKUP(H2434,BD!BN$2:BO$51,2,FALSE))</f>
        <v>BLOQUE 60</v>
      </c>
      <c r="J2434" s="74" t="str">
        <f t="shared" si="155"/>
        <v>SA</v>
      </c>
      <c r="K2434" s="74" t="str">
        <f t="shared" si="158"/>
        <v>SACHA</v>
      </c>
      <c r="L2434" s="74" t="str">
        <f t="shared" si="158"/>
        <v>PAD</v>
      </c>
      <c r="M2434" s="74" t="str">
        <f t="shared" si="156"/>
        <v>SACHA-022</v>
      </c>
      <c r="N2434" s="71" t="s">
        <v>3382</v>
      </c>
    </row>
    <row r="2435" spans="1:14" hidden="1">
      <c r="A2435" s="74" t="s">
        <v>2960</v>
      </c>
      <c r="B2435" s="74" t="s">
        <v>7976</v>
      </c>
      <c r="C2435" s="74" t="s">
        <v>3124</v>
      </c>
      <c r="D2435" s="74" t="s">
        <v>3374</v>
      </c>
      <c r="E2435" s="74" t="s">
        <v>8210</v>
      </c>
      <c r="F2435" s="74" t="s">
        <v>8211</v>
      </c>
      <c r="G2435" s="74" t="s">
        <v>8211</v>
      </c>
      <c r="H2435" s="74" t="str">
        <f t="shared" si="157"/>
        <v>B60</v>
      </c>
      <c r="I2435" s="74" t="str">
        <f>IF(ISERROR(VLOOKUP(H2435,BD!BN$2:BO$51,2,FALSE)),"",VLOOKUP(H2435,BD!BN$2:BO$51,2,FALSE))</f>
        <v>BLOQUE 60</v>
      </c>
      <c r="J2435" s="74" t="str">
        <f t="shared" si="155"/>
        <v>SA</v>
      </c>
      <c r="K2435" s="74" t="str">
        <f t="shared" si="158"/>
        <v>SACHA</v>
      </c>
      <c r="L2435" s="74" t="str">
        <f t="shared" si="158"/>
        <v>PAD</v>
      </c>
      <c r="M2435" s="74" t="str">
        <f t="shared" si="156"/>
        <v>SACHA-023</v>
      </c>
      <c r="N2435" s="71" t="s">
        <v>3382</v>
      </c>
    </row>
    <row r="2436" spans="1:14" hidden="1">
      <c r="A2436" s="74" t="s">
        <v>2960</v>
      </c>
      <c r="B2436" s="74" t="s">
        <v>7976</v>
      </c>
      <c r="C2436" s="74" t="s">
        <v>3124</v>
      </c>
      <c r="D2436" s="74" t="s">
        <v>3374</v>
      </c>
      <c r="E2436" s="74" t="s">
        <v>8212</v>
      </c>
      <c r="F2436" s="74" t="s">
        <v>8213</v>
      </c>
      <c r="G2436" s="74" t="s">
        <v>8213</v>
      </c>
      <c r="H2436" s="74" t="str">
        <f t="shared" si="157"/>
        <v>B60</v>
      </c>
      <c r="I2436" s="74" t="str">
        <f>IF(ISERROR(VLOOKUP(H2436,BD!BN$2:BO$51,2,FALSE)),"",VLOOKUP(H2436,BD!BN$2:BO$51,2,FALSE))</f>
        <v>BLOQUE 60</v>
      </c>
      <c r="J2436" s="74" t="str">
        <f t="shared" si="155"/>
        <v>SA</v>
      </c>
      <c r="K2436" s="74" t="str">
        <f t="shared" si="158"/>
        <v>SACHA</v>
      </c>
      <c r="L2436" s="74" t="str">
        <f t="shared" si="158"/>
        <v>PAD</v>
      </c>
      <c r="M2436" s="74" t="str">
        <f t="shared" si="156"/>
        <v>SACHA-024</v>
      </c>
      <c r="N2436" s="71" t="s">
        <v>3382</v>
      </c>
    </row>
    <row r="2437" spans="1:14" hidden="1">
      <c r="A2437" s="74" t="s">
        <v>2960</v>
      </c>
      <c r="B2437" s="74" t="s">
        <v>7976</v>
      </c>
      <c r="C2437" s="74" t="s">
        <v>3124</v>
      </c>
      <c r="D2437" s="74" t="s">
        <v>3374</v>
      </c>
      <c r="E2437" s="74" t="s">
        <v>8214</v>
      </c>
      <c r="F2437" s="74" t="s">
        <v>8215</v>
      </c>
      <c r="G2437" s="74" t="s">
        <v>8215</v>
      </c>
      <c r="H2437" s="74" t="str">
        <f t="shared" si="157"/>
        <v>B60</v>
      </c>
      <c r="I2437" s="74" t="str">
        <f>IF(ISERROR(VLOOKUP(H2437,BD!BN$2:BO$51,2,FALSE)),"",VLOOKUP(H2437,BD!BN$2:BO$51,2,FALSE))</f>
        <v>BLOQUE 60</v>
      </c>
      <c r="J2437" s="74" t="str">
        <f t="shared" si="155"/>
        <v>SA</v>
      </c>
      <c r="K2437" s="74" t="str">
        <f t="shared" si="158"/>
        <v>SACHA</v>
      </c>
      <c r="L2437" s="74" t="str">
        <f t="shared" si="158"/>
        <v>PAD</v>
      </c>
      <c r="M2437" s="74" t="str">
        <f t="shared" si="156"/>
        <v>SACHA-025</v>
      </c>
      <c r="N2437" s="71" t="s">
        <v>3382</v>
      </c>
    </row>
    <row r="2438" spans="1:14" hidden="1">
      <c r="A2438" s="74" t="s">
        <v>2960</v>
      </c>
      <c r="B2438" s="74" t="s">
        <v>7976</v>
      </c>
      <c r="C2438" s="74" t="s">
        <v>3124</v>
      </c>
      <c r="D2438" s="74" t="s">
        <v>3374</v>
      </c>
      <c r="E2438" s="74" t="s">
        <v>8216</v>
      </c>
      <c r="F2438" s="74" t="s">
        <v>8217</v>
      </c>
      <c r="G2438" s="74" t="s">
        <v>8217</v>
      </c>
      <c r="H2438" s="74" t="str">
        <f t="shared" si="157"/>
        <v>B60</v>
      </c>
      <c r="I2438" s="74" t="str">
        <f>IF(ISERROR(VLOOKUP(H2438,BD!BN$2:BO$51,2,FALSE)),"",VLOOKUP(H2438,BD!BN$2:BO$51,2,FALSE))</f>
        <v>BLOQUE 60</v>
      </c>
      <c r="J2438" s="74" t="str">
        <f t="shared" si="155"/>
        <v>SA</v>
      </c>
      <c r="K2438" s="74" t="str">
        <f t="shared" si="158"/>
        <v>SACHA</v>
      </c>
      <c r="L2438" s="74" t="str">
        <f t="shared" si="158"/>
        <v>PAD</v>
      </c>
      <c r="M2438" s="74" t="str">
        <f t="shared" si="156"/>
        <v>SACHA-026</v>
      </c>
      <c r="N2438" s="71" t="s">
        <v>3382</v>
      </c>
    </row>
    <row r="2439" spans="1:14" hidden="1">
      <c r="A2439" s="74" t="s">
        <v>2960</v>
      </c>
      <c r="B2439" s="74" t="s">
        <v>7976</v>
      </c>
      <c r="C2439" s="74" t="s">
        <v>3124</v>
      </c>
      <c r="D2439" s="74" t="s">
        <v>3374</v>
      </c>
      <c r="E2439" s="74" t="s">
        <v>8218</v>
      </c>
      <c r="F2439" s="74" t="s">
        <v>8219</v>
      </c>
      <c r="G2439" s="74" t="s">
        <v>8219</v>
      </c>
      <c r="H2439" s="74" t="str">
        <f t="shared" si="157"/>
        <v>B60</v>
      </c>
      <c r="I2439" s="74" t="str">
        <f>IF(ISERROR(VLOOKUP(H2439,BD!BN$2:BO$51,2,FALSE)),"",VLOOKUP(H2439,BD!BN$2:BO$51,2,FALSE))</f>
        <v>BLOQUE 60</v>
      </c>
      <c r="J2439" s="74" t="str">
        <f t="shared" si="155"/>
        <v>SA</v>
      </c>
      <c r="K2439" s="74" t="str">
        <f t="shared" si="158"/>
        <v>SACHA</v>
      </c>
      <c r="L2439" s="74" t="str">
        <f t="shared" si="158"/>
        <v>PAD</v>
      </c>
      <c r="M2439" s="74" t="str">
        <f t="shared" si="156"/>
        <v>SACHA-027</v>
      </c>
      <c r="N2439" s="71" t="s">
        <v>3382</v>
      </c>
    </row>
    <row r="2440" spans="1:14" hidden="1">
      <c r="A2440" s="74" t="s">
        <v>2960</v>
      </c>
      <c r="B2440" s="74" t="s">
        <v>7976</v>
      </c>
      <c r="C2440" s="74" t="s">
        <v>3124</v>
      </c>
      <c r="D2440" s="74" t="s">
        <v>3374</v>
      </c>
      <c r="E2440" s="74" t="s">
        <v>8220</v>
      </c>
      <c r="F2440" s="74" t="s">
        <v>8221</v>
      </c>
      <c r="G2440" s="74" t="s">
        <v>8221</v>
      </c>
      <c r="H2440" s="74" t="str">
        <f t="shared" si="157"/>
        <v>B60</v>
      </c>
      <c r="I2440" s="74" t="str">
        <f>IF(ISERROR(VLOOKUP(H2440,BD!BN$2:BO$51,2,FALSE)),"",VLOOKUP(H2440,BD!BN$2:BO$51,2,FALSE))</f>
        <v>BLOQUE 60</v>
      </c>
      <c r="J2440" s="74" t="str">
        <f t="shared" si="155"/>
        <v>SA</v>
      </c>
      <c r="K2440" s="74" t="str">
        <f t="shared" si="158"/>
        <v>SACHA</v>
      </c>
      <c r="L2440" s="74" t="str">
        <f t="shared" si="158"/>
        <v>PAD</v>
      </c>
      <c r="M2440" s="74" t="str">
        <f t="shared" si="156"/>
        <v>SACHA-028</v>
      </c>
      <c r="N2440" s="71" t="s">
        <v>3382</v>
      </c>
    </row>
    <row r="2441" spans="1:14" hidden="1">
      <c r="A2441" s="74" t="s">
        <v>2960</v>
      </c>
      <c r="B2441" s="74" t="s">
        <v>7976</v>
      </c>
      <c r="C2441" s="74" t="s">
        <v>3124</v>
      </c>
      <c r="D2441" s="74" t="s">
        <v>3374</v>
      </c>
      <c r="E2441" s="74" t="s">
        <v>8222</v>
      </c>
      <c r="F2441" s="74" t="s">
        <v>8223</v>
      </c>
      <c r="G2441" s="74" t="s">
        <v>8223</v>
      </c>
      <c r="H2441" s="74" t="str">
        <f t="shared" si="157"/>
        <v>B60</v>
      </c>
      <c r="I2441" s="74" t="str">
        <f>IF(ISERROR(VLOOKUP(H2441,BD!BN$2:BO$51,2,FALSE)),"",VLOOKUP(H2441,BD!BN$2:BO$51,2,FALSE))</f>
        <v>BLOQUE 60</v>
      </c>
      <c r="J2441" s="74" t="str">
        <f t="shared" si="155"/>
        <v>SA</v>
      </c>
      <c r="K2441" s="74" t="str">
        <f t="shared" si="158"/>
        <v>SACHA</v>
      </c>
      <c r="L2441" s="74" t="str">
        <f t="shared" si="158"/>
        <v>PAD</v>
      </c>
      <c r="M2441" s="74" t="str">
        <f t="shared" si="156"/>
        <v>SACHA-029</v>
      </c>
      <c r="N2441" s="71" t="s">
        <v>3382</v>
      </c>
    </row>
    <row r="2442" spans="1:14" hidden="1">
      <c r="A2442" s="74" t="s">
        <v>2960</v>
      </c>
      <c r="B2442" s="74" t="s">
        <v>7976</v>
      </c>
      <c r="C2442" s="74" t="s">
        <v>3124</v>
      </c>
      <c r="D2442" s="74" t="s">
        <v>3374</v>
      </c>
      <c r="E2442" s="74" t="s">
        <v>8224</v>
      </c>
      <c r="F2442" s="74" t="s">
        <v>8225</v>
      </c>
      <c r="G2442" s="74" t="s">
        <v>8225</v>
      </c>
      <c r="H2442" s="74" t="str">
        <f t="shared" si="157"/>
        <v>B60</v>
      </c>
      <c r="I2442" s="74" t="str">
        <f>IF(ISERROR(VLOOKUP(H2442,BD!BN$2:BO$51,2,FALSE)),"",VLOOKUP(H2442,BD!BN$2:BO$51,2,FALSE))</f>
        <v>BLOQUE 60</v>
      </c>
      <c r="J2442" s="74" t="str">
        <f t="shared" si="155"/>
        <v>SA</v>
      </c>
      <c r="K2442" s="74" t="str">
        <f t="shared" si="158"/>
        <v>SACHA</v>
      </c>
      <c r="L2442" s="74" t="str">
        <f t="shared" si="158"/>
        <v>PAD</v>
      </c>
      <c r="M2442" s="74" t="str">
        <f t="shared" si="156"/>
        <v>SACHA-030</v>
      </c>
      <c r="N2442" s="71" t="s">
        <v>3382</v>
      </c>
    </row>
    <row r="2443" spans="1:14" hidden="1">
      <c r="A2443" s="74" t="s">
        <v>2960</v>
      </c>
      <c r="B2443" s="74" t="s">
        <v>7976</v>
      </c>
      <c r="C2443" s="74" t="s">
        <v>3124</v>
      </c>
      <c r="D2443" s="74" t="s">
        <v>3374</v>
      </c>
      <c r="E2443" s="74" t="s">
        <v>8226</v>
      </c>
      <c r="F2443" s="74" t="s">
        <v>8227</v>
      </c>
      <c r="G2443" s="74" t="s">
        <v>8227</v>
      </c>
      <c r="H2443" s="74" t="str">
        <f t="shared" si="157"/>
        <v>B60</v>
      </c>
      <c r="I2443" s="74" t="str">
        <f>IF(ISERROR(VLOOKUP(H2443,BD!BN$2:BO$51,2,FALSE)),"",VLOOKUP(H2443,BD!BN$2:BO$51,2,FALSE))</f>
        <v>BLOQUE 60</v>
      </c>
      <c r="J2443" s="74" t="str">
        <f t="shared" si="155"/>
        <v>SA</v>
      </c>
      <c r="K2443" s="74" t="str">
        <f t="shared" si="158"/>
        <v>SACHA</v>
      </c>
      <c r="L2443" s="74" t="str">
        <f t="shared" si="158"/>
        <v>PAD</v>
      </c>
      <c r="M2443" s="74" t="str">
        <f t="shared" si="156"/>
        <v>SACHA-031</v>
      </c>
      <c r="N2443" s="71" t="s">
        <v>3382</v>
      </c>
    </row>
    <row r="2444" spans="1:14" hidden="1">
      <c r="A2444" s="74" t="s">
        <v>2960</v>
      </c>
      <c r="B2444" s="74" t="s">
        <v>7976</v>
      </c>
      <c r="C2444" s="74" t="s">
        <v>3124</v>
      </c>
      <c r="D2444" s="74" t="s">
        <v>3374</v>
      </c>
      <c r="E2444" s="74" t="s">
        <v>8228</v>
      </c>
      <c r="F2444" s="74" t="s">
        <v>8229</v>
      </c>
      <c r="G2444" s="74" t="s">
        <v>8229</v>
      </c>
      <c r="H2444" s="74" t="str">
        <f t="shared" si="157"/>
        <v>B60</v>
      </c>
      <c r="I2444" s="74" t="str">
        <f>IF(ISERROR(VLOOKUP(H2444,BD!BN$2:BO$51,2,FALSE)),"",VLOOKUP(H2444,BD!BN$2:BO$51,2,FALSE))</f>
        <v>BLOQUE 60</v>
      </c>
      <c r="J2444" s="74" t="str">
        <f t="shared" si="155"/>
        <v>SA</v>
      </c>
      <c r="K2444" s="74" t="str">
        <f t="shared" si="158"/>
        <v>SACHA</v>
      </c>
      <c r="L2444" s="74" t="str">
        <f t="shared" si="158"/>
        <v>PAD</v>
      </c>
      <c r="M2444" s="74" t="str">
        <f t="shared" si="156"/>
        <v>SACHA-032</v>
      </c>
      <c r="N2444" s="71" t="s">
        <v>3382</v>
      </c>
    </row>
    <row r="2445" spans="1:14" hidden="1">
      <c r="A2445" s="74" t="s">
        <v>2960</v>
      </c>
      <c r="B2445" s="74" t="s">
        <v>7976</v>
      </c>
      <c r="C2445" s="74" t="s">
        <v>3124</v>
      </c>
      <c r="D2445" s="74" t="s">
        <v>3374</v>
      </c>
      <c r="E2445" s="74" t="s">
        <v>8230</v>
      </c>
      <c r="F2445" s="74" t="s">
        <v>8231</v>
      </c>
      <c r="G2445" s="74" t="s">
        <v>8231</v>
      </c>
      <c r="H2445" s="74" t="str">
        <f t="shared" si="157"/>
        <v>B60</v>
      </c>
      <c r="I2445" s="74" t="str">
        <f>IF(ISERROR(VLOOKUP(H2445,BD!BN$2:BO$51,2,FALSE)),"",VLOOKUP(H2445,BD!BN$2:BO$51,2,FALSE))</f>
        <v>BLOQUE 60</v>
      </c>
      <c r="J2445" s="74" t="str">
        <f t="shared" si="155"/>
        <v>SA</v>
      </c>
      <c r="K2445" s="74" t="str">
        <f t="shared" si="158"/>
        <v>SACHA</v>
      </c>
      <c r="L2445" s="74" t="str">
        <f t="shared" si="158"/>
        <v>PAD</v>
      </c>
      <c r="M2445" s="74" t="str">
        <f t="shared" si="156"/>
        <v>SACHA-064</v>
      </c>
      <c r="N2445" s="71" t="s">
        <v>3382</v>
      </c>
    </row>
    <row r="2446" spans="1:14" hidden="1">
      <c r="A2446" s="74" t="s">
        <v>2960</v>
      </c>
      <c r="B2446" s="74" t="s">
        <v>7976</v>
      </c>
      <c r="C2446" s="74" t="s">
        <v>3124</v>
      </c>
      <c r="D2446" s="74" t="s">
        <v>3374</v>
      </c>
      <c r="E2446" s="74" t="s">
        <v>8232</v>
      </c>
      <c r="F2446" s="74" t="s">
        <v>8233</v>
      </c>
      <c r="G2446" s="74" t="s">
        <v>8233</v>
      </c>
      <c r="H2446" s="74" t="str">
        <f t="shared" si="157"/>
        <v>B60</v>
      </c>
      <c r="I2446" s="74" t="str">
        <f>IF(ISERROR(VLOOKUP(H2446,BD!BN$2:BO$51,2,FALSE)),"",VLOOKUP(H2446,BD!BN$2:BO$51,2,FALSE))</f>
        <v>BLOQUE 60</v>
      </c>
      <c r="J2446" s="74" t="str">
        <f t="shared" ref="J2446:J2509" si="159">IF(B2446="","",B2446)</f>
        <v>SA</v>
      </c>
      <c r="K2446" s="74" t="str">
        <f t="shared" si="158"/>
        <v>SACHA</v>
      </c>
      <c r="L2446" s="74" t="str">
        <f t="shared" si="158"/>
        <v>PAD</v>
      </c>
      <c r="M2446" s="74" t="str">
        <f t="shared" si="156"/>
        <v>SACHA-066</v>
      </c>
      <c r="N2446" s="71" t="s">
        <v>3382</v>
      </c>
    </row>
    <row r="2447" spans="1:14" hidden="1">
      <c r="A2447" s="74" t="s">
        <v>2960</v>
      </c>
      <c r="B2447" s="74" t="s">
        <v>7976</v>
      </c>
      <c r="C2447" s="74" t="s">
        <v>3124</v>
      </c>
      <c r="D2447" s="74" t="s">
        <v>3374</v>
      </c>
      <c r="E2447" s="74" t="s">
        <v>8234</v>
      </c>
      <c r="F2447" s="74" t="s">
        <v>8235</v>
      </c>
      <c r="G2447" s="74" t="s">
        <v>8235</v>
      </c>
      <c r="H2447" s="74" t="str">
        <f t="shared" si="157"/>
        <v>B60</v>
      </c>
      <c r="I2447" s="74" t="str">
        <f>IF(ISERROR(VLOOKUP(H2447,BD!BN$2:BO$51,2,FALSE)),"",VLOOKUP(H2447,BD!BN$2:BO$51,2,FALSE))</f>
        <v>BLOQUE 60</v>
      </c>
      <c r="J2447" s="74" t="str">
        <f t="shared" si="159"/>
        <v>SA</v>
      </c>
      <c r="K2447" s="74" t="str">
        <f t="shared" si="158"/>
        <v>SACHA</v>
      </c>
      <c r="L2447" s="74" t="str">
        <f t="shared" si="158"/>
        <v>PAD</v>
      </c>
      <c r="M2447" s="74" t="str">
        <f t="shared" si="156"/>
        <v>SACHA-066B</v>
      </c>
      <c r="N2447" s="71" t="s">
        <v>3382</v>
      </c>
    </row>
    <row r="2448" spans="1:14" hidden="1">
      <c r="A2448" s="74" t="s">
        <v>2960</v>
      </c>
      <c r="B2448" s="74" t="s">
        <v>7976</v>
      </c>
      <c r="C2448" s="74" t="s">
        <v>3124</v>
      </c>
      <c r="D2448" s="74" t="s">
        <v>3374</v>
      </c>
      <c r="E2448" s="74" t="s">
        <v>8236</v>
      </c>
      <c r="F2448" s="74" t="s">
        <v>8237</v>
      </c>
      <c r="G2448" s="74" t="s">
        <v>8237</v>
      </c>
      <c r="H2448" s="74" t="str">
        <f t="shared" si="157"/>
        <v>B60</v>
      </c>
      <c r="I2448" s="74" t="str">
        <f>IF(ISERROR(VLOOKUP(H2448,BD!BN$2:BO$51,2,FALSE)),"",VLOOKUP(H2448,BD!BN$2:BO$51,2,FALSE))</f>
        <v>BLOQUE 60</v>
      </c>
      <c r="J2448" s="74" t="str">
        <f t="shared" si="159"/>
        <v>SA</v>
      </c>
      <c r="K2448" s="74" t="str">
        <f t="shared" si="158"/>
        <v>SACHA</v>
      </c>
      <c r="L2448" s="74" t="str">
        <f t="shared" si="158"/>
        <v>PAD</v>
      </c>
      <c r="M2448" s="74" t="str">
        <f t="shared" si="156"/>
        <v>SACHA-068</v>
      </c>
      <c r="N2448" s="71" t="s">
        <v>3382</v>
      </c>
    </row>
    <row r="2449" spans="1:14" hidden="1">
      <c r="A2449" s="74" t="s">
        <v>2960</v>
      </c>
      <c r="B2449" s="74" t="s">
        <v>7976</v>
      </c>
      <c r="C2449" s="74" t="s">
        <v>3124</v>
      </c>
      <c r="D2449" s="74" t="s">
        <v>3374</v>
      </c>
      <c r="E2449" s="74" t="s">
        <v>8238</v>
      </c>
      <c r="F2449" s="74" t="s">
        <v>8239</v>
      </c>
      <c r="G2449" s="74" t="s">
        <v>8239</v>
      </c>
      <c r="H2449" s="74" t="str">
        <f t="shared" si="157"/>
        <v>B60</v>
      </c>
      <c r="I2449" s="74" t="str">
        <f>IF(ISERROR(VLOOKUP(H2449,BD!BN$2:BO$51,2,FALSE)),"",VLOOKUP(H2449,BD!BN$2:BO$51,2,FALSE))</f>
        <v>BLOQUE 60</v>
      </c>
      <c r="J2449" s="74" t="str">
        <f t="shared" si="159"/>
        <v>SA</v>
      </c>
      <c r="K2449" s="74" t="str">
        <f t="shared" si="158"/>
        <v>SACHA</v>
      </c>
      <c r="L2449" s="74" t="str">
        <f t="shared" si="158"/>
        <v>PAD</v>
      </c>
      <c r="M2449" s="74" t="str">
        <f t="shared" si="156"/>
        <v>SACHA-069</v>
      </c>
      <c r="N2449" s="71" t="s">
        <v>3382</v>
      </c>
    </row>
    <row r="2450" spans="1:14" hidden="1">
      <c r="A2450" s="74" t="s">
        <v>2960</v>
      </c>
      <c r="B2450" s="74" t="s">
        <v>7976</v>
      </c>
      <c r="C2450" s="74" t="s">
        <v>3124</v>
      </c>
      <c r="D2450" s="74" t="s">
        <v>3374</v>
      </c>
      <c r="E2450" s="74" t="s">
        <v>8240</v>
      </c>
      <c r="F2450" s="74" t="s">
        <v>8241</v>
      </c>
      <c r="G2450" s="74" t="s">
        <v>8241</v>
      </c>
      <c r="H2450" s="74" t="str">
        <f t="shared" si="157"/>
        <v>B60</v>
      </c>
      <c r="I2450" s="74" t="str">
        <f>IF(ISERROR(VLOOKUP(H2450,BD!BN$2:BO$51,2,FALSE)),"",VLOOKUP(H2450,BD!BN$2:BO$51,2,FALSE))</f>
        <v>BLOQUE 60</v>
      </c>
      <c r="J2450" s="74" t="str">
        <f t="shared" si="159"/>
        <v>SA</v>
      </c>
      <c r="K2450" s="74" t="str">
        <f t="shared" si="158"/>
        <v>SACHA</v>
      </c>
      <c r="L2450" s="74" t="str">
        <f t="shared" si="158"/>
        <v>PAD</v>
      </c>
      <c r="M2450" s="74" t="str">
        <f t="shared" si="156"/>
        <v>SACHA-070</v>
      </c>
      <c r="N2450" s="71" t="s">
        <v>3382</v>
      </c>
    </row>
    <row r="2451" spans="1:14" hidden="1">
      <c r="A2451" s="74" t="s">
        <v>2960</v>
      </c>
      <c r="B2451" s="74" t="s">
        <v>7976</v>
      </c>
      <c r="C2451" s="74" t="s">
        <v>3124</v>
      </c>
      <c r="D2451" s="74" t="s">
        <v>3374</v>
      </c>
      <c r="E2451" s="74" t="s">
        <v>8242</v>
      </c>
      <c r="F2451" s="74" t="s">
        <v>8243</v>
      </c>
      <c r="G2451" s="74" t="s">
        <v>8243</v>
      </c>
      <c r="H2451" s="74" t="str">
        <f t="shared" si="157"/>
        <v>B60</v>
      </c>
      <c r="I2451" s="74" t="str">
        <f>IF(ISERROR(VLOOKUP(H2451,BD!BN$2:BO$51,2,FALSE)),"",VLOOKUP(H2451,BD!BN$2:BO$51,2,FALSE))</f>
        <v>BLOQUE 60</v>
      </c>
      <c r="J2451" s="74" t="str">
        <f t="shared" si="159"/>
        <v>SA</v>
      </c>
      <c r="K2451" s="74" t="str">
        <f t="shared" si="158"/>
        <v>SACHA</v>
      </c>
      <c r="L2451" s="74" t="str">
        <f t="shared" si="158"/>
        <v>PAD</v>
      </c>
      <c r="M2451" s="74" t="str">
        <f t="shared" si="156"/>
        <v>SACHA-071</v>
      </c>
      <c r="N2451" s="71" t="s">
        <v>3382</v>
      </c>
    </row>
    <row r="2452" spans="1:14" hidden="1">
      <c r="A2452" s="74" t="s">
        <v>2960</v>
      </c>
      <c r="B2452" s="74" t="s">
        <v>7976</v>
      </c>
      <c r="C2452" s="74" t="s">
        <v>3124</v>
      </c>
      <c r="D2452" s="74" t="s">
        <v>3374</v>
      </c>
      <c r="E2452" s="74" t="s">
        <v>8244</v>
      </c>
      <c r="F2452" s="74" t="s">
        <v>8245</v>
      </c>
      <c r="G2452" s="74" t="s">
        <v>8245</v>
      </c>
      <c r="H2452" s="74" t="str">
        <f t="shared" si="157"/>
        <v>B60</v>
      </c>
      <c r="I2452" s="74" t="str">
        <f>IF(ISERROR(VLOOKUP(H2452,BD!BN$2:BO$51,2,FALSE)),"",VLOOKUP(H2452,BD!BN$2:BO$51,2,FALSE))</f>
        <v>BLOQUE 60</v>
      </c>
      <c r="J2452" s="74" t="str">
        <f t="shared" si="159"/>
        <v>SA</v>
      </c>
      <c r="K2452" s="74" t="str">
        <f t="shared" si="158"/>
        <v>SACHA</v>
      </c>
      <c r="L2452" s="74" t="str">
        <f t="shared" si="158"/>
        <v>PAD</v>
      </c>
      <c r="M2452" s="74" t="str">
        <f t="shared" si="156"/>
        <v>SACHA-072</v>
      </c>
      <c r="N2452" s="71" t="s">
        <v>3382</v>
      </c>
    </row>
    <row r="2453" spans="1:14" hidden="1">
      <c r="A2453" s="74" t="s">
        <v>2960</v>
      </c>
      <c r="B2453" s="74" t="s">
        <v>7976</v>
      </c>
      <c r="C2453" s="74" t="s">
        <v>3124</v>
      </c>
      <c r="D2453" s="74" t="s">
        <v>3374</v>
      </c>
      <c r="E2453" s="74" t="s">
        <v>8246</v>
      </c>
      <c r="F2453" s="74" t="s">
        <v>8247</v>
      </c>
      <c r="G2453" s="74" t="s">
        <v>8247</v>
      </c>
      <c r="H2453" s="74" t="str">
        <f t="shared" si="157"/>
        <v>B60</v>
      </c>
      <c r="I2453" s="74" t="str">
        <f>IF(ISERROR(VLOOKUP(H2453,BD!BN$2:BO$51,2,FALSE)),"",VLOOKUP(H2453,BD!BN$2:BO$51,2,FALSE))</f>
        <v>BLOQUE 60</v>
      </c>
      <c r="J2453" s="74" t="str">
        <f t="shared" si="159"/>
        <v>SA</v>
      </c>
      <c r="K2453" s="74" t="str">
        <f t="shared" si="158"/>
        <v>SACHA</v>
      </c>
      <c r="L2453" s="74" t="str">
        <f t="shared" si="158"/>
        <v>PAD</v>
      </c>
      <c r="M2453" s="74" t="str">
        <f t="shared" ref="M2453:M2516" si="160">+IF(F2453=F2452,E2453&amp;RIGHT(G2453,2),E2453)</f>
        <v>SACHA-073</v>
      </c>
      <c r="N2453" s="71" t="s">
        <v>3382</v>
      </c>
    </row>
    <row r="2454" spans="1:14" hidden="1">
      <c r="A2454" s="74" t="s">
        <v>2960</v>
      </c>
      <c r="B2454" s="74" t="s">
        <v>7976</v>
      </c>
      <c r="C2454" s="74" t="s">
        <v>3124</v>
      </c>
      <c r="D2454" s="74" t="s">
        <v>3374</v>
      </c>
      <c r="E2454" s="74" t="s">
        <v>8248</v>
      </c>
      <c r="F2454" s="74" t="s">
        <v>8249</v>
      </c>
      <c r="G2454" s="74" t="s">
        <v>8249</v>
      </c>
      <c r="H2454" s="74" t="str">
        <f t="shared" si="157"/>
        <v>B60</v>
      </c>
      <c r="I2454" s="74" t="str">
        <f>IF(ISERROR(VLOOKUP(H2454,BD!BN$2:BO$51,2,FALSE)),"",VLOOKUP(H2454,BD!BN$2:BO$51,2,FALSE))</f>
        <v>BLOQUE 60</v>
      </c>
      <c r="J2454" s="74" t="str">
        <f t="shared" si="159"/>
        <v>SA</v>
      </c>
      <c r="K2454" s="74" t="str">
        <f t="shared" si="158"/>
        <v>SACHA</v>
      </c>
      <c r="L2454" s="74" t="str">
        <f t="shared" si="158"/>
        <v>PAD</v>
      </c>
      <c r="M2454" s="74" t="str">
        <f t="shared" si="160"/>
        <v>SACHA-052B</v>
      </c>
      <c r="N2454" s="71" t="s">
        <v>3382</v>
      </c>
    </row>
    <row r="2455" spans="1:14" hidden="1">
      <c r="A2455" s="74" t="s">
        <v>2960</v>
      </c>
      <c r="B2455" s="74" t="s">
        <v>7976</v>
      </c>
      <c r="C2455" s="74" t="s">
        <v>3124</v>
      </c>
      <c r="D2455" s="74" t="s">
        <v>3374</v>
      </c>
      <c r="E2455" s="74" t="s">
        <v>8250</v>
      </c>
      <c r="F2455" s="74" t="s">
        <v>8251</v>
      </c>
      <c r="G2455" s="74" t="s">
        <v>8251</v>
      </c>
      <c r="H2455" s="74" t="str">
        <f t="shared" si="157"/>
        <v>B60</v>
      </c>
      <c r="I2455" s="74" t="str">
        <f>IF(ISERROR(VLOOKUP(H2455,BD!BN$2:BO$51,2,FALSE)),"",VLOOKUP(H2455,BD!BN$2:BO$51,2,FALSE))</f>
        <v>BLOQUE 60</v>
      </c>
      <c r="J2455" s="74" t="str">
        <f t="shared" si="159"/>
        <v>SA</v>
      </c>
      <c r="K2455" s="74" t="str">
        <f t="shared" si="158"/>
        <v>SACHA</v>
      </c>
      <c r="L2455" s="74" t="str">
        <f t="shared" si="158"/>
        <v>PAD</v>
      </c>
      <c r="M2455" s="74" t="str">
        <f t="shared" si="160"/>
        <v>SACHA-053</v>
      </c>
      <c r="N2455" s="71" t="s">
        <v>3382</v>
      </c>
    </row>
    <row r="2456" spans="1:14" hidden="1">
      <c r="A2456" s="74" t="s">
        <v>2960</v>
      </c>
      <c r="B2456" s="74" t="s">
        <v>7976</v>
      </c>
      <c r="C2456" s="74" t="s">
        <v>3124</v>
      </c>
      <c r="D2456" s="74" t="s">
        <v>3374</v>
      </c>
      <c r="E2456" s="74" t="s">
        <v>8252</v>
      </c>
      <c r="F2456" s="74" t="s">
        <v>8253</v>
      </c>
      <c r="G2456" s="74" t="s">
        <v>8253</v>
      </c>
      <c r="H2456" s="74" t="str">
        <f t="shared" si="157"/>
        <v>B60</v>
      </c>
      <c r="I2456" s="74" t="str">
        <f>IF(ISERROR(VLOOKUP(H2456,BD!BN$2:BO$51,2,FALSE)),"",VLOOKUP(H2456,BD!BN$2:BO$51,2,FALSE))</f>
        <v>BLOQUE 60</v>
      </c>
      <c r="J2456" s="74" t="str">
        <f t="shared" si="159"/>
        <v>SA</v>
      </c>
      <c r="K2456" s="74" t="str">
        <f t="shared" si="158"/>
        <v>SACHA</v>
      </c>
      <c r="L2456" s="74" t="str">
        <f t="shared" si="158"/>
        <v>PAD</v>
      </c>
      <c r="M2456" s="74" t="str">
        <f t="shared" si="160"/>
        <v>SACHA-159</v>
      </c>
      <c r="N2456" s="71" t="s">
        <v>3382</v>
      </c>
    </row>
    <row r="2457" spans="1:14" hidden="1">
      <c r="A2457" s="74" t="s">
        <v>2960</v>
      </c>
      <c r="B2457" s="74" t="s">
        <v>7976</v>
      </c>
      <c r="C2457" s="74" t="s">
        <v>3124</v>
      </c>
      <c r="D2457" s="74" t="s">
        <v>3374</v>
      </c>
      <c r="E2457" s="74" t="s">
        <v>8254</v>
      </c>
      <c r="F2457" s="74" t="s">
        <v>8255</v>
      </c>
      <c r="G2457" s="74" t="s">
        <v>8255</v>
      </c>
      <c r="H2457" s="74" t="str">
        <f t="shared" si="157"/>
        <v>B60</v>
      </c>
      <c r="I2457" s="74" t="str">
        <f>IF(ISERROR(VLOOKUP(H2457,BD!BN$2:BO$51,2,FALSE)),"",VLOOKUP(H2457,BD!BN$2:BO$51,2,FALSE))</f>
        <v>BLOQUE 60</v>
      </c>
      <c r="J2457" s="74" t="str">
        <f t="shared" si="159"/>
        <v>SA</v>
      </c>
      <c r="K2457" s="74" t="str">
        <f t="shared" si="158"/>
        <v>SACHA</v>
      </c>
      <c r="L2457" s="74" t="str">
        <f t="shared" si="158"/>
        <v>PAD</v>
      </c>
      <c r="M2457" s="74" t="str">
        <f t="shared" si="160"/>
        <v>SACHA-161</v>
      </c>
      <c r="N2457" s="71" t="s">
        <v>3382</v>
      </c>
    </row>
    <row r="2458" spans="1:14" hidden="1">
      <c r="A2458" s="74" t="s">
        <v>2960</v>
      </c>
      <c r="B2458" s="74" t="s">
        <v>7976</v>
      </c>
      <c r="C2458" s="74" t="s">
        <v>3124</v>
      </c>
      <c r="D2458" s="74" t="s">
        <v>3374</v>
      </c>
      <c r="E2458" s="74" t="s">
        <v>8256</v>
      </c>
      <c r="F2458" s="74" t="s">
        <v>8257</v>
      </c>
      <c r="G2458" s="74" t="s">
        <v>8257</v>
      </c>
      <c r="H2458" s="74" t="str">
        <f t="shared" si="157"/>
        <v>B60</v>
      </c>
      <c r="I2458" s="74" t="str">
        <f>IF(ISERROR(VLOOKUP(H2458,BD!BN$2:BO$51,2,FALSE)),"",VLOOKUP(H2458,BD!BN$2:BO$51,2,FALSE))</f>
        <v>BLOQUE 60</v>
      </c>
      <c r="J2458" s="74" t="str">
        <f t="shared" si="159"/>
        <v>SA</v>
      </c>
      <c r="K2458" s="74" t="str">
        <f t="shared" si="158"/>
        <v>SACHA</v>
      </c>
      <c r="L2458" s="74" t="str">
        <f t="shared" si="158"/>
        <v>PAD</v>
      </c>
      <c r="M2458" s="74" t="str">
        <f t="shared" si="160"/>
        <v>SACHA-162</v>
      </c>
      <c r="N2458" s="71" t="s">
        <v>3382</v>
      </c>
    </row>
    <row r="2459" spans="1:14" hidden="1">
      <c r="A2459" s="74" t="s">
        <v>2960</v>
      </c>
      <c r="B2459" s="74" t="s">
        <v>7976</v>
      </c>
      <c r="C2459" s="74" t="s">
        <v>3124</v>
      </c>
      <c r="D2459" s="74" t="s">
        <v>3374</v>
      </c>
      <c r="E2459" s="74" t="s">
        <v>8258</v>
      </c>
      <c r="F2459" s="74" t="s">
        <v>8259</v>
      </c>
      <c r="G2459" s="74" t="s">
        <v>8259</v>
      </c>
      <c r="H2459" s="74" t="str">
        <f t="shared" si="157"/>
        <v>B60</v>
      </c>
      <c r="I2459" s="74" t="str">
        <f>IF(ISERROR(VLOOKUP(H2459,BD!BN$2:BO$51,2,FALSE)),"",VLOOKUP(H2459,BD!BN$2:BO$51,2,FALSE))</f>
        <v>BLOQUE 60</v>
      </c>
      <c r="J2459" s="74" t="str">
        <f t="shared" si="159"/>
        <v>SA</v>
      </c>
      <c r="K2459" s="74" t="str">
        <f t="shared" si="158"/>
        <v>SACHA</v>
      </c>
      <c r="L2459" s="74" t="str">
        <f t="shared" si="158"/>
        <v>PAD</v>
      </c>
      <c r="M2459" s="74" t="str">
        <f t="shared" si="160"/>
        <v>SACHA-167</v>
      </c>
      <c r="N2459" s="71" t="s">
        <v>3382</v>
      </c>
    </row>
    <row r="2460" spans="1:14" hidden="1">
      <c r="A2460" s="74" t="s">
        <v>2960</v>
      </c>
      <c r="B2460" s="74" t="s">
        <v>7976</v>
      </c>
      <c r="C2460" s="74" t="s">
        <v>3124</v>
      </c>
      <c r="D2460" s="74" t="s">
        <v>3374</v>
      </c>
      <c r="E2460" s="74" t="s">
        <v>8260</v>
      </c>
      <c r="F2460" s="74" t="s">
        <v>8261</v>
      </c>
      <c r="G2460" s="74" t="s">
        <v>8261</v>
      </c>
      <c r="H2460" s="74" t="str">
        <f t="shared" si="157"/>
        <v>B60</v>
      </c>
      <c r="I2460" s="74" t="str">
        <f>IF(ISERROR(VLOOKUP(H2460,BD!BN$2:BO$51,2,FALSE)),"",VLOOKUP(H2460,BD!BN$2:BO$51,2,FALSE))</f>
        <v>BLOQUE 60</v>
      </c>
      <c r="J2460" s="74" t="str">
        <f t="shared" si="159"/>
        <v>SA</v>
      </c>
      <c r="K2460" s="74" t="str">
        <f t="shared" si="158"/>
        <v>SACHA</v>
      </c>
      <c r="L2460" s="74" t="str">
        <f t="shared" si="158"/>
        <v>PAD</v>
      </c>
      <c r="M2460" s="74" t="str">
        <f t="shared" si="160"/>
        <v>SACHA-054</v>
      </c>
      <c r="N2460" s="71" t="s">
        <v>3382</v>
      </c>
    </row>
    <row r="2461" spans="1:14" hidden="1">
      <c r="A2461" s="74" t="s">
        <v>2960</v>
      </c>
      <c r="B2461" s="74" t="s">
        <v>7976</v>
      </c>
      <c r="C2461" s="74" t="s">
        <v>3124</v>
      </c>
      <c r="D2461" s="74" t="s">
        <v>3374</v>
      </c>
      <c r="E2461" s="74" t="s">
        <v>8262</v>
      </c>
      <c r="F2461" s="74" t="s">
        <v>8263</v>
      </c>
      <c r="G2461" s="74" t="s">
        <v>8263</v>
      </c>
      <c r="H2461" s="74" t="str">
        <f t="shared" si="157"/>
        <v>B60</v>
      </c>
      <c r="I2461" s="74" t="str">
        <f>IF(ISERROR(VLOOKUP(H2461,BD!BN$2:BO$51,2,FALSE)),"",VLOOKUP(H2461,BD!BN$2:BO$51,2,FALSE))</f>
        <v>BLOQUE 60</v>
      </c>
      <c r="J2461" s="74" t="str">
        <f t="shared" si="159"/>
        <v>SA</v>
      </c>
      <c r="K2461" s="74" t="str">
        <f t="shared" si="158"/>
        <v>SACHA</v>
      </c>
      <c r="L2461" s="74" t="str">
        <f t="shared" si="158"/>
        <v>PAD</v>
      </c>
      <c r="M2461" s="74" t="str">
        <f t="shared" si="160"/>
        <v>SACHA-055</v>
      </c>
      <c r="N2461" s="71" t="s">
        <v>3382</v>
      </c>
    </row>
    <row r="2462" spans="1:14" hidden="1">
      <c r="A2462" s="74" t="s">
        <v>2960</v>
      </c>
      <c r="B2462" s="74" t="s">
        <v>7976</v>
      </c>
      <c r="C2462" s="74" t="s">
        <v>3124</v>
      </c>
      <c r="D2462" s="74" t="s">
        <v>3374</v>
      </c>
      <c r="E2462" s="74" t="s">
        <v>8264</v>
      </c>
      <c r="F2462" s="74" t="s">
        <v>8265</v>
      </c>
      <c r="G2462" s="74" t="s">
        <v>8265</v>
      </c>
      <c r="H2462" s="74" t="str">
        <f t="shared" si="157"/>
        <v>B60</v>
      </c>
      <c r="I2462" s="74" t="str">
        <f>IF(ISERROR(VLOOKUP(H2462,BD!BN$2:BO$51,2,FALSE)),"",VLOOKUP(H2462,BD!BN$2:BO$51,2,FALSE))</f>
        <v>BLOQUE 60</v>
      </c>
      <c r="J2462" s="74" t="str">
        <f t="shared" si="159"/>
        <v>SA</v>
      </c>
      <c r="K2462" s="74" t="str">
        <f t="shared" si="158"/>
        <v>SACHA</v>
      </c>
      <c r="L2462" s="74" t="str">
        <f t="shared" si="158"/>
        <v>PAD</v>
      </c>
      <c r="M2462" s="74" t="str">
        <f t="shared" si="160"/>
        <v>SACHA-056</v>
      </c>
      <c r="N2462" s="71" t="s">
        <v>3382</v>
      </c>
    </row>
    <row r="2463" spans="1:14" hidden="1">
      <c r="A2463" s="74" t="s">
        <v>2960</v>
      </c>
      <c r="B2463" s="74" t="s">
        <v>7976</v>
      </c>
      <c r="C2463" s="74" t="s">
        <v>3124</v>
      </c>
      <c r="D2463" s="74" t="s">
        <v>3374</v>
      </c>
      <c r="E2463" s="74" t="s">
        <v>8266</v>
      </c>
      <c r="F2463" s="74" t="s">
        <v>8267</v>
      </c>
      <c r="G2463" s="74" t="s">
        <v>8267</v>
      </c>
      <c r="H2463" s="74" t="str">
        <f t="shared" si="157"/>
        <v>B60</v>
      </c>
      <c r="I2463" s="74" t="str">
        <f>IF(ISERROR(VLOOKUP(H2463,BD!BN$2:BO$51,2,FALSE)),"",VLOOKUP(H2463,BD!BN$2:BO$51,2,FALSE))</f>
        <v>BLOQUE 60</v>
      </c>
      <c r="J2463" s="74" t="str">
        <f t="shared" si="159"/>
        <v>SA</v>
      </c>
      <c r="K2463" s="74" t="str">
        <f t="shared" si="158"/>
        <v>SACHA</v>
      </c>
      <c r="L2463" s="74" t="str">
        <f t="shared" si="158"/>
        <v>PAD</v>
      </c>
      <c r="M2463" s="74" t="str">
        <f t="shared" si="160"/>
        <v>SACHA-057</v>
      </c>
      <c r="N2463" s="71" t="s">
        <v>3382</v>
      </c>
    </row>
    <row r="2464" spans="1:14" hidden="1">
      <c r="A2464" s="74" t="s">
        <v>2960</v>
      </c>
      <c r="B2464" s="74" t="s">
        <v>7976</v>
      </c>
      <c r="C2464" s="74" t="s">
        <v>3124</v>
      </c>
      <c r="D2464" s="74" t="s">
        <v>3374</v>
      </c>
      <c r="E2464" s="74" t="s">
        <v>8268</v>
      </c>
      <c r="F2464" s="74" t="s">
        <v>8269</v>
      </c>
      <c r="G2464" s="74" t="s">
        <v>8269</v>
      </c>
      <c r="H2464" s="74" t="str">
        <f t="shared" si="157"/>
        <v>B60</v>
      </c>
      <c r="I2464" s="74" t="str">
        <f>IF(ISERROR(VLOOKUP(H2464,BD!BN$2:BO$51,2,FALSE)),"",VLOOKUP(H2464,BD!BN$2:BO$51,2,FALSE))</f>
        <v>BLOQUE 60</v>
      </c>
      <c r="J2464" s="74" t="str">
        <f t="shared" si="159"/>
        <v>SA</v>
      </c>
      <c r="K2464" s="74" t="str">
        <f t="shared" si="158"/>
        <v>SACHA</v>
      </c>
      <c r="L2464" s="74" t="str">
        <f t="shared" si="158"/>
        <v>PAD</v>
      </c>
      <c r="M2464" s="74" t="str">
        <f t="shared" si="160"/>
        <v>SACHA-058</v>
      </c>
      <c r="N2464" s="71" t="s">
        <v>3382</v>
      </c>
    </row>
    <row r="2465" spans="1:14" hidden="1">
      <c r="A2465" s="74" t="s">
        <v>2960</v>
      </c>
      <c r="B2465" s="74" t="s">
        <v>7976</v>
      </c>
      <c r="C2465" s="74" t="s">
        <v>3124</v>
      </c>
      <c r="D2465" s="74" t="s">
        <v>3374</v>
      </c>
      <c r="E2465" s="74" t="s">
        <v>8270</v>
      </c>
      <c r="F2465" s="74" t="s">
        <v>8271</v>
      </c>
      <c r="G2465" s="74" t="s">
        <v>8271</v>
      </c>
      <c r="H2465" s="74" t="str">
        <f t="shared" si="157"/>
        <v>B60</v>
      </c>
      <c r="I2465" s="74" t="str">
        <f>IF(ISERROR(VLOOKUP(H2465,BD!BN$2:BO$51,2,FALSE)),"",VLOOKUP(H2465,BD!BN$2:BO$51,2,FALSE))</f>
        <v>BLOQUE 60</v>
      </c>
      <c r="J2465" s="74" t="str">
        <f t="shared" si="159"/>
        <v>SA</v>
      </c>
      <c r="K2465" s="74" t="str">
        <f t="shared" si="158"/>
        <v>SACHA</v>
      </c>
      <c r="L2465" s="74" t="str">
        <f t="shared" si="158"/>
        <v>PAD</v>
      </c>
      <c r="M2465" s="74" t="str">
        <f t="shared" si="160"/>
        <v>SACHA-059</v>
      </c>
      <c r="N2465" s="71" t="s">
        <v>3382</v>
      </c>
    </row>
    <row r="2466" spans="1:14" hidden="1">
      <c r="A2466" s="74" t="s">
        <v>2960</v>
      </c>
      <c r="B2466" s="74" t="s">
        <v>7976</v>
      </c>
      <c r="C2466" s="74" t="s">
        <v>3124</v>
      </c>
      <c r="D2466" s="74" t="s">
        <v>3374</v>
      </c>
      <c r="E2466" s="74" t="s">
        <v>8272</v>
      </c>
      <c r="F2466" s="74" t="s">
        <v>8273</v>
      </c>
      <c r="G2466" s="74" t="s">
        <v>8273</v>
      </c>
      <c r="H2466" s="74" t="str">
        <f t="shared" si="157"/>
        <v>B60</v>
      </c>
      <c r="I2466" s="74" t="str">
        <f>IF(ISERROR(VLOOKUP(H2466,BD!BN$2:BO$51,2,FALSE)),"",VLOOKUP(H2466,BD!BN$2:BO$51,2,FALSE))</f>
        <v>BLOQUE 60</v>
      </c>
      <c r="J2466" s="74" t="str">
        <f t="shared" si="159"/>
        <v>SA</v>
      </c>
      <c r="K2466" s="74" t="str">
        <f t="shared" si="158"/>
        <v>SACHA</v>
      </c>
      <c r="L2466" s="74" t="str">
        <f t="shared" si="158"/>
        <v>PAD</v>
      </c>
      <c r="M2466" s="74" t="str">
        <f t="shared" si="160"/>
        <v>SACHA-061</v>
      </c>
      <c r="N2466" s="71" t="s">
        <v>3382</v>
      </c>
    </row>
    <row r="2467" spans="1:14" hidden="1">
      <c r="A2467" s="74" t="s">
        <v>2960</v>
      </c>
      <c r="B2467" s="74" t="s">
        <v>7976</v>
      </c>
      <c r="C2467" s="74" t="s">
        <v>3124</v>
      </c>
      <c r="D2467" s="74" t="s">
        <v>3374</v>
      </c>
      <c r="E2467" s="74" t="s">
        <v>8274</v>
      </c>
      <c r="F2467" s="74" t="s">
        <v>8275</v>
      </c>
      <c r="G2467" s="74" t="s">
        <v>8275</v>
      </c>
      <c r="H2467" s="74" t="str">
        <f t="shared" si="157"/>
        <v>B60</v>
      </c>
      <c r="I2467" s="74" t="str">
        <f>IF(ISERROR(VLOOKUP(H2467,BD!BN$2:BO$51,2,FALSE)),"",VLOOKUP(H2467,BD!BN$2:BO$51,2,FALSE))</f>
        <v>BLOQUE 60</v>
      </c>
      <c r="J2467" s="74" t="str">
        <f t="shared" si="159"/>
        <v>SA</v>
      </c>
      <c r="K2467" s="74" t="str">
        <f t="shared" si="158"/>
        <v>SACHA</v>
      </c>
      <c r="L2467" s="74" t="str">
        <f t="shared" si="158"/>
        <v>PAD</v>
      </c>
      <c r="M2467" s="74" t="str">
        <f t="shared" si="160"/>
        <v>SACHA-062</v>
      </c>
      <c r="N2467" s="71" t="s">
        <v>3382</v>
      </c>
    </row>
    <row r="2468" spans="1:14" hidden="1">
      <c r="A2468" s="74" t="s">
        <v>2960</v>
      </c>
      <c r="B2468" s="74" t="s">
        <v>7976</v>
      </c>
      <c r="C2468" s="74" t="s">
        <v>3124</v>
      </c>
      <c r="D2468" s="74" t="s">
        <v>3374</v>
      </c>
      <c r="E2468" s="74" t="s">
        <v>8276</v>
      </c>
      <c r="F2468" s="74" t="s">
        <v>8277</v>
      </c>
      <c r="G2468" s="74" t="s">
        <v>8277</v>
      </c>
      <c r="H2468" s="74" t="str">
        <f t="shared" si="157"/>
        <v>B60</v>
      </c>
      <c r="I2468" s="74" t="str">
        <f>IF(ISERROR(VLOOKUP(H2468,BD!BN$2:BO$51,2,FALSE)),"",VLOOKUP(H2468,BD!BN$2:BO$51,2,FALSE))</f>
        <v>BLOQUE 60</v>
      </c>
      <c r="J2468" s="74" t="str">
        <f t="shared" si="159"/>
        <v>SA</v>
      </c>
      <c r="K2468" s="74" t="str">
        <f t="shared" si="158"/>
        <v>SACHA</v>
      </c>
      <c r="L2468" s="74" t="str">
        <f t="shared" si="158"/>
        <v>PAD</v>
      </c>
      <c r="M2468" s="74" t="str">
        <f t="shared" si="160"/>
        <v>SACHA-007</v>
      </c>
      <c r="N2468" s="71" t="s">
        <v>3382</v>
      </c>
    </row>
    <row r="2469" spans="1:14" hidden="1">
      <c r="A2469" s="74" t="s">
        <v>2960</v>
      </c>
      <c r="B2469" s="74" t="s">
        <v>7976</v>
      </c>
      <c r="C2469" s="74" t="s">
        <v>3124</v>
      </c>
      <c r="D2469" s="74" t="s">
        <v>3374</v>
      </c>
      <c r="E2469" s="74" t="s">
        <v>8278</v>
      </c>
      <c r="F2469" s="74" t="s">
        <v>8279</v>
      </c>
      <c r="G2469" s="74" t="s">
        <v>8279</v>
      </c>
      <c r="H2469" s="74" t="str">
        <f t="shared" si="157"/>
        <v>B60</v>
      </c>
      <c r="I2469" s="74" t="str">
        <f>IF(ISERROR(VLOOKUP(H2469,BD!BN$2:BO$51,2,FALSE)),"",VLOOKUP(H2469,BD!BN$2:BO$51,2,FALSE))</f>
        <v>BLOQUE 60</v>
      </c>
      <c r="J2469" s="74" t="str">
        <f t="shared" si="159"/>
        <v>SA</v>
      </c>
      <c r="K2469" s="74" t="str">
        <f t="shared" si="158"/>
        <v>SACHA</v>
      </c>
      <c r="L2469" s="74" t="str">
        <f t="shared" si="158"/>
        <v>PAD</v>
      </c>
      <c r="M2469" s="74" t="str">
        <f t="shared" si="160"/>
        <v>SACHA-008</v>
      </c>
      <c r="N2469" s="71" t="s">
        <v>3382</v>
      </c>
    </row>
    <row r="2470" spans="1:14" hidden="1">
      <c r="A2470" s="74" t="s">
        <v>2960</v>
      </c>
      <c r="B2470" s="74" t="s">
        <v>7976</v>
      </c>
      <c r="C2470" s="74" t="s">
        <v>3124</v>
      </c>
      <c r="D2470" s="74" t="s">
        <v>3374</v>
      </c>
      <c r="E2470" s="74" t="s">
        <v>8280</v>
      </c>
      <c r="F2470" s="74" t="s">
        <v>8281</v>
      </c>
      <c r="G2470" s="74" t="s">
        <v>8281</v>
      </c>
      <c r="H2470" s="74" t="str">
        <f t="shared" si="157"/>
        <v>B60</v>
      </c>
      <c r="I2470" s="74" t="str">
        <f>IF(ISERROR(VLOOKUP(H2470,BD!BN$2:BO$51,2,FALSE)),"",VLOOKUP(H2470,BD!BN$2:BO$51,2,FALSE))</f>
        <v>BLOQUE 60</v>
      </c>
      <c r="J2470" s="74" t="str">
        <f t="shared" si="159"/>
        <v>SA</v>
      </c>
      <c r="K2470" s="74" t="str">
        <f t="shared" si="158"/>
        <v>SACHA</v>
      </c>
      <c r="L2470" s="74" t="str">
        <f t="shared" si="158"/>
        <v>PAD</v>
      </c>
      <c r="M2470" s="74" t="str">
        <f t="shared" si="160"/>
        <v>SACHA-299</v>
      </c>
      <c r="N2470" s="71" t="s">
        <v>3382</v>
      </c>
    </row>
    <row r="2471" spans="1:14" hidden="1">
      <c r="A2471" s="74" t="s">
        <v>2960</v>
      </c>
      <c r="B2471" s="74" t="s">
        <v>7976</v>
      </c>
      <c r="C2471" s="74" t="s">
        <v>3124</v>
      </c>
      <c r="D2471" s="74" t="s">
        <v>3374</v>
      </c>
      <c r="E2471" s="74" t="s">
        <v>8282</v>
      </c>
      <c r="F2471" s="74" t="s">
        <v>8283</v>
      </c>
      <c r="G2471" s="74" t="s">
        <v>8283</v>
      </c>
      <c r="H2471" s="74" t="str">
        <f t="shared" si="157"/>
        <v>B60</v>
      </c>
      <c r="I2471" s="74" t="str">
        <f>IF(ISERROR(VLOOKUP(H2471,BD!BN$2:BO$51,2,FALSE)),"",VLOOKUP(H2471,BD!BN$2:BO$51,2,FALSE))</f>
        <v>BLOQUE 60</v>
      </c>
      <c r="J2471" s="74" t="str">
        <f t="shared" si="159"/>
        <v>SA</v>
      </c>
      <c r="K2471" s="74" t="str">
        <f t="shared" si="158"/>
        <v>SACHA</v>
      </c>
      <c r="L2471" s="74" t="str">
        <f t="shared" si="158"/>
        <v>PAD</v>
      </c>
      <c r="M2471" s="74" t="str">
        <f t="shared" si="160"/>
        <v>SACHA-051</v>
      </c>
      <c r="N2471" s="71" t="s">
        <v>3382</v>
      </c>
    </row>
    <row r="2472" spans="1:14" hidden="1">
      <c r="A2472" s="74" t="s">
        <v>2960</v>
      </c>
      <c r="B2472" s="74" t="s">
        <v>7976</v>
      </c>
      <c r="C2472" s="74" t="s">
        <v>3124</v>
      </c>
      <c r="D2472" s="74" t="s">
        <v>3374</v>
      </c>
      <c r="E2472" s="74" t="s">
        <v>8284</v>
      </c>
      <c r="F2472" s="74" t="s">
        <v>8285</v>
      </c>
      <c r="G2472" s="74" t="s">
        <v>8285</v>
      </c>
      <c r="H2472" s="74" t="str">
        <f t="shared" si="157"/>
        <v>B60</v>
      </c>
      <c r="I2472" s="74" t="str">
        <f>IF(ISERROR(VLOOKUP(H2472,BD!BN$2:BO$51,2,FALSE)),"",VLOOKUP(H2472,BD!BN$2:BO$51,2,FALSE))</f>
        <v>BLOQUE 60</v>
      </c>
      <c r="J2472" s="74" t="str">
        <f t="shared" si="159"/>
        <v>SA</v>
      </c>
      <c r="K2472" s="74" t="str">
        <f t="shared" si="158"/>
        <v>SACHA</v>
      </c>
      <c r="L2472" s="74" t="str">
        <f t="shared" si="158"/>
        <v>PAD</v>
      </c>
      <c r="M2472" s="74" t="str">
        <f t="shared" si="160"/>
        <v>SACHA-052</v>
      </c>
      <c r="N2472" s="71" t="s">
        <v>3382</v>
      </c>
    </row>
    <row r="2473" spans="1:14" hidden="1">
      <c r="A2473" s="74" t="s">
        <v>2960</v>
      </c>
      <c r="B2473" s="74" t="s">
        <v>7976</v>
      </c>
      <c r="C2473" s="74" t="s">
        <v>3124</v>
      </c>
      <c r="D2473" s="74" t="s">
        <v>3489</v>
      </c>
      <c r="E2473" s="74" t="s">
        <v>8286</v>
      </c>
      <c r="F2473" s="74" t="s">
        <v>8287</v>
      </c>
      <c r="G2473" s="74" t="s">
        <v>8287</v>
      </c>
      <c r="H2473" s="74" t="str">
        <f t="shared" si="157"/>
        <v>B60</v>
      </c>
      <c r="I2473" s="74" t="str">
        <f>IF(ISERROR(VLOOKUP(H2473,BD!BN$2:BO$51,2,FALSE)),"",VLOOKUP(H2473,BD!BN$2:BO$51,2,FALSE))</f>
        <v>BLOQUE 60</v>
      </c>
      <c r="J2473" s="74" t="str">
        <f t="shared" si="159"/>
        <v>SA</v>
      </c>
      <c r="K2473" s="74" t="str">
        <f t="shared" si="158"/>
        <v>SACHA</v>
      </c>
      <c r="L2473" s="74" t="str">
        <f t="shared" si="158"/>
        <v>PAD A</v>
      </c>
      <c r="M2473" s="74" t="str">
        <f t="shared" si="160"/>
        <v>SACHA-A225</v>
      </c>
      <c r="N2473" s="71" t="s">
        <v>3382</v>
      </c>
    </row>
    <row r="2474" spans="1:14" hidden="1">
      <c r="A2474" s="74" t="s">
        <v>2960</v>
      </c>
      <c r="B2474" s="74" t="s">
        <v>7976</v>
      </c>
      <c r="C2474" s="74" t="s">
        <v>3124</v>
      </c>
      <c r="D2474" s="74" t="s">
        <v>3489</v>
      </c>
      <c r="E2474" s="74" t="s">
        <v>8288</v>
      </c>
      <c r="F2474" s="74" t="s">
        <v>8289</v>
      </c>
      <c r="G2474" s="74" t="s">
        <v>8289</v>
      </c>
      <c r="H2474" s="74" t="str">
        <f t="shared" si="157"/>
        <v>B60</v>
      </c>
      <c r="I2474" s="74" t="str">
        <f>IF(ISERROR(VLOOKUP(H2474,BD!BN$2:BO$51,2,FALSE)),"",VLOOKUP(H2474,BD!BN$2:BO$51,2,FALSE))</f>
        <v>BLOQUE 60</v>
      </c>
      <c r="J2474" s="74" t="str">
        <f t="shared" si="159"/>
        <v>SA</v>
      </c>
      <c r="K2474" s="74" t="str">
        <f t="shared" si="158"/>
        <v>SACHA</v>
      </c>
      <c r="L2474" s="74" t="str">
        <f t="shared" si="158"/>
        <v>PAD A</v>
      </c>
      <c r="M2474" s="74" t="str">
        <f t="shared" si="160"/>
        <v>SACHA-A190</v>
      </c>
      <c r="N2474" s="71" t="s">
        <v>3382</v>
      </c>
    </row>
    <row r="2475" spans="1:14" hidden="1">
      <c r="A2475" s="74" t="s">
        <v>2960</v>
      </c>
      <c r="B2475" s="74" t="s">
        <v>7976</v>
      </c>
      <c r="C2475" s="74" t="s">
        <v>3124</v>
      </c>
      <c r="D2475" s="74" t="s">
        <v>3489</v>
      </c>
      <c r="E2475" s="74" t="s">
        <v>8290</v>
      </c>
      <c r="F2475" s="74" t="s">
        <v>8291</v>
      </c>
      <c r="G2475" s="74" t="s">
        <v>8291</v>
      </c>
      <c r="H2475" s="74" t="str">
        <f t="shared" si="157"/>
        <v>B60</v>
      </c>
      <c r="I2475" s="74" t="str">
        <f>IF(ISERROR(VLOOKUP(H2475,BD!BN$2:BO$51,2,FALSE)),"",VLOOKUP(H2475,BD!BN$2:BO$51,2,FALSE))</f>
        <v>BLOQUE 60</v>
      </c>
      <c r="J2475" s="74" t="str">
        <f t="shared" si="159"/>
        <v>SA</v>
      </c>
      <c r="K2475" s="74" t="str">
        <f t="shared" si="158"/>
        <v>SACHA</v>
      </c>
      <c r="L2475" s="74" t="str">
        <f t="shared" si="158"/>
        <v>PAD A</v>
      </c>
      <c r="M2475" s="74" t="str">
        <f t="shared" si="160"/>
        <v>SACHA-A001</v>
      </c>
      <c r="N2475" s="71" t="s">
        <v>3382</v>
      </c>
    </row>
    <row r="2476" spans="1:14" hidden="1">
      <c r="A2476" s="74" t="s">
        <v>2960</v>
      </c>
      <c r="B2476" s="74" t="s">
        <v>7976</v>
      </c>
      <c r="C2476" s="74" t="s">
        <v>3124</v>
      </c>
      <c r="D2476" s="74" t="s">
        <v>3489</v>
      </c>
      <c r="E2476" s="74" t="s">
        <v>8292</v>
      </c>
      <c r="F2476" s="74" t="s">
        <v>8293</v>
      </c>
      <c r="G2476" s="74" t="s">
        <v>8293</v>
      </c>
      <c r="H2476" s="74" t="str">
        <f t="shared" si="157"/>
        <v>B60</v>
      </c>
      <c r="I2476" s="74" t="str">
        <f>IF(ISERROR(VLOOKUP(H2476,BD!BN$2:BO$51,2,FALSE)),"",VLOOKUP(H2476,BD!BN$2:BO$51,2,FALSE))</f>
        <v>BLOQUE 60</v>
      </c>
      <c r="J2476" s="74" t="str">
        <f t="shared" si="159"/>
        <v>SA</v>
      </c>
      <c r="K2476" s="74" t="str">
        <f t="shared" si="158"/>
        <v>SACHA</v>
      </c>
      <c r="L2476" s="74" t="str">
        <f t="shared" si="158"/>
        <v>PAD A</v>
      </c>
      <c r="M2476" s="74" t="str">
        <f t="shared" si="160"/>
        <v>SACHA-A197</v>
      </c>
      <c r="N2476" s="71" t="s">
        <v>3382</v>
      </c>
    </row>
    <row r="2477" spans="1:14" hidden="1">
      <c r="A2477" s="74" t="s">
        <v>2960</v>
      </c>
      <c r="B2477" s="74" t="s">
        <v>7976</v>
      </c>
      <c r="C2477" s="74" t="s">
        <v>3124</v>
      </c>
      <c r="D2477" s="74" t="s">
        <v>7503</v>
      </c>
      <c r="E2477" s="74" t="s">
        <v>8294</v>
      </c>
      <c r="F2477" s="74" t="s">
        <v>8295</v>
      </c>
      <c r="G2477" s="74" t="s">
        <v>8295</v>
      </c>
      <c r="H2477" s="74" t="str">
        <f t="shared" si="157"/>
        <v>B60</v>
      </c>
      <c r="I2477" s="74" t="str">
        <f>IF(ISERROR(VLOOKUP(H2477,BD!BN$2:BO$51,2,FALSE)),"",VLOOKUP(H2477,BD!BN$2:BO$51,2,FALSE))</f>
        <v>BLOQUE 60</v>
      </c>
      <c r="J2477" s="74" t="str">
        <f t="shared" si="159"/>
        <v>SA</v>
      </c>
      <c r="K2477" s="74" t="str">
        <f t="shared" si="158"/>
        <v>SACHA</v>
      </c>
      <c r="L2477" s="74" t="str">
        <f t="shared" si="158"/>
        <v>PAD AA</v>
      </c>
      <c r="M2477" s="74" t="str">
        <f t="shared" si="160"/>
        <v>SACHA-AA300</v>
      </c>
      <c r="N2477" s="71" t="s">
        <v>3382</v>
      </c>
    </row>
    <row r="2478" spans="1:14" hidden="1">
      <c r="A2478" s="74" t="s">
        <v>2960</v>
      </c>
      <c r="B2478" s="74" t="s">
        <v>7976</v>
      </c>
      <c r="C2478" s="74" t="s">
        <v>3124</v>
      </c>
      <c r="D2478" s="74" t="s">
        <v>7503</v>
      </c>
      <c r="E2478" s="74" t="s">
        <v>8296</v>
      </c>
      <c r="F2478" s="74" t="s">
        <v>8297</v>
      </c>
      <c r="G2478" s="74" t="s">
        <v>8297</v>
      </c>
      <c r="H2478" s="74" t="str">
        <f t="shared" si="157"/>
        <v>B60</v>
      </c>
      <c r="I2478" s="74" t="str">
        <f>IF(ISERROR(VLOOKUP(H2478,BD!BN$2:BO$51,2,FALSE)),"",VLOOKUP(H2478,BD!BN$2:BO$51,2,FALSE))</f>
        <v>BLOQUE 60</v>
      </c>
      <c r="J2478" s="74" t="str">
        <f t="shared" si="159"/>
        <v>SA</v>
      </c>
      <c r="K2478" s="74" t="str">
        <f t="shared" si="158"/>
        <v>SACHA</v>
      </c>
      <c r="L2478" s="74" t="str">
        <f t="shared" si="158"/>
        <v>PAD AA</v>
      </c>
      <c r="M2478" s="74" t="str">
        <f t="shared" si="160"/>
        <v>SACHA-AA307</v>
      </c>
      <c r="N2478" s="71" t="s">
        <v>3382</v>
      </c>
    </row>
    <row r="2479" spans="1:14" hidden="1">
      <c r="A2479" s="74" t="s">
        <v>2960</v>
      </c>
      <c r="B2479" s="74" t="s">
        <v>7976</v>
      </c>
      <c r="C2479" s="74" t="s">
        <v>3124</v>
      </c>
      <c r="D2479" s="74" t="s">
        <v>7503</v>
      </c>
      <c r="E2479" s="74" t="s">
        <v>8296</v>
      </c>
      <c r="F2479" s="74" t="s">
        <v>8297</v>
      </c>
      <c r="G2479" s="74" t="s">
        <v>8298</v>
      </c>
      <c r="H2479" s="74" t="str">
        <f t="shared" si="157"/>
        <v>B60</v>
      </c>
      <c r="I2479" s="74" t="str">
        <f>IF(ISERROR(VLOOKUP(H2479,BD!BN$2:BO$51,2,FALSE)),"",VLOOKUP(H2479,BD!BN$2:BO$51,2,FALSE))</f>
        <v>BLOQUE 60</v>
      </c>
      <c r="J2479" s="74" t="str">
        <f t="shared" si="159"/>
        <v>SA</v>
      </c>
      <c r="K2479" s="74" t="str">
        <f t="shared" si="158"/>
        <v>SACHA</v>
      </c>
      <c r="L2479" s="74" t="str">
        <f t="shared" si="158"/>
        <v>PAD AA</v>
      </c>
      <c r="M2479" s="74" t="str">
        <f t="shared" si="160"/>
        <v>SACHA-AA307S1</v>
      </c>
      <c r="N2479" s="71" t="s">
        <v>3382</v>
      </c>
    </row>
    <row r="2480" spans="1:14" hidden="1">
      <c r="A2480" s="74" t="s">
        <v>2960</v>
      </c>
      <c r="B2480" s="74" t="s">
        <v>7976</v>
      </c>
      <c r="C2480" s="74" t="s">
        <v>3124</v>
      </c>
      <c r="D2480" s="74" t="s">
        <v>7503</v>
      </c>
      <c r="E2480" s="74" t="s">
        <v>8299</v>
      </c>
      <c r="F2480" s="74" t="s">
        <v>8300</v>
      </c>
      <c r="G2480" s="74" t="s">
        <v>8300</v>
      </c>
      <c r="H2480" s="74" t="str">
        <f t="shared" si="157"/>
        <v>B60</v>
      </c>
      <c r="I2480" s="74" t="str">
        <f>IF(ISERROR(VLOOKUP(H2480,BD!BN$2:BO$51,2,FALSE)),"",VLOOKUP(H2480,BD!BN$2:BO$51,2,FALSE))</f>
        <v>BLOQUE 60</v>
      </c>
      <c r="J2480" s="74" t="str">
        <f t="shared" si="159"/>
        <v>SA</v>
      </c>
      <c r="K2480" s="74" t="str">
        <f t="shared" si="158"/>
        <v>SACHA</v>
      </c>
      <c r="L2480" s="74" t="str">
        <f t="shared" si="158"/>
        <v>PAD AA</v>
      </c>
      <c r="M2480" s="74" t="str">
        <f t="shared" si="160"/>
        <v>SACHA-AA306</v>
      </c>
      <c r="N2480" s="71" t="s">
        <v>3382</v>
      </c>
    </row>
    <row r="2481" spans="1:14" hidden="1">
      <c r="A2481" s="74" t="s">
        <v>2960</v>
      </c>
      <c r="B2481" s="74" t="s">
        <v>7976</v>
      </c>
      <c r="C2481" s="74" t="s">
        <v>3124</v>
      </c>
      <c r="D2481" s="74" t="s">
        <v>7503</v>
      </c>
      <c r="E2481" s="74" t="s">
        <v>8301</v>
      </c>
      <c r="F2481" s="74" t="s">
        <v>8302</v>
      </c>
      <c r="G2481" s="74" t="s">
        <v>8302</v>
      </c>
      <c r="H2481" s="74" t="str">
        <f t="shared" si="157"/>
        <v>B60</v>
      </c>
      <c r="I2481" s="74" t="str">
        <f>IF(ISERROR(VLOOKUP(H2481,BD!BN$2:BO$51,2,FALSE)),"",VLOOKUP(H2481,BD!BN$2:BO$51,2,FALSE))</f>
        <v>BLOQUE 60</v>
      </c>
      <c r="J2481" s="74" t="str">
        <f t="shared" si="159"/>
        <v>SA</v>
      </c>
      <c r="K2481" s="74" t="str">
        <f t="shared" si="158"/>
        <v>SACHA</v>
      </c>
      <c r="L2481" s="74" t="str">
        <f t="shared" si="158"/>
        <v>PAD AA</v>
      </c>
      <c r="M2481" s="74" t="str">
        <f t="shared" si="160"/>
        <v>SACHA-AA301</v>
      </c>
      <c r="N2481" s="71" t="s">
        <v>3382</v>
      </c>
    </row>
    <row r="2482" spans="1:14" hidden="1">
      <c r="A2482" s="74" t="s">
        <v>2960</v>
      </c>
      <c r="B2482" s="74" t="s">
        <v>7976</v>
      </c>
      <c r="C2482" s="74" t="s">
        <v>3124</v>
      </c>
      <c r="D2482" s="74" t="s">
        <v>7503</v>
      </c>
      <c r="E2482" s="74" t="s">
        <v>8303</v>
      </c>
      <c r="F2482" s="74" t="s">
        <v>8304</v>
      </c>
      <c r="G2482" s="74" t="s">
        <v>8304</v>
      </c>
      <c r="H2482" s="74" t="str">
        <f t="shared" si="157"/>
        <v>B60</v>
      </c>
      <c r="I2482" s="74" t="str">
        <f>IF(ISERROR(VLOOKUP(H2482,BD!BN$2:BO$51,2,FALSE)),"",VLOOKUP(H2482,BD!BN$2:BO$51,2,FALSE))</f>
        <v>BLOQUE 60</v>
      </c>
      <c r="J2482" s="74" t="str">
        <f t="shared" si="159"/>
        <v>SA</v>
      </c>
      <c r="K2482" s="74" t="str">
        <f t="shared" si="158"/>
        <v>SACHA</v>
      </c>
      <c r="L2482" s="74" t="str">
        <f t="shared" si="158"/>
        <v>PAD AA</v>
      </c>
      <c r="M2482" s="74" t="str">
        <f t="shared" si="160"/>
        <v>SACHA-AA304</v>
      </c>
      <c r="N2482" s="71" t="s">
        <v>3382</v>
      </c>
    </row>
    <row r="2483" spans="1:14" hidden="1">
      <c r="A2483" s="74" t="s">
        <v>2960</v>
      </c>
      <c r="B2483" s="74" t="s">
        <v>7976</v>
      </c>
      <c r="C2483" s="74" t="s">
        <v>3124</v>
      </c>
      <c r="D2483" s="74" t="s">
        <v>7503</v>
      </c>
      <c r="E2483" s="74" t="s">
        <v>8305</v>
      </c>
      <c r="F2483" s="74" t="s">
        <v>8306</v>
      </c>
      <c r="G2483" s="74" t="s">
        <v>8306</v>
      </c>
      <c r="H2483" s="74" t="str">
        <f t="shared" si="157"/>
        <v>B60</v>
      </c>
      <c r="I2483" s="74" t="str">
        <f>IF(ISERROR(VLOOKUP(H2483,BD!BN$2:BO$51,2,FALSE)),"",VLOOKUP(H2483,BD!BN$2:BO$51,2,FALSE))</f>
        <v>BLOQUE 60</v>
      </c>
      <c r="J2483" s="74" t="str">
        <f t="shared" si="159"/>
        <v>SA</v>
      </c>
      <c r="K2483" s="74" t="str">
        <f t="shared" si="158"/>
        <v>SACHA</v>
      </c>
      <c r="L2483" s="74" t="str">
        <f t="shared" si="158"/>
        <v>PAD AA</v>
      </c>
      <c r="M2483" s="74" t="str">
        <f t="shared" si="160"/>
        <v>SACHA-AA303</v>
      </c>
      <c r="N2483" s="71" t="s">
        <v>3382</v>
      </c>
    </row>
    <row r="2484" spans="1:14" hidden="1">
      <c r="A2484" s="74" t="s">
        <v>2960</v>
      </c>
      <c r="B2484" s="74" t="s">
        <v>7976</v>
      </c>
      <c r="C2484" s="74" t="s">
        <v>3124</v>
      </c>
      <c r="D2484" s="74" t="s">
        <v>7503</v>
      </c>
      <c r="E2484" s="74" t="s">
        <v>8307</v>
      </c>
      <c r="F2484" s="74" t="s">
        <v>8308</v>
      </c>
      <c r="G2484" s="74" t="s">
        <v>8308</v>
      </c>
      <c r="H2484" s="74" t="str">
        <f t="shared" ref="H2484:H2547" si="161">+A2484</f>
        <v>B60</v>
      </c>
      <c r="I2484" s="74" t="str">
        <f>IF(ISERROR(VLOOKUP(H2484,BD!BN$2:BO$51,2,FALSE)),"",VLOOKUP(H2484,BD!BN$2:BO$51,2,FALSE))</f>
        <v>BLOQUE 60</v>
      </c>
      <c r="J2484" s="74" t="str">
        <f t="shared" si="159"/>
        <v>SA</v>
      </c>
      <c r="K2484" s="74" t="str">
        <f t="shared" si="158"/>
        <v>SACHA</v>
      </c>
      <c r="L2484" s="74" t="str">
        <f t="shared" si="158"/>
        <v>PAD AA</v>
      </c>
      <c r="M2484" s="74" t="str">
        <f t="shared" si="160"/>
        <v>SACHA-AA302</v>
      </c>
      <c r="N2484" s="71" t="s">
        <v>3382</v>
      </c>
    </row>
    <row r="2485" spans="1:14" hidden="1">
      <c r="A2485" s="74" t="s">
        <v>2960</v>
      </c>
      <c r="B2485" s="74" t="s">
        <v>7976</v>
      </c>
      <c r="C2485" s="74" t="s">
        <v>3124</v>
      </c>
      <c r="D2485" s="74" t="s">
        <v>7503</v>
      </c>
      <c r="E2485" s="74" t="s">
        <v>8309</v>
      </c>
      <c r="F2485" s="74" t="s">
        <v>8310</v>
      </c>
      <c r="G2485" s="74" t="s">
        <v>8310</v>
      </c>
      <c r="H2485" s="74" t="str">
        <f t="shared" si="161"/>
        <v>B60</v>
      </c>
      <c r="I2485" s="74" t="str">
        <f>IF(ISERROR(VLOOKUP(H2485,BD!BN$2:BO$51,2,FALSE)),"",VLOOKUP(H2485,BD!BN$2:BO$51,2,FALSE))</f>
        <v>BLOQUE 60</v>
      </c>
      <c r="J2485" s="74" t="str">
        <f t="shared" si="159"/>
        <v>SA</v>
      </c>
      <c r="K2485" s="74" t="str">
        <f t="shared" si="158"/>
        <v>SACHA</v>
      </c>
      <c r="L2485" s="74" t="str">
        <f t="shared" si="158"/>
        <v>PAD AA</v>
      </c>
      <c r="M2485" s="74" t="str">
        <f t="shared" si="160"/>
        <v>SACHA-AA305</v>
      </c>
      <c r="N2485" s="71" t="s">
        <v>3382</v>
      </c>
    </row>
    <row r="2486" spans="1:14" hidden="1">
      <c r="A2486" s="74" t="s">
        <v>2960</v>
      </c>
      <c r="B2486" s="74" t="s">
        <v>7976</v>
      </c>
      <c r="C2486" s="74" t="s">
        <v>3124</v>
      </c>
      <c r="D2486" s="74" t="s">
        <v>7510</v>
      </c>
      <c r="E2486" s="74" t="s">
        <v>8311</v>
      </c>
      <c r="F2486" s="74" t="s">
        <v>8312</v>
      </c>
      <c r="G2486" s="74" t="s">
        <v>8312</v>
      </c>
      <c r="H2486" s="74" t="str">
        <f t="shared" si="161"/>
        <v>B60</v>
      </c>
      <c r="I2486" s="74" t="str">
        <f>IF(ISERROR(VLOOKUP(H2486,BD!BN$2:BO$51,2,FALSE)),"",VLOOKUP(H2486,BD!BN$2:BO$51,2,FALSE))</f>
        <v>BLOQUE 60</v>
      </c>
      <c r="J2486" s="74" t="str">
        <f t="shared" si="159"/>
        <v>SA</v>
      </c>
      <c r="K2486" s="74" t="str">
        <f t="shared" si="158"/>
        <v>SACHA</v>
      </c>
      <c r="L2486" s="74" t="str">
        <f t="shared" si="158"/>
        <v>PAD AB</v>
      </c>
      <c r="M2486" s="74" t="str">
        <f t="shared" si="160"/>
        <v>SACHA-AB317H</v>
      </c>
      <c r="N2486" s="71" t="s">
        <v>3382</v>
      </c>
    </row>
    <row r="2487" spans="1:14" hidden="1">
      <c r="A2487" s="74" t="s">
        <v>2960</v>
      </c>
      <c r="B2487" s="74" t="s">
        <v>7976</v>
      </c>
      <c r="C2487" s="74" t="s">
        <v>3124</v>
      </c>
      <c r="D2487" s="74" t="s">
        <v>7510</v>
      </c>
      <c r="E2487" s="74" t="s">
        <v>8313</v>
      </c>
      <c r="F2487" s="74" t="s">
        <v>8314</v>
      </c>
      <c r="G2487" s="74" t="s">
        <v>8314</v>
      </c>
      <c r="H2487" s="74" t="str">
        <f t="shared" si="161"/>
        <v>B60</v>
      </c>
      <c r="I2487" s="74" t="str">
        <f>IF(ISERROR(VLOOKUP(H2487,BD!BN$2:BO$51,2,FALSE)),"",VLOOKUP(H2487,BD!BN$2:BO$51,2,FALSE))</f>
        <v>BLOQUE 60</v>
      </c>
      <c r="J2487" s="74" t="str">
        <f t="shared" si="159"/>
        <v>SA</v>
      </c>
      <c r="K2487" s="74" t="str">
        <f t="shared" si="158"/>
        <v>SACHA</v>
      </c>
      <c r="L2487" s="74" t="str">
        <f t="shared" si="158"/>
        <v>PAD AB</v>
      </c>
      <c r="M2487" s="74" t="str">
        <f t="shared" si="160"/>
        <v>SACHA-AB310</v>
      </c>
      <c r="N2487" s="71" t="s">
        <v>3382</v>
      </c>
    </row>
    <row r="2488" spans="1:14" hidden="1">
      <c r="A2488" s="74" t="s">
        <v>2960</v>
      </c>
      <c r="B2488" s="74" t="s">
        <v>7976</v>
      </c>
      <c r="C2488" s="74" t="s">
        <v>3124</v>
      </c>
      <c r="D2488" s="74" t="s">
        <v>7510</v>
      </c>
      <c r="E2488" s="74" t="s">
        <v>8315</v>
      </c>
      <c r="F2488" s="74" t="s">
        <v>8316</v>
      </c>
      <c r="G2488" s="74" t="s">
        <v>8316</v>
      </c>
      <c r="H2488" s="74" t="str">
        <f t="shared" si="161"/>
        <v>B60</v>
      </c>
      <c r="I2488" s="74" t="str">
        <f>IF(ISERROR(VLOOKUP(H2488,BD!BN$2:BO$51,2,FALSE)),"",VLOOKUP(H2488,BD!BN$2:BO$51,2,FALSE))</f>
        <v>BLOQUE 60</v>
      </c>
      <c r="J2488" s="74" t="str">
        <f t="shared" si="159"/>
        <v>SA</v>
      </c>
      <c r="K2488" s="74" t="str">
        <f t="shared" si="158"/>
        <v>SACHA</v>
      </c>
      <c r="L2488" s="74" t="str">
        <f t="shared" si="158"/>
        <v>PAD AB</v>
      </c>
      <c r="M2488" s="74" t="str">
        <f t="shared" si="160"/>
        <v>SACHA-AB318</v>
      </c>
      <c r="N2488" s="71" t="s">
        <v>3382</v>
      </c>
    </row>
    <row r="2489" spans="1:14" hidden="1">
      <c r="A2489" s="74" t="s">
        <v>2960</v>
      </c>
      <c r="B2489" s="74" t="s">
        <v>7976</v>
      </c>
      <c r="C2489" s="74" t="s">
        <v>3124</v>
      </c>
      <c r="D2489" s="74" t="s">
        <v>7510</v>
      </c>
      <c r="E2489" s="74" t="s">
        <v>8317</v>
      </c>
      <c r="F2489" s="74" t="s">
        <v>8318</v>
      </c>
      <c r="G2489" s="74" t="s">
        <v>8318</v>
      </c>
      <c r="H2489" s="74" t="str">
        <f t="shared" si="161"/>
        <v>B60</v>
      </c>
      <c r="I2489" s="74" t="str">
        <f>IF(ISERROR(VLOOKUP(H2489,BD!BN$2:BO$51,2,FALSE)),"",VLOOKUP(H2489,BD!BN$2:BO$51,2,FALSE))</f>
        <v>BLOQUE 60</v>
      </c>
      <c r="J2489" s="74" t="str">
        <f t="shared" si="159"/>
        <v>SA</v>
      </c>
      <c r="K2489" s="74" t="str">
        <f t="shared" si="158"/>
        <v>SACHA</v>
      </c>
      <c r="L2489" s="74" t="str">
        <f t="shared" si="158"/>
        <v>PAD AB</v>
      </c>
      <c r="M2489" s="74" t="str">
        <f t="shared" si="160"/>
        <v>SACHA-AB319</v>
      </c>
      <c r="N2489" s="71" t="s">
        <v>3382</v>
      </c>
    </row>
    <row r="2490" spans="1:14" hidden="1">
      <c r="A2490" s="74" t="s">
        <v>2960</v>
      </c>
      <c r="B2490" s="74" t="s">
        <v>7976</v>
      </c>
      <c r="C2490" s="74" t="s">
        <v>3124</v>
      </c>
      <c r="D2490" s="74" t="s">
        <v>7510</v>
      </c>
      <c r="E2490" s="74" t="s">
        <v>8319</v>
      </c>
      <c r="F2490" s="74" t="s">
        <v>8320</v>
      </c>
      <c r="G2490" s="74" t="s">
        <v>8320</v>
      </c>
      <c r="H2490" s="74" t="str">
        <f t="shared" si="161"/>
        <v>B60</v>
      </c>
      <c r="I2490" s="74" t="str">
        <f>IF(ISERROR(VLOOKUP(H2490,BD!BN$2:BO$51,2,FALSE)),"",VLOOKUP(H2490,BD!BN$2:BO$51,2,FALSE))</f>
        <v>BLOQUE 60</v>
      </c>
      <c r="J2490" s="74" t="str">
        <f t="shared" si="159"/>
        <v>SA</v>
      </c>
      <c r="K2490" s="74" t="str">
        <f t="shared" si="158"/>
        <v>SACHA</v>
      </c>
      <c r="L2490" s="74" t="str">
        <f t="shared" si="158"/>
        <v>PAD AB</v>
      </c>
      <c r="M2490" s="74" t="str">
        <f t="shared" si="160"/>
        <v>SACHA-AB341</v>
      </c>
      <c r="N2490" s="71" t="s">
        <v>3382</v>
      </c>
    </row>
    <row r="2491" spans="1:14" hidden="1">
      <c r="A2491" s="74" t="s">
        <v>2960</v>
      </c>
      <c r="B2491" s="74" t="s">
        <v>7976</v>
      </c>
      <c r="C2491" s="74" t="s">
        <v>3124</v>
      </c>
      <c r="D2491" s="74" t="s">
        <v>7510</v>
      </c>
      <c r="E2491" s="74" t="s">
        <v>8321</v>
      </c>
      <c r="F2491" s="74" t="s">
        <v>8322</v>
      </c>
      <c r="G2491" s="74" t="s">
        <v>8322</v>
      </c>
      <c r="H2491" s="74" t="str">
        <f t="shared" si="161"/>
        <v>B60</v>
      </c>
      <c r="I2491" s="74" t="str">
        <f>IF(ISERROR(VLOOKUP(H2491,BD!BN$2:BO$51,2,FALSE)),"",VLOOKUP(H2491,BD!BN$2:BO$51,2,FALSE))</f>
        <v>BLOQUE 60</v>
      </c>
      <c r="J2491" s="74" t="str">
        <f t="shared" si="159"/>
        <v>SA</v>
      </c>
      <c r="K2491" s="74" t="str">
        <f t="shared" si="158"/>
        <v>SACHA</v>
      </c>
      <c r="L2491" s="74" t="str">
        <f t="shared" si="158"/>
        <v>PAD AB</v>
      </c>
      <c r="M2491" s="74" t="str">
        <f t="shared" si="160"/>
        <v>SACHA-AB322</v>
      </c>
      <c r="N2491" s="71" t="s">
        <v>3382</v>
      </c>
    </row>
    <row r="2492" spans="1:14" hidden="1">
      <c r="A2492" s="74" t="s">
        <v>2960</v>
      </c>
      <c r="B2492" s="74" t="s">
        <v>7976</v>
      </c>
      <c r="C2492" s="74" t="s">
        <v>3124</v>
      </c>
      <c r="D2492" s="74" t="s">
        <v>7510</v>
      </c>
      <c r="E2492" s="74" t="s">
        <v>8323</v>
      </c>
      <c r="F2492" s="74" t="s">
        <v>8324</v>
      </c>
      <c r="G2492" s="74" t="s">
        <v>8324</v>
      </c>
      <c r="H2492" s="74" t="str">
        <f t="shared" si="161"/>
        <v>B60</v>
      </c>
      <c r="I2492" s="74" t="str">
        <f>IF(ISERROR(VLOOKUP(H2492,BD!BN$2:BO$51,2,FALSE)),"",VLOOKUP(H2492,BD!BN$2:BO$51,2,FALSE))</f>
        <v>BLOQUE 60</v>
      </c>
      <c r="J2492" s="74" t="str">
        <f t="shared" si="159"/>
        <v>SA</v>
      </c>
      <c r="K2492" s="74" t="str">
        <f t="shared" si="158"/>
        <v>SACHA</v>
      </c>
      <c r="L2492" s="74" t="str">
        <f t="shared" si="158"/>
        <v>PAD AB</v>
      </c>
      <c r="M2492" s="74" t="str">
        <f t="shared" si="160"/>
        <v>SACHA-AB312</v>
      </c>
      <c r="N2492" s="71" t="s">
        <v>3382</v>
      </c>
    </row>
    <row r="2493" spans="1:14" hidden="1">
      <c r="A2493" s="74" t="s">
        <v>2960</v>
      </c>
      <c r="B2493" s="74" t="s">
        <v>7976</v>
      </c>
      <c r="C2493" s="74" t="s">
        <v>3124</v>
      </c>
      <c r="D2493" s="74" t="s">
        <v>7510</v>
      </c>
      <c r="E2493" s="74" t="s">
        <v>8325</v>
      </c>
      <c r="F2493" s="74" t="s">
        <v>8326</v>
      </c>
      <c r="G2493" s="74" t="s">
        <v>8326</v>
      </c>
      <c r="H2493" s="74" t="str">
        <f t="shared" si="161"/>
        <v>B60</v>
      </c>
      <c r="I2493" s="74" t="str">
        <f>IF(ISERROR(VLOOKUP(H2493,BD!BN$2:BO$51,2,FALSE)),"",VLOOKUP(H2493,BD!BN$2:BO$51,2,FALSE))</f>
        <v>BLOQUE 60</v>
      </c>
      <c r="J2493" s="74" t="str">
        <f t="shared" si="159"/>
        <v>SA</v>
      </c>
      <c r="K2493" s="74" t="str">
        <f t="shared" ref="K2493:L2560" si="162">+C2493</f>
        <v>SACHA</v>
      </c>
      <c r="L2493" s="74" t="str">
        <f t="shared" si="162"/>
        <v>PAD AB</v>
      </c>
      <c r="M2493" s="74" t="str">
        <f t="shared" si="160"/>
        <v>SACHA-AB313</v>
      </c>
      <c r="N2493" s="71" t="s">
        <v>3382</v>
      </c>
    </row>
    <row r="2494" spans="1:14" hidden="1">
      <c r="A2494" s="74" t="s">
        <v>2960</v>
      </c>
      <c r="B2494" s="74" t="s">
        <v>7976</v>
      </c>
      <c r="C2494" s="74" t="s">
        <v>3124</v>
      </c>
      <c r="D2494" s="74" t="s">
        <v>7510</v>
      </c>
      <c r="E2494" s="74" t="s">
        <v>8327</v>
      </c>
      <c r="F2494" s="74" t="s">
        <v>8328</v>
      </c>
      <c r="G2494" s="74" t="s">
        <v>8328</v>
      </c>
      <c r="H2494" s="74" t="str">
        <f t="shared" si="161"/>
        <v>B60</v>
      </c>
      <c r="I2494" s="74" t="str">
        <f>IF(ISERROR(VLOOKUP(H2494,BD!BN$2:BO$51,2,FALSE)),"",VLOOKUP(H2494,BD!BN$2:BO$51,2,FALSE))</f>
        <v>BLOQUE 60</v>
      </c>
      <c r="J2494" s="74" t="str">
        <f t="shared" si="159"/>
        <v>SA</v>
      </c>
      <c r="K2494" s="74" t="str">
        <f t="shared" si="162"/>
        <v>SACHA</v>
      </c>
      <c r="L2494" s="74" t="str">
        <f t="shared" si="162"/>
        <v>PAD AB</v>
      </c>
      <c r="M2494" s="74" t="str">
        <f t="shared" si="160"/>
        <v>SACHA-AB314</v>
      </c>
      <c r="N2494" s="71" t="s">
        <v>3382</v>
      </c>
    </row>
    <row r="2495" spans="1:14" hidden="1">
      <c r="A2495" s="74" t="s">
        <v>2960</v>
      </c>
      <c r="B2495" s="74" t="s">
        <v>7976</v>
      </c>
      <c r="C2495" s="74" t="s">
        <v>3124</v>
      </c>
      <c r="D2495" s="74" t="s">
        <v>7510</v>
      </c>
      <c r="E2495" s="74" t="s">
        <v>8329</v>
      </c>
      <c r="F2495" s="74" t="s">
        <v>8330</v>
      </c>
      <c r="G2495" s="74" t="s">
        <v>8330</v>
      </c>
      <c r="H2495" s="74" t="str">
        <f t="shared" si="161"/>
        <v>B60</v>
      </c>
      <c r="I2495" s="74" t="str">
        <f>IF(ISERROR(VLOOKUP(H2495,BD!BN$2:BO$51,2,FALSE)),"",VLOOKUP(H2495,BD!BN$2:BO$51,2,FALSE))</f>
        <v>BLOQUE 60</v>
      </c>
      <c r="J2495" s="74" t="str">
        <f t="shared" si="159"/>
        <v>SA</v>
      </c>
      <c r="K2495" s="74" t="str">
        <f t="shared" si="162"/>
        <v>SACHA</v>
      </c>
      <c r="L2495" s="74" t="str">
        <f t="shared" si="162"/>
        <v>PAD AB</v>
      </c>
      <c r="M2495" s="74" t="str">
        <f t="shared" si="160"/>
        <v>SACHA-AB311</v>
      </c>
      <c r="N2495" s="71" t="s">
        <v>3382</v>
      </c>
    </row>
    <row r="2496" spans="1:14" hidden="1">
      <c r="A2496" s="74" t="s">
        <v>2960</v>
      </c>
      <c r="B2496" s="74" t="s">
        <v>7976</v>
      </c>
      <c r="C2496" s="74" t="s">
        <v>3124</v>
      </c>
      <c r="D2496" s="74" t="s">
        <v>7510</v>
      </c>
      <c r="E2496" s="74" t="s">
        <v>8331</v>
      </c>
      <c r="F2496" s="74" t="s">
        <v>8332</v>
      </c>
      <c r="G2496" s="74" t="s">
        <v>8332</v>
      </c>
      <c r="H2496" s="74" t="str">
        <f t="shared" si="161"/>
        <v>B60</v>
      </c>
      <c r="I2496" s="74" t="str">
        <f>IF(ISERROR(VLOOKUP(H2496,BD!BN$2:BO$51,2,FALSE)),"",VLOOKUP(H2496,BD!BN$2:BO$51,2,FALSE))</f>
        <v>BLOQUE 60</v>
      </c>
      <c r="J2496" s="74" t="str">
        <f t="shared" si="159"/>
        <v>SA</v>
      </c>
      <c r="K2496" s="74" t="str">
        <f t="shared" si="162"/>
        <v>SACHA</v>
      </c>
      <c r="L2496" s="74" t="str">
        <f t="shared" si="162"/>
        <v>PAD AB</v>
      </c>
      <c r="M2496" s="74" t="str">
        <f t="shared" si="160"/>
        <v>SACHA-AB316</v>
      </c>
      <c r="N2496" s="71" t="s">
        <v>3382</v>
      </c>
    </row>
    <row r="2497" spans="1:14" hidden="1">
      <c r="A2497" s="74" t="s">
        <v>2960</v>
      </c>
      <c r="B2497" s="74" t="s">
        <v>7976</v>
      </c>
      <c r="C2497" s="74" t="s">
        <v>3124</v>
      </c>
      <c r="D2497" s="74" t="s">
        <v>7510</v>
      </c>
      <c r="E2497" s="74" t="s">
        <v>8333</v>
      </c>
      <c r="F2497" s="74" t="s">
        <v>8334</v>
      </c>
      <c r="G2497" s="74" t="s">
        <v>8334</v>
      </c>
      <c r="H2497" s="74" t="str">
        <f t="shared" si="161"/>
        <v>B60</v>
      </c>
      <c r="I2497" s="74" t="str">
        <f>IF(ISERROR(VLOOKUP(H2497,BD!BN$2:BO$51,2,FALSE)),"",VLOOKUP(H2497,BD!BN$2:BO$51,2,FALSE))</f>
        <v>BLOQUE 60</v>
      </c>
      <c r="J2497" s="74" t="str">
        <f t="shared" si="159"/>
        <v>SA</v>
      </c>
      <c r="K2497" s="74" t="str">
        <f t="shared" si="162"/>
        <v>SACHA</v>
      </c>
      <c r="L2497" s="74" t="str">
        <f t="shared" si="162"/>
        <v>PAD AB</v>
      </c>
      <c r="M2497" s="74" t="str">
        <f t="shared" si="160"/>
        <v>SACHA-AB315</v>
      </c>
      <c r="N2497" s="71" t="s">
        <v>3382</v>
      </c>
    </row>
    <row r="2498" spans="1:14" hidden="1">
      <c r="A2498" s="74" t="s">
        <v>2960</v>
      </c>
      <c r="B2498" s="74" t="s">
        <v>7976</v>
      </c>
      <c r="C2498" s="74" t="s">
        <v>3124</v>
      </c>
      <c r="D2498" s="74" t="s">
        <v>8335</v>
      </c>
      <c r="E2498" s="74" t="s">
        <v>8336</v>
      </c>
      <c r="F2498" s="74" t="s">
        <v>8337</v>
      </c>
      <c r="G2498" s="74" t="s">
        <v>8337</v>
      </c>
      <c r="H2498" s="74" t="str">
        <f t="shared" si="161"/>
        <v>B60</v>
      </c>
      <c r="I2498" s="74" t="str">
        <f>IF(ISERROR(VLOOKUP(H2498,BD!BN$2:BO$51,2,FALSE)),"",VLOOKUP(H2498,BD!BN$2:BO$51,2,FALSE))</f>
        <v>BLOQUE 60</v>
      </c>
      <c r="J2498" s="74" t="str">
        <f t="shared" si="159"/>
        <v>SA</v>
      </c>
      <c r="K2498" s="74" t="str">
        <f t="shared" si="162"/>
        <v>SACHA</v>
      </c>
      <c r="L2498" s="74" t="str">
        <f t="shared" si="162"/>
        <v>PAD AC</v>
      </c>
      <c r="M2498" s="74" t="str">
        <f t="shared" si="160"/>
        <v>SACHA-AC355</v>
      </c>
      <c r="N2498" s="71" t="s">
        <v>3382</v>
      </c>
    </row>
    <row r="2499" spans="1:14" hidden="1">
      <c r="A2499" s="74" t="s">
        <v>2960</v>
      </c>
      <c r="B2499" s="74" t="s">
        <v>7976</v>
      </c>
      <c r="C2499" s="74" t="s">
        <v>3124</v>
      </c>
      <c r="D2499" s="74" t="s">
        <v>8335</v>
      </c>
      <c r="E2499" s="74" t="s">
        <v>8338</v>
      </c>
      <c r="F2499" s="74" t="s">
        <v>8339</v>
      </c>
      <c r="G2499" s="74" t="s">
        <v>8339</v>
      </c>
      <c r="H2499" s="74" t="str">
        <f t="shared" si="161"/>
        <v>B60</v>
      </c>
      <c r="I2499" s="74" t="str">
        <f>IF(ISERROR(VLOOKUP(H2499,BD!BN$2:BO$51,2,FALSE)),"",VLOOKUP(H2499,BD!BN$2:BO$51,2,FALSE))</f>
        <v>BLOQUE 60</v>
      </c>
      <c r="J2499" s="74" t="str">
        <f t="shared" si="159"/>
        <v>SA</v>
      </c>
      <c r="K2499" s="74" t="str">
        <f t="shared" si="162"/>
        <v>SACHA</v>
      </c>
      <c r="L2499" s="74" t="str">
        <f t="shared" si="162"/>
        <v>PAD AC</v>
      </c>
      <c r="M2499" s="74" t="str">
        <f t="shared" si="160"/>
        <v>SACHA-AC354</v>
      </c>
      <c r="N2499" s="71" t="s">
        <v>3382</v>
      </c>
    </row>
    <row r="2500" spans="1:14" hidden="1">
      <c r="A2500" s="74" t="s">
        <v>2960</v>
      </c>
      <c r="B2500" s="74" t="s">
        <v>7976</v>
      </c>
      <c r="C2500" s="74" t="s">
        <v>3124</v>
      </c>
      <c r="D2500" s="74" t="s">
        <v>8335</v>
      </c>
      <c r="E2500" s="74" t="s">
        <v>8340</v>
      </c>
      <c r="F2500" s="74" t="s">
        <v>8341</v>
      </c>
      <c r="G2500" s="74" t="s">
        <v>8341</v>
      </c>
      <c r="H2500" s="74" t="str">
        <f t="shared" si="161"/>
        <v>B60</v>
      </c>
      <c r="I2500" s="74" t="str">
        <f>IF(ISERROR(VLOOKUP(H2500,BD!BN$2:BO$51,2,FALSE)),"",VLOOKUP(H2500,BD!BN$2:BO$51,2,FALSE))</f>
        <v>BLOQUE 60</v>
      </c>
      <c r="J2500" s="74" t="str">
        <f t="shared" si="159"/>
        <v>SA</v>
      </c>
      <c r="K2500" s="74" t="str">
        <f t="shared" si="162"/>
        <v>SACHA</v>
      </c>
      <c r="L2500" s="74" t="str">
        <f t="shared" si="162"/>
        <v>PAD AC</v>
      </c>
      <c r="M2500" s="74" t="str">
        <f t="shared" si="160"/>
        <v>SACHA-AC353</v>
      </c>
      <c r="N2500" s="71" t="s">
        <v>3382</v>
      </c>
    </row>
    <row r="2501" spans="1:14" hidden="1">
      <c r="A2501" s="74" t="s">
        <v>2960</v>
      </c>
      <c r="B2501" s="74" t="s">
        <v>7976</v>
      </c>
      <c r="C2501" s="74" t="s">
        <v>3124</v>
      </c>
      <c r="D2501" s="74" t="s">
        <v>8335</v>
      </c>
      <c r="E2501" s="74" t="s">
        <v>8342</v>
      </c>
      <c r="F2501" s="74" t="s">
        <v>8343</v>
      </c>
      <c r="G2501" s="74" t="s">
        <v>8343</v>
      </c>
      <c r="H2501" s="74" t="str">
        <f t="shared" si="161"/>
        <v>B60</v>
      </c>
      <c r="I2501" s="74" t="str">
        <f>IF(ISERROR(VLOOKUP(H2501,BD!BN$2:BO$51,2,FALSE)),"",VLOOKUP(H2501,BD!BN$2:BO$51,2,FALSE))</f>
        <v>BLOQUE 60</v>
      </c>
      <c r="J2501" s="74" t="str">
        <f t="shared" si="159"/>
        <v>SA</v>
      </c>
      <c r="K2501" s="74" t="str">
        <f t="shared" si="162"/>
        <v>SACHA</v>
      </c>
      <c r="L2501" s="74" t="str">
        <f t="shared" si="162"/>
        <v>PAD AC</v>
      </c>
      <c r="M2501" s="74" t="str">
        <f t="shared" si="160"/>
        <v>SACHA-AC352</v>
      </c>
      <c r="N2501" s="71" t="s">
        <v>3382</v>
      </c>
    </row>
    <row r="2502" spans="1:14" hidden="1">
      <c r="A2502" s="74" t="s">
        <v>2960</v>
      </c>
      <c r="B2502" s="74" t="s">
        <v>7976</v>
      </c>
      <c r="C2502" s="74" t="s">
        <v>3124</v>
      </c>
      <c r="D2502" s="74" t="s">
        <v>8335</v>
      </c>
      <c r="E2502" s="74" t="s">
        <v>8344</v>
      </c>
      <c r="F2502" s="74" t="s">
        <v>8345</v>
      </c>
      <c r="G2502" s="74" t="s">
        <v>8345</v>
      </c>
      <c r="H2502" s="74" t="str">
        <f t="shared" si="161"/>
        <v>B60</v>
      </c>
      <c r="I2502" s="74" t="str">
        <f>IF(ISERROR(VLOOKUP(H2502,BD!BN$2:BO$51,2,FALSE)),"",VLOOKUP(H2502,BD!BN$2:BO$51,2,FALSE))</f>
        <v>BLOQUE 60</v>
      </c>
      <c r="J2502" s="74" t="str">
        <f t="shared" si="159"/>
        <v>SA</v>
      </c>
      <c r="K2502" s="74" t="str">
        <f t="shared" si="162"/>
        <v>SACHA</v>
      </c>
      <c r="L2502" s="74" t="str">
        <f t="shared" si="162"/>
        <v>PAD AC</v>
      </c>
      <c r="M2502" s="74" t="str">
        <f t="shared" si="160"/>
        <v>SACHA-AC351</v>
      </c>
      <c r="N2502" s="71" t="s">
        <v>3382</v>
      </c>
    </row>
    <row r="2503" spans="1:14" hidden="1">
      <c r="A2503" s="74" t="s">
        <v>2960</v>
      </c>
      <c r="B2503" s="74" t="s">
        <v>7976</v>
      </c>
      <c r="C2503" s="74" t="s">
        <v>3124</v>
      </c>
      <c r="D2503" s="74" t="s">
        <v>8335</v>
      </c>
      <c r="E2503" s="74" t="s">
        <v>8346</v>
      </c>
      <c r="F2503" s="74" t="s">
        <v>8347</v>
      </c>
      <c r="G2503" s="74" t="s">
        <v>8347</v>
      </c>
      <c r="H2503" s="74" t="str">
        <f t="shared" si="161"/>
        <v>B60</v>
      </c>
      <c r="I2503" s="74" t="str">
        <f>IF(ISERROR(VLOOKUP(H2503,BD!BN$2:BO$51,2,FALSE)),"",VLOOKUP(H2503,BD!BN$2:BO$51,2,FALSE))</f>
        <v>BLOQUE 60</v>
      </c>
      <c r="J2503" s="74" t="str">
        <f t="shared" si="159"/>
        <v>SA</v>
      </c>
      <c r="K2503" s="74" t="str">
        <f t="shared" si="162"/>
        <v>SACHA</v>
      </c>
      <c r="L2503" s="74" t="str">
        <f t="shared" si="162"/>
        <v>PAD AC</v>
      </c>
      <c r="M2503" s="74" t="str">
        <f t="shared" si="160"/>
        <v>SACHA-AC350</v>
      </c>
      <c r="N2503" s="71" t="s">
        <v>3382</v>
      </c>
    </row>
    <row r="2504" spans="1:14" hidden="1">
      <c r="A2504" s="74" t="s">
        <v>2960</v>
      </c>
      <c r="B2504" s="74" t="s">
        <v>7976</v>
      </c>
      <c r="C2504" s="74" t="s">
        <v>3124</v>
      </c>
      <c r="D2504" s="74" t="s">
        <v>8348</v>
      </c>
      <c r="E2504" s="74" t="s">
        <v>8349</v>
      </c>
      <c r="F2504" s="74" t="s">
        <v>8350</v>
      </c>
      <c r="G2504" s="74" t="s">
        <v>8350</v>
      </c>
      <c r="H2504" s="74" t="str">
        <f t="shared" si="161"/>
        <v>B60</v>
      </c>
      <c r="I2504" s="74" t="str">
        <f>IF(ISERROR(VLOOKUP(H2504,BD!BN$2:BO$51,2,FALSE)),"",VLOOKUP(H2504,BD!BN$2:BO$51,2,FALSE))</f>
        <v>BLOQUE 60</v>
      </c>
      <c r="J2504" s="74" t="str">
        <f t="shared" si="159"/>
        <v>SA</v>
      </c>
      <c r="K2504" s="74" t="str">
        <f t="shared" si="162"/>
        <v>SACHA</v>
      </c>
      <c r="L2504" s="74" t="str">
        <f t="shared" si="162"/>
        <v>PAD AD</v>
      </c>
      <c r="M2504" s="74" t="str">
        <f t="shared" si="160"/>
        <v>SACHA-AD361</v>
      </c>
      <c r="N2504" s="71" t="s">
        <v>3382</v>
      </c>
    </row>
    <row r="2505" spans="1:14" hidden="1">
      <c r="A2505" s="74" t="s">
        <v>2960</v>
      </c>
      <c r="B2505" s="74" t="s">
        <v>7976</v>
      </c>
      <c r="C2505" s="74" t="s">
        <v>3124</v>
      </c>
      <c r="D2505" s="74" t="s">
        <v>8348</v>
      </c>
      <c r="E2505" s="74" t="s">
        <v>8351</v>
      </c>
      <c r="F2505" s="74" t="s">
        <v>8352</v>
      </c>
      <c r="G2505" s="74" t="s">
        <v>8352</v>
      </c>
      <c r="H2505" s="74" t="str">
        <f t="shared" si="161"/>
        <v>B60</v>
      </c>
      <c r="I2505" s="74" t="str">
        <f>IF(ISERROR(VLOOKUP(H2505,BD!BN$2:BO$51,2,FALSE)),"",VLOOKUP(H2505,BD!BN$2:BO$51,2,FALSE))</f>
        <v>BLOQUE 60</v>
      </c>
      <c r="J2505" s="74" t="str">
        <f t="shared" si="159"/>
        <v>SA</v>
      </c>
      <c r="K2505" s="74" t="str">
        <f t="shared" si="162"/>
        <v>SACHA</v>
      </c>
      <c r="L2505" s="74" t="str">
        <f t="shared" si="162"/>
        <v>PAD AD</v>
      </c>
      <c r="M2505" s="74" t="str">
        <f t="shared" si="160"/>
        <v>SACHA-AD360</v>
      </c>
      <c r="N2505" s="71" t="s">
        <v>3382</v>
      </c>
    </row>
    <row r="2506" spans="1:14" hidden="1">
      <c r="A2506" s="74" t="s">
        <v>2960</v>
      </c>
      <c r="B2506" s="74" t="s">
        <v>7976</v>
      </c>
      <c r="C2506" s="74" t="s">
        <v>3124</v>
      </c>
      <c r="D2506" s="74" t="s">
        <v>8348</v>
      </c>
      <c r="E2506" s="74" t="s">
        <v>8353</v>
      </c>
      <c r="F2506" s="74" t="s">
        <v>8354</v>
      </c>
      <c r="G2506" s="74" t="s">
        <v>8354</v>
      </c>
      <c r="H2506" s="74" t="str">
        <f t="shared" si="161"/>
        <v>B60</v>
      </c>
      <c r="I2506" s="74" t="str">
        <f>IF(ISERROR(VLOOKUP(H2506,BD!BN$2:BO$51,2,FALSE)),"",VLOOKUP(H2506,BD!BN$2:BO$51,2,FALSE))</f>
        <v>BLOQUE 60</v>
      </c>
      <c r="J2506" s="74" t="str">
        <f t="shared" si="159"/>
        <v>SA</v>
      </c>
      <c r="K2506" s="74" t="str">
        <f t="shared" si="162"/>
        <v>SACHA</v>
      </c>
      <c r="L2506" s="74" t="str">
        <f t="shared" si="162"/>
        <v>PAD AD</v>
      </c>
      <c r="M2506" s="74" t="str">
        <f t="shared" si="160"/>
        <v>SACHA-AD365</v>
      </c>
      <c r="N2506" s="71" t="s">
        <v>3382</v>
      </c>
    </row>
    <row r="2507" spans="1:14" hidden="1">
      <c r="A2507" s="74" t="s">
        <v>2960</v>
      </c>
      <c r="B2507" s="74" t="s">
        <v>7976</v>
      </c>
      <c r="C2507" s="74" t="s">
        <v>3124</v>
      </c>
      <c r="D2507" s="74" t="s">
        <v>8348</v>
      </c>
      <c r="E2507" s="74" t="s">
        <v>8355</v>
      </c>
      <c r="F2507" s="74" t="s">
        <v>8356</v>
      </c>
      <c r="G2507" s="74" t="s">
        <v>8356</v>
      </c>
      <c r="H2507" s="74" t="str">
        <f t="shared" si="161"/>
        <v>B60</v>
      </c>
      <c r="I2507" s="74" t="str">
        <f>IF(ISERROR(VLOOKUP(H2507,BD!BN$2:BO$51,2,FALSE)),"",VLOOKUP(H2507,BD!BN$2:BO$51,2,FALSE))</f>
        <v>BLOQUE 60</v>
      </c>
      <c r="J2507" s="74" t="str">
        <f t="shared" si="159"/>
        <v>SA</v>
      </c>
      <c r="K2507" s="74" t="str">
        <f t="shared" si="162"/>
        <v>SACHA</v>
      </c>
      <c r="L2507" s="74" t="str">
        <f t="shared" si="162"/>
        <v>PAD AD</v>
      </c>
      <c r="M2507" s="74" t="str">
        <f t="shared" si="160"/>
        <v>SACHA-AD366</v>
      </c>
      <c r="N2507" s="71" t="s">
        <v>3382</v>
      </c>
    </row>
    <row r="2508" spans="1:14" hidden="1">
      <c r="A2508" s="74" t="s">
        <v>2960</v>
      </c>
      <c r="B2508" s="74" t="s">
        <v>7976</v>
      </c>
      <c r="C2508" s="74" t="s">
        <v>3124</v>
      </c>
      <c r="D2508" s="74" t="s">
        <v>8348</v>
      </c>
      <c r="E2508" s="74" t="s">
        <v>8357</v>
      </c>
      <c r="F2508" s="74" t="s">
        <v>8358</v>
      </c>
      <c r="G2508" s="74" t="s">
        <v>8358</v>
      </c>
      <c r="H2508" s="74" t="str">
        <f t="shared" si="161"/>
        <v>B60</v>
      </c>
      <c r="I2508" s="74" t="str">
        <f>IF(ISERROR(VLOOKUP(H2508,BD!BN$2:BO$51,2,FALSE)),"",VLOOKUP(H2508,BD!BN$2:BO$51,2,FALSE))</f>
        <v>BLOQUE 60</v>
      </c>
      <c r="J2508" s="74" t="str">
        <f t="shared" si="159"/>
        <v>SA</v>
      </c>
      <c r="K2508" s="74" t="str">
        <f t="shared" si="162"/>
        <v>SACHA</v>
      </c>
      <c r="L2508" s="74" t="str">
        <f t="shared" si="162"/>
        <v>PAD AD</v>
      </c>
      <c r="M2508" s="74" t="str">
        <f t="shared" si="160"/>
        <v>SACHA-AD363</v>
      </c>
      <c r="N2508" s="71" t="s">
        <v>3382</v>
      </c>
    </row>
    <row r="2509" spans="1:14" hidden="1">
      <c r="A2509" s="74" t="s">
        <v>2960</v>
      </c>
      <c r="B2509" s="74" t="s">
        <v>7976</v>
      </c>
      <c r="C2509" s="74" t="s">
        <v>3124</v>
      </c>
      <c r="D2509" s="74" t="s">
        <v>8348</v>
      </c>
      <c r="E2509" s="74" t="s">
        <v>8357</v>
      </c>
      <c r="F2509" s="74" t="s">
        <v>8358</v>
      </c>
      <c r="G2509" s="74" t="s">
        <v>8359</v>
      </c>
      <c r="H2509" s="74" t="str">
        <f>+A2509</f>
        <v>B60</v>
      </c>
      <c r="I2509" s="74" t="str">
        <f>IF(ISERROR(VLOOKUP(H2509,BD!BN$2:BO$51,2,FALSE)),"",VLOOKUP(H2509,BD!BN$2:BO$51,2,FALSE))</f>
        <v>BLOQUE 60</v>
      </c>
      <c r="J2509" s="74" t="str">
        <f t="shared" si="159"/>
        <v>SA</v>
      </c>
      <c r="K2509" s="74" t="str">
        <f>+C2509</f>
        <v>SACHA</v>
      </c>
      <c r="L2509" s="74" t="str">
        <f>+D2509</f>
        <v>PAD AD</v>
      </c>
      <c r="M2509" s="74" t="str">
        <f t="shared" si="160"/>
        <v>SACHA-AD363S1</v>
      </c>
      <c r="N2509" s="71" t="s">
        <v>3382</v>
      </c>
    </row>
    <row r="2510" spans="1:14" hidden="1">
      <c r="A2510" s="74" t="s">
        <v>2960</v>
      </c>
      <c r="B2510" s="74" t="s">
        <v>7976</v>
      </c>
      <c r="C2510" s="74" t="s">
        <v>3124</v>
      </c>
      <c r="D2510" s="74" t="s">
        <v>8348</v>
      </c>
      <c r="E2510" s="74" t="s">
        <v>8360</v>
      </c>
      <c r="F2510" s="74" t="s">
        <v>8361</v>
      </c>
      <c r="G2510" s="74" t="s">
        <v>8361</v>
      </c>
      <c r="H2510" s="74" t="str">
        <f t="shared" si="161"/>
        <v>B60</v>
      </c>
      <c r="I2510" s="74" t="str">
        <f>IF(ISERROR(VLOOKUP(H2510,BD!BN$2:BO$51,2,FALSE)),"",VLOOKUP(H2510,BD!BN$2:BO$51,2,FALSE))</f>
        <v>BLOQUE 60</v>
      </c>
      <c r="J2510" s="74" t="str">
        <f t="shared" ref="J2510:J2577" si="163">IF(B2510="","",B2510)</f>
        <v>SA</v>
      </c>
      <c r="K2510" s="74" t="str">
        <f t="shared" si="162"/>
        <v>SACHA</v>
      </c>
      <c r="L2510" s="74" t="str">
        <f t="shared" si="162"/>
        <v>PAD AD</v>
      </c>
      <c r="M2510" s="74" t="str">
        <f t="shared" si="160"/>
        <v>SACHA-AD364</v>
      </c>
      <c r="N2510" s="71" t="s">
        <v>3382</v>
      </c>
    </row>
    <row r="2511" spans="1:14" hidden="1">
      <c r="A2511" s="74" t="s">
        <v>2960</v>
      </c>
      <c r="B2511" s="74" t="s">
        <v>7976</v>
      </c>
      <c r="C2511" s="74" t="s">
        <v>3124</v>
      </c>
      <c r="D2511" s="74" t="s">
        <v>8348</v>
      </c>
      <c r="E2511" s="74" t="s">
        <v>8362</v>
      </c>
      <c r="F2511" s="74" t="s">
        <v>8363</v>
      </c>
      <c r="G2511" s="74" t="s">
        <v>8363</v>
      </c>
      <c r="H2511" s="74" t="str">
        <f t="shared" si="161"/>
        <v>B60</v>
      </c>
      <c r="I2511" s="74" t="str">
        <f>IF(ISERROR(VLOOKUP(H2511,BD!BN$2:BO$51,2,FALSE)),"",VLOOKUP(H2511,BD!BN$2:BO$51,2,FALSE))</f>
        <v>BLOQUE 60</v>
      </c>
      <c r="J2511" s="74" t="str">
        <f t="shared" si="163"/>
        <v>SA</v>
      </c>
      <c r="K2511" s="74" t="str">
        <f t="shared" si="162"/>
        <v>SACHA</v>
      </c>
      <c r="L2511" s="74" t="str">
        <f t="shared" si="162"/>
        <v>PAD AD</v>
      </c>
      <c r="M2511" s="74" t="str">
        <f t="shared" si="160"/>
        <v>SACHA-AD362</v>
      </c>
      <c r="N2511" s="71" t="s">
        <v>3382</v>
      </c>
    </row>
    <row r="2512" spans="1:14" hidden="1">
      <c r="A2512" s="74" t="s">
        <v>2960</v>
      </c>
      <c r="B2512" s="74" t="s">
        <v>7976</v>
      </c>
      <c r="C2512" s="74" t="s">
        <v>3124</v>
      </c>
      <c r="D2512" s="74" t="s">
        <v>8364</v>
      </c>
      <c r="E2512" s="74" t="s">
        <v>8365</v>
      </c>
      <c r="F2512" s="74" t="s">
        <v>8366</v>
      </c>
      <c r="G2512" s="74" t="s">
        <v>8366</v>
      </c>
      <c r="H2512" s="74" t="str">
        <f t="shared" si="161"/>
        <v>B60</v>
      </c>
      <c r="I2512" s="74" t="str">
        <f>IF(ISERROR(VLOOKUP(H2512,BD!BN$2:BO$51,2,FALSE)),"",VLOOKUP(H2512,BD!BN$2:BO$51,2,FALSE))</f>
        <v>BLOQUE 60</v>
      </c>
      <c r="J2512" s="74" t="str">
        <f t="shared" si="163"/>
        <v>SA</v>
      </c>
      <c r="K2512" s="74" t="str">
        <f t="shared" si="162"/>
        <v>SACHA</v>
      </c>
      <c r="L2512" s="74" t="str">
        <f t="shared" si="162"/>
        <v>PAD AE</v>
      </c>
      <c r="M2512" s="74" t="str">
        <f t="shared" si="160"/>
        <v>SACHA-AE373H</v>
      </c>
      <c r="N2512" s="71" t="s">
        <v>3382</v>
      </c>
    </row>
    <row r="2513" spans="1:14" hidden="1">
      <c r="A2513" s="74" t="s">
        <v>2960</v>
      </c>
      <c r="B2513" s="74" t="s">
        <v>7976</v>
      </c>
      <c r="C2513" s="74" t="s">
        <v>3124</v>
      </c>
      <c r="D2513" s="74" t="s">
        <v>8364</v>
      </c>
      <c r="E2513" s="74" t="s">
        <v>8367</v>
      </c>
      <c r="F2513" s="74" t="s">
        <v>8368</v>
      </c>
      <c r="G2513" s="74" t="s">
        <v>8368</v>
      </c>
      <c r="H2513" s="74" t="str">
        <f t="shared" si="161"/>
        <v>B60</v>
      </c>
      <c r="I2513" s="74" t="str">
        <f>IF(ISERROR(VLOOKUP(H2513,BD!BN$2:BO$51,2,FALSE)),"",VLOOKUP(H2513,BD!BN$2:BO$51,2,FALSE))</f>
        <v>BLOQUE 60</v>
      </c>
      <c r="J2513" s="74" t="str">
        <f t="shared" si="163"/>
        <v>SA</v>
      </c>
      <c r="K2513" s="74" t="str">
        <f t="shared" si="162"/>
        <v>SACHA</v>
      </c>
      <c r="L2513" s="74" t="str">
        <f t="shared" si="162"/>
        <v>PAD AE</v>
      </c>
      <c r="M2513" s="74" t="str">
        <f t="shared" si="160"/>
        <v>SACHA-AE374</v>
      </c>
      <c r="N2513" s="71" t="s">
        <v>3382</v>
      </c>
    </row>
    <row r="2514" spans="1:14" hidden="1">
      <c r="A2514" s="74" t="s">
        <v>2960</v>
      </c>
      <c r="B2514" s="74" t="s">
        <v>7976</v>
      </c>
      <c r="C2514" s="74" t="s">
        <v>3124</v>
      </c>
      <c r="D2514" s="74" t="s">
        <v>8364</v>
      </c>
      <c r="E2514" s="74" t="s">
        <v>8369</v>
      </c>
      <c r="F2514" s="74" t="s">
        <v>8370</v>
      </c>
      <c r="G2514" s="74" t="s">
        <v>8370</v>
      </c>
      <c r="H2514" s="74" t="str">
        <f t="shared" si="161"/>
        <v>B60</v>
      </c>
      <c r="I2514" s="74" t="str">
        <f>IF(ISERROR(VLOOKUP(H2514,BD!BN$2:BO$51,2,FALSE)),"",VLOOKUP(H2514,BD!BN$2:BO$51,2,FALSE))</f>
        <v>BLOQUE 60</v>
      </c>
      <c r="J2514" s="74" t="str">
        <f t="shared" si="163"/>
        <v>SA</v>
      </c>
      <c r="K2514" s="74" t="str">
        <f t="shared" si="162"/>
        <v>SACHA</v>
      </c>
      <c r="L2514" s="74" t="str">
        <f t="shared" si="162"/>
        <v>PAD AE</v>
      </c>
      <c r="M2514" s="74" t="str">
        <f t="shared" si="160"/>
        <v>SACHA-AE375</v>
      </c>
      <c r="N2514" s="71" t="s">
        <v>3382</v>
      </c>
    </row>
    <row r="2515" spans="1:14" hidden="1">
      <c r="A2515" s="74" t="s">
        <v>2960</v>
      </c>
      <c r="B2515" s="74" t="s">
        <v>7976</v>
      </c>
      <c r="C2515" s="74" t="s">
        <v>3124</v>
      </c>
      <c r="D2515" s="74" t="s">
        <v>8364</v>
      </c>
      <c r="E2515" s="74" t="s">
        <v>8371</v>
      </c>
      <c r="F2515" s="74" t="s">
        <v>8372</v>
      </c>
      <c r="G2515" s="74" t="s">
        <v>8372</v>
      </c>
      <c r="H2515" s="74" t="str">
        <f t="shared" si="161"/>
        <v>B60</v>
      </c>
      <c r="I2515" s="74" t="str">
        <f>IF(ISERROR(VLOOKUP(H2515,BD!BN$2:BO$51,2,FALSE)),"",VLOOKUP(H2515,BD!BN$2:BO$51,2,FALSE))</f>
        <v>BLOQUE 60</v>
      </c>
      <c r="J2515" s="74" t="str">
        <f t="shared" si="163"/>
        <v>SA</v>
      </c>
      <c r="K2515" s="74" t="str">
        <f t="shared" si="162"/>
        <v>SACHA</v>
      </c>
      <c r="L2515" s="74" t="str">
        <f t="shared" si="162"/>
        <v>PAD AE</v>
      </c>
      <c r="M2515" s="74" t="str">
        <f t="shared" si="160"/>
        <v>SACHA-AE376</v>
      </c>
      <c r="N2515" s="71" t="s">
        <v>3382</v>
      </c>
    </row>
    <row r="2516" spans="1:14" hidden="1">
      <c r="A2516" s="74" t="s">
        <v>2960</v>
      </c>
      <c r="B2516" s="74" t="s">
        <v>7976</v>
      </c>
      <c r="C2516" s="74" t="s">
        <v>3124</v>
      </c>
      <c r="D2516" s="74" t="s">
        <v>8364</v>
      </c>
      <c r="E2516" s="74" t="s">
        <v>8373</v>
      </c>
      <c r="F2516" s="74" t="s">
        <v>8374</v>
      </c>
      <c r="G2516" s="74" t="s">
        <v>8374</v>
      </c>
      <c r="H2516" s="74" t="str">
        <f t="shared" si="161"/>
        <v>B60</v>
      </c>
      <c r="I2516" s="74" t="str">
        <f>IF(ISERROR(VLOOKUP(H2516,BD!BN$2:BO$51,2,FALSE)),"",VLOOKUP(H2516,BD!BN$2:BO$51,2,FALSE))</f>
        <v>BLOQUE 60</v>
      </c>
      <c r="J2516" s="74" t="str">
        <f t="shared" si="163"/>
        <v>SA</v>
      </c>
      <c r="K2516" s="74" t="str">
        <f t="shared" si="162"/>
        <v>SACHA</v>
      </c>
      <c r="L2516" s="74" t="str">
        <f t="shared" si="162"/>
        <v>PAD AE</v>
      </c>
      <c r="M2516" s="74" t="str">
        <f t="shared" si="160"/>
        <v>SACHA-AE377</v>
      </c>
      <c r="N2516" s="71" t="s">
        <v>3382</v>
      </c>
    </row>
    <row r="2517" spans="1:14" hidden="1">
      <c r="A2517" s="74" t="s">
        <v>2960</v>
      </c>
      <c r="B2517" s="74" t="s">
        <v>7976</v>
      </c>
      <c r="C2517" s="74" t="s">
        <v>3124</v>
      </c>
      <c r="D2517" s="74" t="s">
        <v>8364</v>
      </c>
      <c r="E2517" s="74" t="s">
        <v>8375</v>
      </c>
      <c r="F2517" s="74" t="s">
        <v>8376</v>
      </c>
      <c r="G2517" s="74" t="s">
        <v>8376</v>
      </c>
      <c r="H2517" s="74" t="str">
        <f t="shared" si="161"/>
        <v>B60</v>
      </c>
      <c r="I2517" s="74" t="str">
        <f>IF(ISERROR(VLOOKUP(H2517,BD!BN$2:BO$51,2,FALSE)),"",VLOOKUP(H2517,BD!BN$2:BO$51,2,FALSE))</f>
        <v>BLOQUE 60</v>
      </c>
      <c r="J2517" s="74" t="str">
        <f t="shared" si="163"/>
        <v>SA</v>
      </c>
      <c r="K2517" s="74" t="str">
        <f t="shared" si="162"/>
        <v>SACHA</v>
      </c>
      <c r="L2517" s="74" t="str">
        <f t="shared" si="162"/>
        <v>PAD AE</v>
      </c>
      <c r="M2517" s="74" t="str">
        <f t="shared" ref="M2517:M2580" si="164">+IF(F2517=F2516,E2517&amp;RIGHT(G2517,2),E2517)</f>
        <v>SACHA-AE378</v>
      </c>
      <c r="N2517" s="71" t="s">
        <v>3382</v>
      </c>
    </row>
    <row r="2518" spans="1:14" hidden="1">
      <c r="A2518" s="74" t="s">
        <v>2960</v>
      </c>
      <c r="B2518" s="74" t="s">
        <v>7976</v>
      </c>
      <c r="C2518" s="74" t="s">
        <v>3124</v>
      </c>
      <c r="D2518" s="74" t="s">
        <v>8364</v>
      </c>
      <c r="E2518" s="74" t="s">
        <v>8377</v>
      </c>
      <c r="F2518" s="74" t="s">
        <v>8378</v>
      </c>
      <c r="G2518" s="74" t="s">
        <v>8378</v>
      </c>
      <c r="H2518" s="74" t="str">
        <f t="shared" si="161"/>
        <v>B60</v>
      </c>
      <c r="I2518" s="74" t="str">
        <f>IF(ISERROR(VLOOKUP(H2518,BD!BN$2:BO$51,2,FALSE)),"",VLOOKUP(H2518,BD!BN$2:BO$51,2,FALSE))</f>
        <v>BLOQUE 60</v>
      </c>
      <c r="J2518" s="74" t="str">
        <f t="shared" si="163"/>
        <v>SA</v>
      </c>
      <c r="K2518" s="74" t="str">
        <f t="shared" si="162"/>
        <v>SACHA</v>
      </c>
      <c r="L2518" s="74" t="str">
        <f t="shared" si="162"/>
        <v>PAD AE</v>
      </c>
      <c r="M2518" s="74" t="str">
        <f t="shared" si="164"/>
        <v>SACHA-AE370</v>
      </c>
      <c r="N2518" s="71" t="s">
        <v>3382</v>
      </c>
    </row>
    <row r="2519" spans="1:14" hidden="1">
      <c r="A2519" s="74" t="s">
        <v>2960</v>
      </c>
      <c r="B2519" s="74" t="s">
        <v>7976</v>
      </c>
      <c r="C2519" s="74" t="s">
        <v>3124</v>
      </c>
      <c r="D2519" s="74" t="s">
        <v>8364</v>
      </c>
      <c r="E2519" s="74" t="s">
        <v>8379</v>
      </c>
      <c r="F2519" s="74" t="s">
        <v>8380</v>
      </c>
      <c r="G2519" s="74" t="s">
        <v>8380</v>
      </c>
      <c r="H2519" s="74" t="str">
        <f t="shared" si="161"/>
        <v>B60</v>
      </c>
      <c r="I2519" s="74" t="str">
        <f>IF(ISERROR(VLOOKUP(H2519,BD!BN$2:BO$51,2,FALSE)),"",VLOOKUP(H2519,BD!BN$2:BO$51,2,FALSE))</f>
        <v>BLOQUE 60</v>
      </c>
      <c r="J2519" s="74" t="str">
        <f t="shared" si="163"/>
        <v>SA</v>
      </c>
      <c r="K2519" s="74" t="str">
        <f t="shared" si="162"/>
        <v>SACHA</v>
      </c>
      <c r="L2519" s="74" t="str">
        <f t="shared" si="162"/>
        <v>PAD AE</v>
      </c>
      <c r="M2519" s="74" t="str">
        <f t="shared" si="164"/>
        <v>SACHA-AE371</v>
      </c>
      <c r="N2519" s="71" t="s">
        <v>3382</v>
      </c>
    </row>
    <row r="2520" spans="1:14" hidden="1">
      <c r="A2520" s="74" t="s">
        <v>2960</v>
      </c>
      <c r="B2520" s="74" t="s">
        <v>7976</v>
      </c>
      <c r="C2520" s="74" t="s">
        <v>3124</v>
      </c>
      <c r="D2520" s="74" t="s">
        <v>8364</v>
      </c>
      <c r="E2520" s="74" t="s">
        <v>8381</v>
      </c>
      <c r="F2520" s="74" t="s">
        <v>8382</v>
      </c>
      <c r="G2520" s="74" t="s">
        <v>8382</v>
      </c>
      <c r="H2520" s="74" t="str">
        <f t="shared" si="161"/>
        <v>B60</v>
      </c>
      <c r="I2520" s="74" t="str">
        <f>IF(ISERROR(VLOOKUP(H2520,BD!BN$2:BO$51,2,FALSE)),"",VLOOKUP(H2520,BD!BN$2:BO$51,2,FALSE))</f>
        <v>BLOQUE 60</v>
      </c>
      <c r="J2520" s="74" t="str">
        <f t="shared" si="163"/>
        <v>SA</v>
      </c>
      <c r="K2520" s="74" t="str">
        <f t="shared" si="162"/>
        <v>SACHA</v>
      </c>
      <c r="L2520" s="74" t="str">
        <f t="shared" si="162"/>
        <v>PAD AE</v>
      </c>
      <c r="M2520" s="74" t="str">
        <f t="shared" si="164"/>
        <v>SACHA-AE372</v>
      </c>
      <c r="N2520" s="71" t="s">
        <v>3382</v>
      </c>
    </row>
    <row r="2521" spans="1:14" hidden="1">
      <c r="A2521" s="74" t="s">
        <v>2960</v>
      </c>
      <c r="B2521" s="74" t="s">
        <v>7976</v>
      </c>
      <c r="C2521" s="74" t="s">
        <v>3124</v>
      </c>
      <c r="D2521" s="74" t="s">
        <v>8383</v>
      </c>
      <c r="E2521" s="74" t="s">
        <v>8384</v>
      </c>
      <c r="F2521" s="74" t="s">
        <v>8385</v>
      </c>
      <c r="G2521" s="74" t="s">
        <v>8385</v>
      </c>
      <c r="H2521" s="74" t="str">
        <f t="shared" si="161"/>
        <v>B60</v>
      </c>
      <c r="I2521" s="74" t="str">
        <f>IF(ISERROR(VLOOKUP(H2521,BD!BN$2:BO$51,2,FALSE)),"",VLOOKUP(H2521,BD!BN$2:BO$51,2,FALSE))</f>
        <v>BLOQUE 60</v>
      </c>
      <c r="J2521" s="74" t="str">
        <f t="shared" si="163"/>
        <v>SA</v>
      </c>
      <c r="K2521" s="74" t="str">
        <f t="shared" si="162"/>
        <v>SACHA</v>
      </c>
      <c r="L2521" s="74" t="str">
        <f t="shared" si="162"/>
        <v>PAD AF</v>
      </c>
      <c r="M2521" s="74" t="str">
        <f t="shared" si="164"/>
        <v>SACHA-AF380</v>
      </c>
      <c r="N2521" s="71" t="s">
        <v>3382</v>
      </c>
    </row>
    <row r="2522" spans="1:14" hidden="1">
      <c r="A2522" s="74" t="s">
        <v>2960</v>
      </c>
      <c r="B2522" s="74" t="s">
        <v>7976</v>
      </c>
      <c r="C2522" s="74" t="s">
        <v>3124</v>
      </c>
      <c r="D2522" s="74" t="s">
        <v>8383</v>
      </c>
      <c r="E2522" s="74" t="s">
        <v>8386</v>
      </c>
      <c r="F2522" s="74" t="s">
        <v>8387</v>
      </c>
      <c r="G2522" s="74" t="s">
        <v>8387</v>
      </c>
      <c r="H2522" s="74" t="str">
        <f t="shared" si="161"/>
        <v>B60</v>
      </c>
      <c r="I2522" s="74" t="str">
        <f>IF(ISERROR(VLOOKUP(H2522,BD!BN$2:BO$51,2,FALSE)),"",VLOOKUP(H2522,BD!BN$2:BO$51,2,FALSE))</f>
        <v>BLOQUE 60</v>
      </c>
      <c r="J2522" s="74" t="str">
        <f t="shared" si="163"/>
        <v>SA</v>
      </c>
      <c r="K2522" s="74" t="str">
        <f t="shared" si="162"/>
        <v>SACHA</v>
      </c>
      <c r="L2522" s="74" t="str">
        <f t="shared" si="162"/>
        <v>PAD AF</v>
      </c>
      <c r="M2522" s="74" t="str">
        <f t="shared" si="164"/>
        <v>SACHA-AF381</v>
      </c>
      <c r="N2522" s="71" t="s">
        <v>3382</v>
      </c>
    </row>
    <row r="2523" spans="1:14" hidden="1">
      <c r="A2523" s="74" t="s">
        <v>2960</v>
      </c>
      <c r="B2523" s="74" t="s">
        <v>7976</v>
      </c>
      <c r="C2523" s="74" t="s">
        <v>3124</v>
      </c>
      <c r="D2523" s="74" t="s">
        <v>8383</v>
      </c>
      <c r="E2523" s="74" t="s">
        <v>8388</v>
      </c>
      <c r="F2523" s="74" t="s">
        <v>8389</v>
      </c>
      <c r="G2523" s="74" t="s">
        <v>8389</v>
      </c>
      <c r="H2523" s="74" t="str">
        <f t="shared" si="161"/>
        <v>B60</v>
      </c>
      <c r="I2523" s="74" t="str">
        <f>IF(ISERROR(VLOOKUP(H2523,BD!BN$2:BO$51,2,FALSE)),"",VLOOKUP(H2523,BD!BN$2:BO$51,2,FALSE))</f>
        <v>BLOQUE 60</v>
      </c>
      <c r="J2523" s="74" t="str">
        <f t="shared" si="163"/>
        <v>SA</v>
      </c>
      <c r="K2523" s="74" t="str">
        <f t="shared" si="162"/>
        <v>SACHA</v>
      </c>
      <c r="L2523" s="74" t="str">
        <f t="shared" si="162"/>
        <v>PAD AF</v>
      </c>
      <c r="M2523" s="74" t="str">
        <f t="shared" si="164"/>
        <v>SACHA-AF382</v>
      </c>
      <c r="N2523" s="71" t="s">
        <v>3382</v>
      </c>
    </row>
    <row r="2524" spans="1:14" hidden="1">
      <c r="A2524" s="74" t="s">
        <v>2960</v>
      </c>
      <c r="B2524" s="74" t="s">
        <v>7976</v>
      </c>
      <c r="C2524" s="74" t="s">
        <v>3124</v>
      </c>
      <c r="D2524" s="74" t="s">
        <v>8383</v>
      </c>
      <c r="E2524" s="74" t="s">
        <v>8390</v>
      </c>
      <c r="F2524" s="74" t="s">
        <v>8391</v>
      </c>
      <c r="G2524" s="74" t="s">
        <v>8391</v>
      </c>
      <c r="H2524" s="74" t="str">
        <f t="shared" si="161"/>
        <v>B60</v>
      </c>
      <c r="I2524" s="74" t="str">
        <f>IF(ISERROR(VLOOKUP(H2524,BD!BN$2:BO$51,2,FALSE)),"",VLOOKUP(H2524,BD!BN$2:BO$51,2,FALSE))</f>
        <v>BLOQUE 60</v>
      </c>
      <c r="J2524" s="74" t="str">
        <f t="shared" si="163"/>
        <v>SA</v>
      </c>
      <c r="K2524" s="74" t="str">
        <f t="shared" si="162"/>
        <v>SACHA</v>
      </c>
      <c r="L2524" s="74" t="str">
        <f t="shared" si="162"/>
        <v>PAD AF</v>
      </c>
      <c r="M2524" s="74" t="str">
        <f t="shared" si="164"/>
        <v>SACHA-AF383H</v>
      </c>
      <c r="N2524" s="71" t="s">
        <v>3382</v>
      </c>
    </row>
    <row r="2525" spans="1:14" hidden="1">
      <c r="A2525" s="74" t="s">
        <v>2960</v>
      </c>
      <c r="B2525" s="74" t="s">
        <v>7976</v>
      </c>
      <c r="C2525" s="74" t="s">
        <v>3124</v>
      </c>
      <c r="D2525" s="74" t="s">
        <v>8383</v>
      </c>
      <c r="E2525" s="74" t="s">
        <v>8392</v>
      </c>
      <c r="F2525" s="74" t="s">
        <v>8393</v>
      </c>
      <c r="G2525" s="74" t="s">
        <v>8393</v>
      </c>
      <c r="H2525" s="74" t="str">
        <f t="shared" si="161"/>
        <v>B60</v>
      </c>
      <c r="I2525" s="74" t="str">
        <f>IF(ISERROR(VLOOKUP(H2525,BD!BN$2:BO$51,2,FALSE)),"",VLOOKUP(H2525,BD!BN$2:BO$51,2,FALSE))</f>
        <v>BLOQUE 60</v>
      </c>
      <c r="J2525" s="74" t="str">
        <f t="shared" si="163"/>
        <v>SA</v>
      </c>
      <c r="K2525" s="74" t="str">
        <f t="shared" si="162"/>
        <v>SACHA</v>
      </c>
      <c r="L2525" s="74" t="str">
        <f t="shared" si="162"/>
        <v>PAD AF</v>
      </c>
      <c r="M2525" s="74" t="str">
        <f t="shared" si="164"/>
        <v>SACHA-AF385</v>
      </c>
      <c r="N2525" s="71" t="s">
        <v>3382</v>
      </c>
    </row>
    <row r="2526" spans="1:14" hidden="1">
      <c r="A2526" s="74" t="s">
        <v>2960</v>
      </c>
      <c r="B2526" s="74" t="s">
        <v>7976</v>
      </c>
      <c r="C2526" s="74" t="s">
        <v>3124</v>
      </c>
      <c r="D2526" s="74" t="s">
        <v>8383</v>
      </c>
      <c r="E2526" s="74" t="s">
        <v>8394</v>
      </c>
      <c r="F2526" s="74" t="s">
        <v>8395</v>
      </c>
      <c r="G2526" s="74" t="s">
        <v>8395</v>
      </c>
      <c r="H2526" s="74" t="str">
        <f t="shared" si="161"/>
        <v>B60</v>
      </c>
      <c r="I2526" s="74" t="str">
        <f>IF(ISERROR(VLOOKUP(H2526,BD!BN$2:BO$51,2,FALSE)),"",VLOOKUP(H2526,BD!BN$2:BO$51,2,FALSE))</f>
        <v>BLOQUE 60</v>
      </c>
      <c r="J2526" s="74" t="str">
        <f t="shared" si="163"/>
        <v>SA</v>
      </c>
      <c r="K2526" s="74" t="str">
        <f t="shared" si="162"/>
        <v>SACHA</v>
      </c>
      <c r="L2526" s="74" t="str">
        <f t="shared" si="162"/>
        <v>PAD AF</v>
      </c>
      <c r="M2526" s="74" t="str">
        <f t="shared" si="164"/>
        <v>SACHA-AF386</v>
      </c>
      <c r="N2526" s="71" t="s">
        <v>3382</v>
      </c>
    </row>
    <row r="2527" spans="1:14" hidden="1">
      <c r="A2527" s="74" t="s">
        <v>2960</v>
      </c>
      <c r="B2527" s="74" t="s">
        <v>7976</v>
      </c>
      <c r="C2527" s="74" t="s">
        <v>3124</v>
      </c>
      <c r="D2527" s="74" t="s">
        <v>8383</v>
      </c>
      <c r="E2527" s="74" t="s">
        <v>8396</v>
      </c>
      <c r="F2527" s="74" t="s">
        <v>8397</v>
      </c>
      <c r="G2527" s="74" t="s">
        <v>8397</v>
      </c>
      <c r="H2527" s="74" t="str">
        <f t="shared" si="161"/>
        <v>B60</v>
      </c>
      <c r="I2527" s="74" t="str">
        <f>IF(ISERROR(VLOOKUP(H2527,BD!BN$2:BO$51,2,FALSE)),"",VLOOKUP(H2527,BD!BN$2:BO$51,2,FALSE))</f>
        <v>BLOQUE 60</v>
      </c>
      <c r="J2527" s="74" t="str">
        <f t="shared" si="163"/>
        <v>SA</v>
      </c>
      <c r="K2527" s="74" t="str">
        <f t="shared" si="162"/>
        <v>SACHA</v>
      </c>
      <c r="L2527" s="74" t="str">
        <f t="shared" si="162"/>
        <v>PAD AF</v>
      </c>
      <c r="M2527" s="74" t="str">
        <f t="shared" si="164"/>
        <v>SACHA-AF387</v>
      </c>
      <c r="N2527" s="71" t="s">
        <v>3382</v>
      </c>
    </row>
    <row r="2528" spans="1:14" hidden="1">
      <c r="A2528" s="74" t="s">
        <v>2960</v>
      </c>
      <c r="B2528" s="74" t="s">
        <v>7976</v>
      </c>
      <c r="C2528" s="74" t="s">
        <v>3124</v>
      </c>
      <c r="D2528" s="74" t="s">
        <v>8383</v>
      </c>
      <c r="E2528" s="74" t="s">
        <v>8396</v>
      </c>
      <c r="F2528" s="74" t="s">
        <v>8397</v>
      </c>
      <c r="G2528" s="74" t="s">
        <v>8398</v>
      </c>
      <c r="H2528" s="74" t="str">
        <f>+A2528</f>
        <v>B60</v>
      </c>
      <c r="I2528" s="74" t="str">
        <f>IF(ISERROR(VLOOKUP(H2528,BD!BN$2:BO$51,2,FALSE)),"",VLOOKUP(H2528,BD!BN$2:BO$51,2,FALSE))</f>
        <v>BLOQUE 60</v>
      </c>
      <c r="J2528" s="74" t="str">
        <f>IF(B2528="","",B2528)</f>
        <v>SA</v>
      </c>
      <c r="K2528" s="74" t="str">
        <f>+C2528</f>
        <v>SACHA</v>
      </c>
      <c r="L2528" s="74" t="str">
        <f>+D2528</f>
        <v>PAD AF</v>
      </c>
      <c r="M2528" s="74" t="str">
        <f t="shared" si="164"/>
        <v>SACHA-AF387S1</v>
      </c>
      <c r="N2528" s="71" t="s">
        <v>3382</v>
      </c>
    </row>
    <row r="2529" spans="1:14" hidden="1">
      <c r="A2529" s="74" t="s">
        <v>2960</v>
      </c>
      <c r="B2529" s="74" t="s">
        <v>7976</v>
      </c>
      <c r="C2529" s="74" t="s">
        <v>3124</v>
      </c>
      <c r="D2529" s="74" t="s">
        <v>8383</v>
      </c>
      <c r="E2529" s="74" t="s">
        <v>8399</v>
      </c>
      <c r="F2529" s="74" t="s">
        <v>8400</v>
      </c>
      <c r="G2529" s="74" t="s">
        <v>8400</v>
      </c>
      <c r="H2529" s="74" t="str">
        <f t="shared" si="161"/>
        <v>B60</v>
      </c>
      <c r="I2529" s="74" t="str">
        <f>IF(ISERROR(VLOOKUP(H2529,BD!BN$2:BO$51,2,FALSE)),"",VLOOKUP(H2529,BD!BN$2:BO$51,2,FALSE))</f>
        <v>BLOQUE 60</v>
      </c>
      <c r="J2529" s="74" t="str">
        <f t="shared" si="163"/>
        <v>SA</v>
      </c>
      <c r="K2529" s="74" t="str">
        <f t="shared" si="162"/>
        <v>SACHA</v>
      </c>
      <c r="L2529" s="74" t="str">
        <f t="shared" si="162"/>
        <v>PAD AF</v>
      </c>
      <c r="M2529" s="74" t="str">
        <f t="shared" si="164"/>
        <v>SACHA-AF384</v>
      </c>
      <c r="N2529" s="71" t="s">
        <v>3382</v>
      </c>
    </row>
    <row r="2530" spans="1:14" hidden="1">
      <c r="A2530" s="74" t="s">
        <v>2960</v>
      </c>
      <c r="B2530" s="74" t="s">
        <v>7976</v>
      </c>
      <c r="C2530" s="74" t="s">
        <v>3124</v>
      </c>
      <c r="D2530" s="74" t="s">
        <v>8401</v>
      </c>
      <c r="E2530" s="74" t="s">
        <v>8402</v>
      </c>
      <c r="F2530" s="74" t="s">
        <v>8403</v>
      </c>
      <c r="G2530" s="74" t="s">
        <v>8403</v>
      </c>
      <c r="H2530" s="74" t="str">
        <f t="shared" si="161"/>
        <v>B60</v>
      </c>
      <c r="I2530" s="74" t="str">
        <f>IF(ISERROR(VLOOKUP(H2530,BD!BN$2:BO$51,2,FALSE)),"",VLOOKUP(H2530,BD!BN$2:BO$51,2,FALSE))</f>
        <v>BLOQUE 60</v>
      </c>
      <c r="J2530" s="74" t="str">
        <f t="shared" si="163"/>
        <v>SA</v>
      </c>
      <c r="K2530" s="74" t="str">
        <f t="shared" si="162"/>
        <v>SACHA</v>
      </c>
      <c r="L2530" s="74" t="str">
        <f t="shared" si="162"/>
        <v>PAD AG</v>
      </c>
      <c r="M2530" s="74" t="str">
        <f t="shared" si="164"/>
        <v>SACHA-AG390</v>
      </c>
      <c r="N2530" s="71" t="s">
        <v>3382</v>
      </c>
    </row>
    <row r="2531" spans="1:14" hidden="1">
      <c r="A2531" s="74" t="s">
        <v>2960</v>
      </c>
      <c r="B2531" s="74" t="s">
        <v>7976</v>
      </c>
      <c r="C2531" s="74" t="s">
        <v>3124</v>
      </c>
      <c r="D2531" s="74" t="s">
        <v>8401</v>
      </c>
      <c r="E2531" s="74" t="s">
        <v>8404</v>
      </c>
      <c r="F2531" s="74" t="s">
        <v>8405</v>
      </c>
      <c r="G2531" s="74" t="s">
        <v>8405</v>
      </c>
      <c r="H2531" s="74" t="str">
        <f t="shared" si="161"/>
        <v>B60</v>
      </c>
      <c r="I2531" s="74" t="str">
        <f>IF(ISERROR(VLOOKUP(H2531,BD!BN$2:BO$51,2,FALSE)),"",VLOOKUP(H2531,BD!BN$2:BO$51,2,FALSE))</f>
        <v>BLOQUE 60</v>
      </c>
      <c r="J2531" s="74" t="str">
        <f t="shared" si="163"/>
        <v>SA</v>
      </c>
      <c r="K2531" s="74" t="str">
        <f t="shared" si="162"/>
        <v>SACHA</v>
      </c>
      <c r="L2531" s="74" t="str">
        <f t="shared" si="162"/>
        <v>PAD AG</v>
      </c>
      <c r="M2531" s="74" t="str">
        <f t="shared" si="164"/>
        <v>SACHA-AG391</v>
      </c>
      <c r="N2531" s="71" t="s">
        <v>3382</v>
      </c>
    </row>
    <row r="2532" spans="1:14" hidden="1">
      <c r="A2532" s="74" t="s">
        <v>2960</v>
      </c>
      <c r="B2532" s="74" t="s">
        <v>7976</v>
      </c>
      <c r="C2532" s="74" t="s">
        <v>3124</v>
      </c>
      <c r="D2532" s="74" t="s">
        <v>8401</v>
      </c>
      <c r="E2532" s="74" t="s">
        <v>8406</v>
      </c>
      <c r="F2532" s="74" t="s">
        <v>8407</v>
      </c>
      <c r="G2532" s="74" t="s">
        <v>8407</v>
      </c>
      <c r="H2532" s="74" t="str">
        <f t="shared" si="161"/>
        <v>B60</v>
      </c>
      <c r="I2532" s="74" t="str">
        <f>IF(ISERROR(VLOOKUP(H2532,BD!BN$2:BO$51,2,FALSE)),"",VLOOKUP(H2532,BD!BN$2:BO$51,2,FALSE))</f>
        <v>BLOQUE 60</v>
      </c>
      <c r="J2532" s="74" t="str">
        <f t="shared" si="163"/>
        <v>SA</v>
      </c>
      <c r="K2532" s="74" t="str">
        <f t="shared" si="162"/>
        <v>SACHA</v>
      </c>
      <c r="L2532" s="74" t="str">
        <f t="shared" si="162"/>
        <v>PAD AG</v>
      </c>
      <c r="M2532" s="74" t="str">
        <f t="shared" si="164"/>
        <v>SACHA-AG392</v>
      </c>
      <c r="N2532" s="71" t="s">
        <v>3382</v>
      </c>
    </row>
    <row r="2533" spans="1:14" hidden="1">
      <c r="A2533" s="74" t="s">
        <v>2960</v>
      </c>
      <c r="B2533" s="74" t="s">
        <v>7976</v>
      </c>
      <c r="C2533" s="74" t="s">
        <v>3124</v>
      </c>
      <c r="D2533" s="74" t="s">
        <v>8401</v>
      </c>
      <c r="E2533" s="74" t="s">
        <v>8408</v>
      </c>
      <c r="F2533" s="74" t="s">
        <v>8409</v>
      </c>
      <c r="G2533" s="74" t="s">
        <v>8409</v>
      </c>
      <c r="H2533" s="74" t="str">
        <f t="shared" si="161"/>
        <v>B60</v>
      </c>
      <c r="I2533" s="74" t="str">
        <f>IF(ISERROR(VLOOKUP(H2533,BD!BN$2:BO$51,2,FALSE)),"",VLOOKUP(H2533,BD!BN$2:BO$51,2,FALSE))</f>
        <v>BLOQUE 60</v>
      </c>
      <c r="J2533" s="74" t="str">
        <f t="shared" si="163"/>
        <v>SA</v>
      </c>
      <c r="K2533" s="74" t="str">
        <f t="shared" si="162"/>
        <v>SACHA</v>
      </c>
      <c r="L2533" s="74" t="str">
        <f t="shared" si="162"/>
        <v>PAD AG</v>
      </c>
      <c r="M2533" s="74" t="str">
        <f t="shared" si="164"/>
        <v>SACHA-AG396</v>
      </c>
      <c r="N2533" s="71" t="s">
        <v>3382</v>
      </c>
    </row>
    <row r="2534" spans="1:14" hidden="1">
      <c r="A2534" s="74" t="s">
        <v>2960</v>
      </c>
      <c r="B2534" s="74" t="s">
        <v>7976</v>
      </c>
      <c r="C2534" s="74" t="s">
        <v>3124</v>
      </c>
      <c r="D2534" s="74" t="s">
        <v>8401</v>
      </c>
      <c r="E2534" s="74" t="s">
        <v>8410</v>
      </c>
      <c r="F2534" s="74" t="s">
        <v>8411</v>
      </c>
      <c r="G2534" s="74" t="s">
        <v>8411</v>
      </c>
      <c r="H2534" s="74" t="str">
        <f t="shared" si="161"/>
        <v>B60</v>
      </c>
      <c r="I2534" s="74" t="str">
        <f>IF(ISERROR(VLOOKUP(H2534,BD!BN$2:BO$51,2,FALSE)),"",VLOOKUP(H2534,BD!BN$2:BO$51,2,FALSE))</f>
        <v>BLOQUE 60</v>
      </c>
      <c r="J2534" s="74" t="str">
        <f t="shared" si="163"/>
        <v>SA</v>
      </c>
      <c r="K2534" s="74" t="str">
        <f t="shared" si="162"/>
        <v>SACHA</v>
      </c>
      <c r="L2534" s="74" t="str">
        <f t="shared" si="162"/>
        <v>PAD AG</v>
      </c>
      <c r="M2534" s="74" t="str">
        <f t="shared" si="164"/>
        <v>SACHA-AG394</v>
      </c>
      <c r="N2534" s="71" t="s">
        <v>3382</v>
      </c>
    </row>
    <row r="2535" spans="1:14" hidden="1">
      <c r="A2535" s="74" t="s">
        <v>2960</v>
      </c>
      <c r="B2535" s="74" t="s">
        <v>7976</v>
      </c>
      <c r="C2535" s="74" t="s">
        <v>3124</v>
      </c>
      <c r="D2535" s="74" t="s">
        <v>8401</v>
      </c>
      <c r="E2535" s="74" t="s">
        <v>8412</v>
      </c>
      <c r="F2535" s="74" t="s">
        <v>8413</v>
      </c>
      <c r="G2535" s="74" t="s">
        <v>8413</v>
      </c>
      <c r="H2535" s="74" t="str">
        <f t="shared" si="161"/>
        <v>B60</v>
      </c>
      <c r="I2535" s="74" t="str">
        <f>IF(ISERROR(VLOOKUP(H2535,BD!BN$2:BO$51,2,FALSE)),"",VLOOKUP(H2535,BD!BN$2:BO$51,2,FALSE))</f>
        <v>BLOQUE 60</v>
      </c>
      <c r="J2535" s="74" t="str">
        <f t="shared" si="163"/>
        <v>SA</v>
      </c>
      <c r="K2535" s="74" t="str">
        <f t="shared" si="162"/>
        <v>SACHA</v>
      </c>
      <c r="L2535" s="74" t="str">
        <f t="shared" si="162"/>
        <v>PAD AG</v>
      </c>
      <c r="M2535" s="74" t="str">
        <f t="shared" si="164"/>
        <v>SACHA-AG395</v>
      </c>
      <c r="N2535" s="71" t="s">
        <v>3382</v>
      </c>
    </row>
    <row r="2536" spans="1:14" hidden="1">
      <c r="A2536" s="74" t="s">
        <v>2960</v>
      </c>
      <c r="B2536" s="74" t="s">
        <v>7976</v>
      </c>
      <c r="C2536" s="74" t="s">
        <v>3124</v>
      </c>
      <c r="D2536" s="74" t="s">
        <v>8401</v>
      </c>
      <c r="E2536" s="74" t="s">
        <v>8414</v>
      </c>
      <c r="F2536" s="74" t="s">
        <v>8415</v>
      </c>
      <c r="G2536" s="74" t="s">
        <v>8415</v>
      </c>
      <c r="H2536" s="74" t="str">
        <f t="shared" si="161"/>
        <v>B60</v>
      </c>
      <c r="I2536" s="74" t="str">
        <f>IF(ISERROR(VLOOKUP(H2536,BD!BN$2:BO$51,2,FALSE)),"",VLOOKUP(H2536,BD!BN$2:BO$51,2,FALSE))</f>
        <v>BLOQUE 60</v>
      </c>
      <c r="J2536" s="74" t="str">
        <f t="shared" si="163"/>
        <v>SA</v>
      </c>
      <c r="K2536" s="74" t="str">
        <f t="shared" si="162"/>
        <v>SACHA</v>
      </c>
      <c r="L2536" s="74" t="str">
        <f t="shared" si="162"/>
        <v>PAD AG</v>
      </c>
      <c r="M2536" s="74" t="str">
        <f t="shared" si="164"/>
        <v>SACHA-AG393</v>
      </c>
      <c r="N2536" s="71" t="s">
        <v>3382</v>
      </c>
    </row>
    <row r="2537" spans="1:14" hidden="1">
      <c r="A2537" s="74" t="s">
        <v>2960</v>
      </c>
      <c r="B2537" s="74" t="s">
        <v>7976</v>
      </c>
      <c r="C2537" s="74" t="s">
        <v>3124</v>
      </c>
      <c r="D2537" s="74" t="s">
        <v>8416</v>
      </c>
      <c r="E2537" s="74" t="s">
        <v>8417</v>
      </c>
      <c r="F2537" s="74" t="s">
        <v>8418</v>
      </c>
      <c r="G2537" s="74" t="s">
        <v>8418</v>
      </c>
      <c r="H2537" s="74" t="str">
        <f t="shared" si="161"/>
        <v>B60</v>
      </c>
      <c r="I2537" s="74" t="str">
        <f>IF(ISERROR(VLOOKUP(H2537,BD!BN$2:BO$51,2,FALSE)),"",VLOOKUP(H2537,BD!BN$2:BO$51,2,FALSE))</f>
        <v>BLOQUE 60</v>
      </c>
      <c r="J2537" s="74" t="str">
        <f t="shared" si="163"/>
        <v>SA</v>
      </c>
      <c r="K2537" s="74" t="str">
        <f t="shared" si="162"/>
        <v>SACHA</v>
      </c>
      <c r="L2537" s="74" t="str">
        <f t="shared" si="162"/>
        <v>PAD AH</v>
      </c>
      <c r="M2537" s="74" t="str">
        <f t="shared" si="164"/>
        <v>SACHA-AH400</v>
      </c>
      <c r="N2537" s="71" t="s">
        <v>3382</v>
      </c>
    </row>
    <row r="2538" spans="1:14" hidden="1">
      <c r="A2538" s="74" t="s">
        <v>2960</v>
      </c>
      <c r="B2538" s="74" t="s">
        <v>7976</v>
      </c>
      <c r="C2538" s="74" t="s">
        <v>3124</v>
      </c>
      <c r="D2538" s="74" t="s">
        <v>8416</v>
      </c>
      <c r="E2538" s="74" t="s">
        <v>8419</v>
      </c>
      <c r="F2538" s="74" t="s">
        <v>8420</v>
      </c>
      <c r="G2538" s="74" t="s">
        <v>8420</v>
      </c>
      <c r="H2538" s="74" t="str">
        <f t="shared" si="161"/>
        <v>B60</v>
      </c>
      <c r="I2538" s="74" t="str">
        <f>IF(ISERROR(VLOOKUP(H2538,BD!BN$2:BO$51,2,FALSE)),"",VLOOKUP(H2538,BD!BN$2:BO$51,2,FALSE))</f>
        <v>BLOQUE 60</v>
      </c>
      <c r="J2538" s="74" t="str">
        <f t="shared" si="163"/>
        <v>SA</v>
      </c>
      <c r="K2538" s="74" t="str">
        <f t="shared" si="162"/>
        <v>SACHA</v>
      </c>
      <c r="L2538" s="74" t="str">
        <f t="shared" si="162"/>
        <v>PAD AH</v>
      </c>
      <c r="M2538" s="74" t="str">
        <f t="shared" si="164"/>
        <v>SACHA-AH401</v>
      </c>
      <c r="N2538" s="71" t="s">
        <v>3382</v>
      </c>
    </row>
    <row r="2539" spans="1:14" hidden="1">
      <c r="A2539" s="74" t="s">
        <v>2960</v>
      </c>
      <c r="B2539" s="74" t="s">
        <v>7976</v>
      </c>
      <c r="C2539" s="74" t="s">
        <v>3124</v>
      </c>
      <c r="D2539" s="74" t="s">
        <v>8416</v>
      </c>
      <c r="E2539" s="74" t="s">
        <v>8421</v>
      </c>
      <c r="F2539" s="74" t="s">
        <v>8422</v>
      </c>
      <c r="G2539" s="74" t="s">
        <v>8422</v>
      </c>
      <c r="H2539" s="74" t="str">
        <f t="shared" si="161"/>
        <v>B60</v>
      </c>
      <c r="I2539" s="74" t="str">
        <f>IF(ISERROR(VLOOKUP(H2539,BD!BN$2:BO$51,2,FALSE)),"",VLOOKUP(H2539,BD!BN$2:BO$51,2,FALSE))</f>
        <v>BLOQUE 60</v>
      </c>
      <c r="J2539" s="74" t="str">
        <f t="shared" si="163"/>
        <v>SA</v>
      </c>
      <c r="K2539" s="74" t="str">
        <f t="shared" si="162"/>
        <v>SACHA</v>
      </c>
      <c r="L2539" s="74" t="str">
        <f t="shared" si="162"/>
        <v>PAD AH</v>
      </c>
      <c r="M2539" s="74" t="str">
        <f t="shared" si="164"/>
        <v>SACHA-AH402</v>
      </c>
      <c r="N2539" s="71" t="s">
        <v>3382</v>
      </c>
    </row>
    <row r="2540" spans="1:14" hidden="1">
      <c r="A2540" s="74" t="s">
        <v>2960</v>
      </c>
      <c r="B2540" s="74" t="s">
        <v>7976</v>
      </c>
      <c r="C2540" s="74" t="s">
        <v>3124</v>
      </c>
      <c r="D2540" s="74" t="s">
        <v>8416</v>
      </c>
      <c r="E2540" s="74" t="s">
        <v>8423</v>
      </c>
      <c r="F2540" s="74" t="s">
        <v>8424</v>
      </c>
      <c r="G2540" s="74" t="s">
        <v>8424</v>
      </c>
      <c r="H2540" s="74" t="str">
        <f t="shared" si="161"/>
        <v>B60</v>
      </c>
      <c r="I2540" s="74" t="str">
        <f>IF(ISERROR(VLOOKUP(H2540,BD!BN$2:BO$51,2,FALSE)),"",VLOOKUP(H2540,BD!BN$2:BO$51,2,FALSE))</f>
        <v>BLOQUE 60</v>
      </c>
      <c r="J2540" s="74" t="str">
        <f t="shared" si="163"/>
        <v>SA</v>
      </c>
      <c r="K2540" s="74" t="str">
        <f t="shared" si="162"/>
        <v>SACHA</v>
      </c>
      <c r="L2540" s="74" t="str">
        <f t="shared" si="162"/>
        <v>PAD AH</v>
      </c>
      <c r="M2540" s="74" t="str">
        <f t="shared" si="164"/>
        <v>SACHA-AH406</v>
      </c>
      <c r="N2540" s="71" t="s">
        <v>3382</v>
      </c>
    </row>
    <row r="2541" spans="1:14" hidden="1">
      <c r="A2541" s="74" t="s">
        <v>2960</v>
      </c>
      <c r="B2541" s="74" t="s">
        <v>7976</v>
      </c>
      <c r="C2541" s="74" t="s">
        <v>3124</v>
      </c>
      <c r="D2541" s="74" t="s">
        <v>8416</v>
      </c>
      <c r="E2541" s="74" t="s">
        <v>8425</v>
      </c>
      <c r="F2541" s="74" t="s">
        <v>8426</v>
      </c>
      <c r="G2541" s="74" t="s">
        <v>8426</v>
      </c>
      <c r="H2541" s="74" t="str">
        <f t="shared" si="161"/>
        <v>B60</v>
      </c>
      <c r="I2541" s="74" t="str">
        <f>IF(ISERROR(VLOOKUP(H2541,BD!BN$2:BO$51,2,FALSE)),"",VLOOKUP(H2541,BD!BN$2:BO$51,2,FALSE))</f>
        <v>BLOQUE 60</v>
      </c>
      <c r="J2541" s="74" t="str">
        <f t="shared" si="163"/>
        <v>SA</v>
      </c>
      <c r="K2541" s="74" t="str">
        <f t="shared" si="162"/>
        <v>SACHA</v>
      </c>
      <c r="L2541" s="74" t="str">
        <f t="shared" si="162"/>
        <v>PAD AH</v>
      </c>
      <c r="M2541" s="74" t="str">
        <f t="shared" si="164"/>
        <v>SACHA-AH404</v>
      </c>
      <c r="N2541" s="71" t="s">
        <v>3382</v>
      </c>
    </row>
    <row r="2542" spans="1:14" hidden="1">
      <c r="A2542" s="74" t="s">
        <v>2960</v>
      </c>
      <c r="B2542" s="74" t="s">
        <v>7976</v>
      </c>
      <c r="C2542" s="74" t="s">
        <v>3124</v>
      </c>
      <c r="D2542" s="74" t="s">
        <v>8416</v>
      </c>
      <c r="E2542" s="74" t="s">
        <v>8427</v>
      </c>
      <c r="F2542" s="74" t="s">
        <v>8428</v>
      </c>
      <c r="G2542" s="74" t="s">
        <v>8428</v>
      </c>
      <c r="H2542" s="74" t="str">
        <f t="shared" si="161"/>
        <v>B60</v>
      </c>
      <c r="I2542" s="74" t="str">
        <f>IF(ISERROR(VLOOKUP(H2542,BD!BN$2:BO$51,2,FALSE)),"",VLOOKUP(H2542,BD!BN$2:BO$51,2,FALSE))</f>
        <v>BLOQUE 60</v>
      </c>
      <c r="J2542" s="74" t="str">
        <f t="shared" si="163"/>
        <v>SA</v>
      </c>
      <c r="K2542" s="74" t="str">
        <f t="shared" si="162"/>
        <v>SACHA</v>
      </c>
      <c r="L2542" s="74" t="str">
        <f t="shared" si="162"/>
        <v>PAD AH</v>
      </c>
      <c r="M2542" s="74" t="str">
        <f t="shared" si="164"/>
        <v>SACHA-AH405</v>
      </c>
      <c r="N2542" s="71" t="s">
        <v>3382</v>
      </c>
    </row>
    <row r="2543" spans="1:14" hidden="1">
      <c r="A2543" s="74" t="s">
        <v>2960</v>
      </c>
      <c r="B2543" s="74" t="s">
        <v>7976</v>
      </c>
      <c r="C2543" s="74" t="s">
        <v>3124</v>
      </c>
      <c r="D2543" s="74" t="s">
        <v>8416</v>
      </c>
      <c r="E2543" s="74" t="s">
        <v>8429</v>
      </c>
      <c r="F2543" s="74" t="s">
        <v>8430</v>
      </c>
      <c r="G2543" s="74" t="s">
        <v>8430</v>
      </c>
      <c r="H2543" s="74" t="str">
        <f t="shared" si="161"/>
        <v>B60</v>
      </c>
      <c r="I2543" s="74" t="str">
        <f>IF(ISERROR(VLOOKUP(H2543,BD!BN$2:BO$51,2,FALSE)),"",VLOOKUP(H2543,BD!BN$2:BO$51,2,FALSE))</f>
        <v>BLOQUE 60</v>
      </c>
      <c r="J2543" s="74" t="str">
        <f t="shared" si="163"/>
        <v>SA</v>
      </c>
      <c r="K2543" s="74" t="str">
        <f t="shared" si="162"/>
        <v>SACHA</v>
      </c>
      <c r="L2543" s="74" t="str">
        <f t="shared" si="162"/>
        <v>PAD AH</v>
      </c>
      <c r="M2543" s="74" t="str">
        <f t="shared" si="164"/>
        <v>SACHA-AH403</v>
      </c>
      <c r="N2543" s="71" t="s">
        <v>3382</v>
      </c>
    </row>
    <row r="2544" spans="1:14" hidden="1">
      <c r="A2544" s="74" t="s">
        <v>2960</v>
      </c>
      <c r="B2544" s="74" t="s">
        <v>7976</v>
      </c>
      <c r="C2544" s="74" t="s">
        <v>3124</v>
      </c>
      <c r="D2544" s="74" t="s">
        <v>8431</v>
      </c>
      <c r="E2544" s="74" t="s">
        <v>8432</v>
      </c>
      <c r="F2544" s="74" t="s">
        <v>8433</v>
      </c>
      <c r="G2544" s="74" t="s">
        <v>8433</v>
      </c>
      <c r="H2544" s="74" t="str">
        <f t="shared" si="161"/>
        <v>B60</v>
      </c>
      <c r="I2544" s="74" t="str">
        <f>IF(ISERROR(VLOOKUP(H2544,BD!BN$2:BO$51,2,FALSE)),"",VLOOKUP(H2544,BD!BN$2:BO$51,2,FALSE))</f>
        <v>BLOQUE 60</v>
      </c>
      <c r="J2544" s="74" t="str">
        <f t="shared" si="163"/>
        <v>SA</v>
      </c>
      <c r="K2544" s="74" t="str">
        <f t="shared" si="162"/>
        <v>SACHA</v>
      </c>
      <c r="L2544" s="74" t="str">
        <f t="shared" si="162"/>
        <v>PAD AI</v>
      </c>
      <c r="M2544" s="74" t="str">
        <f t="shared" si="164"/>
        <v>SACHA-AI410</v>
      </c>
      <c r="N2544" s="71" t="s">
        <v>3382</v>
      </c>
    </row>
    <row r="2545" spans="1:14" hidden="1">
      <c r="A2545" s="74" t="s">
        <v>2960</v>
      </c>
      <c r="B2545" s="74" t="s">
        <v>7976</v>
      </c>
      <c r="C2545" s="74" t="s">
        <v>3124</v>
      </c>
      <c r="D2545" s="74" t="s">
        <v>8431</v>
      </c>
      <c r="E2545" s="74" t="s">
        <v>8434</v>
      </c>
      <c r="F2545" s="74" t="s">
        <v>8435</v>
      </c>
      <c r="G2545" s="74" t="s">
        <v>8435</v>
      </c>
      <c r="H2545" s="74" t="str">
        <f t="shared" si="161"/>
        <v>B60</v>
      </c>
      <c r="I2545" s="74" t="str">
        <f>IF(ISERROR(VLOOKUP(H2545,BD!BN$2:BO$51,2,FALSE)),"",VLOOKUP(H2545,BD!BN$2:BO$51,2,FALSE))</f>
        <v>BLOQUE 60</v>
      </c>
      <c r="J2545" s="74" t="str">
        <f t="shared" si="163"/>
        <v>SA</v>
      </c>
      <c r="K2545" s="74" t="str">
        <f t="shared" si="162"/>
        <v>SACHA</v>
      </c>
      <c r="L2545" s="74" t="str">
        <f t="shared" si="162"/>
        <v>PAD AI</v>
      </c>
      <c r="M2545" s="74" t="str">
        <f t="shared" si="164"/>
        <v>SACHA-AI411</v>
      </c>
      <c r="N2545" s="71" t="s">
        <v>3382</v>
      </c>
    </row>
    <row r="2546" spans="1:14" hidden="1">
      <c r="A2546" s="74" t="s">
        <v>2960</v>
      </c>
      <c r="B2546" s="74" t="s">
        <v>7976</v>
      </c>
      <c r="C2546" s="74" t="s">
        <v>3124</v>
      </c>
      <c r="D2546" s="74" t="s">
        <v>8431</v>
      </c>
      <c r="E2546" s="74" t="s">
        <v>8436</v>
      </c>
      <c r="F2546" s="74" t="s">
        <v>8437</v>
      </c>
      <c r="G2546" s="74" t="s">
        <v>8437</v>
      </c>
      <c r="H2546" s="74" t="str">
        <f t="shared" si="161"/>
        <v>B60</v>
      </c>
      <c r="I2546" s="74" t="str">
        <f>IF(ISERROR(VLOOKUP(H2546,BD!BN$2:BO$51,2,FALSE)),"",VLOOKUP(H2546,BD!BN$2:BO$51,2,FALSE))</f>
        <v>BLOQUE 60</v>
      </c>
      <c r="J2546" s="74" t="str">
        <f t="shared" si="163"/>
        <v>SA</v>
      </c>
      <c r="K2546" s="74" t="str">
        <f t="shared" si="162"/>
        <v>SACHA</v>
      </c>
      <c r="L2546" s="74" t="str">
        <f t="shared" si="162"/>
        <v>PAD AI</v>
      </c>
      <c r="M2546" s="74" t="str">
        <f t="shared" si="164"/>
        <v>SACHA-AI412H</v>
      </c>
      <c r="N2546" s="71" t="s">
        <v>3382</v>
      </c>
    </row>
    <row r="2547" spans="1:14" hidden="1">
      <c r="A2547" s="74" t="s">
        <v>2960</v>
      </c>
      <c r="B2547" s="74" t="s">
        <v>7976</v>
      </c>
      <c r="C2547" s="74" t="s">
        <v>3124</v>
      </c>
      <c r="D2547" s="74" t="s">
        <v>8431</v>
      </c>
      <c r="E2547" s="74" t="s">
        <v>8438</v>
      </c>
      <c r="F2547" s="74" t="s">
        <v>8439</v>
      </c>
      <c r="G2547" s="74" t="s">
        <v>8439</v>
      </c>
      <c r="H2547" s="74" t="str">
        <f t="shared" si="161"/>
        <v>B60</v>
      </c>
      <c r="I2547" s="74" t="str">
        <f>IF(ISERROR(VLOOKUP(H2547,BD!BN$2:BO$51,2,FALSE)),"",VLOOKUP(H2547,BD!BN$2:BO$51,2,FALSE))</f>
        <v>BLOQUE 60</v>
      </c>
      <c r="J2547" s="74" t="str">
        <f t="shared" si="163"/>
        <v>SA</v>
      </c>
      <c r="K2547" s="74" t="str">
        <f t="shared" si="162"/>
        <v>SACHA</v>
      </c>
      <c r="L2547" s="74" t="str">
        <f t="shared" si="162"/>
        <v>PAD AI</v>
      </c>
      <c r="M2547" s="74" t="str">
        <f t="shared" si="164"/>
        <v>SACHA-AI413</v>
      </c>
      <c r="N2547" s="71" t="s">
        <v>3578</v>
      </c>
    </row>
    <row r="2548" spans="1:14" hidden="1">
      <c r="A2548" s="74" t="s">
        <v>2960</v>
      </c>
      <c r="B2548" s="74" t="s">
        <v>7976</v>
      </c>
      <c r="C2548" s="74" t="s">
        <v>3124</v>
      </c>
      <c r="D2548" s="74" t="s">
        <v>8431</v>
      </c>
      <c r="E2548" s="74" t="s">
        <v>8438</v>
      </c>
      <c r="F2548" s="74" t="s">
        <v>8439</v>
      </c>
      <c r="G2548" s="74" t="s">
        <v>8440</v>
      </c>
      <c r="H2548" s="74" t="str">
        <f t="shared" ref="H2548:H2611" si="165">+A2548</f>
        <v>B60</v>
      </c>
      <c r="I2548" s="74" t="str">
        <f>IF(ISERROR(VLOOKUP(H2548,BD!BN$2:BO$51,2,FALSE)),"",VLOOKUP(H2548,BD!BN$2:BO$51,2,FALSE))</f>
        <v>BLOQUE 60</v>
      </c>
      <c r="J2548" s="74" t="str">
        <f t="shared" si="163"/>
        <v>SA</v>
      </c>
      <c r="K2548" s="74" t="str">
        <f t="shared" si="162"/>
        <v>SACHA</v>
      </c>
      <c r="L2548" s="74" t="str">
        <f t="shared" si="162"/>
        <v>PAD AI</v>
      </c>
      <c r="M2548" s="74" t="str">
        <f t="shared" si="164"/>
        <v>SACHA-AI413S1</v>
      </c>
      <c r="N2548" s="71" t="s">
        <v>3578</v>
      </c>
    </row>
    <row r="2549" spans="1:14" hidden="1">
      <c r="A2549" s="74" t="s">
        <v>2960</v>
      </c>
      <c r="B2549" s="74" t="s">
        <v>7976</v>
      </c>
      <c r="C2549" s="74" t="s">
        <v>3124</v>
      </c>
      <c r="D2549" s="74" t="s">
        <v>8431</v>
      </c>
      <c r="E2549" s="74" t="s">
        <v>8441</v>
      </c>
      <c r="F2549" s="74" t="s">
        <v>8442</v>
      </c>
      <c r="G2549" s="74" t="s">
        <v>8442</v>
      </c>
      <c r="H2549" s="74" t="str">
        <f t="shared" si="165"/>
        <v>B60</v>
      </c>
      <c r="I2549" s="74" t="str">
        <f>IF(ISERROR(VLOOKUP(H2549,BD!BN$2:BO$51,2,FALSE)),"",VLOOKUP(H2549,BD!BN$2:BO$51,2,FALSE))</f>
        <v>BLOQUE 60</v>
      </c>
      <c r="J2549" s="74" t="str">
        <f t="shared" si="163"/>
        <v>SA</v>
      </c>
      <c r="K2549" s="74" t="str">
        <f t="shared" si="162"/>
        <v>SACHA</v>
      </c>
      <c r="L2549" s="74" t="str">
        <f t="shared" si="162"/>
        <v>PAD AI</v>
      </c>
      <c r="M2549" s="74" t="str">
        <f t="shared" si="164"/>
        <v>SACHA-AI414</v>
      </c>
      <c r="N2549" s="71" t="s">
        <v>3578</v>
      </c>
    </row>
    <row r="2550" spans="1:14" hidden="1">
      <c r="A2550" s="74" t="s">
        <v>2960</v>
      </c>
      <c r="B2550" s="74" t="s">
        <v>7976</v>
      </c>
      <c r="C2550" s="74" t="s">
        <v>3124</v>
      </c>
      <c r="D2550" s="74" t="s">
        <v>8431</v>
      </c>
      <c r="E2550" s="74" t="s">
        <v>8443</v>
      </c>
      <c r="F2550" s="74" t="s">
        <v>8444</v>
      </c>
      <c r="G2550" s="74" t="s">
        <v>8444</v>
      </c>
      <c r="H2550" s="74" t="str">
        <f t="shared" si="165"/>
        <v>B60</v>
      </c>
      <c r="I2550" s="74" t="str">
        <f>IF(ISERROR(VLOOKUP(H2550,BD!BN$2:BO$51,2,FALSE)),"",VLOOKUP(H2550,BD!BN$2:BO$51,2,FALSE))</f>
        <v>BLOQUE 60</v>
      </c>
      <c r="J2550" s="74" t="str">
        <f t="shared" si="163"/>
        <v>SA</v>
      </c>
      <c r="K2550" s="74" t="str">
        <f t="shared" si="162"/>
        <v>SACHA</v>
      </c>
      <c r="L2550" s="74" t="str">
        <f t="shared" si="162"/>
        <v>PAD AI</v>
      </c>
      <c r="M2550" s="74" t="str">
        <f t="shared" si="164"/>
        <v>SACHA-AI415</v>
      </c>
      <c r="N2550" s="71" t="s">
        <v>3578</v>
      </c>
    </row>
    <row r="2551" spans="1:14" hidden="1">
      <c r="A2551" s="74" t="s">
        <v>2960</v>
      </c>
      <c r="B2551" s="74" t="s">
        <v>7976</v>
      </c>
      <c r="C2551" s="74" t="s">
        <v>3124</v>
      </c>
      <c r="D2551" s="74" t="s">
        <v>8445</v>
      </c>
      <c r="E2551" s="74" t="s">
        <v>8446</v>
      </c>
      <c r="F2551" s="74" t="s">
        <v>8447</v>
      </c>
      <c r="G2551" s="74" t="s">
        <v>8447</v>
      </c>
      <c r="H2551" s="74" t="str">
        <f t="shared" si="165"/>
        <v>B60</v>
      </c>
      <c r="I2551" s="74" t="str">
        <f>IF(ISERROR(VLOOKUP(H2551,BD!BN$2:BO$51,2,FALSE)),"",VLOOKUP(H2551,BD!BN$2:BO$51,2,FALSE))</f>
        <v>BLOQUE 60</v>
      </c>
      <c r="J2551" s="74" t="str">
        <f t="shared" si="163"/>
        <v>SA</v>
      </c>
      <c r="K2551" s="74" t="str">
        <f t="shared" si="162"/>
        <v>SACHA</v>
      </c>
      <c r="L2551" s="74" t="str">
        <f t="shared" si="162"/>
        <v>PAD AJ</v>
      </c>
      <c r="M2551" s="74" t="str">
        <f t="shared" si="164"/>
        <v>SACHA-AJ420</v>
      </c>
      <c r="N2551" s="71" t="s">
        <v>3382</v>
      </c>
    </row>
    <row r="2552" spans="1:14" hidden="1">
      <c r="A2552" s="74" t="s">
        <v>2960</v>
      </c>
      <c r="B2552" s="74" t="s">
        <v>7976</v>
      </c>
      <c r="C2552" s="74" t="s">
        <v>3124</v>
      </c>
      <c r="D2552" s="74" t="s">
        <v>8445</v>
      </c>
      <c r="E2552" s="74" t="s">
        <v>8448</v>
      </c>
      <c r="F2552" s="74" t="s">
        <v>8449</v>
      </c>
      <c r="G2552" s="74" t="s">
        <v>8449</v>
      </c>
      <c r="H2552" s="74" t="str">
        <f t="shared" si="165"/>
        <v>B60</v>
      </c>
      <c r="I2552" s="74" t="str">
        <f>IF(ISERROR(VLOOKUP(H2552,BD!BN$2:BO$51,2,FALSE)),"",VLOOKUP(H2552,BD!BN$2:BO$51,2,FALSE))</f>
        <v>BLOQUE 60</v>
      </c>
      <c r="J2552" s="74" t="str">
        <f t="shared" si="163"/>
        <v>SA</v>
      </c>
      <c r="K2552" s="74" t="str">
        <f t="shared" si="162"/>
        <v>SACHA</v>
      </c>
      <c r="L2552" s="74" t="str">
        <f t="shared" si="162"/>
        <v>PAD AJ</v>
      </c>
      <c r="M2552" s="74" t="str">
        <f t="shared" si="164"/>
        <v>SACHA-AJ421</v>
      </c>
      <c r="N2552" s="71" t="s">
        <v>3382</v>
      </c>
    </row>
    <row r="2553" spans="1:14" hidden="1">
      <c r="A2553" s="74" t="s">
        <v>2960</v>
      </c>
      <c r="B2553" s="74" t="s">
        <v>7976</v>
      </c>
      <c r="C2553" s="74" t="s">
        <v>3124</v>
      </c>
      <c r="D2553" s="74" t="s">
        <v>8445</v>
      </c>
      <c r="E2553" s="74" t="s">
        <v>8450</v>
      </c>
      <c r="F2553" s="74" t="s">
        <v>8451</v>
      </c>
      <c r="G2553" s="74" t="s">
        <v>8451</v>
      </c>
      <c r="H2553" s="74" t="str">
        <f t="shared" si="165"/>
        <v>B60</v>
      </c>
      <c r="I2553" s="74" t="str">
        <f>IF(ISERROR(VLOOKUP(H2553,BD!BN$2:BO$51,2,FALSE)),"",VLOOKUP(H2553,BD!BN$2:BO$51,2,FALSE))</f>
        <v>BLOQUE 60</v>
      </c>
      <c r="J2553" s="74" t="str">
        <f t="shared" si="163"/>
        <v>SA</v>
      </c>
      <c r="K2553" s="74" t="str">
        <f t="shared" si="162"/>
        <v>SACHA</v>
      </c>
      <c r="L2553" s="74" t="str">
        <f t="shared" si="162"/>
        <v>PAD AJ</v>
      </c>
      <c r="M2553" s="74" t="str">
        <f t="shared" si="164"/>
        <v>SACHA-AJ422</v>
      </c>
      <c r="N2553" s="71" t="s">
        <v>3382</v>
      </c>
    </row>
    <row r="2554" spans="1:14" hidden="1">
      <c r="A2554" s="74" t="s">
        <v>2960</v>
      </c>
      <c r="B2554" s="74" t="s">
        <v>7976</v>
      </c>
      <c r="C2554" s="74" t="s">
        <v>3124</v>
      </c>
      <c r="D2554" s="74" t="s">
        <v>8445</v>
      </c>
      <c r="E2554" s="74" t="s">
        <v>8452</v>
      </c>
      <c r="F2554" s="74" t="s">
        <v>8453</v>
      </c>
      <c r="G2554" s="74" t="s">
        <v>8453</v>
      </c>
      <c r="H2554" s="74" t="str">
        <f t="shared" si="165"/>
        <v>B60</v>
      </c>
      <c r="I2554" s="74" t="str">
        <f>IF(ISERROR(VLOOKUP(H2554,BD!BN$2:BO$51,2,FALSE)),"",VLOOKUP(H2554,BD!BN$2:BO$51,2,FALSE))</f>
        <v>BLOQUE 60</v>
      </c>
      <c r="J2554" s="74" t="str">
        <f t="shared" si="163"/>
        <v>SA</v>
      </c>
      <c r="K2554" s="74" t="str">
        <f t="shared" si="162"/>
        <v>SACHA</v>
      </c>
      <c r="L2554" s="74" t="str">
        <f t="shared" si="162"/>
        <v>PAD AJ</v>
      </c>
      <c r="M2554" s="74" t="str">
        <f t="shared" si="164"/>
        <v>SACHA-AJ423</v>
      </c>
      <c r="N2554" s="71" t="s">
        <v>3382</v>
      </c>
    </row>
    <row r="2555" spans="1:14" hidden="1">
      <c r="A2555" s="74" t="s">
        <v>2960</v>
      </c>
      <c r="B2555" s="74" t="s">
        <v>7976</v>
      </c>
      <c r="C2555" s="74" t="s">
        <v>3124</v>
      </c>
      <c r="D2555" s="74" t="s">
        <v>8445</v>
      </c>
      <c r="E2555" s="74" t="s">
        <v>8454</v>
      </c>
      <c r="F2555" s="74" t="s">
        <v>8455</v>
      </c>
      <c r="G2555" s="74" t="s">
        <v>8455</v>
      </c>
      <c r="H2555" s="74" t="str">
        <f t="shared" si="165"/>
        <v>B60</v>
      </c>
      <c r="I2555" s="74" t="str">
        <f>IF(ISERROR(VLOOKUP(H2555,BD!BN$2:BO$51,2,FALSE)),"",VLOOKUP(H2555,BD!BN$2:BO$51,2,FALSE))</f>
        <v>BLOQUE 60</v>
      </c>
      <c r="J2555" s="74" t="str">
        <f t="shared" si="163"/>
        <v>SA</v>
      </c>
      <c r="K2555" s="74" t="str">
        <f t="shared" si="162"/>
        <v>SACHA</v>
      </c>
      <c r="L2555" s="74" t="str">
        <f t="shared" si="162"/>
        <v>PAD AJ</v>
      </c>
      <c r="M2555" s="74" t="str">
        <f t="shared" si="164"/>
        <v>SACHA-AJ428</v>
      </c>
      <c r="N2555" s="71" t="s">
        <v>3382</v>
      </c>
    </row>
    <row r="2556" spans="1:14" hidden="1">
      <c r="A2556" s="74" t="s">
        <v>2960</v>
      </c>
      <c r="B2556" s="74" t="s">
        <v>7976</v>
      </c>
      <c r="C2556" s="74" t="s">
        <v>3124</v>
      </c>
      <c r="D2556" s="74" t="s">
        <v>8445</v>
      </c>
      <c r="E2556" s="74" t="s">
        <v>8456</v>
      </c>
      <c r="F2556" s="74" t="s">
        <v>8457</v>
      </c>
      <c r="G2556" s="74" t="s">
        <v>8457</v>
      </c>
      <c r="H2556" s="74" t="str">
        <f t="shared" si="165"/>
        <v>B60</v>
      </c>
      <c r="I2556" s="74" t="str">
        <f>IF(ISERROR(VLOOKUP(H2556,BD!BN$2:BO$51,2,FALSE)),"",VLOOKUP(H2556,BD!BN$2:BO$51,2,FALSE))</f>
        <v>BLOQUE 60</v>
      </c>
      <c r="J2556" s="74" t="str">
        <f t="shared" si="163"/>
        <v>SA</v>
      </c>
      <c r="K2556" s="74" t="str">
        <f t="shared" si="162"/>
        <v>SACHA</v>
      </c>
      <c r="L2556" s="74" t="str">
        <f t="shared" si="162"/>
        <v>PAD AJ</v>
      </c>
      <c r="M2556" s="74" t="str">
        <f t="shared" si="164"/>
        <v>SACHA-AJ426</v>
      </c>
      <c r="N2556" s="71" t="s">
        <v>3382</v>
      </c>
    </row>
    <row r="2557" spans="1:14" hidden="1">
      <c r="A2557" s="74" t="s">
        <v>2960</v>
      </c>
      <c r="B2557" s="74" t="s">
        <v>7976</v>
      </c>
      <c r="C2557" s="74" t="s">
        <v>3124</v>
      </c>
      <c r="D2557" s="74" t="s">
        <v>8445</v>
      </c>
      <c r="E2557" s="74" t="s">
        <v>8458</v>
      </c>
      <c r="F2557" s="74" t="s">
        <v>8459</v>
      </c>
      <c r="G2557" s="74" t="s">
        <v>8459</v>
      </c>
      <c r="H2557" s="74" t="str">
        <f t="shared" si="165"/>
        <v>B60</v>
      </c>
      <c r="I2557" s="74" t="str">
        <f>IF(ISERROR(VLOOKUP(H2557,BD!BN$2:BO$51,2,FALSE)),"",VLOOKUP(H2557,BD!BN$2:BO$51,2,FALSE))</f>
        <v>BLOQUE 60</v>
      </c>
      <c r="J2557" s="74" t="str">
        <f t="shared" si="163"/>
        <v>SA</v>
      </c>
      <c r="K2557" s="74" t="str">
        <f t="shared" si="162"/>
        <v>SACHA</v>
      </c>
      <c r="L2557" s="74" t="str">
        <f t="shared" si="162"/>
        <v>PAD AJ</v>
      </c>
      <c r="M2557" s="74" t="str">
        <f t="shared" si="164"/>
        <v>SACHA-AJ427H</v>
      </c>
      <c r="N2557" s="71" t="s">
        <v>3382</v>
      </c>
    </row>
    <row r="2558" spans="1:14" hidden="1">
      <c r="A2558" s="74" t="s">
        <v>2960</v>
      </c>
      <c r="B2558" s="74" t="s">
        <v>7976</v>
      </c>
      <c r="C2558" s="74" t="s">
        <v>3124</v>
      </c>
      <c r="D2558" s="74" t="s">
        <v>8445</v>
      </c>
      <c r="E2558" s="74" t="s">
        <v>8460</v>
      </c>
      <c r="F2558" s="74" t="s">
        <v>8461</v>
      </c>
      <c r="G2558" s="74" t="s">
        <v>8461</v>
      </c>
      <c r="H2558" s="74" t="str">
        <f t="shared" si="165"/>
        <v>B60</v>
      </c>
      <c r="I2558" s="74" t="str">
        <f>IF(ISERROR(VLOOKUP(H2558,BD!BN$2:BO$51,2,FALSE)),"",VLOOKUP(H2558,BD!BN$2:BO$51,2,FALSE))</f>
        <v>BLOQUE 60</v>
      </c>
      <c r="J2558" s="74" t="str">
        <f t="shared" si="163"/>
        <v>SA</v>
      </c>
      <c r="K2558" s="74" t="str">
        <f t="shared" si="162"/>
        <v>SACHA</v>
      </c>
      <c r="L2558" s="74" t="str">
        <f t="shared" si="162"/>
        <v>PAD AJ</v>
      </c>
      <c r="M2558" s="74" t="str">
        <f t="shared" si="164"/>
        <v>SACHA-AJ424</v>
      </c>
      <c r="N2558" s="71" t="s">
        <v>3382</v>
      </c>
    </row>
    <row r="2559" spans="1:14" hidden="1">
      <c r="A2559" s="74" t="s">
        <v>2960</v>
      </c>
      <c r="B2559" s="74" t="s">
        <v>7976</v>
      </c>
      <c r="C2559" s="74" t="s">
        <v>3124</v>
      </c>
      <c r="D2559" s="74" t="s">
        <v>8445</v>
      </c>
      <c r="E2559" s="74" t="s">
        <v>8462</v>
      </c>
      <c r="F2559" s="74" t="s">
        <v>8463</v>
      </c>
      <c r="G2559" s="74" t="s">
        <v>8463</v>
      </c>
      <c r="H2559" s="74" t="str">
        <f t="shared" si="165"/>
        <v>B60</v>
      </c>
      <c r="I2559" s="74" t="str">
        <f>IF(ISERROR(VLOOKUP(H2559,BD!BN$2:BO$51,2,FALSE)),"",VLOOKUP(H2559,BD!BN$2:BO$51,2,FALSE))</f>
        <v>BLOQUE 60</v>
      </c>
      <c r="J2559" s="74" t="str">
        <f t="shared" si="163"/>
        <v>SA</v>
      </c>
      <c r="K2559" s="74" t="str">
        <f t="shared" si="162"/>
        <v>SACHA</v>
      </c>
      <c r="L2559" s="74" t="str">
        <f t="shared" si="162"/>
        <v>PAD AJ</v>
      </c>
      <c r="M2559" s="74" t="str">
        <f t="shared" si="164"/>
        <v>SACHA-AJ425</v>
      </c>
      <c r="N2559" s="71" t="s">
        <v>3382</v>
      </c>
    </row>
    <row r="2560" spans="1:14" hidden="1">
      <c r="A2560" s="74" t="s">
        <v>2960</v>
      </c>
      <c r="B2560" s="74" t="s">
        <v>7976</v>
      </c>
      <c r="C2560" s="74" t="s">
        <v>3124</v>
      </c>
      <c r="D2560" s="74" t="s">
        <v>8464</v>
      </c>
      <c r="E2560" s="74" t="s">
        <v>8465</v>
      </c>
      <c r="F2560" s="74" t="s">
        <v>8466</v>
      </c>
      <c r="G2560" s="74" t="s">
        <v>8466</v>
      </c>
      <c r="H2560" s="74" t="str">
        <f t="shared" si="165"/>
        <v>B60</v>
      </c>
      <c r="I2560" s="74" t="str">
        <f>IF(ISERROR(VLOOKUP(H2560,BD!BN$2:BO$51,2,FALSE)),"",VLOOKUP(H2560,BD!BN$2:BO$51,2,FALSE))</f>
        <v>BLOQUE 60</v>
      </c>
      <c r="J2560" s="74" t="str">
        <f t="shared" si="163"/>
        <v>SA</v>
      </c>
      <c r="K2560" s="74" t="str">
        <f t="shared" si="162"/>
        <v>SACHA</v>
      </c>
      <c r="L2560" s="74" t="str">
        <f t="shared" si="162"/>
        <v>PAD AK</v>
      </c>
      <c r="M2560" s="74" t="str">
        <f t="shared" si="164"/>
        <v>SACHA-AK430</v>
      </c>
      <c r="N2560" s="71" t="s">
        <v>3382</v>
      </c>
    </row>
    <row r="2561" spans="1:14" hidden="1">
      <c r="A2561" s="74" t="s">
        <v>2960</v>
      </c>
      <c r="B2561" s="74" t="s">
        <v>7976</v>
      </c>
      <c r="C2561" s="74" t="s">
        <v>3124</v>
      </c>
      <c r="D2561" s="74" t="s">
        <v>8464</v>
      </c>
      <c r="E2561" s="74" t="s">
        <v>8467</v>
      </c>
      <c r="F2561" s="74" t="s">
        <v>8468</v>
      </c>
      <c r="G2561" s="74" t="s">
        <v>8468</v>
      </c>
      <c r="H2561" s="74" t="str">
        <f t="shared" si="165"/>
        <v>B60</v>
      </c>
      <c r="I2561" s="74" t="str">
        <f>IF(ISERROR(VLOOKUP(H2561,BD!BN$2:BO$51,2,FALSE)),"",VLOOKUP(H2561,BD!BN$2:BO$51,2,FALSE))</f>
        <v>BLOQUE 60</v>
      </c>
      <c r="J2561" s="74" t="str">
        <f t="shared" si="163"/>
        <v>SA</v>
      </c>
      <c r="K2561" s="74" t="str">
        <f t="shared" ref="K2561:L2625" si="166">+C2561</f>
        <v>SACHA</v>
      </c>
      <c r="L2561" s="74" t="str">
        <f t="shared" si="166"/>
        <v>PAD AK</v>
      </c>
      <c r="M2561" s="74" t="str">
        <f t="shared" si="164"/>
        <v>SACHA-AK433</v>
      </c>
      <c r="N2561" s="71" t="s">
        <v>3382</v>
      </c>
    </row>
    <row r="2562" spans="1:14" hidden="1">
      <c r="A2562" s="74" t="s">
        <v>2960</v>
      </c>
      <c r="B2562" s="74" t="s">
        <v>7976</v>
      </c>
      <c r="C2562" s="74" t="s">
        <v>3124</v>
      </c>
      <c r="D2562" s="74" t="s">
        <v>8464</v>
      </c>
      <c r="E2562" s="74" t="s">
        <v>8469</v>
      </c>
      <c r="F2562" s="74" t="s">
        <v>8470</v>
      </c>
      <c r="G2562" s="74" t="s">
        <v>8470</v>
      </c>
      <c r="H2562" s="74" t="str">
        <f t="shared" si="165"/>
        <v>B60</v>
      </c>
      <c r="I2562" s="74" t="str">
        <f>IF(ISERROR(VLOOKUP(H2562,BD!BN$2:BO$51,2,FALSE)),"",VLOOKUP(H2562,BD!BN$2:BO$51,2,FALSE))</f>
        <v>BLOQUE 60</v>
      </c>
      <c r="J2562" s="74" t="str">
        <f t="shared" si="163"/>
        <v>SA</v>
      </c>
      <c r="K2562" s="74" t="str">
        <f t="shared" si="166"/>
        <v>SACHA</v>
      </c>
      <c r="L2562" s="74" t="str">
        <f t="shared" si="166"/>
        <v>PAD AK</v>
      </c>
      <c r="M2562" s="74" t="str">
        <f t="shared" si="164"/>
        <v>SACHA-AK432</v>
      </c>
      <c r="N2562" s="71" t="s">
        <v>3382</v>
      </c>
    </row>
    <row r="2563" spans="1:14" hidden="1">
      <c r="A2563" s="74" t="s">
        <v>2960</v>
      </c>
      <c r="B2563" s="74" t="s">
        <v>7976</v>
      </c>
      <c r="C2563" s="74" t="s">
        <v>3124</v>
      </c>
      <c r="D2563" s="74" t="s">
        <v>8464</v>
      </c>
      <c r="E2563" s="74" t="s">
        <v>8471</v>
      </c>
      <c r="F2563" s="74" t="s">
        <v>8472</v>
      </c>
      <c r="G2563" s="74" t="s">
        <v>8472</v>
      </c>
      <c r="H2563" s="74" t="str">
        <f t="shared" si="165"/>
        <v>B60</v>
      </c>
      <c r="I2563" s="74" t="str">
        <f>IF(ISERROR(VLOOKUP(H2563,BD!BN$2:BO$51,2,FALSE)),"",VLOOKUP(H2563,BD!BN$2:BO$51,2,FALSE))</f>
        <v>BLOQUE 60</v>
      </c>
      <c r="J2563" s="74" t="str">
        <f t="shared" si="163"/>
        <v>SA</v>
      </c>
      <c r="K2563" s="74" t="str">
        <f t="shared" si="166"/>
        <v>SACHA</v>
      </c>
      <c r="L2563" s="74" t="str">
        <f t="shared" si="166"/>
        <v>PAD AK</v>
      </c>
      <c r="M2563" s="74" t="str">
        <f t="shared" si="164"/>
        <v>SACHA-AK431</v>
      </c>
      <c r="N2563" s="71" t="s">
        <v>3382</v>
      </c>
    </row>
    <row r="2564" spans="1:14" hidden="1">
      <c r="A2564" s="74" t="s">
        <v>2960</v>
      </c>
      <c r="B2564" s="74" t="s">
        <v>7976</v>
      </c>
      <c r="C2564" s="74" t="s">
        <v>3124</v>
      </c>
      <c r="D2564" s="74" t="s">
        <v>8473</v>
      </c>
      <c r="E2564" s="74" t="s">
        <v>8474</v>
      </c>
      <c r="F2564" s="74" t="s">
        <v>8475</v>
      </c>
      <c r="G2564" s="74" t="s">
        <v>8475</v>
      </c>
      <c r="H2564" s="74" t="str">
        <f t="shared" si="165"/>
        <v>B60</v>
      </c>
      <c r="I2564" s="74" t="str">
        <f>IF(ISERROR(VLOOKUP(H2564,BD!BN$2:BO$51,2,FALSE)),"",VLOOKUP(H2564,BD!BN$2:BO$51,2,FALSE))</f>
        <v>BLOQUE 60</v>
      </c>
      <c r="J2564" s="74" t="str">
        <f t="shared" si="163"/>
        <v>SA</v>
      </c>
      <c r="K2564" s="74" t="str">
        <f t="shared" si="166"/>
        <v>SACHA</v>
      </c>
      <c r="L2564" s="74" t="str">
        <f t="shared" si="166"/>
        <v>PAD AL</v>
      </c>
      <c r="M2564" s="74" t="str">
        <f t="shared" si="164"/>
        <v>SACHA-AL447</v>
      </c>
      <c r="N2564" s="71" t="s">
        <v>3382</v>
      </c>
    </row>
    <row r="2565" spans="1:14" hidden="1">
      <c r="A2565" s="74" t="s">
        <v>2960</v>
      </c>
      <c r="B2565" s="74" t="s">
        <v>7976</v>
      </c>
      <c r="C2565" s="74" t="s">
        <v>3124</v>
      </c>
      <c r="D2565" s="74" t="s">
        <v>8473</v>
      </c>
      <c r="E2565" s="74" t="s">
        <v>8476</v>
      </c>
      <c r="F2565" s="74" t="s">
        <v>8477</v>
      </c>
      <c r="G2565" s="74" t="s">
        <v>8477</v>
      </c>
      <c r="H2565" s="74" t="str">
        <f t="shared" si="165"/>
        <v>B60</v>
      </c>
      <c r="I2565" s="74" t="str">
        <f>IF(ISERROR(VLOOKUP(H2565,BD!BN$2:BO$51,2,FALSE)),"",VLOOKUP(H2565,BD!BN$2:BO$51,2,FALSE))</f>
        <v>BLOQUE 60</v>
      </c>
      <c r="J2565" s="74" t="str">
        <f t="shared" si="163"/>
        <v>SA</v>
      </c>
      <c r="K2565" s="74" t="str">
        <f t="shared" si="166"/>
        <v>SACHA</v>
      </c>
      <c r="L2565" s="74" t="str">
        <f t="shared" si="166"/>
        <v>PAD AL</v>
      </c>
      <c r="M2565" s="74" t="str">
        <f t="shared" si="164"/>
        <v>SACHA-AL448</v>
      </c>
      <c r="N2565" s="71" t="s">
        <v>3382</v>
      </c>
    </row>
    <row r="2566" spans="1:14" hidden="1">
      <c r="A2566" s="74" t="s">
        <v>2960</v>
      </c>
      <c r="B2566" s="74" t="s">
        <v>7976</v>
      </c>
      <c r="C2566" s="74" t="s">
        <v>3124</v>
      </c>
      <c r="D2566" s="74" t="s">
        <v>8473</v>
      </c>
      <c r="E2566" s="74" t="s">
        <v>8478</v>
      </c>
      <c r="F2566" s="74" t="s">
        <v>8479</v>
      </c>
      <c r="G2566" s="74" t="s">
        <v>8479</v>
      </c>
      <c r="H2566" s="74" t="str">
        <f t="shared" si="165"/>
        <v>B60</v>
      </c>
      <c r="I2566" s="74" t="str">
        <f>IF(ISERROR(VLOOKUP(H2566,BD!BN$2:BO$51,2,FALSE)),"",VLOOKUP(H2566,BD!BN$2:BO$51,2,FALSE))</f>
        <v>BLOQUE 60</v>
      </c>
      <c r="J2566" s="74" t="str">
        <f t="shared" si="163"/>
        <v>SA</v>
      </c>
      <c r="K2566" s="74" t="str">
        <f t="shared" si="166"/>
        <v>SACHA</v>
      </c>
      <c r="L2566" s="74" t="str">
        <f t="shared" si="166"/>
        <v>PAD AL</v>
      </c>
      <c r="M2566" s="74" t="str">
        <f t="shared" si="164"/>
        <v>SACHA-AL444</v>
      </c>
      <c r="N2566" s="71" t="s">
        <v>3382</v>
      </c>
    </row>
    <row r="2567" spans="1:14" hidden="1">
      <c r="A2567" s="74" t="s">
        <v>2960</v>
      </c>
      <c r="B2567" s="74" t="s">
        <v>7976</v>
      </c>
      <c r="C2567" s="74" t="s">
        <v>3124</v>
      </c>
      <c r="D2567" s="74" t="s">
        <v>8473</v>
      </c>
      <c r="E2567" s="74" t="s">
        <v>8480</v>
      </c>
      <c r="F2567" s="74" t="s">
        <v>8481</v>
      </c>
      <c r="G2567" s="74" t="s">
        <v>8481</v>
      </c>
      <c r="H2567" s="74" t="str">
        <f t="shared" si="165"/>
        <v>B60</v>
      </c>
      <c r="I2567" s="74" t="str">
        <f>IF(ISERROR(VLOOKUP(H2567,BD!BN$2:BO$51,2,FALSE)),"",VLOOKUP(H2567,BD!BN$2:BO$51,2,FALSE))</f>
        <v>BLOQUE 60</v>
      </c>
      <c r="J2567" s="74" t="str">
        <f t="shared" si="163"/>
        <v>SA</v>
      </c>
      <c r="K2567" s="74" t="str">
        <f t="shared" si="166"/>
        <v>SACHA</v>
      </c>
      <c r="L2567" s="74" t="str">
        <f t="shared" si="166"/>
        <v>PAD AL</v>
      </c>
      <c r="M2567" s="74" t="str">
        <f t="shared" si="164"/>
        <v>SACHA-AL445</v>
      </c>
      <c r="N2567" s="71" t="s">
        <v>3382</v>
      </c>
    </row>
    <row r="2568" spans="1:14" hidden="1">
      <c r="A2568" s="74" t="s">
        <v>2960</v>
      </c>
      <c r="B2568" s="74" t="s">
        <v>7976</v>
      </c>
      <c r="C2568" s="74" t="s">
        <v>3124</v>
      </c>
      <c r="D2568" s="74" t="s">
        <v>8473</v>
      </c>
      <c r="E2568" s="74" t="s">
        <v>8482</v>
      </c>
      <c r="F2568" s="74" t="s">
        <v>8483</v>
      </c>
      <c r="G2568" s="74" t="s">
        <v>8483</v>
      </c>
      <c r="H2568" s="74" t="str">
        <f t="shared" si="165"/>
        <v>B60</v>
      </c>
      <c r="I2568" s="74" t="str">
        <f>IF(ISERROR(VLOOKUP(H2568,BD!BN$2:BO$51,2,FALSE)),"",VLOOKUP(H2568,BD!BN$2:BO$51,2,FALSE))</f>
        <v>BLOQUE 60</v>
      </c>
      <c r="J2568" s="74" t="str">
        <f t="shared" si="163"/>
        <v>SA</v>
      </c>
      <c r="K2568" s="74" t="str">
        <f t="shared" si="166"/>
        <v>SACHA</v>
      </c>
      <c r="L2568" s="74" t="str">
        <f t="shared" si="166"/>
        <v>PAD AL</v>
      </c>
      <c r="M2568" s="74" t="str">
        <f t="shared" si="164"/>
        <v>SACHA-AL443</v>
      </c>
      <c r="N2568" s="71" t="s">
        <v>3382</v>
      </c>
    </row>
    <row r="2569" spans="1:14" hidden="1">
      <c r="A2569" s="74" t="s">
        <v>2960</v>
      </c>
      <c r="B2569" s="74" t="s">
        <v>7976</v>
      </c>
      <c r="C2569" s="74" t="s">
        <v>3124</v>
      </c>
      <c r="D2569" s="74" t="s">
        <v>8473</v>
      </c>
      <c r="E2569" s="74" t="s">
        <v>8484</v>
      </c>
      <c r="F2569" s="74" t="s">
        <v>8485</v>
      </c>
      <c r="G2569" s="74" t="s">
        <v>8485</v>
      </c>
      <c r="H2569" s="74" t="str">
        <f t="shared" si="165"/>
        <v>B60</v>
      </c>
      <c r="I2569" s="74" t="str">
        <f>IF(ISERROR(VLOOKUP(H2569,BD!BN$2:BO$51,2,FALSE)),"",VLOOKUP(H2569,BD!BN$2:BO$51,2,FALSE))</f>
        <v>BLOQUE 60</v>
      </c>
      <c r="J2569" s="74" t="str">
        <f t="shared" si="163"/>
        <v>SA</v>
      </c>
      <c r="K2569" s="74" t="str">
        <f t="shared" si="166"/>
        <v>SACHA</v>
      </c>
      <c r="L2569" s="74" t="str">
        <f t="shared" si="166"/>
        <v>PAD AL</v>
      </c>
      <c r="M2569" s="74" t="str">
        <f t="shared" si="164"/>
        <v>SACHA-AL446</v>
      </c>
      <c r="N2569" s="71" t="s">
        <v>3382</v>
      </c>
    </row>
    <row r="2570" spans="1:14" hidden="1">
      <c r="A2570" s="74" t="s">
        <v>2960</v>
      </c>
      <c r="B2570" s="74" t="s">
        <v>7976</v>
      </c>
      <c r="C2570" s="74" t="s">
        <v>3124</v>
      </c>
      <c r="D2570" s="74" t="s">
        <v>8473</v>
      </c>
      <c r="E2570" s="74" t="s">
        <v>8484</v>
      </c>
      <c r="F2570" s="74" t="s">
        <v>8485</v>
      </c>
      <c r="G2570" s="74" t="s">
        <v>8486</v>
      </c>
      <c r="H2570" s="74" t="str">
        <f>+A2570</f>
        <v>B60</v>
      </c>
      <c r="I2570" s="74" t="str">
        <f>IF(ISERROR(VLOOKUP(H2570,BD!BN$2:BO$51,2,FALSE)),"",VLOOKUP(H2570,BD!BN$2:BO$51,2,FALSE))</f>
        <v>BLOQUE 60</v>
      </c>
      <c r="J2570" s="74" t="str">
        <f>IF(B2570="","",B2570)</f>
        <v>SA</v>
      </c>
      <c r="K2570" s="74" t="str">
        <f>+C2570</f>
        <v>SACHA</v>
      </c>
      <c r="L2570" s="74" t="str">
        <f>+D2570</f>
        <v>PAD AL</v>
      </c>
      <c r="M2570" s="74" t="str">
        <f t="shared" si="164"/>
        <v>SACHA-AL446S1</v>
      </c>
      <c r="N2570" s="71" t="s">
        <v>3382</v>
      </c>
    </row>
    <row r="2571" spans="1:14" hidden="1">
      <c r="A2571" s="74" t="s">
        <v>2960</v>
      </c>
      <c r="B2571" s="74" t="s">
        <v>7976</v>
      </c>
      <c r="C2571" s="74" t="s">
        <v>3124</v>
      </c>
      <c r="D2571" s="74" t="s">
        <v>8473</v>
      </c>
      <c r="E2571" s="74" t="s">
        <v>8487</v>
      </c>
      <c r="F2571" s="74" t="s">
        <v>8488</v>
      </c>
      <c r="G2571" s="74" t="s">
        <v>8488</v>
      </c>
      <c r="H2571" s="74" t="str">
        <f t="shared" si="165"/>
        <v>B60</v>
      </c>
      <c r="I2571" s="74" t="str">
        <f>IF(ISERROR(VLOOKUP(H2571,BD!BN$2:BO$51,2,FALSE)),"",VLOOKUP(H2571,BD!BN$2:BO$51,2,FALSE))</f>
        <v>BLOQUE 60</v>
      </c>
      <c r="J2571" s="74" t="str">
        <f t="shared" si="163"/>
        <v>SA</v>
      </c>
      <c r="K2571" s="74" t="str">
        <f t="shared" si="166"/>
        <v>SACHA</v>
      </c>
      <c r="L2571" s="74" t="str">
        <f t="shared" si="166"/>
        <v>PAD AL</v>
      </c>
      <c r="M2571" s="74" t="str">
        <f t="shared" si="164"/>
        <v>SACHA-AL440</v>
      </c>
      <c r="N2571" s="71" t="s">
        <v>3382</v>
      </c>
    </row>
    <row r="2572" spans="1:14" hidden="1">
      <c r="A2572" s="74" t="s">
        <v>2960</v>
      </c>
      <c r="B2572" s="74" t="s">
        <v>7976</v>
      </c>
      <c r="C2572" s="74" t="s">
        <v>3124</v>
      </c>
      <c r="D2572" s="74" t="s">
        <v>8473</v>
      </c>
      <c r="E2572" s="74" t="s">
        <v>8489</v>
      </c>
      <c r="F2572" s="74" t="s">
        <v>8490</v>
      </c>
      <c r="G2572" s="74" t="s">
        <v>8490</v>
      </c>
      <c r="H2572" s="74" t="str">
        <f t="shared" si="165"/>
        <v>B60</v>
      </c>
      <c r="I2572" s="74" t="str">
        <f>IF(ISERROR(VLOOKUP(H2572,BD!BN$2:BO$51,2,FALSE)),"",VLOOKUP(H2572,BD!BN$2:BO$51,2,FALSE))</f>
        <v>BLOQUE 60</v>
      </c>
      <c r="J2572" s="74" t="str">
        <f t="shared" si="163"/>
        <v>SA</v>
      </c>
      <c r="K2572" s="74" t="str">
        <f t="shared" si="166"/>
        <v>SACHA</v>
      </c>
      <c r="L2572" s="74" t="str">
        <f t="shared" si="166"/>
        <v>PAD AL</v>
      </c>
      <c r="M2572" s="74" t="str">
        <f t="shared" si="164"/>
        <v>SACHA-AL441</v>
      </c>
      <c r="N2572" s="71" t="s">
        <v>3382</v>
      </c>
    </row>
    <row r="2573" spans="1:14" hidden="1">
      <c r="A2573" s="74" t="s">
        <v>2960</v>
      </c>
      <c r="B2573" s="74" t="s">
        <v>7976</v>
      </c>
      <c r="C2573" s="74" t="s">
        <v>3124</v>
      </c>
      <c r="D2573" s="74" t="s">
        <v>8473</v>
      </c>
      <c r="E2573" s="74" t="s">
        <v>8491</v>
      </c>
      <c r="F2573" s="74" t="s">
        <v>8492</v>
      </c>
      <c r="G2573" s="74" t="s">
        <v>8492</v>
      </c>
      <c r="H2573" s="74" t="str">
        <f t="shared" si="165"/>
        <v>B60</v>
      </c>
      <c r="I2573" s="74" t="str">
        <f>IF(ISERROR(VLOOKUP(H2573,BD!BN$2:BO$51,2,FALSE)),"",VLOOKUP(H2573,BD!BN$2:BO$51,2,FALSE))</f>
        <v>BLOQUE 60</v>
      </c>
      <c r="J2573" s="74" t="str">
        <f t="shared" si="163"/>
        <v>SA</v>
      </c>
      <c r="K2573" s="74" t="str">
        <f t="shared" si="166"/>
        <v>SACHA</v>
      </c>
      <c r="L2573" s="74" t="str">
        <f t="shared" si="166"/>
        <v>PAD AL</v>
      </c>
      <c r="M2573" s="74" t="str">
        <f t="shared" si="164"/>
        <v>SACHA-AL442</v>
      </c>
      <c r="N2573" s="71" t="s">
        <v>3382</v>
      </c>
    </row>
    <row r="2574" spans="1:14" hidden="1">
      <c r="A2574" s="74" t="s">
        <v>2960</v>
      </c>
      <c r="B2574" s="74" t="s">
        <v>7976</v>
      </c>
      <c r="C2574" s="74" t="s">
        <v>3124</v>
      </c>
      <c r="D2574" s="74" t="s">
        <v>8493</v>
      </c>
      <c r="E2574" s="74" t="s">
        <v>8494</v>
      </c>
      <c r="F2574" s="74" t="s">
        <v>8495</v>
      </c>
      <c r="G2574" s="74" t="s">
        <v>8495</v>
      </c>
      <c r="H2574" s="74" t="str">
        <f t="shared" si="165"/>
        <v>B60</v>
      </c>
      <c r="I2574" s="74" t="str">
        <f>IF(ISERROR(VLOOKUP(H2574,BD!BN$2:BO$51,2,FALSE)),"",VLOOKUP(H2574,BD!BN$2:BO$51,2,FALSE))</f>
        <v>BLOQUE 60</v>
      </c>
      <c r="J2574" s="74" t="str">
        <f t="shared" si="163"/>
        <v>SA</v>
      </c>
      <c r="K2574" s="74" t="str">
        <f t="shared" si="166"/>
        <v>SACHA</v>
      </c>
      <c r="L2574" s="74" t="str">
        <f t="shared" si="166"/>
        <v>PAD AM</v>
      </c>
      <c r="M2574" s="74" t="str">
        <f t="shared" si="164"/>
        <v>SACHA-AM450</v>
      </c>
      <c r="N2574" s="71" t="s">
        <v>3382</v>
      </c>
    </row>
    <row r="2575" spans="1:14" hidden="1">
      <c r="A2575" s="74" t="s">
        <v>2960</v>
      </c>
      <c r="B2575" s="74" t="s">
        <v>7976</v>
      </c>
      <c r="C2575" s="74" t="s">
        <v>3124</v>
      </c>
      <c r="D2575" s="74" t="s">
        <v>8493</v>
      </c>
      <c r="E2575" s="74" t="s">
        <v>8496</v>
      </c>
      <c r="F2575" s="74" t="s">
        <v>8497</v>
      </c>
      <c r="G2575" s="74" t="s">
        <v>8497</v>
      </c>
      <c r="H2575" s="74" t="str">
        <f t="shared" si="165"/>
        <v>B60</v>
      </c>
      <c r="I2575" s="74" t="str">
        <f>IF(ISERROR(VLOOKUP(H2575,BD!BN$2:BO$51,2,FALSE)),"",VLOOKUP(H2575,BD!BN$2:BO$51,2,FALSE))</f>
        <v>BLOQUE 60</v>
      </c>
      <c r="J2575" s="74" t="str">
        <f t="shared" si="163"/>
        <v>SA</v>
      </c>
      <c r="K2575" s="74" t="str">
        <f t="shared" si="166"/>
        <v>SACHA</v>
      </c>
      <c r="L2575" s="74" t="str">
        <f t="shared" si="166"/>
        <v>PAD AM</v>
      </c>
      <c r="M2575" s="74" t="str">
        <f t="shared" si="164"/>
        <v>SACHA-AM451</v>
      </c>
      <c r="N2575" s="71" t="s">
        <v>3382</v>
      </c>
    </row>
    <row r="2576" spans="1:14" hidden="1">
      <c r="A2576" s="74" t="s">
        <v>2960</v>
      </c>
      <c r="B2576" s="74" t="s">
        <v>7976</v>
      </c>
      <c r="C2576" s="74" t="s">
        <v>3124</v>
      </c>
      <c r="D2576" s="74" t="s">
        <v>8493</v>
      </c>
      <c r="E2576" s="74" t="s">
        <v>8498</v>
      </c>
      <c r="F2576" s="74" t="s">
        <v>8499</v>
      </c>
      <c r="G2576" s="74" t="s">
        <v>8499</v>
      </c>
      <c r="H2576" s="74" t="str">
        <f t="shared" si="165"/>
        <v>B60</v>
      </c>
      <c r="I2576" s="74" t="str">
        <f>IF(ISERROR(VLOOKUP(H2576,BD!BN$2:BO$51,2,FALSE)),"",VLOOKUP(H2576,BD!BN$2:BO$51,2,FALSE))</f>
        <v>BLOQUE 60</v>
      </c>
      <c r="J2576" s="74" t="str">
        <f t="shared" si="163"/>
        <v>SA</v>
      </c>
      <c r="K2576" s="74" t="str">
        <f t="shared" si="166"/>
        <v>SACHA</v>
      </c>
      <c r="L2576" s="74" t="str">
        <f t="shared" si="166"/>
        <v>PAD AM</v>
      </c>
      <c r="M2576" s="74" t="str">
        <f t="shared" si="164"/>
        <v>SACHA-AM452</v>
      </c>
      <c r="N2576" s="71" t="s">
        <v>3382</v>
      </c>
    </row>
    <row r="2577" spans="1:14" hidden="1">
      <c r="A2577" s="74" t="s">
        <v>2960</v>
      </c>
      <c r="B2577" s="74" t="s">
        <v>7976</v>
      </c>
      <c r="C2577" s="74" t="s">
        <v>3124</v>
      </c>
      <c r="D2577" s="74" t="s">
        <v>8493</v>
      </c>
      <c r="E2577" s="74" t="s">
        <v>8500</v>
      </c>
      <c r="F2577" s="74" t="s">
        <v>8501</v>
      </c>
      <c r="G2577" s="74" t="s">
        <v>8501</v>
      </c>
      <c r="H2577" s="74" t="str">
        <f t="shared" si="165"/>
        <v>B60</v>
      </c>
      <c r="I2577" s="74" t="str">
        <f>IF(ISERROR(VLOOKUP(H2577,BD!BN$2:BO$51,2,FALSE)),"",VLOOKUP(H2577,BD!BN$2:BO$51,2,FALSE))</f>
        <v>BLOQUE 60</v>
      </c>
      <c r="J2577" s="74" t="str">
        <f t="shared" si="163"/>
        <v>SA</v>
      </c>
      <c r="K2577" s="74" t="str">
        <f t="shared" si="166"/>
        <v>SACHA</v>
      </c>
      <c r="L2577" s="74" t="str">
        <f t="shared" si="166"/>
        <v>PAD AM</v>
      </c>
      <c r="M2577" s="74" t="str">
        <f t="shared" si="164"/>
        <v>SACHA-AM453</v>
      </c>
      <c r="N2577" s="71" t="s">
        <v>3382</v>
      </c>
    </row>
    <row r="2578" spans="1:14" hidden="1">
      <c r="A2578" s="74" t="s">
        <v>2960</v>
      </c>
      <c r="B2578" s="74" t="s">
        <v>7976</v>
      </c>
      <c r="C2578" s="74" t="s">
        <v>3124</v>
      </c>
      <c r="D2578" s="74" t="s">
        <v>8493</v>
      </c>
      <c r="E2578" s="74" t="s">
        <v>8502</v>
      </c>
      <c r="F2578" s="74" t="s">
        <v>8503</v>
      </c>
      <c r="G2578" s="74" t="s">
        <v>8503</v>
      </c>
      <c r="H2578" s="74" t="str">
        <f t="shared" si="165"/>
        <v>B60</v>
      </c>
      <c r="I2578" s="74" t="str">
        <f>IF(ISERROR(VLOOKUP(H2578,BD!BN$2:BO$51,2,FALSE)),"",VLOOKUP(H2578,BD!BN$2:BO$51,2,FALSE))</f>
        <v>BLOQUE 60</v>
      </c>
      <c r="J2578" s="74" t="str">
        <f t="shared" ref="J2578:J2642" si="167">IF(B2578="","",B2578)</f>
        <v>SA</v>
      </c>
      <c r="K2578" s="74" t="str">
        <f t="shared" si="166"/>
        <v>SACHA</v>
      </c>
      <c r="L2578" s="74" t="str">
        <f t="shared" si="166"/>
        <v>PAD AM</v>
      </c>
      <c r="M2578" s="74" t="str">
        <f t="shared" si="164"/>
        <v>SACHA-AM458</v>
      </c>
      <c r="N2578" s="71" t="s">
        <v>3382</v>
      </c>
    </row>
    <row r="2579" spans="1:14" hidden="1">
      <c r="A2579" s="74" t="s">
        <v>2960</v>
      </c>
      <c r="B2579" s="74" t="s">
        <v>7976</v>
      </c>
      <c r="C2579" s="74" t="s">
        <v>3124</v>
      </c>
      <c r="D2579" s="74" t="s">
        <v>8493</v>
      </c>
      <c r="E2579" s="74" t="s">
        <v>8504</v>
      </c>
      <c r="F2579" s="74" t="s">
        <v>8505</v>
      </c>
      <c r="G2579" s="74" t="s">
        <v>8505</v>
      </c>
      <c r="H2579" s="74" t="str">
        <f t="shared" si="165"/>
        <v>B60</v>
      </c>
      <c r="I2579" s="74" t="str">
        <f>IF(ISERROR(VLOOKUP(H2579,BD!BN$2:BO$51,2,FALSE)),"",VLOOKUP(H2579,BD!BN$2:BO$51,2,FALSE))</f>
        <v>BLOQUE 60</v>
      </c>
      <c r="J2579" s="74" t="str">
        <f t="shared" si="167"/>
        <v>SA</v>
      </c>
      <c r="K2579" s="74" t="str">
        <f t="shared" si="166"/>
        <v>SACHA</v>
      </c>
      <c r="L2579" s="74" t="str">
        <f t="shared" si="166"/>
        <v>PAD AM</v>
      </c>
      <c r="M2579" s="74" t="str">
        <f t="shared" si="164"/>
        <v>SACHA-AM455</v>
      </c>
      <c r="N2579" s="71" t="s">
        <v>3382</v>
      </c>
    </row>
    <row r="2580" spans="1:14" hidden="1">
      <c r="A2580" s="74" t="s">
        <v>2960</v>
      </c>
      <c r="B2580" s="74" t="s">
        <v>7976</v>
      </c>
      <c r="C2580" s="74" t="s">
        <v>3124</v>
      </c>
      <c r="D2580" s="74" t="s">
        <v>8493</v>
      </c>
      <c r="E2580" s="74" t="s">
        <v>8506</v>
      </c>
      <c r="F2580" s="74" t="s">
        <v>8507</v>
      </c>
      <c r="G2580" s="74" t="s">
        <v>8507</v>
      </c>
      <c r="H2580" s="74" t="str">
        <f t="shared" si="165"/>
        <v>B60</v>
      </c>
      <c r="I2580" s="74" t="str">
        <f>IF(ISERROR(VLOOKUP(H2580,BD!BN$2:BO$51,2,FALSE)),"",VLOOKUP(H2580,BD!BN$2:BO$51,2,FALSE))</f>
        <v>BLOQUE 60</v>
      </c>
      <c r="J2580" s="74" t="str">
        <f t="shared" si="167"/>
        <v>SA</v>
      </c>
      <c r="K2580" s="74" t="str">
        <f t="shared" si="166"/>
        <v>SACHA</v>
      </c>
      <c r="L2580" s="74" t="str">
        <f t="shared" si="166"/>
        <v>PAD AM</v>
      </c>
      <c r="M2580" s="74" t="str">
        <f t="shared" si="164"/>
        <v>SACHA-AM456</v>
      </c>
      <c r="N2580" s="71" t="s">
        <v>3382</v>
      </c>
    </row>
    <row r="2581" spans="1:14" hidden="1">
      <c r="A2581" s="74" t="s">
        <v>2960</v>
      </c>
      <c r="B2581" s="74" t="s">
        <v>7976</v>
      </c>
      <c r="C2581" s="74" t="s">
        <v>3124</v>
      </c>
      <c r="D2581" s="74" t="s">
        <v>8493</v>
      </c>
      <c r="E2581" s="74" t="s">
        <v>8508</v>
      </c>
      <c r="F2581" s="74" t="s">
        <v>8509</v>
      </c>
      <c r="G2581" s="74" t="s">
        <v>8509</v>
      </c>
      <c r="H2581" s="74" t="str">
        <f t="shared" si="165"/>
        <v>B60</v>
      </c>
      <c r="I2581" s="74" t="str">
        <f>IF(ISERROR(VLOOKUP(H2581,BD!BN$2:BO$51,2,FALSE)),"",VLOOKUP(H2581,BD!BN$2:BO$51,2,FALSE))</f>
        <v>BLOQUE 60</v>
      </c>
      <c r="J2581" s="74" t="str">
        <f t="shared" si="167"/>
        <v>SA</v>
      </c>
      <c r="K2581" s="74" t="str">
        <f t="shared" si="166"/>
        <v>SACHA</v>
      </c>
      <c r="L2581" s="74" t="str">
        <f t="shared" si="166"/>
        <v>PAD AM</v>
      </c>
      <c r="M2581" s="74" t="str">
        <f t="shared" ref="M2581:M2644" si="168">+IF(F2581=F2580,E2581&amp;RIGHT(G2581,2),E2581)</f>
        <v>SACHA-AM457</v>
      </c>
      <c r="N2581" s="71" t="s">
        <v>3382</v>
      </c>
    </row>
    <row r="2582" spans="1:14" hidden="1">
      <c r="A2582" s="74" t="s">
        <v>2960</v>
      </c>
      <c r="B2582" s="74" t="s">
        <v>7976</v>
      </c>
      <c r="C2582" s="74" t="s">
        <v>3124</v>
      </c>
      <c r="D2582" s="74" t="s">
        <v>8493</v>
      </c>
      <c r="E2582" s="74" t="s">
        <v>8510</v>
      </c>
      <c r="F2582" s="74" t="s">
        <v>8511</v>
      </c>
      <c r="G2582" s="74" t="s">
        <v>8511</v>
      </c>
      <c r="H2582" s="74" t="str">
        <f t="shared" si="165"/>
        <v>B60</v>
      </c>
      <c r="I2582" s="74" t="str">
        <f>IF(ISERROR(VLOOKUP(H2582,BD!BN$2:BO$51,2,FALSE)),"",VLOOKUP(H2582,BD!BN$2:BO$51,2,FALSE))</f>
        <v>BLOQUE 60</v>
      </c>
      <c r="J2582" s="74" t="str">
        <f t="shared" si="167"/>
        <v>SA</v>
      </c>
      <c r="K2582" s="74" t="str">
        <f t="shared" si="166"/>
        <v>SACHA</v>
      </c>
      <c r="L2582" s="74" t="str">
        <f t="shared" si="166"/>
        <v>PAD AM</v>
      </c>
      <c r="M2582" s="74" t="str">
        <f t="shared" si="168"/>
        <v>SACHA-AM454</v>
      </c>
      <c r="N2582" s="71" t="s">
        <v>3382</v>
      </c>
    </row>
    <row r="2583" spans="1:14" hidden="1">
      <c r="A2583" s="74" t="s">
        <v>2960</v>
      </c>
      <c r="B2583" s="74" t="s">
        <v>7976</v>
      </c>
      <c r="C2583" s="74" t="s">
        <v>3124</v>
      </c>
      <c r="D2583" s="74" t="s">
        <v>8512</v>
      </c>
      <c r="E2583" s="74" t="s">
        <v>8513</v>
      </c>
      <c r="F2583" s="74" t="s">
        <v>8514</v>
      </c>
      <c r="G2583" s="74" t="s">
        <v>8514</v>
      </c>
      <c r="H2583" s="74" t="str">
        <f t="shared" si="165"/>
        <v>B60</v>
      </c>
      <c r="I2583" s="74" t="str">
        <f>IF(ISERROR(VLOOKUP(H2583,BD!BN$2:BO$51,2,FALSE)),"",VLOOKUP(H2583,BD!BN$2:BO$51,2,FALSE))</f>
        <v>BLOQUE 60</v>
      </c>
      <c r="J2583" s="74" t="str">
        <f t="shared" si="167"/>
        <v>SA</v>
      </c>
      <c r="K2583" s="74" t="str">
        <f t="shared" si="166"/>
        <v>SACHA</v>
      </c>
      <c r="L2583" s="74" t="str">
        <f t="shared" si="166"/>
        <v>PAD AN</v>
      </c>
      <c r="M2583" s="74" t="str">
        <f t="shared" si="168"/>
        <v>SACHA-AN460</v>
      </c>
      <c r="N2583" s="71" t="s">
        <v>3382</v>
      </c>
    </row>
    <row r="2584" spans="1:14" hidden="1">
      <c r="A2584" s="74" t="s">
        <v>2960</v>
      </c>
      <c r="B2584" s="74" t="s">
        <v>7976</v>
      </c>
      <c r="C2584" s="74" t="s">
        <v>3124</v>
      </c>
      <c r="D2584" s="74" t="s">
        <v>8512</v>
      </c>
      <c r="E2584" s="74" t="s">
        <v>8515</v>
      </c>
      <c r="F2584" s="74" t="s">
        <v>8516</v>
      </c>
      <c r="G2584" s="74" t="s">
        <v>8516</v>
      </c>
      <c r="H2584" s="74" t="str">
        <f t="shared" si="165"/>
        <v>B60</v>
      </c>
      <c r="I2584" s="74" t="str">
        <f>IF(ISERROR(VLOOKUP(H2584,BD!BN$2:BO$51,2,FALSE)),"",VLOOKUP(H2584,BD!BN$2:BO$51,2,FALSE))</f>
        <v>BLOQUE 60</v>
      </c>
      <c r="J2584" s="74" t="str">
        <f t="shared" si="167"/>
        <v>SA</v>
      </c>
      <c r="K2584" s="74" t="str">
        <f t="shared" si="166"/>
        <v>SACHA</v>
      </c>
      <c r="L2584" s="74" t="str">
        <f t="shared" si="166"/>
        <v>PAD AN</v>
      </c>
      <c r="M2584" s="74" t="str">
        <f t="shared" si="168"/>
        <v>SACHA-AN462</v>
      </c>
      <c r="N2584" s="71" t="s">
        <v>3382</v>
      </c>
    </row>
    <row r="2585" spans="1:14" hidden="1">
      <c r="A2585" s="74" t="s">
        <v>2960</v>
      </c>
      <c r="B2585" s="74" t="s">
        <v>7976</v>
      </c>
      <c r="C2585" s="74" t="s">
        <v>3124</v>
      </c>
      <c r="D2585" s="74" t="s">
        <v>8512</v>
      </c>
      <c r="E2585" s="74" t="s">
        <v>8517</v>
      </c>
      <c r="F2585" s="74" t="s">
        <v>8518</v>
      </c>
      <c r="G2585" s="74" t="s">
        <v>8518</v>
      </c>
      <c r="H2585" s="74" t="str">
        <f t="shared" si="165"/>
        <v>B60</v>
      </c>
      <c r="I2585" s="74" t="str">
        <f>IF(ISERROR(VLOOKUP(H2585,BD!BN$2:BO$51,2,FALSE)),"",VLOOKUP(H2585,BD!BN$2:BO$51,2,FALSE))</f>
        <v>BLOQUE 60</v>
      </c>
      <c r="J2585" s="74" t="str">
        <f t="shared" si="167"/>
        <v>SA</v>
      </c>
      <c r="K2585" s="74" t="str">
        <f t="shared" si="166"/>
        <v>SACHA</v>
      </c>
      <c r="L2585" s="74" t="str">
        <f t="shared" si="166"/>
        <v>PAD AN</v>
      </c>
      <c r="M2585" s="74" t="str">
        <f t="shared" si="168"/>
        <v>SACHA-AN461</v>
      </c>
      <c r="N2585" s="71" t="s">
        <v>3382</v>
      </c>
    </row>
    <row r="2586" spans="1:14" hidden="1">
      <c r="A2586" s="74" t="s">
        <v>2960</v>
      </c>
      <c r="B2586" s="74" t="s">
        <v>7976</v>
      </c>
      <c r="C2586" s="74" t="s">
        <v>3124</v>
      </c>
      <c r="D2586" s="74" t="s">
        <v>8519</v>
      </c>
      <c r="E2586" s="74" t="s">
        <v>8520</v>
      </c>
      <c r="F2586" s="74" t="s">
        <v>8521</v>
      </c>
      <c r="G2586" s="74" t="s">
        <v>8521</v>
      </c>
      <c r="H2586" s="74" t="str">
        <f t="shared" si="165"/>
        <v>B60</v>
      </c>
      <c r="I2586" s="74" t="str">
        <f>IF(ISERROR(VLOOKUP(H2586,BD!BN$2:BO$51,2,FALSE)),"",VLOOKUP(H2586,BD!BN$2:BO$51,2,FALSE))</f>
        <v>BLOQUE 60</v>
      </c>
      <c r="J2586" s="74" t="str">
        <f t="shared" si="167"/>
        <v>SA</v>
      </c>
      <c r="K2586" s="74" t="str">
        <f t="shared" si="166"/>
        <v>SACHA</v>
      </c>
      <c r="L2586" s="74" t="str">
        <f t="shared" si="166"/>
        <v>PAD AO</v>
      </c>
      <c r="M2586" s="74" t="str">
        <f t="shared" si="168"/>
        <v>SACHA-AO470</v>
      </c>
      <c r="N2586" s="71" t="s">
        <v>3382</v>
      </c>
    </row>
    <row r="2587" spans="1:14" hidden="1">
      <c r="A2587" s="74" t="s">
        <v>2960</v>
      </c>
      <c r="B2587" s="74" t="s">
        <v>7976</v>
      </c>
      <c r="C2587" s="74" t="s">
        <v>3124</v>
      </c>
      <c r="D2587" s="74" t="s">
        <v>8519</v>
      </c>
      <c r="E2587" s="74" t="s">
        <v>8522</v>
      </c>
      <c r="F2587" s="74" t="s">
        <v>8523</v>
      </c>
      <c r="G2587" s="74" t="s">
        <v>8523</v>
      </c>
      <c r="H2587" s="74" t="str">
        <f>+A2587</f>
        <v>B60</v>
      </c>
      <c r="I2587" s="74" t="str">
        <f>IF(ISERROR(VLOOKUP(H2587,BD!BN$2:BO$51,2,FALSE)),"",VLOOKUP(H2587,BD!BN$2:BO$51,2,FALSE))</f>
        <v>BLOQUE 60</v>
      </c>
      <c r="J2587" s="74" t="str">
        <f>IF(B2587="","",B2587)</f>
        <v>SA</v>
      </c>
      <c r="K2587" s="74" t="str">
        <f>+C2587</f>
        <v>SACHA</v>
      </c>
      <c r="L2587" s="74" t="str">
        <f>+D2587</f>
        <v>PAD AO</v>
      </c>
      <c r="M2587" s="74" t="str">
        <f t="shared" si="168"/>
        <v>SACHA-AO471</v>
      </c>
      <c r="N2587" s="71" t="s">
        <v>3382</v>
      </c>
    </row>
    <row r="2588" spans="1:14" hidden="1">
      <c r="A2588" s="74" t="s">
        <v>2960</v>
      </c>
      <c r="B2588" s="74" t="s">
        <v>7976</v>
      </c>
      <c r="C2588" s="74" t="s">
        <v>3124</v>
      </c>
      <c r="D2588" s="74" t="s">
        <v>8519</v>
      </c>
      <c r="E2588" s="74" t="s">
        <v>8522</v>
      </c>
      <c r="F2588" s="74" t="s">
        <v>8523</v>
      </c>
      <c r="G2588" s="74" t="s">
        <v>8524</v>
      </c>
      <c r="H2588" s="74" t="str">
        <f t="shared" si="165"/>
        <v>B60</v>
      </c>
      <c r="I2588" s="74" t="str">
        <f>IF(ISERROR(VLOOKUP(H2588,BD!BN$2:BO$51,2,FALSE)),"",VLOOKUP(H2588,BD!BN$2:BO$51,2,FALSE))</f>
        <v>BLOQUE 60</v>
      </c>
      <c r="J2588" s="74" t="str">
        <f t="shared" si="167"/>
        <v>SA</v>
      </c>
      <c r="K2588" s="74" t="str">
        <f t="shared" si="166"/>
        <v>SACHA</v>
      </c>
      <c r="L2588" s="74" t="str">
        <f t="shared" si="166"/>
        <v>PAD AO</v>
      </c>
      <c r="M2588" s="74" t="str">
        <f t="shared" si="168"/>
        <v>SACHA-AO471R1</v>
      </c>
      <c r="N2588" s="71" t="s">
        <v>3578</v>
      </c>
    </row>
    <row r="2589" spans="1:14" hidden="1">
      <c r="A2589" s="74" t="s">
        <v>2960</v>
      </c>
      <c r="B2589" s="74" t="s">
        <v>7976</v>
      </c>
      <c r="C2589" s="74" t="s">
        <v>3124</v>
      </c>
      <c r="D2589" s="74" t="s">
        <v>8519</v>
      </c>
      <c r="E2589" s="74" t="s">
        <v>8525</v>
      </c>
      <c r="F2589" s="74" t="s">
        <v>8526</v>
      </c>
      <c r="G2589" s="74" t="s">
        <v>8526</v>
      </c>
      <c r="H2589" s="74" t="str">
        <f t="shared" si="165"/>
        <v>B60</v>
      </c>
      <c r="I2589" s="74" t="str">
        <f>IF(ISERROR(VLOOKUP(H2589,BD!BN$2:BO$51,2,FALSE)),"",VLOOKUP(H2589,BD!BN$2:BO$51,2,FALSE))</f>
        <v>BLOQUE 60</v>
      </c>
      <c r="J2589" s="74" t="str">
        <f t="shared" si="167"/>
        <v>SA</v>
      </c>
      <c r="K2589" s="74" t="str">
        <f t="shared" si="166"/>
        <v>SACHA</v>
      </c>
      <c r="L2589" s="74" t="str">
        <f t="shared" si="166"/>
        <v>PAD AO</v>
      </c>
      <c r="M2589" s="74" t="str">
        <f t="shared" si="168"/>
        <v>SACHA-AO472</v>
      </c>
      <c r="N2589" s="71" t="s">
        <v>3382</v>
      </c>
    </row>
    <row r="2590" spans="1:14" hidden="1">
      <c r="A2590" s="74" t="s">
        <v>2960</v>
      </c>
      <c r="B2590" s="74" t="s">
        <v>7976</v>
      </c>
      <c r="C2590" s="74" t="s">
        <v>3124</v>
      </c>
      <c r="D2590" s="74" t="s">
        <v>8519</v>
      </c>
      <c r="E2590" s="74" t="s">
        <v>8527</v>
      </c>
      <c r="F2590" s="74" t="s">
        <v>8528</v>
      </c>
      <c r="G2590" s="74" t="s">
        <v>8528</v>
      </c>
      <c r="H2590" s="74" t="str">
        <f t="shared" si="165"/>
        <v>B60</v>
      </c>
      <c r="I2590" s="74" t="str">
        <f>IF(ISERROR(VLOOKUP(H2590,BD!BN$2:BO$51,2,FALSE)),"",VLOOKUP(H2590,BD!BN$2:BO$51,2,FALSE))</f>
        <v>BLOQUE 60</v>
      </c>
      <c r="J2590" s="74" t="str">
        <f t="shared" si="167"/>
        <v>SA</v>
      </c>
      <c r="K2590" s="74" t="str">
        <f t="shared" si="166"/>
        <v>SACHA</v>
      </c>
      <c r="L2590" s="74" t="str">
        <f t="shared" si="166"/>
        <v>PAD AO</v>
      </c>
      <c r="M2590" s="74" t="str">
        <f t="shared" si="168"/>
        <v>SACHA-AO473H</v>
      </c>
      <c r="N2590" s="71" t="s">
        <v>3382</v>
      </c>
    </row>
    <row r="2591" spans="1:14" hidden="1">
      <c r="A2591" s="74" t="s">
        <v>2960</v>
      </c>
      <c r="B2591" s="74" t="s">
        <v>7976</v>
      </c>
      <c r="C2591" s="74" t="s">
        <v>3124</v>
      </c>
      <c r="D2591" s="74" t="s">
        <v>8519</v>
      </c>
      <c r="E2591" s="74" t="s">
        <v>8527</v>
      </c>
      <c r="F2591" s="74" t="s">
        <v>8528</v>
      </c>
      <c r="G2591" s="74" t="s">
        <v>8529</v>
      </c>
      <c r="H2591" s="74" t="str">
        <f>+A2591</f>
        <v>B60</v>
      </c>
      <c r="I2591" s="74" t="str">
        <f>IF(ISERROR(VLOOKUP(H2591,BD!BN$2:BO$51,2,FALSE)),"",VLOOKUP(H2591,BD!BN$2:BO$51,2,FALSE))</f>
        <v>BLOQUE 60</v>
      </c>
      <c r="J2591" s="74" t="str">
        <f>IF(B2591="","",B2591)</f>
        <v>SA</v>
      </c>
      <c r="K2591" s="74" t="str">
        <f>+C2591</f>
        <v>SACHA</v>
      </c>
      <c r="L2591" s="74" t="str">
        <f>+D2591</f>
        <v>PAD AO</v>
      </c>
      <c r="M2591" s="74" t="str">
        <f t="shared" si="168"/>
        <v>SACHA-AO473HS1</v>
      </c>
      <c r="N2591" s="71" t="s">
        <v>3382</v>
      </c>
    </row>
    <row r="2592" spans="1:14" hidden="1">
      <c r="A2592" s="74" t="s">
        <v>2960</v>
      </c>
      <c r="B2592" s="74" t="s">
        <v>7976</v>
      </c>
      <c r="C2592" s="74" t="s">
        <v>3124</v>
      </c>
      <c r="D2592" s="74" t="s">
        <v>8519</v>
      </c>
      <c r="E2592" s="74" t="s">
        <v>8530</v>
      </c>
      <c r="F2592" s="74" t="s">
        <v>8531</v>
      </c>
      <c r="G2592" s="74" t="s">
        <v>8531</v>
      </c>
      <c r="H2592" s="74" t="str">
        <f t="shared" si="165"/>
        <v>B60</v>
      </c>
      <c r="I2592" s="74" t="str">
        <f>IF(ISERROR(VLOOKUP(H2592,BD!BN$2:BO$51,2,FALSE)),"",VLOOKUP(H2592,BD!BN$2:BO$51,2,FALSE))</f>
        <v>BLOQUE 60</v>
      </c>
      <c r="J2592" s="74" t="str">
        <f t="shared" si="167"/>
        <v>SA</v>
      </c>
      <c r="K2592" s="74" t="str">
        <f t="shared" si="166"/>
        <v>SACHA</v>
      </c>
      <c r="L2592" s="74" t="str">
        <f t="shared" si="166"/>
        <v>PAD AO</v>
      </c>
      <c r="M2592" s="74" t="str">
        <f t="shared" si="168"/>
        <v>SACHA-AO477H</v>
      </c>
      <c r="N2592" s="71" t="s">
        <v>3382</v>
      </c>
    </row>
    <row r="2593" spans="1:14" hidden="1">
      <c r="A2593" s="74" t="s">
        <v>2960</v>
      </c>
      <c r="B2593" s="74" t="s">
        <v>7976</v>
      </c>
      <c r="C2593" s="74" t="s">
        <v>3124</v>
      </c>
      <c r="D2593" s="74" t="s">
        <v>8519</v>
      </c>
      <c r="E2593" s="74" t="s">
        <v>8532</v>
      </c>
      <c r="F2593" s="74" t="s">
        <v>8533</v>
      </c>
      <c r="G2593" s="74" t="s">
        <v>8533</v>
      </c>
      <c r="H2593" s="74" t="str">
        <f t="shared" si="165"/>
        <v>B60</v>
      </c>
      <c r="I2593" s="74" t="str">
        <f>IF(ISERROR(VLOOKUP(H2593,BD!BN$2:BO$51,2,FALSE)),"",VLOOKUP(H2593,BD!BN$2:BO$51,2,FALSE))</f>
        <v>BLOQUE 60</v>
      </c>
      <c r="J2593" s="74" t="str">
        <f t="shared" si="167"/>
        <v>SA</v>
      </c>
      <c r="K2593" s="74" t="str">
        <f t="shared" si="166"/>
        <v>SACHA</v>
      </c>
      <c r="L2593" s="74" t="str">
        <f t="shared" si="166"/>
        <v>PAD AO</v>
      </c>
      <c r="M2593" s="74" t="str">
        <f t="shared" si="168"/>
        <v>SACHA-AO474</v>
      </c>
      <c r="N2593" s="71" t="s">
        <v>3382</v>
      </c>
    </row>
    <row r="2594" spans="1:14" hidden="1">
      <c r="A2594" s="74" t="s">
        <v>2960</v>
      </c>
      <c r="B2594" s="74" t="s">
        <v>7976</v>
      </c>
      <c r="C2594" s="74" t="s">
        <v>3124</v>
      </c>
      <c r="D2594" s="74" t="s">
        <v>8519</v>
      </c>
      <c r="E2594" s="74" t="s">
        <v>8534</v>
      </c>
      <c r="F2594" s="74" t="s">
        <v>8535</v>
      </c>
      <c r="G2594" s="74" t="s">
        <v>8535</v>
      </c>
      <c r="H2594" s="74" t="str">
        <f t="shared" si="165"/>
        <v>B60</v>
      </c>
      <c r="I2594" s="74" t="str">
        <f>IF(ISERROR(VLOOKUP(H2594,BD!BN$2:BO$51,2,FALSE)),"",VLOOKUP(H2594,BD!BN$2:BO$51,2,FALSE))</f>
        <v>BLOQUE 60</v>
      </c>
      <c r="J2594" s="74" t="str">
        <f t="shared" si="167"/>
        <v>SA</v>
      </c>
      <c r="K2594" s="74" t="str">
        <f t="shared" si="166"/>
        <v>SACHA</v>
      </c>
      <c r="L2594" s="74" t="str">
        <f t="shared" si="166"/>
        <v>PAD AO</v>
      </c>
      <c r="M2594" s="74" t="str">
        <f t="shared" si="168"/>
        <v>SACHA-AO475H</v>
      </c>
      <c r="N2594" s="71" t="s">
        <v>3382</v>
      </c>
    </row>
    <row r="2595" spans="1:14" hidden="1">
      <c r="A2595" s="74" t="s">
        <v>2960</v>
      </c>
      <c r="B2595" s="74" t="s">
        <v>7976</v>
      </c>
      <c r="C2595" s="74" t="s">
        <v>3124</v>
      </c>
      <c r="D2595" s="74" t="s">
        <v>8519</v>
      </c>
      <c r="E2595" s="74" t="s">
        <v>8536</v>
      </c>
      <c r="F2595" s="74" t="s">
        <v>8537</v>
      </c>
      <c r="G2595" s="74" t="s">
        <v>8537</v>
      </c>
      <c r="H2595" s="74" t="str">
        <f t="shared" si="165"/>
        <v>B60</v>
      </c>
      <c r="I2595" s="74" t="str">
        <f>IF(ISERROR(VLOOKUP(H2595,BD!BN$2:BO$51,2,FALSE)),"",VLOOKUP(H2595,BD!BN$2:BO$51,2,FALSE))</f>
        <v>BLOQUE 60</v>
      </c>
      <c r="J2595" s="74" t="str">
        <f t="shared" si="167"/>
        <v>SA</v>
      </c>
      <c r="K2595" s="74" t="str">
        <f t="shared" si="166"/>
        <v>SACHA</v>
      </c>
      <c r="L2595" s="74" t="str">
        <f t="shared" si="166"/>
        <v>PAD AO</v>
      </c>
      <c r="M2595" s="74" t="str">
        <f t="shared" si="168"/>
        <v>SACHA-AO476</v>
      </c>
      <c r="N2595" s="71" t="s">
        <v>3382</v>
      </c>
    </row>
    <row r="2596" spans="1:14" hidden="1">
      <c r="A2596" s="74" t="s">
        <v>2960</v>
      </c>
      <c r="B2596" s="74" t="s">
        <v>7976</v>
      </c>
      <c r="C2596" s="74" t="s">
        <v>3124</v>
      </c>
      <c r="D2596" s="74" t="s">
        <v>8519</v>
      </c>
      <c r="E2596" s="74" t="s">
        <v>8538</v>
      </c>
      <c r="F2596" s="74" t="s">
        <v>8539</v>
      </c>
      <c r="G2596" s="74" t="s">
        <v>8539</v>
      </c>
      <c r="H2596" s="74" t="str">
        <f t="shared" si="165"/>
        <v>B60</v>
      </c>
      <c r="I2596" s="74" t="str">
        <f>IF(ISERROR(VLOOKUP(H2596,BD!BN$2:BO$51,2,FALSE)),"",VLOOKUP(H2596,BD!BN$2:BO$51,2,FALSE))</f>
        <v>BLOQUE 60</v>
      </c>
      <c r="J2596" s="74" t="str">
        <f t="shared" si="167"/>
        <v>SA</v>
      </c>
      <c r="K2596" s="74" t="str">
        <f t="shared" si="166"/>
        <v>SACHA</v>
      </c>
      <c r="L2596" s="74" t="str">
        <f t="shared" si="166"/>
        <v>PAD AO</v>
      </c>
      <c r="M2596" s="74" t="str">
        <f t="shared" si="168"/>
        <v>SACHA-AO478H</v>
      </c>
      <c r="N2596" s="71" t="s">
        <v>3382</v>
      </c>
    </row>
    <row r="2597" spans="1:14" hidden="1">
      <c r="A2597" s="74" t="s">
        <v>2960</v>
      </c>
      <c r="B2597" s="74" t="s">
        <v>7976</v>
      </c>
      <c r="C2597" s="74" t="s">
        <v>3124</v>
      </c>
      <c r="D2597" s="74" t="s">
        <v>8540</v>
      </c>
      <c r="E2597" s="74" t="s">
        <v>8541</v>
      </c>
      <c r="F2597" s="74" t="s">
        <v>8542</v>
      </c>
      <c r="G2597" s="74" t="s">
        <v>8542</v>
      </c>
      <c r="H2597" s="74" t="str">
        <f t="shared" si="165"/>
        <v>B60</v>
      </c>
      <c r="I2597" s="74" t="str">
        <f>IF(ISERROR(VLOOKUP(H2597,BD!BN$2:BO$51,2,FALSE)),"",VLOOKUP(H2597,BD!BN$2:BO$51,2,FALSE))</f>
        <v>BLOQUE 60</v>
      </c>
      <c r="J2597" s="74" t="str">
        <f t="shared" si="167"/>
        <v>SA</v>
      </c>
      <c r="K2597" s="74" t="str">
        <f t="shared" si="166"/>
        <v>SACHA</v>
      </c>
      <c r="L2597" s="74" t="str">
        <f t="shared" si="166"/>
        <v>PAD AP</v>
      </c>
      <c r="M2597" s="74" t="str">
        <f t="shared" si="168"/>
        <v>SACHA-AP480</v>
      </c>
      <c r="N2597" s="71" t="s">
        <v>3382</v>
      </c>
    </row>
    <row r="2598" spans="1:14" hidden="1">
      <c r="A2598" s="74" t="s">
        <v>2960</v>
      </c>
      <c r="B2598" s="74" t="s">
        <v>7976</v>
      </c>
      <c r="C2598" s="74" t="s">
        <v>3124</v>
      </c>
      <c r="D2598" s="74" t="s">
        <v>8540</v>
      </c>
      <c r="E2598" s="74" t="s">
        <v>8543</v>
      </c>
      <c r="F2598" s="74" t="s">
        <v>8544</v>
      </c>
      <c r="G2598" s="74" t="s">
        <v>8544</v>
      </c>
      <c r="H2598" s="74" t="str">
        <f t="shared" si="165"/>
        <v>B60</v>
      </c>
      <c r="I2598" s="74" t="str">
        <f>IF(ISERROR(VLOOKUP(H2598,BD!BN$2:BO$51,2,FALSE)),"",VLOOKUP(H2598,BD!BN$2:BO$51,2,FALSE))</f>
        <v>BLOQUE 60</v>
      </c>
      <c r="J2598" s="74" t="str">
        <f t="shared" si="167"/>
        <v>SA</v>
      </c>
      <c r="K2598" s="74" t="str">
        <f t="shared" si="166"/>
        <v>SACHA</v>
      </c>
      <c r="L2598" s="74" t="str">
        <f t="shared" si="166"/>
        <v>PAD AP</v>
      </c>
      <c r="M2598" s="74" t="str">
        <f t="shared" si="168"/>
        <v>SACHA-AP481</v>
      </c>
      <c r="N2598" s="71" t="s">
        <v>3382</v>
      </c>
    </row>
    <row r="2599" spans="1:14" hidden="1">
      <c r="A2599" s="74" t="s">
        <v>2960</v>
      </c>
      <c r="B2599" s="74" t="s">
        <v>7976</v>
      </c>
      <c r="C2599" s="74" t="s">
        <v>3124</v>
      </c>
      <c r="D2599" s="74" t="s">
        <v>8540</v>
      </c>
      <c r="E2599" s="74" t="s">
        <v>8545</v>
      </c>
      <c r="F2599" s="74" t="s">
        <v>8546</v>
      </c>
      <c r="G2599" s="74" t="s">
        <v>8546</v>
      </c>
      <c r="H2599" s="74" t="str">
        <f t="shared" si="165"/>
        <v>B60</v>
      </c>
      <c r="I2599" s="74" t="str">
        <f>IF(ISERROR(VLOOKUP(H2599,BD!BN$2:BO$51,2,FALSE)),"",VLOOKUP(H2599,BD!BN$2:BO$51,2,FALSE))</f>
        <v>BLOQUE 60</v>
      </c>
      <c r="J2599" s="74" t="str">
        <f t="shared" si="167"/>
        <v>SA</v>
      </c>
      <c r="K2599" s="74" t="str">
        <f t="shared" si="166"/>
        <v>SACHA</v>
      </c>
      <c r="L2599" s="74" t="str">
        <f t="shared" si="166"/>
        <v>PAD AP</v>
      </c>
      <c r="M2599" s="74" t="str">
        <f t="shared" si="168"/>
        <v>SACHA-AP482</v>
      </c>
      <c r="N2599" s="71" t="s">
        <v>3382</v>
      </c>
    </row>
    <row r="2600" spans="1:14" hidden="1">
      <c r="A2600" s="74" t="s">
        <v>2960</v>
      </c>
      <c r="B2600" s="74" t="s">
        <v>7976</v>
      </c>
      <c r="C2600" s="74" t="s">
        <v>3124</v>
      </c>
      <c r="D2600" s="74" t="s">
        <v>8540</v>
      </c>
      <c r="E2600" s="74" t="s">
        <v>8547</v>
      </c>
      <c r="F2600" s="74" t="s">
        <v>8548</v>
      </c>
      <c r="G2600" s="74" t="s">
        <v>8548</v>
      </c>
      <c r="H2600" s="74" t="str">
        <f t="shared" si="165"/>
        <v>B60</v>
      </c>
      <c r="I2600" s="74" t="str">
        <f>IF(ISERROR(VLOOKUP(H2600,BD!BN$2:BO$51,2,FALSE)),"",VLOOKUP(H2600,BD!BN$2:BO$51,2,FALSE))</f>
        <v>BLOQUE 60</v>
      </c>
      <c r="J2600" s="74" t="str">
        <f t="shared" si="167"/>
        <v>SA</v>
      </c>
      <c r="K2600" s="74" t="str">
        <f t="shared" si="166"/>
        <v>SACHA</v>
      </c>
      <c r="L2600" s="74" t="str">
        <f t="shared" si="166"/>
        <v>PAD AP</v>
      </c>
      <c r="M2600" s="74" t="str">
        <f t="shared" si="168"/>
        <v>SACHA-AP483</v>
      </c>
      <c r="N2600" s="71" t="s">
        <v>3382</v>
      </c>
    </row>
    <row r="2601" spans="1:14" hidden="1">
      <c r="A2601" s="74" t="s">
        <v>2960</v>
      </c>
      <c r="B2601" s="74" t="s">
        <v>7976</v>
      </c>
      <c r="C2601" s="74" t="s">
        <v>3124</v>
      </c>
      <c r="D2601" s="74" t="s">
        <v>8540</v>
      </c>
      <c r="E2601" s="74" t="s">
        <v>8549</v>
      </c>
      <c r="F2601" s="74" t="s">
        <v>8550</v>
      </c>
      <c r="G2601" s="74" t="s">
        <v>8550</v>
      </c>
      <c r="H2601" s="74" t="str">
        <f>+A2601</f>
        <v>B60</v>
      </c>
      <c r="I2601" s="74" t="str">
        <f>IF(ISERROR(VLOOKUP(H2601,BD!BN$2:BO$51,2,FALSE)),"",VLOOKUP(H2601,BD!BN$2:BO$51,2,FALSE))</f>
        <v>BLOQUE 60</v>
      </c>
      <c r="J2601" s="74" t="str">
        <f>IF(B2601="","",B2601)</f>
        <v>SA</v>
      </c>
      <c r="K2601" s="74" t="str">
        <f>+C2601</f>
        <v>SACHA</v>
      </c>
      <c r="L2601" s="74" t="str">
        <f>+D2601</f>
        <v>PAD AP</v>
      </c>
      <c r="M2601" s="74" t="str">
        <f t="shared" si="168"/>
        <v>SACHA-AP484</v>
      </c>
      <c r="N2601" s="71" t="s">
        <v>3382</v>
      </c>
    </row>
    <row r="2602" spans="1:14" hidden="1">
      <c r="A2602" s="74" t="s">
        <v>2960</v>
      </c>
      <c r="B2602" s="74" t="s">
        <v>7976</v>
      </c>
      <c r="C2602" s="74" t="s">
        <v>3124</v>
      </c>
      <c r="D2602" s="74" t="s">
        <v>8540</v>
      </c>
      <c r="E2602" s="74" t="s">
        <v>8551</v>
      </c>
      <c r="F2602" s="74" t="s">
        <v>8552</v>
      </c>
      <c r="G2602" s="74" t="s">
        <v>8552</v>
      </c>
      <c r="H2602" s="74" t="str">
        <f t="shared" si="165"/>
        <v>B60</v>
      </c>
      <c r="I2602" s="74" t="str">
        <f>IF(ISERROR(VLOOKUP(H2602,BD!BN$2:BO$51,2,FALSE)),"",VLOOKUP(H2602,BD!BN$2:BO$51,2,FALSE))</f>
        <v>BLOQUE 60</v>
      </c>
      <c r="J2602" s="74" t="str">
        <f t="shared" si="167"/>
        <v>SA</v>
      </c>
      <c r="K2602" s="74" t="str">
        <f t="shared" si="166"/>
        <v>SACHA</v>
      </c>
      <c r="L2602" s="74" t="str">
        <f t="shared" si="166"/>
        <v>PAD AP</v>
      </c>
      <c r="M2602" s="74" t="str">
        <f t="shared" si="168"/>
        <v>SACHA-AP486</v>
      </c>
      <c r="N2602" s="71" t="s">
        <v>3382</v>
      </c>
    </row>
    <row r="2603" spans="1:14" hidden="1">
      <c r="A2603" s="74" t="s">
        <v>2960</v>
      </c>
      <c r="B2603" s="74" t="s">
        <v>7976</v>
      </c>
      <c r="C2603" s="74" t="s">
        <v>3124</v>
      </c>
      <c r="D2603" s="74" t="s">
        <v>8540</v>
      </c>
      <c r="E2603" s="74" t="s">
        <v>8553</v>
      </c>
      <c r="F2603" s="74" t="s">
        <v>8554</v>
      </c>
      <c r="G2603" s="74" t="s">
        <v>8554</v>
      </c>
      <c r="H2603" s="74" t="str">
        <f t="shared" si="165"/>
        <v>B60</v>
      </c>
      <c r="I2603" s="74" t="str">
        <f>IF(ISERROR(VLOOKUP(H2603,BD!BN$2:BO$51,2,FALSE)),"",VLOOKUP(H2603,BD!BN$2:BO$51,2,FALSE))</f>
        <v>BLOQUE 60</v>
      </c>
      <c r="J2603" s="74" t="str">
        <f t="shared" si="167"/>
        <v>SA</v>
      </c>
      <c r="K2603" s="74" t="str">
        <f t="shared" si="166"/>
        <v>SACHA</v>
      </c>
      <c r="L2603" s="74" t="str">
        <f t="shared" si="166"/>
        <v>PAD AP</v>
      </c>
      <c r="M2603" s="74" t="str">
        <f t="shared" si="168"/>
        <v>SACHA-AP487</v>
      </c>
      <c r="N2603" s="71" t="s">
        <v>3382</v>
      </c>
    </row>
    <row r="2604" spans="1:14" hidden="1">
      <c r="A2604" s="74" t="s">
        <v>2960</v>
      </c>
      <c r="B2604" s="74" t="s">
        <v>7976</v>
      </c>
      <c r="C2604" s="74" t="s">
        <v>3124</v>
      </c>
      <c r="D2604" s="74" t="s">
        <v>8540</v>
      </c>
      <c r="E2604" s="74" t="s">
        <v>8555</v>
      </c>
      <c r="F2604" s="74" t="s">
        <v>8556</v>
      </c>
      <c r="G2604" s="74" t="s">
        <v>8556</v>
      </c>
      <c r="H2604" s="74" t="str">
        <f t="shared" si="165"/>
        <v>B60</v>
      </c>
      <c r="I2604" s="74" t="str">
        <f>IF(ISERROR(VLOOKUP(H2604,BD!BN$2:BO$51,2,FALSE)),"",VLOOKUP(H2604,BD!BN$2:BO$51,2,FALSE))</f>
        <v>BLOQUE 60</v>
      </c>
      <c r="J2604" s="74" t="str">
        <f t="shared" si="167"/>
        <v>SA</v>
      </c>
      <c r="K2604" s="74" t="str">
        <f t="shared" si="166"/>
        <v>SACHA</v>
      </c>
      <c r="L2604" s="74" t="str">
        <f t="shared" si="166"/>
        <v>PAD AP</v>
      </c>
      <c r="M2604" s="74" t="str">
        <f t="shared" si="168"/>
        <v>SACHA-AP488H</v>
      </c>
      <c r="N2604" s="71" t="s">
        <v>3382</v>
      </c>
    </row>
    <row r="2605" spans="1:14" hidden="1">
      <c r="A2605" s="74" t="s">
        <v>2960</v>
      </c>
      <c r="B2605" s="74" t="s">
        <v>7976</v>
      </c>
      <c r="C2605" s="74" t="s">
        <v>3124</v>
      </c>
      <c r="D2605" s="74" t="s">
        <v>8540</v>
      </c>
      <c r="E2605" s="74" t="s">
        <v>8557</v>
      </c>
      <c r="F2605" s="74" t="s">
        <v>8558</v>
      </c>
      <c r="G2605" s="74" t="s">
        <v>8558</v>
      </c>
      <c r="H2605" s="74" t="str">
        <f>+A2605</f>
        <v>B60</v>
      </c>
      <c r="I2605" s="74" t="str">
        <f>IF(ISERROR(VLOOKUP(H2605,BD!BN$2:BO$51,2,FALSE)),"",VLOOKUP(H2605,BD!BN$2:BO$51,2,FALSE))</f>
        <v>BLOQUE 60</v>
      </c>
      <c r="J2605" s="74" t="str">
        <f t="shared" si="167"/>
        <v>SA</v>
      </c>
      <c r="K2605" s="74" t="str">
        <f t="shared" si="166"/>
        <v>SACHA</v>
      </c>
      <c r="L2605" s="74" t="str">
        <f t="shared" si="166"/>
        <v>PAD AP</v>
      </c>
      <c r="M2605" s="74" t="str">
        <f t="shared" si="168"/>
        <v>SACHA-AP485H</v>
      </c>
      <c r="N2605" s="71" t="s">
        <v>3382</v>
      </c>
    </row>
    <row r="2606" spans="1:14" hidden="1">
      <c r="A2606" s="74" t="s">
        <v>2960</v>
      </c>
      <c r="B2606" s="74" t="s">
        <v>7976</v>
      </c>
      <c r="C2606" s="74" t="s">
        <v>3124</v>
      </c>
      <c r="D2606" s="74" t="s">
        <v>8540</v>
      </c>
      <c r="E2606" s="74" t="s">
        <v>8557</v>
      </c>
      <c r="F2606" s="74" t="s">
        <v>8558</v>
      </c>
      <c r="G2606" s="74" t="s">
        <v>8559</v>
      </c>
      <c r="H2606" s="74" t="str">
        <f>+A2606</f>
        <v>B60</v>
      </c>
      <c r="I2606" s="74" t="str">
        <f>IF(ISERROR(VLOOKUP(H2606,BD!BN$2:BO$51,2,FALSE)),"",VLOOKUP(H2606,BD!BN$2:BO$51,2,FALSE))</f>
        <v>BLOQUE 60</v>
      </c>
      <c r="J2606" s="74" t="str">
        <f>IF(B2606="","",B2606)</f>
        <v>SA</v>
      </c>
      <c r="K2606" s="74" t="str">
        <f t="shared" si="166"/>
        <v>SACHA</v>
      </c>
      <c r="L2606" s="74" t="str">
        <f t="shared" si="166"/>
        <v>PAD AP</v>
      </c>
      <c r="M2606" s="74" t="str">
        <f t="shared" si="168"/>
        <v>SACHA-AP485HS1</v>
      </c>
      <c r="N2606" s="71" t="s">
        <v>3382</v>
      </c>
    </row>
    <row r="2607" spans="1:14" hidden="1">
      <c r="A2607" s="74" t="s">
        <v>2960</v>
      </c>
      <c r="B2607" s="74" t="s">
        <v>7976</v>
      </c>
      <c r="C2607" s="74" t="s">
        <v>3124</v>
      </c>
      <c r="D2607" s="74" t="s">
        <v>8540</v>
      </c>
      <c r="E2607" s="74" t="s">
        <v>8557</v>
      </c>
      <c r="F2607" s="74" t="s">
        <v>8558</v>
      </c>
      <c r="G2607" s="74" t="s">
        <v>8560</v>
      </c>
      <c r="H2607" s="74" t="str">
        <f>+A2607</f>
        <v>B60</v>
      </c>
      <c r="I2607" s="74" t="str">
        <f>IF(ISERROR(VLOOKUP(H2607,BD!BN$2:BO$51,2,FALSE)),"",VLOOKUP(H2607,BD!BN$2:BO$51,2,FALSE))</f>
        <v>BLOQUE 60</v>
      </c>
      <c r="J2607" s="74" t="str">
        <f>IF(B2607="","",B2607)</f>
        <v>SA</v>
      </c>
      <c r="K2607" s="74" t="str">
        <f t="shared" si="166"/>
        <v>SACHA</v>
      </c>
      <c r="L2607" s="74" t="str">
        <f t="shared" si="166"/>
        <v>PAD AP</v>
      </c>
      <c r="M2607" s="74" t="str">
        <f t="shared" si="168"/>
        <v>SACHA-AP485HS2</v>
      </c>
      <c r="N2607" s="71" t="s">
        <v>3382</v>
      </c>
    </row>
    <row r="2608" spans="1:14" hidden="1">
      <c r="A2608" s="74" t="s">
        <v>2960</v>
      </c>
      <c r="B2608" s="74" t="s">
        <v>7976</v>
      </c>
      <c r="C2608" s="74" t="s">
        <v>3124</v>
      </c>
      <c r="D2608" s="74" t="s">
        <v>3516</v>
      </c>
      <c r="E2608" s="74" t="s">
        <v>8561</v>
      </c>
      <c r="F2608" s="74" t="s">
        <v>8562</v>
      </c>
      <c r="G2608" s="74" t="s">
        <v>8562</v>
      </c>
      <c r="H2608" s="74" t="str">
        <f t="shared" si="165"/>
        <v>B60</v>
      </c>
      <c r="I2608" s="74" t="str">
        <f>IF(ISERROR(VLOOKUP(H2608,BD!BN$2:BO$51,2,FALSE)),"",VLOOKUP(H2608,BD!BN$2:BO$51,2,FALSE))</f>
        <v>BLOQUE 60</v>
      </c>
      <c r="J2608" s="74" t="str">
        <f t="shared" si="167"/>
        <v>SA</v>
      </c>
      <c r="K2608" s="74" t="str">
        <f t="shared" si="166"/>
        <v>SACHA</v>
      </c>
      <c r="L2608" s="74" t="str">
        <f t="shared" si="166"/>
        <v>PAD B</v>
      </c>
      <c r="M2608" s="74" t="str">
        <f t="shared" si="168"/>
        <v>SACHA-B165</v>
      </c>
      <c r="N2608" s="71" t="s">
        <v>3382</v>
      </c>
    </row>
    <row r="2609" spans="1:14" hidden="1">
      <c r="A2609" s="74" t="s">
        <v>2960</v>
      </c>
      <c r="B2609" s="74" t="s">
        <v>7976</v>
      </c>
      <c r="C2609" s="74" t="s">
        <v>3124</v>
      </c>
      <c r="D2609" s="74" t="s">
        <v>3516</v>
      </c>
      <c r="E2609" s="74" t="s">
        <v>8563</v>
      </c>
      <c r="F2609" s="74" t="s">
        <v>8564</v>
      </c>
      <c r="G2609" s="74" t="s">
        <v>8564</v>
      </c>
      <c r="H2609" s="74" t="str">
        <f t="shared" si="165"/>
        <v>B60</v>
      </c>
      <c r="I2609" s="74" t="str">
        <f>IF(ISERROR(VLOOKUP(H2609,BD!BN$2:BO$51,2,FALSE)),"",VLOOKUP(H2609,BD!BN$2:BO$51,2,FALSE))</f>
        <v>BLOQUE 60</v>
      </c>
      <c r="J2609" s="74" t="str">
        <f t="shared" si="167"/>
        <v>SA</v>
      </c>
      <c r="K2609" s="74" t="str">
        <f t="shared" si="166"/>
        <v>SACHA</v>
      </c>
      <c r="L2609" s="74" t="str">
        <f t="shared" si="166"/>
        <v>PAD B</v>
      </c>
      <c r="M2609" s="74" t="str">
        <f t="shared" si="168"/>
        <v>SACHA-B168H</v>
      </c>
      <c r="N2609" s="71" t="s">
        <v>3382</v>
      </c>
    </row>
    <row r="2610" spans="1:14" hidden="1">
      <c r="A2610" s="74" t="s">
        <v>2960</v>
      </c>
      <c r="B2610" s="74" t="s">
        <v>7976</v>
      </c>
      <c r="C2610" s="74" t="s">
        <v>3124</v>
      </c>
      <c r="D2610" s="74" t="s">
        <v>3516</v>
      </c>
      <c r="E2610" s="74" t="s">
        <v>8565</v>
      </c>
      <c r="F2610" s="74" t="s">
        <v>8566</v>
      </c>
      <c r="G2610" s="74" t="s">
        <v>8566</v>
      </c>
      <c r="H2610" s="74" t="str">
        <f t="shared" si="165"/>
        <v>B60</v>
      </c>
      <c r="I2610" s="74" t="str">
        <f>IF(ISERROR(VLOOKUP(H2610,BD!BN$2:BO$51,2,FALSE)),"",VLOOKUP(H2610,BD!BN$2:BO$51,2,FALSE))</f>
        <v>BLOQUE 60</v>
      </c>
      <c r="J2610" s="74" t="str">
        <f t="shared" si="167"/>
        <v>SA</v>
      </c>
      <c r="K2610" s="74" t="str">
        <f t="shared" si="166"/>
        <v>SACHA</v>
      </c>
      <c r="L2610" s="74" t="str">
        <f t="shared" si="166"/>
        <v>PAD B</v>
      </c>
      <c r="M2610" s="74" t="str">
        <f t="shared" si="168"/>
        <v>SACHA-B204</v>
      </c>
      <c r="N2610" s="71" t="s">
        <v>3382</v>
      </c>
    </row>
    <row r="2611" spans="1:14" hidden="1">
      <c r="A2611" s="74" t="s">
        <v>2960</v>
      </c>
      <c r="B2611" s="74" t="s">
        <v>7976</v>
      </c>
      <c r="C2611" s="74" t="s">
        <v>3124</v>
      </c>
      <c r="D2611" s="74" t="s">
        <v>3516</v>
      </c>
      <c r="E2611" s="74" t="s">
        <v>8567</v>
      </c>
      <c r="F2611" s="74" t="s">
        <v>8568</v>
      </c>
      <c r="G2611" s="74" t="s">
        <v>8568</v>
      </c>
      <c r="H2611" s="74" t="str">
        <f t="shared" si="165"/>
        <v>B60</v>
      </c>
      <c r="I2611" s="74" t="str">
        <f>IF(ISERROR(VLOOKUP(H2611,BD!BN$2:BO$51,2,FALSE)),"",VLOOKUP(H2611,BD!BN$2:BO$51,2,FALSE))</f>
        <v>BLOQUE 60</v>
      </c>
      <c r="J2611" s="74" t="str">
        <f t="shared" si="167"/>
        <v>SA</v>
      </c>
      <c r="K2611" s="74" t="str">
        <f t="shared" si="166"/>
        <v>SACHA</v>
      </c>
      <c r="L2611" s="74" t="str">
        <f t="shared" si="166"/>
        <v>PAD B</v>
      </c>
      <c r="M2611" s="74" t="str">
        <f t="shared" si="168"/>
        <v>SACHA-B178</v>
      </c>
      <c r="N2611" s="71" t="s">
        <v>3382</v>
      </c>
    </row>
    <row r="2612" spans="1:14" hidden="1">
      <c r="A2612" s="74" t="s">
        <v>2960</v>
      </c>
      <c r="B2612" s="74" t="s">
        <v>7976</v>
      </c>
      <c r="C2612" s="74" t="s">
        <v>3124</v>
      </c>
      <c r="D2612" s="74" t="s">
        <v>3516</v>
      </c>
      <c r="E2612" s="74" t="s">
        <v>8569</v>
      </c>
      <c r="F2612" s="74" t="s">
        <v>8570</v>
      </c>
      <c r="G2612" s="74" t="s">
        <v>8570</v>
      </c>
      <c r="H2612" s="74" t="str">
        <f t="shared" ref="H2612:H2676" si="169">+A2612</f>
        <v>B60</v>
      </c>
      <c r="I2612" s="74" t="str">
        <f>IF(ISERROR(VLOOKUP(H2612,BD!BN$2:BO$51,2,FALSE)),"",VLOOKUP(H2612,BD!BN$2:BO$51,2,FALSE))</f>
        <v>BLOQUE 60</v>
      </c>
      <c r="J2612" s="74" t="str">
        <f t="shared" si="167"/>
        <v>SA</v>
      </c>
      <c r="K2612" s="74" t="str">
        <f t="shared" si="166"/>
        <v>SACHA</v>
      </c>
      <c r="L2612" s="74" t="str">
        <f t="shared" si="166"/>
        <v>PAD B</v>
      </c>
      <c r="M2612" s="74" t="str">
        <f t="shared" si="168"/>
        <v>SACHA-B221H</v>
      </c>
      <c r="N2612" s="71" t="s">
        <v>3382</v>
      </c>
    </row>
    <row r="2613" spans="1:14" hidden="1">
      <c r="A2613" s="74" t="s">
        <v>2960</v>
      </c>
      <c r="B2613" s="74" t="s">
        <v>7976</v>
      </c>
      <c r="C2613" s="74" t="s">
        <v>3124</v>
      </c>
      <c r="D2613" s="74" t="s">
        <v>3516</v>
      </c>
      <c r="E2613" s="74" t="s">
        <v>8571</v>
      </c>
      <c r="F2613" s="74" t="s">
        <v>8572</v>
      </c>
      <c r="G2613" s="74" t="s">
        <v>8572</v>
      </c>
      <c r="H2613" s="74" t="str">
        <f t="shared" si="169"/>
        <v>B60</v>
      </c>
      <c r="I2613" s="74" t="str">
        <f>IF(ISERROR(VLOOKUP(H2613,BD!BN$2:BO$51,2,FALSE)),"",VLOOKUP(H2613,BD!BN$2:BO$51,2,FALSE))</f>
        <v>BLOQUE 60</v>
      </c>
      <c r="J2613" s="74" t="str">
        <f t="shared" si="167"/>
        <v>SA</v>
      </c>
      <c r="K2613" s="74" t="str">
        <f t="shared" si="166"/>
        <v>SACHA</v>
      </c>
      <c r="L2613" s="74" t="str">
        <f t="shared" si="166"/>
        <v>PAD B</v>
      </c>
      <c r="M2613" s="74" t="str">
        <f t="shared" si="168"/>
        <v>SACHA-B004</v>
      </c>
      <c r="N2613" s="71" t="s">
        <v>3382</v>
      </c>
    </row>
    <row r="2614" spans="1:14" hidden="1">
      <c r="A2614" s="74" t="s">
        <v>2960</v>
      </c>
      <c r="B2614" s="74" t="s">
        <v>7976</v>
      </c>
      <c r="C2614" s="74" t="s">
        <v>3124</v>
      </c>
      <c r="D2614" s="74" t="s">
        <v>3516</v>
      </c>
      <c r="E2614" s="74" t="s">
        <v>8573</v>
      </c>
      <c r="F2614" s="74" t="s">
        <v>8574</v>
      </c>
      <c r="G2614" s="74" t="s">
        <v>8574</v>
      </c>
      <c r="H2614" s="74" t="str">
        <f t="shared" si="169"/>
        <v>B60</v>
      </c>
      <c r="I2614" s="74" t="str">
        <f>IF(ISERROR(VLOOKUP(H2614,BD!BN$2:BO$51,2,FALSE)),"",VLOOKUP(H2614,BD!BN$2:BO$51,2,FALSE))</f>
        <v>BLOQUE 60</v>
      </c>
      <c r="J2614" s="74" t="str">
        <f t="shared" si="167"/>
        <v>SA</v>
      </c>
      <c r="K2614" s="74" t="str">
        <f t="shared" si="166"/>
        <v>SACHA</v>
      </c>
      <c r="L2614" s="74" t="str">
        <f t="shared" si="166"/>
        <v>PAD B</v>
      </c>
      <c r="M2614" s="74" t="str">
        <f t="shared" si="168"/>
        <v>SACHA-B004B</v>
      </c>
      <c r="N2614" s="71" t="s">
        <v>3382</v>
      </c>
    </row>
    <row r="2615" spans="1:14" hidden="1">
      <c r="A2615" s="74" t="s">
        <v>2960</v>
      </c>
      <c r="B2615" s="74" t="s">
        <v>7976</v>
      </c>
      <c r="C2615" s="74" t="s">
        <v>3124</v>
      </c>
      <c r="D2615" s="74" t="s">
        <v>3516</v>
      </c>
      <c r="E2615" s="74" t="s">
        <v>8575</v>
      </c>
      <c r="F2615" s="74" t="s">
        <v>8576</v>
      </c>
      <c r="G2615" s="74" t="s">
        <v>8576</v>
      </c>
      <c r="H2615" s="74" t="str">
        <f t="shared" si="169"/>
        <v>B60</v>
      </c>
      <c r="I2615" s="74" t="str">
        <f>IF(ISERROR(VLOOKUP(H2615,BD!BN$2:BO$51,2,FALSE)),"",VLOOKUP(H2615,BD!BN$2:BO$51,2,FALSE))</f>
        <v>BLOQUE 60</v>
      </c>
      <c r="J2615" s="74" t="str">
        <f t="shared" si="167"/>
        <v>SA</v>
      </c>
      <c r="K2615" s="74" t="str">
        <f t="shared" si="166"/>
        <v>SACHA</v>
      </c>
      <c r="L2615" s="74" t="str">
        <f t="shared" si="166"/>
        <v>PAD B</v>
      </c>
      <c r="M2615" s="74" t="str">
        <f t="shared" si="168"/>
        <v>SACHA-B235</v>
      </c>
      <c r="N2615" s="71" t="s">
        <v>3382</v>
      </c>
    </row>
    <row r="2616" spans="1:14" hidden="1">
      <c r="A2616" s="74" t="s">
        <v>2960</v>
      </c>
      <c r="B2616" s="74" t="s">
        <v>7976</v>
      </c>
      <c r="C2616" s="74" t="s">
        <v>3124</v>
      </c>
      <c r="D2616" s="74" t="s">
        <v>3516</v>
      </c>
      <c r="E2616" s="74" t="s">
        <v>8577</v>
      </c>
      <c r="F2616" s="74" t="s">
        <v>8578</v>
      </c>
      <c r="G2616" s="74" t="s">
        <v>8578</v>
      </c>
      <c r="H2616" s="74" t="str">
        <f t="shared" si="169"/>
        <v>B60</v>
      </c>
      <c r="I2616" s="74" t="str">
        <f>IF(ISERROR(VLOOKUP(H2616,BD!BN$2:BO$51,2,FALSE)),"",VLOOKUP(H2616,BD!BN$2:BO$51,2,FALSE))</f>
        <v>BLOQUE 60</v>
      </c>
      <c r="J2616" s="74" t="str">
        <f t="shared" si="167"/>
        <v>SA</v>
      </c>
      <c r="K2616" s="74" t="str">
        <f t="shared" si="166"/>
        <v>SACHA</v>
      </c>
      <c r="L2616" s="74" t="str">
        <f t="shared" si="166"/>
        <v>PAD B</v>
      </c>
      <c r="M2616" s="74" t="str">
        <f t="shared" si="168"/>
        <v>SACHA-B236</v>
      </c>
      <c r="N2616" s="71" t="s">
        <v>3382</v>
      </c>
    </row>
    <row r="2617" spans="1:14" hidden="1">
      <c r="A2617" s="74" t="s">
        <v>2960</v>
      </c>
      <c r="B2617" s="74" t="s">
        <v>7976</v>
      </c>
      <c r="C2617" s="74" t="s">
        <v>3124</v>
      </c>
      <c r="D2617" s="74" t="s">
        <v>3519</v>
      </c>
      <c r="E2617" s="74" t="s">
        <v>8579</v>
      </c>
      <c r="F2617" s="74" t="s">
        <v>8580</v>
      </c>
      <c r="G2617" s="74" t="s">
        <v>8580</v>
      </c>
      <c r="H2617" s="74" t="str">
        <f t="shared" si="169"/>
        <v>B60</v>
      </c>
      <c r="I2617" s="74" t="str">
        <f>IF(ISERROR(VLOOKUP(H2617,BD!BN$2:BO$51,2,FALSE)),"",VLOOKUP(H2617,BD!BN$2:BO$51,2,FALSE))</f>
        <v>BLOQUE 60</v>
      </c>
      <c r="J2617" s="74" t="str">
        <f t="shared" si="167"/>
        <v>SA</v>
      </c>
      <c r="K2617" s="74" t="str">
        <f t="shared" si="166"/>
        <v>SACHA</v>
      </c>
      <c r="L2617" s="74" t="str">
        <f t="shared" si="166"/>
        <v>PAD C</v>
      </c>
      <c r="M2617" s="74" t="str">
        <f t="shared" si="168"/>
        <v>SACHA-C164</v>
      </c>
      <c r="N2617" s="71" t="s">
        <v>3382</v>
      </c>
    </row>
    <row r="2618" spans="1:14" hidden="1">
      <c r="A2618" s="74" t="s">
        <v>2960</v>
      </c>
      <c r="B2618" s="74" t="s">
        <v>7976</v>
      </c>
      <c r="C2618" s="74" t="s">
        <v>3124</v>
      </c>
      <c r="D2618" s="74" t="s">
        <v>3519</v>
      </c>
      <c r="E2618" s="74" t="s">
        <v>8581</v>
      </c>
      <c r="F2618" s="74" t="s">
        <v>8582</v>
      </c>
      <c r="G2618" s="74" t="s">
        <v>8582</v>
      </c>
      <c r="H2618" s="74" t="str">
        <f t="shared" si="169"/>
        <v>B60</v>
      </c>
      <c r="I2618" s="74" t="str">
        <f>IF(ISERROR(VLOOKUP(H2618,BD!BN$2:BO$51,2,FALSE)),"",VLOOKUP(H2618,BD!BN$2:BO$51,2,FALSE))</f>
        <v>BLOQUE 60</v>
      </c>
      <c r="J2618" s="74" t="str">
        <f t="shared" si="167"/>
        <v>SA</v>
      </c>
      <c r="K2618" s="74" t="str">
        <f t="shared" si="166"/>
        <v>SACHA</v>
      </c>
      <c r="L2618" s="74" t="str">
        <f t="shared" si="166"/>
        <v>PAD C</v>
      </c>
      <c r="M2618" s="74" t="str">
        <f t="shared" si="168"/>
        <v>SACHA-C010</v>
      </c>
      <c r="N2618" s="71" t="s">
        <v>3382</v>
      </c>
    </row>
    <row r="2619" spans="1:14" hidden="1">
      <c r="A2619" s="74" t="s">
        <v>2960</v>
      </c>
      <c r="B2619" s="74" t="s">
        <v>7976</v>
      </c>
      <c r="C2619" s="74" t="s">
        <v>3124</v>
      </c>
      <c r="D2619" s="74" t="s">
        <v>3519</v>
      </c>
      <c r="E2619" s="74" t="s">
        <v>8583</v>
      </c>
      <c r="F2619" s="74" t="s">
        <v>8584</v>
      </c>
      <c r="G2619" s="74" t="s">
        <v>8584</v>
      </c>
      <c r="H2619" s="74" t="str">
        <f t="shared" si="169"/>
        <v>B60</v>
      </c>
      <c r="I2619" s="74" t="str">
        <f>IF(ISERROR(VLOOKUP(H2619,BD!BN$2:BO$51,2,FALSE)),"",VLOOKUP(H2619,BD!BN$2:BO$51,2,FALSE))</f>
        <v>BLOQUE 60</v>
      </c>
      <c r="J2619" s="74" t="str">
        <f t="shared" si="167"/>
        <v>SA</v>
      </c>
      <c r="K2619" s="74" t="str">
        <f t="shared" si="166"/>
        <v>SACHA</v>
      </c>
      <c r="L2619" s="74" t="str">
        <f t="shared" si="166"/>
        <v>PAD C</v>
      </c>
      <c r="M2619" s="74" t="str">
        <f t="shared" si="168"/>
        <v>SACHA-C140</v>
      </c>
      <c r="N2619" s="71" t="s">
        <v>3382</v>
      </c>
    </row>
    <row r="2620" spans="1:14" hidden="1">
      <c r="A2620" s="74" t="s">
        <v>2960</v>
      </c>
      <c r="B2620" s="74" t="s">
        <v>7976</v>
      </c>
      <c r="C2620" s="74" t="s">
        <v>3124</v>
      </c>
      <c r="D2620" s="74" t="s">
        <v>3519</v>
      </c>
      <c r="E2620" s="74" t="s">
        <v>8585</v>
      </c>
      <c r="F2620" s="74" t="s">
        <v>8586</v>
      </c>
      <c r="G2620" s="74" t="s">
        <v>8586</v>
      </c>
      <c r="H2620" s="74" t="str">
        <f>+A2620</f>
        <v>B60</v>
      </c>
      <c r="I2620" s="74" t="str">
        <f>IF(ISERROR(VLOOKUP(H2620,BD!BN$2:BO$51,2,FALSE)),"",VLOOKUP(H2620,BD!BN$2:BO$51,2,FALSE))</f>
        <v>BLOQUE 60</v>
      </c>
      <c r="J2620" s="74" t="str">
        <f t="shared" si="167"/>
        <v>SA</v>
      </c>
      <c r="K2620" s="74" t="str">
        <f>+C2620</f>
        <v>SACHA</v>
      </c>
      <c r="L2620" s="74" t="str">
        <f>+D2620</f>
        <v>PAD C</v>
      </c>
      <c r="M2620" s="74" t="str">
        <f t="shared" si="168"/>
        <v>SACHA-C147</v>
      </c>
      <c r="N2620" s="71" t="s">
        <v>3382</v>
      </c>
    </row>
    <row r="2621" spans="1:14" hidden="1">
      <c r="A2621" s="74" t="s">
        <v>2960</v>
      </c>
      <c r="B2621" s="74" t="s">
        <v>7976</v>
      </c>
      <c r="C2621" s="74" t="s">
        <v>3124</v>
      </c>
      <c r="D2621" s="74" t="s">
        <v>3519</v>
      </c>
      <c r="E2621" s="74" t="s">
        <v>8585</v>
      </c>
      <c r="F2621" s="74" t="s">
        <v>8586</v>
      </c>
      <c r="G2621" s="74" t="s">
        <v>8587</v>
      </c>
      <c r="H2621" s="74" t="str">
        <f t="shared" si="169"/>
        <v>B60</v>
      </c>
      <c r="I2621" s="74" t="str">
        <f>IF(ISERROR(VLOOKUP(H2621,BD!BN$2:BO$51,2,FALSE)),"",VLOOKUP(H2621,BD!BN$2:BO$51,2,FALSE))</f>
        <v>BLOQUE 60</v>
      </c>
      <c r="J2621" s="74" t="str">
        <f t="shared" si="167"/>
        <v>SA</v>
      </c>
      <c r="K2621" s="74" t="str">
        <f t="shared" si="166"/>
        <v>SACHA</v>
      </c>
      <c r="L2621" s="74" t="str">
        <f t="shared" si="166"/>
        <v>PAD C</v>
      </c>
      <c r="M2621" s="74" t="str">
        <f t="shared" si="168"/>
        <v>SACHA-C147S1</v>
      </c>
      <c r="N2621" s="71" t="s">
        <v>3382</v>
      </c>
    </row>
    <row r="2622" spans="1:14" hidden="1">
      <c r="A2622" s="74" t="s">
        <v>2960</v>
      </c>
      <c r="B2622" s="74" t="s">
        <v>7976</v>
      </c>
      <c r="C2622" s="74" t="s">
        <v>3124</v>
      </c>
      <c r="D2622" s="74" t="s">
        <v>3523</v>
      </c>
      <c r="E2622" s="74" t="s">
        <v>8588</v>
      </c>
      <c r="F2622" s="74" t="s">
        <v>8589</v>
      </c>
      <c r="G2622" s="74" t="s">
        <v>8589</v>
      </c>
      <c r="H2622" s="74" t="str">
        <f t="shared" si="169"/>
        <v>B60</v>
      </c>
      <c r="I2622" s="74" t="str">
        <f>IF(ISERROR(VLOOKUP(H2622,BD!BN$2:BO$51,2,FALSE)),"",VLOOKUP(H2622,BD!BN$2:BO$51,2,FALSE))</f>
        <v>BLOQUE 60</v>
      </c>
      <c r="J2622" s="74" t="str">
        <f t="shared" si="167"/>
        <v>SA</v>
      </c>
      <c r="K2622" s="74" t="str">
        <f t="shared" si="166"/>
        <v>SACHA</v>
      </c>
      <c r="L2622" s="74" t="str">
        <f t="shared" si="166"/>
        <v>PAD D</v>
      </c>
      <c r="M2622" s="74" t="str">
        <f t="shared" si="168"/>
        <v>SACHA-D020</v>
      </c>
      <c r="N2622" s="71" t="s">
        <v>3382</v>
      </c>
    </row>
    <row r="2623" spans="1:14" hidden="1">
      <c r="A2623" s="74" t="s">
        <v>2960</v>
      </c>
      <c r="B2623" s="74" t="s">
        <v>7976</v>
      </c>
      <c r="C2623" s="74" t="s">
        <v>3124</v>
      </c>
      <c r="D2623" s="74" t="s">
        <v>3523</v>
      </c>
      <c r="E2623" s="74" t="s">
        <v>8590</v>
      </c>
      <c r="F2623" s="74" t="s">
        <v>8591</v>
      </c>
      <c r="G2623" s="74" t="s">
        <v>8591</v>
      </c>
      <c r="H2623" s="74" t="str">
        <f t="shared" si="169"/>
        <v>B60</v>
      </c>
      <c r="I2623" s="74" t="str">
        <f>IF(ISERROR(VLOOKUP(H2623,BD!BN$2:BO$51,2,FALSE)),"",VLOOKUP(H2623,BD!BN$2:BO$51,2,FALSE))</f>
        <v>BLOQUE 60</v>
      </c>
      <c r="J2623" s="74" t="str">
        <f t="shared" si="167"/>
        <v>SA</v>
      </c>
      <c r="K2623" s="74" t="str">
        <f t="shared" si="166"/>
        <v>SACHA</v>
      </c>
      <c r="L2623" s="74" t="str">
        <f t="shared" si="166"/>
        <v>PAD D</v>
      </c>
      <c r="M2623" s="74" t="str">
        <f t="shared" si="168"/>
        <v>SACHA-D249</v>
      </c>
      <c r="N2623" s="71" t="s">
        <v>3382</v>
      </c>
    </row>
    <row r="2624" spans="1:14" hidden="1">
      <c r="A2624" s="74" t="s">
        <v>2960</v>
      </c>
      <c r="B2624" s="74" t="s">
        <v>7976</v>
      </c>
      <c r="C2624" s="74" t="s">
        <v>3124</v>
      </c>
      <c r="D2624" s="74" t="s">
        <v>3523</v>
      </c>
      <c r="E2624" s="74" t="s">
        <v>8592</v>
      </c>
      <c r="F2624" s="74" t="s">
        <v>8593</v>
      </c>
      <c r="G2624" s="74" t="s">
        <v>8593</v>
      </c>
      <c r="H2624" s="74" t="str">
        <f t="shared" si="169"/>
        <v>B60</v>
      </c>
      <c r="I2624" s="74" t="str">
        <f>IF(ISERROR(VLOOKUP(H2624,BD!BN$2:BO$51,2,FALSE)),"",VLOOKUP(H2624,BD!BN$2:BO$51,2,FALSE))</f>
        <v>BLOQUE 60</v>
      </c>
      <c r="J2624" s="74" t="str">
        <f t="shared" si="167"/>
        <v>SA</v>
      </c>
      <c r="K2624" s="74" t="str">
        <f t="shared" si="166"/>
        <v>SACHA</v>
      </c>
      <c r="L2624" s="74" t="str">
        <f t="shared" si="166"/>
        <v>PAD D</v>
      </c>
      <c r="M2624" s="74" t="str">
        <f t="shared" si="168"/>
        <v>SACHA-D253</v>
      </c>
      <c r="N2624" s="71" t="s">
        <v>3382</v>
      </c>
    </row>
    <row r="2625" spans="1:14" hidden="1">
      <c r="A2625" s="74" t="s">
        <v>2960</v>
      </c>
      <c r="B2625" s="74" t="s">
        <v>7976</v>
      </c>
      <c r="C2625" s="74" t="s">
        <v>3124</v>
      </c>
      <c r="D2625" s="74" t="s">
        <v>3523</v>
      </c>
      <c r="E2625" s="74" t="s">
        <v>8594</v>
      </c>
      <c r="F2625" s="74" t="s">
        <v>8595</v>
      </c>
      <c r="G2625" s="74" t="s">
        <v>8595</v>
      </c>
      <c r="H2625" s="74" t="str">
        <f t="shared" si="169"/>
        <v>B60</v>
      </c>
      <c r="I2625" s="74" t="str">
        <f>IF(ISERROR(VLOOKUP(H2625,BD!BN$2:BO$51,2,FALSE)),"",VLOOKUP(H2625,BD!BN$2:BO$51,2,FALSE))</f>
        <v>BLOQUE 60</v>
      </c>
      <c r="J2625" s="74" t="str">
        <f t="shared" si="167"/>
        <v>SA</v>
      </c>
      <c r="K2625" s="74" t="str">
        <f t="shared" si="166"/>
        <v>SACHA</v>
      </c>
      <c r="L2625" s="74" t="str">
        <f t="shared" si="166"/>
        <v>PAD D</v>
      </c>
      <c r="M2625" s="74" t="str">
        <f t="shared" si="168"/>
        <v>SACHA-D255</v>
      </c>
      <c r="N2625" s="71" t="s">
        <v>3382</v>
      </c>
    </row>
    <row r="2626" spans="1:14" hidden="1">
      <c r="A2626" s="74" t="s">
        <v>2960</v>
      </c>
      <c r="B2626" s="74" t="s">
        <v>7976</v>
      </c>
      <c r="C2626" s="74" t="s">
        <v>3124</v>
      </c>
      <c r="D2626" s="74" t="s">
        <v>3523</v>
      </c>
      <c r="E2626" s="74" t="s">
        <v>8596</v>
      </c>
      <c r="F2626" s="74" t="s">
        <v>8597</v>
      </c>
      <c r="G2626" s="74" t="s">
        <v>8597</v>
      </c>
      <c r="H2626" s="74" t="str">
        <f t="shared" si="169"/>
        <v>B60</v>
      </c>
      <c r="I2626" s="74" t="str">
        <f>IF(ISERROR(VLOOKUP(H2626,BD!BN$2:BO$51,2,FALSE)),"",VLOOKUP(H2626,BD!BN$2:BO$51,2,FALSE))</f>
        <v>BLOQUE 60</v>
      </c>
      <c r="J2626" s="74" t="str">
        <f t="shared" si="167"/>
        <v>SA</v>
      </c>
      <c r="K2626" s="74" t="str">
        <f t="shared" ref="K2626:L2692" si="170">+C2626</f>
        <v>SACHA</v>
      </c>
      <c r="L2626" s="74" t="str">
        <f t="shared" si="170"/>
        <v>PAD D</v>
      </c>
      <c r="M2626" s="74" t="str">
        <f t="shared" si="168"/>
        <v>SACHA-D256</v>
      </c>
      <c r="N2626" s="71" t="s">
        <v>3382</v>
      </c>
    </row>
    <row r="2627" spans="1:14" hidden="1">
      <c r="A2627" s="74" t="s">
        <v>2960</v>
      </c>
      <c r="B2627" s="74" t="s">
        <v>7976</v>
      </c>
      <c r="C2627" s="74" t="s">
        <v>3124</v>
      </c>
      <c r="D2627" s="74" t="s">
        <v>3523</v>
      </c>
      <c r="E2627" s="74" t="s">
        <v>8598</v>
      </c>
      <c r="F2627" s="74" t="s">
        <v>8599</v>
      </c>
      <c r="G2627" s="74" t="s">
        <v>8599</v>
      </c>
      <c r="H2627" s="74" t="str">
        <f t="shared" si="169"/>
        <v>B60</v>
      </c>
      <c r="I2627" s="74" t="str">
        <f>IF(ISERROR(VLOOKUP(H2627,BD!BN$2:BO$51,2,FALSE)),"",VLOOKUP(H2627,BD!BN$2:BO$51,2,FALSE))</f>
        <v>BLOQUE 60</v>
      </c>
      <c r="J2627" s="74" t="str">
        <f t="shared" si="167"/>
        <v>SA</v>
      </c>
      <c r="K2627" s="74" t="str">
        <f t="shared" si="170"/>
        <v>SACHA</v>
      </c>
      <c r="L2627" s="74" t="str">
        <f t="shared" si="170"/>
        <v>PAD D</v>
      </c>
      <c r="M2627" s="74" t="str">
        <f t="shared" si="168"/>
        <v>SACHA-D250</v>
      </c>
      <c r="N2627" s="71" t="s">
        <v>3382</v>
      </c>
    </row>
    <row r="2628" spans="1:14" hidden="1">
      <c r="A2628" s="74" t="s">
        <v>2960</v>
      </c>
      <c r="B2628" s="74" t="s">
        <v>7976</v>
      </c>
      <c r="C2628" s="74" t="s">
        <v>3124</v>
      </c>
      <c r="D2628" s="74" t="s">
        <v>3523</v>
      </c>
      <c r="E2628" s="74" t="s">
        <v>8600</v>
      </c>
      <c r="F2628" s="74" t="s">
        <v>8601</v>
      </c>
      <c r="G2628" s="74" t="s">
        <v>8601</v>
      </c>
      <c r="H2628" s="74" t="str">
        <f t="shared" si="169"/>
        <v>B60</v>
      </c>
      <c r="I2628" s="74" t="str">
        <f>IF(ISERROR(VLOOKUP(H2628,BD!BN$2:BO$51,2,FALSE)),"",VLOOKUP(H2628,BD!BN$2:BO$51,2,FALSE))</f>
        <v>BLOQUE 60</v>
      </c>
      <c r="J2628" s="74" t="str">
        <f t="shared" si="167"/>
        <v>SA</v>
      </c>
      <c r="K2628" s="74" t="str">
        <f t="shared" si="170"/>
        <v>SACHA</v>
      </c>
      <c r="L2628" s="74" t="str">
        <f t="shared" si="170"/>
        <v>PAD D</v>
      </c>
      <c r="M2628" s="74" t="str">
        <f t="shared" si="168"/>
        <v>SACHA-D251</v>
      </c>
      <c r="N2628" s="71" t="s">
        <v>3382</v>
      </c>
    </row>
    <row r="2629" spans="1:14" hidden="1">
      <c r="A2629" s="74" t="s">
        <v>2960</v>
      </c>
      <c r="B2629" s="74" t="s">
        <v>7976</v>
      </c>
      <c r="C2629" s="74" t="s">
        <v>3124</v>
      </c>
      <c r="D2629" s="74" t="s">
        <v>3599</v>
      </c>
      <c r="E2629" s="74" t="s">
        <v>8602</v>
      </c>
      <c r="F2629" s="74" t="s">
        <v>8603</v>
      </c>
      <c r="G2629" s="74" t="s">
        <v>8603</v>
      </c>
      <c r="H2629" s="74" t="str">
        <f t="shared" si="169"/>
        <v>B60</v>
      </c>
      <c r="I2629" s="74" t="str">
        <f>IF(ISERROR(VLOOKUP(H2629,BD!BN$2:BO$51,2,FALSE)),"",VLOOKUP(H2629,BD!BN$2:BO$51,2,FALSE))</f>
        <v>BLOQUE 60</v>
      </c>
      <c r="J2629" s="74" t="str">
        <f t="shared" si="167"/>
        <v>SA</v>
      </c>
      <c r="K2629" s="74" t="str">
        <f t="shared" si="170"/>
        <v>SACHA</v>
      </c>
      <c r="L2629" s="74" t="str">
        <f t="shared" si="170"/>
        <v>PAD E</v>
      </c>
      <c r="M2629" s="74" t="str">
        <f t="shared" si="168"/>
        <v>SACHA-E166</v>
      </c>
      <c r="N2629" s="71" t="s">
        <v>3382</v>
      </c>
    </row>
    <row r="2630" spans="1:14" hidden="1">
      <c r="A2630" s="74" t="s">
        <v>2960</v>
      </c>
      <c r="B2630" s="74" t="s">
        <v>7976</v>
      </c>
      <c r="C2630" s="74" t="s">
        <v>3124</v>
      </c>
      <c r="D2630" s="74" t="s">
        <v>3599</v>
      </c>
      <c r="E2630" s="74" t="s">
        <v>8604</v>
      </c>
      <c r="F2630" s="74" t="s">
        <v>8605</v>
      </c>
      <c r="G2630" s="74" t="s">
        <v>8605</v>
      </c>
      <c r="H2630" s="74" t="str">
        <f t="shared" si="169"/>
        <v>B60</v>
      </c>
      <c r="I2630" s="74" t="str">
        <f>IF(ISERROR(VLOOKUP(H2630,BD!BN$2:BO$51,2,FALSE)),"",VLOOKUP(H2630,BD!BN$2:BO$51,2,FALSE))</f>
        <v>BLOQUE 60</v>
      </c>
      <c r="J2630" s="74" t="str">
        <f t="shared" si="167"/>
        <v>SA</v>
      </c>
      <c r="K2630" s="74" t="str">
        <f t="shared" si="170"/>
        <v>SACHA</v>
      </c>
      <c r="L2630" s="74" t="str">
        <f t="shared" si="170"/>
        <v>PAD E</v>
      </c>
      <c r="M2630" s="74" t="str">
        <f t="shared" si="168"/>
        <v>SACHA-E205</v>
      </c>
      <c r="N2630" s="71" t="s">
        <v>3382</v>
      </c>
    </row>
    <row r="2631" spans="1:14" hidden="1">
      <c r="A2631" s="74" t="s">
        <v>2960</v>
      </c>
      <c r="B2631" s="74" t="s">
        <v>7976</v>
      </c>
      <c r="C2631" s="74" t="s">
        <v>3124</v>
      </c>
      <c r="D2631" s="74" t="s">
        <v>3599</v>
      </c>
      <c r="E2631" s="74" t="s">
        <v>8606</v>
      </c>
      <c r="F2631" s="74" t="s">
        <v>8607</v>
      </c>
      <c r="G2631" s="74" t="s">
        <v>8607</v>
      </c>
      <c r="H2631" s="74" t="str">
        <f t="shared" si="169"/>
        <v>B60</v>
      </c>
      <c r="I2631" s="74" t="str">
        <f>IF(ISERROR(VLOOKUP(H2631,BD!BN$2:BO$51,2,FALSE)),"",VLOOKUP(H2631,BD!BN$2:BO$51,2,FALSE))</f>
        <v>BLOQUE 60</v>
      </c>
      <c r="J2631" s="74" t="str">
        <f t="shared" si="167"/>
        <v>SA</v>
      </c>
      <c r="K2631" s="74" t="str">
        <f t="shared" si="170"/>
        <v>SACHA</v>
      </c>
      <c r="L2631" s="74" t="str">
        <f t="shared" si="170"/>
        <v>PAD E</v>
      </c>
      <c r="M2631" s="74" t="str">
        <f t="shared" si="168"/>
        <v>SACHA-E049</v>
      </c>
      <c r="N2631" s="71" t="s">
        <v>3382</v>
      </c>
    </row>
    <row r="2632" spans="1:14" hidden="1">
      <c r="A2632" s="74" t="s">
        <v>2960</v>
      </c>
      <c r="B2632" s="74" t="s">
        <v>7976</v>
      </c>
      <c r="C2632" s="74" t="s">
        <v>3124</v>
      </c>
      <c r="D2632" s="74" t="s">
        <v>3599</v>
      </c>
      <c r="E2632" s="74" t="s">
        <v>8608</v>
      </c>
      <c r="F2632" s="74" t="s">
        <v>8609</v>
      </c>
      <c r="G2632" s="74" t="s">
        <v>8609</v>
      </c>
      <c r="H2632" s="74" t="str">
        <f t="shared" si="169"/>
        <v>B60</v>
      </c>
      <c r="I2632" s="74" t="str">
        <f>IF(ISERROR(VLOOKUP(H2632,BD!BN$2:BO$51,2,FALSE)),"",VLOOKUP(H2632,BD!BN$2:BO$51,2,FALSE))</f>
        <v>BLOQUE 60</v>
      </c>
      <c r="J2632" s="74" t="str">
        <f t="shared" si="167"/>
        <v>SA</v>
      </c>
      <c r="K2632" s="74" t="str">
        <f t="shared" si="170"/>
        <v>SACHA</v>
      </c>
      <c r="L2632" s="74" t="str">
        <f t="shared" si="170"/>
        <v>PAD E</v>
      </c>
      <c r="M2632" s="74" t="str">
        <f t="shared" si="168"/>
        <v>SACHA-E232</v>
      </c>
      <c r="N2632" s="71" t="s">
        <v>3382</v>
      </c>
    </row>
    <row r="2633" spans="1:14" hidden="1">
      <c r="A2633" s="74" t="s">
        <v>2960</v>
      </c>
      <c r="B2633" s="74" t="s">
        <v>7976</v>
      </c>
      <c r="C2633" s="74" t="s">
        <v>3124</v>
      </c>
      <c r="D2633" s="74" t="s">
        <v>3602</v>
      </c>
      <c r="E2633" s="74" t="s">
        <v>8610</v>
      </c>
      <c r="F2633" s="74" t="s">
        <v>8611</v>
      </c>
      <c r="G2633" s="74" t="s">
        <v>8611</v>
      </c>
      <c r="H2633" s="74" t="str">
        <f t="shared" si="169"/>
        <v>B60</v>
      </c>
      <c r="I2633" s="74" t="str">
        <f>IF(ISERROR(VLOOKUP(H2633,BD!BN$2:BO$51,2,FALSE)),"",VLOOKUP(H2633,BD!BN$2:BO$51,2,FALSE))</f>
        <v>BLOQUE 60</v>
      </c>
      <c r="J2633" s="74" t="str">
        <f t="shared" si="167"/>
        <v>SA</v>
      </c>
      <c r="K2633" s="74" t="str">
        <f t="shared" si="170"/>
        <v>SACHA</v>
      </c>
      <c r="L2633" s="74" t="str">
        <f t="shared" si="170"/>
        <v>PAD F</v>
      </c>
      <c r="M2633" s="74" t="str">
        <f t="shared" si="168"/>
        <v>SACHA-F060</v>
      </c>
      <c r="N2633" s="71" t="s">
        <v>3382</v>
      </c>
    </row>
    <row r="2634" spans="1:14" hidden="1">
      <c r="A2634" s="74" t="s">
        <v>2960</v>
      </c>
      <c r="B2634" s="74" t="s">
        <v>7976</v>
      </c>
      <c r="C2634" s="74" t="s">
        <v>3124</v>
      </c>
      <c r="D2634" s="74" t="s">
        <v>3602</v>
      </c>
      <c r="E2634" s="74" t="s">
        <v>8612</v>
      </c>
      <c r="F2634" s="74" t="s">
        <v>8613</v>
      </c>
      <c r="G2634" s="74" t="s">
        <v>8613</v>
      </c>
      <c r="H2634" s="74" t="str">
        <f t="shared" si="169"/>
        <v>B60</v>
      </c>
      <c r="I2634" s="74" t="str">
        <f>IF(ISERROR(VLOOKUP(H2634,BD!BN$2:BO$51,2,FALSE)),"",VLOOKUP(H2634,BD!BN$2:BO$51,2,FALSE))</f>
        <v>BLOQUE 60</v>
      </c>
      <c r="J2634" s="74" t="str">
        <f t="shared" si="167"/>
        <v>SA</v>
      </c>
      <c r="K2634" s="74" t="str">
        <f t="shared" si="170"/>
        <v>SACHA</v>
      </c>
      <c r="L2634" s="74" t="str">
        <f t="shared" si="170"/>
        <v>PAD F</v>
      </c>
      <c r="M2634" s="74" t="str">
        <f t="shared" si="168"/>
        <v>SACHA-F246</v>
      </c>
      <c r="N2634" s="71" t="s">
        <v>3382</v>
      </c>
    </row>
    <row r="2635" spans="1:14" hidden="1">
      <c r="A2635" s="74" t="s">
        <v>2960</v>
      </c>
      <c r="B2635" s="74" t="s">
        <v>7976</v>
      </c>
      <c r="C2635" s="74" t="s">
        <v>3124</v>
      </c>
      <c r="D2635" s="74" t="s">
        <v>3602</v>
      </c>
      <c r="E2635" s="74" t="s">
        <v>8614</v>
      </c>
      <c r="F2635" s="74" t="s">
        <v>8615</v>
      </c>
      <c r="G2635" s="74" t="s">
        <v>8615</v>
      </c>
      <c r="H2635" s="74" t="str">
        <f t="shared" si="169"/>
        <v>B60</v>
      </c>
      <c r="I2635" s="74" t="str">
        <f>IF(ISERROR(VLOOKUP(H2635,BD!BN$2:BO$51,2,FALSE)),"",VLOOKUP(H2635,BD!BN$2:BO$51,2,FALSE))</f>
        <v>BLOQUE 60</v>
      </c>
      <c r="J2635" s="74" t="str">
        <f t="shared" si="167"/>
        <v>SA</v>
      </c>
      <c r="K2635" s="74" t="str">
        <f t="shared" si="170"/>
        <v>SACHA</v>
      </c>
      <c r="L2635" s="74" t="str">
        <f t="shared" si="170"/>
        <v>PAD F</v>
      </c>
      <c r="M2635" s="74" t="str">
        <f t="shared" si="168"/>
        <v>SACHA-F247</v>
      </c>
      <c r="N2635" s="71" t="s">
        <v>3382</v>
      </c>
    </row>
    <row r="2636" spans="1:14" hidden="1">
      <c r="A2636" s="74" t="s">
        <v>2960</v>
      </c>
      <c r="B2636" s="74" t="s">
        <v>7976</v>
      </c>
      <c r="C2636" s="74" t="s">
        <v>3124</v>
      </c>
      <c r="D2636" s="74" t="s">
        <v>3602</v>
      </c>
      <c r="E2636" s="74" t="s">
        <v>8616</v>
      </c>
      <c r="F2636" s="74" t="s">
        <v>8617</v>
      </c>
      <c r="G2636" s="74" t="s">
        <v>8617</v>
      </c>
      <c r="H2636" s="74" t="str">
        <f t="shared" si="169"/>
        <v>B60</v>
      </c>
      <c r="I2636" s="74" t="str">
        <f>IF(ISERROR(VLOOKUP(H2636,BD!BN$2:BO$51,2,FALSE)),"",VLOOKUP(H2636,BD!BN$2:BO$51,2,FALSE))</f>
        <v>BLOQUE 60</v>
      </c>
      <c r="J2636" s="74" t="str">
        <f t="shared" si="167"/>
        <v>SA</v>
      </c>
      <c r="K2636" s="74" t="str">
        <f t="shared" si="170"/>
        <v>SACHA</v>
      </c>
      <c r="L2636" s="74" t="str">
        <f t="shared" si="170"/>
        <v>PAD F</v>
      </c>
      <c r="M2636" s="74" t="str">
        <f t="shared" si="168"/>
        <v>SACHA-F248</v>
      </c>
      <c r="N2636" s="71" t="s">
        <v>3382</v>
      </c>
    </row>
    <row r="2637" spans="1:14" hidden="1">
      <c r="A2637" s="74" t="s">
        <v>2960</v>
      </c>
      <c r="B2637" s="74" t="s">
        <v>7976</v>
      </c>
      <c r="C2637" s="74" t="s">
        <v>3124</v>
      </c>
      <c r="D2637" s="74" t="s">
        <v>3602</v>
      </c>
      <c r="E2637" s="74" t="s">
        <v>8618</v>
      </c>
      <c r="F2637" s="74" t="s">
        <v>8619</v>
      </c>
      <c r="G2637" s="74" t="s">
        <v>8619</v>
      </c>
      <c r="H2637" s="74" t="str">
        <f t="shared" si="169"/>
        <v>B60</v>
      </c>
      <c r="I2637" s="74" t="str">
        <f>IF(ISERROR(VLOOKUP(H2637,BD!BN$2:BO$51,2,FALSE)),"",VLOOKUP(H2637,BD!BN$2:BO$51,2,FALSE))</f>
        <v>BLOQUE 60</v>
      </c>
      <c r="J2637" s="74" t="str">
        <f t="shared" si="167"/>
        <v>SA</v>
      </c>
      <c r="K2637" s="74" t="str">
        <f t="shared" si="170"/>
        <v>SACHA</v>
      </c>
      <c r="L2637" s="74" t="str">
        <f t="shared" si="170"/>
        <v>PAD F</v>
      </c>
      <c r="M2637" s="74" t="str">
        <f t="shared" si="168"/>
        <v>SACHA-F245</v>
      </c>
      <c r="N2637" s="71" t="s">
        <v>3382</v>
      </c>
    </row>
    <row r="2638" spans="1:14" hidden="1">
      <c r="A2638" s="74" t="s">
        <v>2960</v>
      </c>
      <c r="B2638" s="74" t="s">
        <v>7976</v>
      </c>
      <c r="C2638" s="74" t="s">
        <v>3124</v>
      </c>
      <c r="D2638" s="74" t="s">
        <v>3605</v>
      </c>
      <c r="E2638" s="74" t="s">
        <v>8620</v>
      </c>
      <c r="F2638" s="74" t="s">
        <v>8621</v>
      </c>
      <c r="G2638" s="74" t="s">
        <v>8621</v>
      </c>
      <c r="H2638" s="74" t="str">
        <f t="shared" si="169"/>
        <v>B60</v>
      </c>
      <c r="I2638" s="74" t="str">
        <f>IF(ISERROR(VLOOKUP(H2638,BD!BN$2:BO$51,2,FALSE)),"",VLOOKUP(H2638,BD!BN$2:BO$51,2,FALSE))</f>
        <v>BLOQUE 60</v>
      </c>
      <c r="J2638" s="74" t="str">
        <f t="shared" si="167"/>
        <v>SA</v>
      </c>
      <c r="K2638" s="74" t="str">
        <f t="shared" si="170"/>
        <v>SACHA</v>
      </c>
      <c r="L2638" s="74" t="str">
        <f t="shared" si="170"/>
        <v>PAD G</v>
      </c>
      <c r="M2638" s="74" t="str">
        <f t="shared" si="168"/>
        <v>SACHA-G063</v>
      </c>
      <c r="N2638" s="71" t="s">
        <v>3382</v>
      </c>
    </row>
    <row r="2639" spans="1:14" hidden="1">
      <c r="A2639" s="74" t="s">
        <v>2960</v>
      </c>
      <c r="B2639" s="74" t="s">
        <v>7976</v>
      </c>
      <c r="C2639" s="74" t="s">
        <v>3124</v>
      </c>
      <c r="D2639" s="74" t="s">
        <v>3605</v>
      </c>
      <c r="E2639" s="74" t="s">
        <v>8622</v>
      </c>
      <c r="F2639" s="74" t="s">
        <v>8623</v>
      </c>
      <c r="G2639" s="74" t="s">
        <v>8623</v>
      </c>
      <c r="H2639" s="74" t="str">
        <f t="shared" si="169"/>
        <v>B60</v>
      </c>
      <c r="I2639" s="74" t="str">
        <f>IF(ISERROR(VLOOKUP(H2639,BD!BN$2:BO$51,2,FALSE)),"",VLOOKUP(H2639,BD!BN$2:BO$51,2,FALSE))</f>
        <v>BLOQUE 60</v>
      </c>
      <c r="J2639" s="74" t="str">
        <f t="shared" si="167"/>
        <v>SA</v>
      </c>
      <c r="K2639" s="74" t="str">
        <f t="shared" si="170"/>
        <v>SACHA</v>
      </c>
      <c r="L2639" s="74" t="str">
        <f t="shared" si="170"/>
        <v>PAD G</v>
      </c>
      <c r="M2639" s="74" t="str">
        <f t="shared" si="168"/>
        <v>SACHA-G273</v>
      </c>
      <c r="N2639" s="71" t="s">
        <v>3382</v>
      </c>
    </row>
    <row r="2640" spans="1:14" hidden="1">
      <c r="A2640" s="74" t="s">
        <v>2960</v>
      </c>
      <c r="B2640" s="74" t="s">
        <v>7976</v>
      </c>
      <c r="C2640" s="74" t="s">
        <v>3124</v>
      </c>
      <c r="D2640" s="74" t="s">
        <v>3605</v>
      </c>
      <c r="E2640" s="74" t="s">
        <v>8624</v>
      </c>
      <c r="F2640" s="74" t="s">
        <v>8625</v>
      </c>
      <c r="G2640" s="74" t="s">
        <v>8625</v>
      </c>
      <c r="H2640" s="74" t="str">
        <f t="shared" si="169"/>
        <v>B60</v>
      </c>
      <c r="I2640" s="74" t="str">
        <f>IF(ISERROR(VLOOKUP(H2640,BD!BN$2:BO$51,2,FALSE)),"",VLOOKUP(H2640,BD!BN$2:BO$51,2,FALSE))</f>
        <v>BLOQUE 60</v>
      </c>
      <c r="J2640" s="74" t="str">
        <f t="shared" si="167"/>
        <v>SA</v>
      </c>
      <c r="K2640" s="74" t="str">
        <f t="shared" si="170"/>
        <v>SACHA</v>
      </c>
      <c r="L2640" s="74" t="str">
        <f t="shared" si="170"/>
        <v>PAD G</v>
      </c>
      <c r="M2640" s="74" t="str">
        <f t="shared" si="168"/>
        <v>SACHA-G274</v>
      </c>
      <c r="N2640" s="71" t="s">
        <v>3382</v>
      </c>
    </row>
    <row r="2641" spans="1:14" hidden="1">
      <c r="A2641" s="74" t="s">
        <v>2960</v>
      </c>
      <c r="B2641" s="74" t="s">
        <v>7976</v>
      </c>
      <c r="C2641" s="74" t="s">
        <v>3124</v>
      </c>
      <c r="D2641" s="74" t="s">
        <v>3605</v>
      </c>
      <c r="E2641" s="74" t="s">
        <v>8626</v>
      </c>
      <c r="F2641" s="74" t="s">
        <v>8627</v>
      </c>
      <c r="G2641" s="74" t="s">
        <v>8627</v>
      </c>
      <c r="H2641" s="74" t="str">
        <f t="shared" si="169"/>
        <v>B60</v>
      </c>
      <c r="I2641" s="74" t="str">
        <f>IF(ISERROR(VLOOKUP(H2641,BD!BN$2:BO$51,2,FALSE)),"",VLOOKUP(H2641,BD!BN$2:BO$51,2,FALSE))</f>
        <v>BLOQUE 60</v>
      </c>
      <c r="J2641" s="74" t="str">
        <f t="shared" si="167"/>
        <v>SA</v>
      </c>
      <c r="K2641" s="74" t="str">
        <f t="shared" si="170"/>
        <v>SACHA</v>
      </c>
      <c r="L2641" s="74" t="str">
        <f t="shared" si="170"/>
        <v>PAD G</v>
      </c>
      <c r="M2641" s="74" t="str">
        <f t="shared" si="168"/>
        <v>SACHA-G275</v>
      </c>
      <c r="N2641" s="71" t="s">
        <v>3382</v>
      </c>
    </row>
    <row r="2642" spans="1:14" hidden="1">
      <c r="A2642" s="74" t="s">
        <v>2960</v>
      </c>
      <c r="B2642" s="74" t="s">
        <v>7976</v>
      </c>
      <c r="C2642" s="74" t="s">
        <v>3124</v>
      </c>
      <c r="D2642" s="74" t="s">
        <v>3605</v>
      </c>
      <c r="E2642" s="74" t="s">
        <v>8628</v>
      </c>
      <c r="F2642" s="74" t="s">
        <v>8629</v>
      </c>
      <c r="G2642" s="74" t="s">
        <v>8629</v>
      </c>
      <c r="H2642" s="74" t="str">
        <f t="shared" si="169"/>
        <v>B60</v>
      </c>
      <c r="I2642" s="74" t="str">
        <f>IF(ISERROR(VLOOKUP(H2642,BD!BN$2:BO$51,2,FALSE)),"",VLOOKUP(H2642,BD!BN$2:BO$51,2,FALSE))</f>
        <v>BLOQUE 60</v>
      </c>
      <c r="J2642" s="74" t="str">
        <f t="shared" si="167"/>
        <v>SA</v>
      </c>
      <c r="K2642" s="74" t="str">
        <f t="shared" si="170"/>
        <v>SACHA</v>
      </c>
      <c r="L2642" s="74" t="str">
        <f t="shared" si="170"/>
        <v>PAD G</v>
      </c>
      <c r="M2642" s="74" t="str">
        <f t="shared" si="168"/>
        <v>SACHA-G276</v>
      </c>
      <c r="N2642" s="71" t="s">
        <v>3382</v>
      </c>
    </row>
    <row r="2643" spans="1:14" hidden="1">
      <c r="A2643" s="74" t="s">
        <v>2960</v>
      </c>
      <c r="B2643" s="74" t="s">
        <v>7976</v>
      </c>
      <c r="C2643" s="74" t="s">
        <v>3124</v>
      </c>
      <c r="D2643" s="74" t="s">
        <v>3605</v>
      </c>
      <c r="E2643" s="74" t="s">
        <v>8630</v>
      </c>
      <c r="F2643" s="74" t="s">
        <v>8631</v>
      </c>
      <c r="G2643" s="74" t="s">
        <v>8631</v>
      </c>
      <c r="H2643" s="74" t="str">
        <f t="shared" si="169"/>
        <v>B60</v>
      </c>
      <c r="I2643" s="74" t="str">
        <f>IF(ISERROR(VLOOKUP(H2643,BD!BN$2:BO$51,2,FALSE)),"",VLOOKUP(H2643,BD!BN$2:BO$51,2,FALSE))</f>
        <v>BLOQUE 60</v>
      </c>
      <c r="J2643" s="74" t="str">
        <f t="shared" ref="J2643:J2709" si="171">IF(B2643="","",B2643)</f>
        <v>SA</v>
      </c>
      <c r="K2643" s="74" t="str">
        <f t="shared" si="170"/>
        <v>SACHA</v>
      </c>
      <c r="L2643" s="74" t="str">
        <f t="shared" si="170"/>
        <v>PAD G</v>
      </c>
      <c r="M2643" s="74" t="str">
        <f t="shared" si="168"/>
        <v>SACHA-G277</v>
      </c>
      <c r="N2643" s="71" t="s">
        <v>3382</v>
      </c>
    </row>
    <row r="2644" spans="1:14" hidden="1">
      <c r="A2644" s="74" t="s">
        <v>2960</v>
      </c>
      <c r="B2644" s="74" t="s">
        <v>7976</v>
      </c>
      <c r="C2644" s="74" t="s">
        <v>3124</v>
      </c>
      <c r="D2644" s="74" t="s">
        <v>3605</v>
      </c>
      <c r="E2644" s="74" t="s">
        <v>8632</v>
      </c>
      <c r="F2644" s="74" t="s">
        <v>8633</v>
      </c>
      <c r="G2644" s="74" t="s">
        <v>8633</v>
      </c>
      <c r="H2644" s="74" t="str">
        <f t="shared" si="169"/>
        <v>B60</v>
      </c>
      <c r="I2644" s="74" t="str">
        <f>IF(ISERROR(VLOOKUP(H2644,BD!BN$2:BO$51,2,FALSE)),"",VLOOKUP(H2644,BD!BN$2:BO$51,2,FALSE))</f>
        <v>BLOQUE 60</v>
      </c>
      <c r="J2644" s="74" t="str">
        <f t="shared" si="171"/>
        <v>SA</v>
      </c>
      <c r="K2644" s="74" t="str">
        <f t="shared" si="170"/>
        <v>SACHA</v>
      </c>
      <c r="L2644" s="74" t="str">
        <f t="shared" si="170"/>
        <v>PAD G</v>
      </c>
      <c r="M2644" s="74" t="str">
        <f t="shared" si="168"/>
        <v>SACHA-G278</v>
      </c>
      <c r="N2644" s="71" t="s">
        <v>3382</v>
      </c>
    </row>
    <row r="2645" spans="1:14" hidden="1">
      <c r="A2645" s="74" t="s">
        <v>2960</v>
      </c>
      <c r="B2645" s="74" t="s">
        <v>7976</v>
      </c>
      <c r="C2645" s="74" t="s">
        <v>3124</v>
      </c>
      <c r="D2645" s="74" t="s">
        <v>3608</v>
      </c>
      <c r="E2645" s="74" t="s">
        <v>8634</v>
      </c>
      <c r="F2645" s="74" t="s">
        <v>8635</v>
      </c>
      <c r="G2645" s="74" t="s">
        <v>8635</v>
      </c>
      <c r="H2645" s="74" t="str">
        <f>+A2645</f>
        <v>B60</v>
      </c>
      <c r="I2645" s="74" t="str">
        <f>IF(ISERROR(VLOOKUP(H2645,BD!BN$2:BO$51,2,FALSE)),"",VLOOKUP(H2645,BD!BN$2:BO$51,2,FALSE))</f>
        <v>BLOQUE 60</v>
      </c>
      <c r="J2645" s="74" t="str">
        <f>IF(B2645="","",B2645)</f>
        <v>SA</v>
      </c>
      <c r="K2645" s="74" t="str">
        <f>+C2645</f>
        <v>SACHA</v>
      </c>
      <c r="L2645" s="74" t="str">
        <f>+D2645</f>
        <v>PAD H</v>
      </c>
      <c r="M2645" s="74" t="str">
        <f t="shared" ref="M2645:M2708" si="172">+IF(F2645=F2644,E2645&amp;RIGHT(G2645,2),E2645)</f>
        <v>SACHA-H160</v>
      </c>
      <c r="N2645" s="71" t="s">
        <v>3382</v>
      </c>
    </row>
    <row r="2646" spans="1:14" hidden="1">
      <c r="A2646" s="74" t="s">
        <v>2960</v>
      </c>
      <c r="B2646" s="74" t="s">
        <v>7976</v>
      </c>
      <c r="C2646" s="74" t="s">
        <v>3124</v>
      </c>
      <c r="D2646" s="74" t="s">
        <v>3608</v>
      </c>
      <c r="E2646" s="74" t="s">
        <v>8634</v>
      </c>
      <c r="F2646" s="74" t="s">
        <v>8635</v>
      </c>
      <c r="G2646" s="74" t="s">
        <v>8636</v>
      </c>
      <c r="H2646" s="74" t="str">
        <f t="shared" si="169"/>
        <v>B60</v>
      </c>
      <c r="I2646" s="74" t="str">
        <f>IF(ISERROR(VLOOKUP(H2646,BD!BN$2:BO$51,2,FALSE)),"",VLOOKUP(H2646,BD!BN$2:BO$51,2,FALSE))</f>
        <v>BLOQUE 60</v>
      </c>
      <c r="J2646" s="74" t="str">
        <f t="shared" si="171"/>
        <v>SA</v>
      </c>
      <c r="K2646" s="74" t="str">
        <f t="shared" si="170"/>
        <v>SACHA</v>
      </c>
      <c r="L2646" s="74" t="str">
        <f t="shared" si="170"/>
        <v>PAD H</v>
      </c>
      <c r="M2646" s="74" t="str">
        <f t="shared" si="172"/>
        <v>SACHA-H160R1</v>
      </c>
      <c r="N2646" s="71" t="s">
        <v>3578</v>
      </c>
    </row>
    <row r="2647" spans="1:14" hidden="1">
      <c r="A2647" s="74" t="s">
        <v>2960</v>
      </c>
      <c r="B2647" s="74" t="s">
        <v>7976</v>
      </c>
      <c r="C2647" s="74" t="s">
        <v>3124</v>
      </c>
      <c r="D2647" s="74" t="s">
        <v>3608</v>
      </c>
      <c r="E2647" s="74" t="s">
        <v>8637</v>
      </c>
      <c r="F2647" s="74" t="s">
        <v>8638</v>
      </c>
      <c r="G2647" s="74" t="s">
        <v>8638</v>
      </c>
      <c r="H2647" s="74" t="str">
        <f t="shared" si="169"/>
        <v>B60</v>
      </c>
      <c r="I2647" s="74" t="str">
        <f>IF(ISERROR(VLOOKUP(H2647,BD!BN$2:BO$51,2,FALSE)),"",VLOOKUP(H2647,BD!BN$2:BO$51,2,FALSE))</f>
        <v>BLOQUE 60</v>
      </c>
      <c r="J2647" s="74" t="str">
        <f t="shared" si="171"/>
        <v>SA</v>
      </c>
      <c r="K2647" s="74" t="str">
        <f t="shared" si="170"/>
        <v>SACHA</v>
      </c>
      <c r="L2647" s="74" t="str">
        <f t="shared" si="170"/>
        <v>PAD H</v>
      </c>
      <c r="M2647" s="74" t="str">
        <f t="shared" si="172"/>
        <v>SACHA-H218</v>
      </c>
      <c r="N2647" s="71" t="s">
        <v>3382</v>
      </c>
    </row>
    <row r="2648" spans="1:14" hidden="1">
      <c r="A2648" s="74" t="s">
        <v>2960</v>
      </c>
      <c r="B2648" s="74" t="s">
        <v>7976</v>
      </c>
      <c r="C2648" s="74" t="s">
        <v>3124</v>
      </c>
      <c r="D2648" s="74" t="s">
        <v>3608</v>
      </c>
      <c r="E2648" s="74" t="s">
        <v>8639</v>
      </c>
      <c r="F2648" s="74" t="s">
        <v>8640</v>
      </c>
      <c r="G2648" s="74" t="s">
        <v>8640</v>
      </c>
      <c r="H2648" s="74" t="str">
        <f t="shared" si="169"/>
        <v>B60</v>
      </c>
      <c r="I2648" s="74" t="str">
        <f>IF(ISERROR(VLOOKUP(H2648,BD!BN$2:BO$51,2,FALSE)),"",VLOOKUP(H2648,BD!BN$2:BO$51,2,FALSE))</f>
        <v>BLOQUE 60</v>
      </c>
      <c r="J2648" s="74" t="str">
        <f t="shared" si="171"/>
        <v>SA</v>
      </c>
      <c r="K2648" s="74" t="str">
        <f t="shared" si="170"/>
        <v>SACHA</v>
      </c>
      <c r="L2648" s="74" t="str">
        <f t="shared" si="170"/>
        <v>PAD H</v>
      </c>
      <c r="M2648" s="74" t="str">
        <f t="shared" si="172"/>
        <v>SACHA-H065B</v>
      </c>
      <c r="N2648" s="71" t="s">
        <v>3382</v>
      </c>
    </row>
    <row r="2649" spans="1:14" hidden="1">
      <c r="A2649" s="74" t="s">
        <v>2960</v>
      </c>
      <c r="B2649" s="74" t="s">
        <v>7976</v>
      </c>
      <c r="C2649" s="74" t="s">
        <v>3124</v>
      </c>
      <c r="D2649" s="74" t="s">
        <v>3608</v>
      </c>
      <c r="E2649" s="74" t="s">
        <v>8641</v>
      </c>
      <c r="F2649" s="74" t="s">
        <v>8642</v>
      </c>
      <c r="G2649" s="74" t="s">
        <v>8642</v>
      </c>
      <c r="H2649" s="74" t="str">
        <f t="shared" si="169"/>
        <v>B60</v>
      </c>
      <c r="I2649" s="74" t="str">
        <f>IF(ISERROR(VLOOKUP(H2649,BD!BN$2:BO$51,2,FALSE)),"",VLOOKUP(H2649,BD!BN$2:BO$51,2,FALSE))</f>
        <v>BLOQUE 60</v>
      </c>
      <c r="J2649" s="74" t="str">
        <f t="shared" si="171"/>
        <v>SA</v>
      </c>
      <c r="K2649" s="74" t="str">
        <f t="shared" si="170"/>
        <v>SACHA</v>
      </c>
      <c r="L2649" s="74" t="str">
        <f t="shared" si="170"/>
        <v>PAD H</v>
      </c>
      <c r="M2649" s="74" t="str">
        <f t="shared" si="172"/>
        <v>SACHA-H228</v>
      </c>
      <c r="N2649" s="71" t="s">
        <v>3382</v>
      </c>
    </row>
    <row r="2650" spans="1:14" hidden="1">
      <c r="A2650" s="74" t="s">
        <v>2960</v>
      </c>
      <c r="B2650" s="74" t="s">
        <v>7976</v>
      </c>
      <c r="C2650" s="74" t="s">
        <v>3124</v>
      </c>
      <c r="D2650" s="74" t="s">
        <v>3608</v>
      </c>
      <c r="E2650" s="74" t="s">
        <v>8643</v>
      </c>
      <c r="F2650" s="74" t="s">
        <v>8644</v>
      </c>
      <c r="G2650" s="74" t="s">
        <v>8644</v>
      </c>
      <c r="H2650" s="74" t="str">
        <f t="shared" si="169"/>
        <v>B60</v>
      </c>
      <c r="I2650" s="74" t="str">
        <f>IF(ISERROR(VLOOKUP(H2650,BD!BN$2:BO$51,2,FALSE)),"",VLOOKUP(H2650,BD!BN$2:BO$51,2,FALSE))</f>
        <v>BLOQUE 60</v>
      </c>
      <c r="J2650" s="74" t="str">
        <f t="shared" si="171"/>
        <v>SA</v>
      </c>
      <c r="K2650" s="74" t="str">
        <f t="shared" si="170"/>
        <v>SACHA</v>
      </c>
      <c r="L2650" s="74" t="str">
        <f t="shared" si="170"/>
        <v>PAD H</v>
      </c>
      <c r="M2650" s="74" t="str">
        <f t="shared" si="172"/>
        <v>SACHA-H231</v>
      </c>
      <c r="N2650" s="71" t="s">
        <v>3382</v>
      </c>
    </row>
    <row r="2651" spans="1:14" hidden="1">
      <c r="A2651" s="74" t="s">
        <v>2960</v>
      </c>
      <c r="B2651" s="74" t="s">
        <v>7976</v>
      </c>
      <c r="C2651" s="74" t="s">
        <v>3124</v>
      </c>
      <c r="D2651" s="74" t="s">
        <v>3608</v>
      </c>
      <c r="E2651" s="74" t="s">
        <v>8645</v>
      </c>
      <c r="F2651" s="74" t="s">
        <v>8646</v>
      </c>
      <c r="G2651" s="74" t="s">
        <v>8646</v>
      </c>
      <c r="H2651" s="74" t="str">
        <f t="shared" si="169"/>
        <v>B60</v>
      </c>
      <c r="I2651" s="74" t="str">
        <f>IF(ISERROR(VLOOKUP(H2651,BD!BN$2:BO$51,2,FALSE)),"",VLOOKUP(H2651,BD!BN$2:BO$51,2,FALSE))</f>
        <v>BLOQUE 60</v>
      </c>
      <c r="J2651" s="74" t="str">
        <f t="shared" si="171"/>
        <v>SA</v>
      </c>
      <c r="K2651" s="74" t="str">
        <f t="shared" si="170"/>
        <v>SACHA</v>
      </c>
      <c r="L2651" s="74" t="str">
        <f t="shared" si="170"/>
        <v>PAD H</v>
      </c>
      <c r="M2651" s="74" t="str">
        <f t="shared" si="172"/>
        <v>SACHA-H233</v>
      </c>
      <c r="N2651" s="71" t="s">
        <v>3382</v>
      </c>
    </row>
    <row r="2652" spans="1:14" hidden="1">
      <c r="A2652" s="74" t="s">
        <v>2960</v>
      </c>
      <c r="B2652" s="74" t="s">
        <v>7976</v>
      </c>
      <c r="C2652" s="74" t="s">
        <v>3124</v>
      </c>
      <c r="D2652" s="74" t="s">
        <v>3608</v>
      </c>
      <c r="E2652" s="74" t="s">
        <v>8647</v>
      </c>
      <c r="F2652" s="74" t="s">
        <v>8648</v>
      </c>
      <c r="G2652" s="74" t="s">
        <v>8648</v>
      </c>
      <c r="H2652" s="74" t="str">
        <f t="shared" si="169"/>
        <v>B60</v>
      </c>
      <c r="I2652" s="74" t="str">
        <f>IF(ISERROR(VLOOKUP(H2652,BD!BN$2:BO$51,2,FALSE)),"",VLOOKUP(H2652,BD!BN$2:BO$51,2,FALSE))</f>
        <v>BLOQUE 60</v>
      </c>
      <c r="J2652" s="74" t="str">
        <f t="shared" si="171"/>
        <v>SA</v>
      </c>
      <c r="K2652" s="74" t="str">
        <f t="shared" si="170"/>
        <v>SACHA</v>
      </c>
      <c r="L2652" s="74" t="str">
        <f t="shared" si="170"/>
        <v>PAD H</v>
      </c>
      <c r="M2652" s="74" t="str">
        <f t="shared" si="172"/>
        <v>SACHA-H259</v>
      </c>
      <c r="N2652" s="71" t="s">
        <v>3382</v>
      </c>
    </row>
    <row r="2653" spans="1:14" hidden="1">
      <c r="A2653" s="74" t="s">
        <v>2960</v>
      </c>
      <c r="B2653" s="74" t="s">
        <v>7976</v>
      </c>
      <c r="C2653" s="74" t="s">
        <v>3124</v>
      </c>
      <c r="D2653" s="74" t="s">
        <v>3608</v>
      </c>
      <c r="E2653" s="74" t="s">
        <v>8649</v>
      </c>
      <c r="F2653" s="74" t="s">
        <v>8650</v>
      </c>
      <c r="G2653" s="74" t="s">
        <v>8650</v>
      </c>
      <c r="H2653" s="74" t="str">
        <f t="shared" si="169"/>
        <v>B60</v>
      </c>
      <c r="I2653" s="74" t="str">
        <f>IF(ISERROR(VLOOKUP(H2653,BD!BN$2:BO$51,2,FALSE)),"",VLOOKUP(H2653,BD!BN$2:BO$51,2,FALSE))</f>
        <v>BLOQUE 60</v>
      </c>
      <c r="J2653" s="74" t="str">
        <f t="shared" si="171"/>
        <v>SA</v>
      </c>
      <c r="K2653" s="74" t="str">
        <f t="shared" si="170"/>
        <v>SACHA</v>
      </c>
      <c r="L2653" s="74" t="str">
        <f t="shared" si="170"/>
        <v>PAD H</v>
      </c>
      <c r="M2653" s="74" t="str">
        <f t="shared" si="172"/>
        <v>SACHA-H285</v>
      </c>
      <c r="N2653" s="71" t="s">
        <v>3382</v>
      </c>
    </row>
    <row r="2654" spans="1:14" hidden="1">
      <c r="A2654" s="74" t="s">
        <v>2960</v>
      </c>
      <c r="B2654" s="74" t="s">
        <v>7976</v>
      </c>
      <c r="C2654" s="74" t="s">
        <v>3124</v>
      </c>
      <c r="D2654" s="74" t="s">
        <v>3608</v>
      </c>
      <c r="E2654" s="74" t="s">
        <v>8651</v>
      </c>
      <c r="F2654" s="74" t="s">
        <v>8652</v>
      </c>
      <c r="G2654" s="74" t="s">
        <v>8652</v>
      </c>
      <c r="H2654" s="74" t="str">
        <f t="shared" si="169"/>
        <v>B60</v>
      </c>
      <c r="I2654" s="74" t="str">
        <f>IF(ISERROR(VLOOKUP(H2654,BD!BN$2:BO$51,2,FALSE)),"",VLOOKUP(H2654,BD!BN$2:BO$51,2,FALSE))</f>
        <v>BLOQUE 60</v>
      </c>
      <c r="J2654" s="74" t="str">
        <f t="shared" si="171"/>
        <v>SA</v>
      </c>
      <c r="K2654" s="74" t="str">
        <f t="shared" si="170"/>
        <v>SACHA</v>
      </c>
      <c r="L2654" s="74" t="str">
        <f t="shared" si="170"/>
        <v>PAD H</v>
      </c>
      <c r="M2654" s="74" t="str">
        <f t="shared" si="172"/>
        <v>SACHA-H065</v>
      </c>
      <c r="N2654" s="71" t="s">
        <v>3382</v>
      </c>
    </row>
    <row r="2655" spans="1:14" hidden="1">
      <c r="A2655" s="74" t="s">
        <v>2960</v>
      </c>
      <c r="B2655" s="74" t="s">
        <v>7976</v>
      </c>
      <c r="C2655" s="74" t="s">
        <v>3124</v>
      </c>
      <c r="D2655" s="74" t="s">
        <v>3608</v>
      </c>
      <c r="E2655" s="74" t="s">
        <v>8653</v>
      </c>
      <c r="F2655" s="74" t="s">
        <v>8654</v>
      </c>
      <c r="G2655" s="74" t="s">
        <v>8654</v>
      </c>
      <c r="H2655" s="74" t="str">
        <f t="shared" si="169"/>
        <v>B60</v>
      </c>
      <c r="I2655" s="74" t="str">
        <f>IF(ISERROR(VLOOKUP(H2655,BD!BN$2:BO$51,2,FALSE)),"",VLOOKUP(H2655,BD!BN$2:BO$51,2,FALSE))</f>
        <v>BLOQUE 60</v>
      </c>
      <c r="J2655" s="74" t="str">
        <f t="shared" si="171"/>
        <v>SA</v>
      </c>
      <c r="K2655" s="74" t="str">
        <f t="shared" si="170"/>
        <v>SACHA</v>
      </c>
      <c r="L2655" s="74" t="str">
        <f t="shared" si="170"/>
        <v>PAD H</v>
      </c>
      <c r="M2655" s="74" t="str">
        <f t="shared" si="172"/>
        <v>SACHA-H239</v>
      </c>
      <c r="N2655" s="71" t="s">
        <v>3382</v>
      </c>
    </row>
    <row r="2656" spans="1:14" hidden="1">
      <c r="A2656" s="74" t="s">
        <v>2960</v>
      </c>
      <c r="B2656" s="74" t="s">
        <v>7976</v>
      </c>
      <c r="C2656" s="74" t="s">
        <v>3124</v>
      </c>
      <c r="D2656" s="74" t="s">
        <v>3608</v>
      </c>
      <c r="E2656" s="74" t="s">
        <v>8655</v>
      </c>
      <c r="F2656" s="74" t="s">
        <v>8656</v>
      </c>
      <c r="G2656" s="74" t="s">
        <v>8656</v>
      </c>
      <c r="H2656" s="74" t="str">
        <f t="shared" si="169"/>
        <v>B60</v>
      </c>
      <c r="I2656" s="74" t="str">
        <f>IF(ISERROR(VLOOKUP(H2656,BD!BN$2:BO$51,2,FALSE)),"",VLOOKUP(H2656,BD!BN$2:BO$51,2,FALSE))</f>
        <v>BLOQUE 60</v>
      </c>
      <c r="J2656" s="74" t="str">
        <f t="shared" si="171"/>
        <v>SA</v>
      </c>
      <c r="K2656" s="74" t="str">
        <f t="shared" si="170"/>
        <v>SACHA</v>
      </c>
      <c r="L2656" s="74" t="str">
        <f t="shared" si="170"/>
        <v>PAD H</v>
      </c>
      <c r="M2656" s="74" t="str">
        <f t="shared" si="172"/>
        <v>SACHA-H237</v>
      </c>
      <c r="N2656" s="71" t="s">
        <v>3382</v>
      </c>
    </row>
    <row r="2657" spans="1:14" hidden="1">
      <c r="A2657" s="74" t="s">
        <v>2960</v>
      </c>
      <c r="B2657" s="74" t="s">
        <v>7976</v>
      </c>
      <c r="C2657" s="74" t="s">
        <v>3124</v>
      </c>
      <c r="D2657" s="74" t="s">
        <v>3608</v>
      </c>
      <c r="E2657" s="74" t="s">
        <v>8655</v>
      </c>
      <c r="F2657" s="74" t="s">
        <v>8656</v>
      </c>
      <c r="G2657" s="74" t="s">
        <v>8657</v>
      </c>
      <c r="H2657" s="74" t="str">
        <f>+A2657</f>
        <v>B60</v>
      </c>
      <c r="I2657" s="74" t="str">
        <f>IF(ISERROR(VLOOKUP(H2657,BD!BN$2:BO$51,2,FALSE)),"",VLOOKUP(H2657,BD!BN$2:BO$51,2,FALSE))</f>
        <v>BLOQUE 60</v>
      </c>
      <c r="J2657" s="74" t="str">
        <f>IF(B2657="","",B2657)</f>
        <v>SA</v>
      </c>
      <c r="K2657" s="74" t="str">
        <f>+C2657</f>
        <v>SACHA</v>
      </c>
      <c r="L2657" s="74" t="str">
        <f>+D2657</f>
        <v>PAD H</v>
      </c>
      <c r="M2657" s="74" t="str">
        <f t="shared" si="172"/>
        <v>SACHA-H237R1</v>
      </c>
      <c r="N2657" s="76" t="s">
        <v>3578</v>
      </c>
    </row>
    <row r="2658" spans="1:14" hidden="1">
      <c r="A2658" s="74" t="s">
        <v>2960</v>
      </c>
      <c r="B2658" s="74" t="s">
        <v>7976</v>
      </c>
      <c r="C2658" s="74" t="s">
        <v>3124</v>
      </c>
      <c r="D2658" s="74" t="s">
        <v>3608</v>
      </c>
      <c r="E2658" s="74" t="s">
        <v>8658</v>
      </c>
      <c r="F2658" s="74" t="s">
        <v>8659</v>
      </c>
      <c r="G2658" s="74" t="s">
        <v>8659</v>
      </c>
      <c r="H2658" s="74" t="str">
        <f t="shared" si="169"/>
        <v>B60</v>
      </c>
      <c r="I2658" s="74" t="str">
        <f>IF(ISERROR(VLOOKUP(H2658,BD!BN$2:BO$51,2,FALSE)),"",VLOOKUP(H2658,BD!BN$2:BO$51,2,FALSE))</f>
        <v>BLOQUE 60</v>
      </c>
      <c r="J2658" s="74" t="str">
        <f t="shared" si="171"/>
        <v>SA</v>
      </c>
      <c r="K2658" s="74" t="str">
        <f t="shared" si="170"/>
        <v>SACHA</v>
      </c>
      <c r="L2658" s="74" t="str">
        <f t="shared" si="170"/>
        <v>PAD H</v>
      </c>
      <c r="M2658" s="74" t="str">
        <f t="shared" si="172"/>
        <v>SACHA-H238</v>
      </c>
      <c r="N2658" s="71" t="s">
        <v>3382</v>
      </c>
    </row>
    <row r="2659" spans="1:14" hidden="1">
      <c r="A2659" s="74" t="s">
        <v>2960</v>
      </c>
      <c r="B2659" s="74" t="s">
        <v>7976</v>
      </c>
      <c r="C2659" s="74" t="s">
        <v>3124</v>
      </c>
      <c r="D2659" s="74" t="s">
        <v>3613</v>
      </c>
      <c r="E2659" s="74" t="s">
        <v>8660</v>
      </c>
      <c r="F2659" s="74" t="s">
        <v>8661</v>
      </c>
      <c r="G2659" s="74" t="s">
        <v>8661</v>
      </c>
      <c r="H2659" s="74" t="str">
        <f t="shared" si="169"/>
        <v>B60</v>
      </c>
      <c r="I2659" s="74" t="str">
        <f>IF(ISERROR(VLOOKUP(H2659,BD!BN$2:BO$51,2,FALSE)),"",VLOOKUP(H2659,BD!BN$2:BO$51,2,FALSE))</f>
        <v>BLOQUE 60</v>
      </c>
      <c r="J2659" s="74" t="str">
        <f t="shared" si="171"/>
        <v>SA</v>
      </c>
      <c r="K2659" s="74" t="str">
        <f t="shared" si="170"/>
        <v>SACHA</v>
      </c>
      <c r="L2659" s="74" t="str">
        <f t="shared" si="170"/>
        <v>PAD I</v>
      </c>
      <c r="M2659" s="74" t="str">
        <f t="shared" si="172"/>
        <v>SACHA-I179H</v>
      </c>
      <c r="N2659" s="71" t="s">
        <v>3382</v>
      </c>
    </row>
    <row r="2660" spans="1:14" hidden="1">
      <c r="A2660" s="74" t="s">
        <v>2960</v>
      </c>
      <c r="B2660" s="74" t="s">
        <v>7976</v>
      </c>
      <c r="C2660" s="74" t="s">
        <v>3124</v>
      </c>
      <c r="D2660" s="74" t="s">
        <v>3613</v>
      </c>
      <c r="E2660" s="74" t="s">
        <v>8662</v>
      </c>
      <c r="F2660" s="74" t="s">
        <v>8663</v>
      </c>
      <c r="G2660" s="74" t="s">
        <v>8663</v>
      </c>
      <c r="H2660" s="74" t="str">
        <f t="shared" si="169"/>
        <v>B60</v>
      </c>
      <c r="I2660" s="74" t="str">
        <f>IF(ISERROR(VLOOKUP(H2660,BD!BN$2:BO$51,2,FALSE)),"",VLOOKUP(H2660,BD!BN$2:BO$51,2,FALSE))</f>
        <v>BLOQUE 60</v>
      </c>
      <c r="J2660" s="74" t="str">
        <f t="shared" si="171"/>
        <v>SA</v>
      </c>
      <c r="K2660" s="74" t="str">
        <f t="shared" si="170"/>
        <v>SACHA</v>
      </c>
      <c r="L2660" s="74" t="str">
        <f t="shared" si="170"/>
        <v>PAD I</v>
      </c>
      <c r="M2660" s="74" t="str">
        <f t="shared" si="172"/>
        <v>SACHA-I067</v>
      </c>
      <c r="N2660" s="71" t="s">
        <v>3382</v>
      </c>
    </row>
    <row r="2661" spans="1:14" hidden="1">
      <c r="A2661" s="74" t="s">
        <v>2960</v>
      </c>
      <c r="B2661" s="74" t="s">
        <v>7976</v>
      </c>
      <c r="C2661" s="74" t="s">
        <v>3124</v>
      </c>
      <c r="D2661" s="74" t="s">
        <v>3613</v>
      </c>
      <c r="E2661" s="74" t="s">
        <v>8664</v>
      </c>
      <c r="F2661" s="74" t="s">
        <v>8665</v>
      </c>
      <c r="G2661" s="74" t="s">
        <v>8665</v>
      </c>
      <c r="H2661" s="74" t="str">
        <f t="shared" si="169"/>
        <v>B60</v>
      </c>
      <c r="I2661" s="74" t="str">
        <f>IF(ISERROR(VLOOKUP(H2661,BD!BN$2:BO$51,2,FALSE)),"",VLOOKUP(H2661,BD!BN$2:BO$51,2,FALSE))</f>
        <v>BLOQUE 60</v>
      </c>
      <c r="J2661" s="74" t="str">
        <f t="shared" si="171"/>
        <v>SA</v>
      </c>
      <c r="K2661" s="74" t="str">
        <f t="shared" si="170"/>
        <v>SACHA</v>
      </c>
      <c r="L2661" s="74" t="str">
        <f t="shared" si="170"/>
        <v>PAD I</v>
      </c>
      <c r="M2661" s="74" t="str">
        <f t="shared" si="172"/>
        <v>SACHA-I067B</v>
      </c>
      <c r="N2661" s="71" t="s">
        <v>3382</v>
      </c>
    </row>
    <row r="2662" spans="1:14" hidden="1">
      <c r="A2662" s="74" t="s">
        <v>2960</v>
      </c>
      <c r="B2662" s="74" t="s">
        <v>7976</v>
      </c>
      <c r="C2662" s="74" t="s">
        <v>3124</v>
      </c>
      <c r="D2662" s="74" t="s">
        <v>3613</v>
      </c>
      <c r="E2662" s="74" t="s">
        <v>8666</v>
      </c>
      <c r="F2662" s="74" t="s">
        <v>8667</v>
      </c>
      <c r="G2662" s="74" t="s">
        <v>8667</v>
      </c>
      <c r="H2662" s="74" t="str">
        <f t="shared" si="169"/>
        <v>B60</v>
      </c>
      <c r="I2662" s="74" t="str">
        <f>IF(ISERROR(VLOOKUP(H2662,BD!BN$2:BO$51,2,FALSE)),"",VLOOKUP(H2662,BD!BN$2:BO$51,2,FALSE))</f>
        <v>BLOQUE 60</v>
      </c>
      <c r="J2662" s="74" t="str">
        <f t="shared" si="171"/>
        <v>SA</v>
      </c>
      <c r="K2662" s="74" t="str">
        <f t="shared" si="170"/>
        <v>SACHA</v>
      </c>
      <c r="L2662" s="74" t="str">
        <f t="shared" si="170"/>
        <v>PAD I</v>
      </c>
      <c r="M2662" s="74" t="str">
        <f t="shared" si="172"/>
        <v>SACHA-I200</v>
      </c>
      <c r="N2662" s="71" t="s">
        <v>3382</v>
      </c>
    </row>
    <row r="2663" spans="1:14" hidden="1">
      <c r="A2663" s="74" t="s">
        <v>2960</v>
      </c>
      <c r="B2663" s="74" t="s">
        <v>7976</v>
      </c>
      <c r="C2663" s="74" t="s">
        <v>3124</v>
      </c>
      <c r="D2663" s="74" t="s">
        <v>3613</v>
      </c>
      <c r="E2663" s="74" t="s">
        <v>8668</v>
      </c>
      <c r="F2663" s="74" t="s">
        <v>8669</v>
      </c>
      <c r="G2663" s="74" t="s">
        <v>8669</v>
      </c>
      <c r="H2663" s="74" t="str">
        <f t="shared" si="169"/>
        <v>B60</v>
      </c>
      <c r="I2663" s="74" t="str">
        <f>IF(ISERROR(VLOOKUP(H2663,BD!BN$2:BO$51,2,FALSE)),"",VLOOKUP(H2663,BD!BN$2:BO$51,2,FALSE))</f>
        <v>BLOQUE 60</v>
      </c>
      <c r="J2663" s="74" t="str">
        <f t="shared" si="171"/>
        <v>SA</v>
      </c>
      <c r="K2663" s="74" t="str">
        <f t="shared" si="170"/>
        <v>SACHA</v>
      </c>
      <c r="L2663" s="74" t="str">
        <f t="shared" si="170"/>
        <v>PAD I</v>
      </c>
      <c r="M2663" s="74" t="str">
        <f t="shared" si="172"/>
        <v>SACHA-I201</v>
      </c>
      <c r="N2663" s="71" t="s">
        <v>3382</v>
      </c>
    </row>
    <row r="2664" spans="1:14" hidden="1">
      <c r="A2664" s="74" t="s">
        <v>2960</v>
      </c>
      <c r="B2664" s="74" t="s">
        <v>7976</v>
      </c>
      <c r="C2664" s="74" t="s">
        <v>3124</v>
      </c>
      <c r="D2664" s="74" t="s">
        <v>3616</v>
      </c>
      <c r="E2664" s="74" t="s">
        <v>8670</v>
      </c>
      <c r="F2664" s="74" t="s">
        <v>8671</v>
      </c>
      <c r="G2664" s="74" t="s">
        <v>8671</v>
      </c>
      <c r="H2664" s="74" t="str">
        <f t="shared" si="169"/>
        <v>B60</v>
      </c>
      <c r="I2664" s="74" t="str">
        <f>IF(ISERROR(VLOOKUP(H2664,BD!BN$2:BO$51,2,FALSE)),"",VLOOKUP(H2664,BD!BN$2:BO$51,2,FALSE))</f>
        <v>BLOQUE 60</v>
      </c>
      <c r="J2664" s="74" t="str">
        <f t="shared" si="171"/>
        <v>SA</v>
      </c>
      <c r="K2664" s="74" t="str">
        <f t="shared" si="170"/>
        <v>SACHA</v>
      </c>
      <c r="L2664" s="74" t="str">
        <f t="shared" si="170"/>
        <v>PAD J</v>
      </c>
      <c r="M2664" s="74" t="str">
        <f t="shared" si="172"/>
        <v>SACHA-J203</v>
      </c>
      <c r="N2664" s="71" t="s">
        <v>3382</v>
      </c>
    </row>
    <row r="2665" spans="1:14" hidden="1">
      <c r="A2665" s="74" t="s">
        <v>2960</v>
      </c>
      <c r="B2665" s="74" t="s">
        <v>7976</v>
      </c>
      <c r="C2665" s="74" t="s">
        <v>3124</v>
      </c>
      <c r="D2665" s="74" t="s">
        <v>3616</v>
      </c>
      <c r="E2665" s="74" t="s">
        <v>8672</v>
      </c>
      <c r="F2665" s="74" t="s">
        <v>8673</v>
      </c>
      <c r="G2665" s="74" t="s">
        <v>8673</v>
      </c>
      <c r="H2665" s="74" t="str">
        <f t="shared" si="169"/>
        <v>B60</v>
      </c>
      <c r="I2665" s="74" t="str">
        <f>IF(ISERROR(VLOOKUP(H2665,BD!BN$2:BO$51,2,FALSE)),"",VLOOKUP(H2665,BD!BN$2:BO$51,2,FALSE))</f>
        <v>BLOQUE 60</v>
      </c>
      <c r="J2665" s="74" t="str">
        <f t="shared" si="171"/>
        <v>SA</v>
      </c>
      <c r="K2665" s="74" t="str">
        <f t="shared" si="170"/>
        <v>SACHA</v>
      </c>
      <c r="L2665" s="74" t="str">
        <f t="shared" si="170"/>
        <v>PAD J</v>
      </c>
      <c r="M2665" s="74" t="str">
        <f t="shared" si="172"/>
        <v>SACHA-J206</v>
      </c>
      <c r="N2665" s="71" t="s">
        <v>3382</v>
      </c>
    </row>
    <row r="2666" spans="1:14" hidden="1">
      <c r="A2666" s="74" t="s">
        <v>2960</v>
      </c>
      <c r="B2666" s="74" t="s">
        <v>7976</v>
      </c>
      <c r="C2666" s="74" t="s">
        <v>3124</v>
      </c>
      <c r="D2666" s="74" t="s">
        <v>3616</v>
      </c>
      <c r="E2666" s="74" t="s">
        <v>8674</v>
      </c>
      <c r="F2666" s="74" t="s">
        <v>8675</v>
      </c>
      <c r="G2666" s="74" t="s">
        <v>8675</v>
      </c>
      <c r="H2666" s="74" t="str">
        <f t="shared" si="169"/>
        <v>B60</v>
      </c>
      <c r="I2666" s="74" t="str">
        <f>IF(ISERROR(VLOOKUP(H2666,BD!BN$2:BO$51,2,FALSE)),"",VLOOKUP(H2666,BD!BN$2:BO$51,2,FALSE))</f>
        <v>BLOQUE 60</v>
      </c>
      <c r="J2666" s="74" t="str">
        <f t="shared" si="171"/>
        <v>SA</v>
      </c>
      <c r="K2666" s="74" t="str">
        <f t="shared" si="170"/>
        <v>SACHA</v>
      </c>
      <c r="L2666" s="74" t="str">
        <f t="shared" si="170"/>
        <v>PAD J</v>
      </c>
      <c r="M2666" s="74" t="str">
        <f t="shared" si="172"/>
        <v>SACHA-J094</v>
      </c>
      <c r="N2666" s="71" t="s">
        <v>3382</v>
      </c>
    </row>
    <row r="2667" spans="1:14" hidden="1">
      <c r="A2667" s="74" t="s">
        <v>2960</v>
      </c>
      <c r="B2667" s="74" t="s">
        <v>7976</v>
      </c>
      <c r="C2667" s="74" t="s">
        <v>3124</v>
      </c>
      <c r="D2667" s="74" t="s">
        <v>3616</v>
      </c>
      <c r="E2667" s="74" t="s">
        <v>8676</v>
      </c>
      <c r="F2667" s="74" t="s">
        <v>8677</v>
      </c>
      <c r="G2667" s="74" t="s">
        <v>8677</v>
      </c>
      <c r="H2667" s="74" t="str">
        <f t="shared" si="169"/>
        <v>B60</v>
      </c>
      <c r="I2667" s="74" t="str">
        <f>IF(ISERROR(VLOOKUP(H2667,BD!BN$2:BO$51,2,FALSE)),"",VLOOKUP(H2667,BD!BN$2:BO$51,2,FALSE))</f>
        <v>BLOQUE 60</v>
      </c>
      <c r="J2667" s="74" t="str">
        <f t="shared" si="171"/>
        <v>SA</v>
      </c>
      <c r="K2667" s="74" t="str">
        <f t="shared" si="170"/>
        <v>SACHA</v>
      </c>
      <c r="L2667" s="74" t="str">
        <f t="shared" si="170"/>
        <v>PAD J</v>
      </c>
      <c r="M2667" s="74" t="str">
        <f t="shared" si="172"/>
        <v>SACHA-J173H</v>
      </c>
      <c r="N2667" s="71" t="s">
        <v>3382</v>
      </c>
    </row>
    <row r="2668" spans="1:14" hidden="1">
      <c r="A2668" s="74" t="s">
        <v>2960</v>
      </c>
      <c r="B2668" s="74" t="s">
        <v>7976</v>
      </c>
      <c r="C2668" s="74" t="s">
        <v>3124</v>
      </c>
      <c r="D2668" s="74" t="s">
        <v>3616</v>
      </c>
      <c r="E2668" s="74" t="s">
        <v>8678</v>
      </c>
      <c r="F2668" s="74" t="s">
        <v>8679</v>
      </c>
      <c r="G2668" s="74" t="s">
        <v>8679</v>
      </c>
      <c r="H2668" s="74" t="str">
        <f t="shared" si="169"/>
        <v>B60</v>
      </c>
      <c r="I2668" s="74" t="str">
        <f>IF(ISERROR(VLOOKUP(H2668,BD!BN$2:BO$51,2,FALSE)),"",VLOOKUP(H2668,BD!BN$2:BO$51,2,FALSE))</f>
        <v>BLOQUE 60</v>
      </c>
      <c r="J2668" s="74" t="str">
        <f t="shared" si="171"/>
        <v>SA</v>
      </c>
      <c r="K2668" s="74" t="str">
        <f t="shared" si="170"/>
        <v>SACHA</v>
      </c>
      <c r="L2668" s="74" t="str">
        <f t="shared" si="170"/>
        <v>PAD J</v>
      </c>
      <c r="M2668" s="74" t="str">
        <f t="shared" si="172"/>
        <v>SACHA-J244</v>
      </c>
      <c r="N2668" s="71" t="s">
        <v>3382</v>
      </c>
    </row>
    <row r="2669" spans="1:14" hidden="1">
      <c r="A2669" s="74" t="s">
        <v>2960</v>
      </c>
      <c r="B2669" s="74" t="s">
        <v>7976</v>
      </c>
      <c r="C2669" s="74" t="s">
        <v>3124</v>
      </c>
      <c r="D2669" s="74" t="s">
        <v>3616</v>
      </c>
      <c r="E2669" s="74" t="s">
        <v>8680</v>
      </c>
      <c r="F2669" s="74" t="s">
        <v>8681</v>
      </c>
      <c r="G2669" s="74" t="s">
        <v>8681</v>
      </c>
      <c r="H2669" s="74" t="str">
        <f t="shared" si="169"/>
        <v>B60</v>
      </c>
      <c r="I2669" s="74" t="str">
        <f>IF(ISERROR(VLOOKUP(H2669,BD!BN$2:BO$51,2,FALSE)),"",VLOOKUP(H2669,BD!BN$2:BO$51,2,FALSE))</f>
        <v>BLOQUE 60</v>
      </c>
      <c r="J2669" s="74" t="str">
        <f t="shared" si="171"/>
        <v>SA</v>
      </c>
      <c r="K2669" s="74" t="str">
        <f t="shared" si="170"/>
        <v>SACHA</v>
      </c>
      <c r="L2669" s="74" t="str">
        <f t="shared" si="170"/>
        <v>PAD J</v>
      </c>
      <c r="M2669" s="74" t="str">
        <f t="shared" si="172"/>
        <v>SACHA-J152</v>
      </c>
      <c r="N2669" s="71" t="s">
        <v>3382</v>
      </c>
    </row>
    <row r="2670" spans="1:14" hidden="1">
      <c r="A2670" s="74" t="s">
        <v>2960</v>
      </c>
      <c r="B2670" s="74" t="s">
        <v>7976</v>
      </c>
      <c r="C2670" s="74" t="s">
        <v>3124</v>
      </c>
      <c r="D2670" s="74" t="s">
        <v>3619</v>
      </c>
      <c r="E2670" s="74" t="s">
        <v>8682</v>
      </c>
      <c r="F2670" s="74" t="s">
        <v>8683</v>
      </c>
      <c r="G2670" s="74" t="s">
        <v>8683</v>
      </c>
      <c r="H2670" s="74" t="str">
        <f t="shared" si="169"/>
        <v>B60</v>
      </c>
      <c r="I2670" s="74" t="str">
        <f>IF(ISERROR(VLOOKUP(H2670,BD!BN$2:BO$51,2,FALSE)),"",VLOOKUP(H2670,BD!BN$2:BO$51,2,FALSE))</f>
        <v>BLOQUE 60</v>
      </c>
      <c r="J2670" s="74" t="str">
        <f t="shared" si="171"/>
        <v>SA</v>
      </c>
      <c r="K2670" s="74" t="str">
        <f t="shared" si="170"/>
        <v>SACHA</v>
      </c>
      <c r="L2670" s="74" t="str">
        <f t="shared" si="170"/>
        <v>PAD K</v>
      </c>
      <c r="M2670" s="74" t="str">
        <f t="shared" si="172"/>
        <v>SACHA-K187</v>
      </c>
      <c r="N2670" s="71" t="s">
        <v>3382</v>
      </c>
    </row>
    <row r="2671" spans="1:14" hidden="1">
      <c r="A2671" s="74" t="s">
        <v>2960</v>
      </c>
      <c r="B2671" s="74" t="s">
        <v>7976</v>
      </c>
      <c r="C2671" s="74" t="s">
        <v>3124</v>
      </c>
      <c r="D2671" s="74" t="s">
        <v>3619</v>
      </c>
      <c r="E2671" s="74" t="s">
        <v>8684</v>
      </c>
      <c r="F2671" s="74" t="s">
        <v>8685</v>
      </c>
      <c r="G2671" s="74" t="s">
        <v>8685</v>
      </c>
      <c r="H2671" s="74" t="str">
        <f>+A2671</f>
        <v>B60</v>
      </c>
      <c r="I2671" s="74" t="str">
        <f>IF(ISERROR(VLOOKUP(H2671,BD!BN$2:BO$51,2,FALSE)),"",VLOOKUP(H2671,BD!BN$2:BO$51,2,FALSE))</f>
        <v>BLOQUE 60</v>
      </c>
      <c r="J2671" s="74" t="str">
        <f>IF(B2671="","",B2671)</f>
        <v>SA</v>
      </c>
      <c r="K2671" s="74" t="str">
        <f>+C2671</f>
        <v>SACHA</v>
      </c>
      <c r="L2671" s="74" t="str">
        <f>+D2671</f>
        <v>PAD K</v>
      </c>
      <c r="M2671" s="74" t="str">
        <f t="shared" si="172"/>
        <v>SACHA-K199</v>
      </c>
      <c r="N2671" s="71" t="s">
        <v>3382</v>
      </c>
    </row>
    <row r="2672" spans="1:14" hidden="1">
      <c r="A2672" s="74" t="s">
        <v>2960</v>
      </c>
      <c r="B2672" s="74" t="s">
        <v>7976</v>
      </c>
      <c r="C2672" s="74" t="s">
        <v>3124</v>
      </c>
      <c r="D2672" s="74" t="s">
        <v>3619</v>
      </c>
      <c r="E2672" s="74" t="s">
        <v>8684</v>
      </c>
      <c r="F2672" s="74" t="s">
        <v>8685</v>
      </c>
      <c r="G2672" s="74" t="s">
        <v>8686</v>
      </c>
      <c r="H2672" s="74" t="str">
        <f t="shared" si="169"/>
        <v>B60</v>
      </c>
      <c r="I2672" s="74" t="str">
        <f>IF(ISERROR(VLOOKUP(H2672,BD!BN$2:BO$51,2,FALSE)),"",VLOOKUP(H2672,BD!BN$2:BO$51,2,FALSE))</f>
        <v>BLOQUE 60</v>
      </c>
      <c r="J2672" s="74" t="str">
        <f t="shared" si="171"/>
        <v>SA</v>
      </c>
      <c r="K2672" s="74" t="str">
        <f t="shared" si="170"/>
        <v>SACHA</v>
      </c>
      <c r="L2672" s="74" t="str">
        <f t="shared" si="170"/>
        <v>PAD K</v>
      </c>
      <c r="M2672" s="74" t="str">
        <f t="shared" si="172"/>
        <v>SACHA-K199R1</v>
      </c>
      <c r="N2672" s="71" t="s">
        <v>3578</v>
      </c>
    </row>
    <row r="2673" spans="1:14" hidden="1">
      <c r="A2673" s="74" t="s">
        <v>2960</v>
      </c>
      <c r="B2673" s="74" t="s">
        <v>7976</v>
      </c>
      <c r="C2673" s="74" t="s">
        <v>3124</v>
      </c>
      <c r="D2673" s="74" t="s">
        <v>3619</v>
      </c>
      <c r="E2673" s="74" t="s">
        <v>8687</v>
      </c>
      <c r="F2673" s="74" t="s">
        <v>8688</v>
      </c>
      <c r="G2673" s="74" t="s">
        <v>8688</v>
      </c>
      <c r="H2673" s="74" t="str">
        <f t="shared" si="169"/>
        <v>B60</v>
      </c>
      <c r="I2673" s="74" t="str">
        <f>IF(ISERROR(VLOOKUP(H2673,BD!BN$2:BO$51,2,FALSE)),"",VLOOKUP(H2673,BD!BN$2:BO$51,2,FALSE))</f>
        <v>BLOQUE 60</v>
      </c>
      <c r="J2673" s="74" t="str">
        <f t="shared" si="171"/>
        <v>SA</v>
      </c>
      <c r="K2673" s="74" t="str">
        <f t="shared" si="170"/>
        <v>SACHA</v>
      </c>
      <c r="L2673" s="74" t="str">
        <f t="shared" si="170"/>
        <v>PAD K</v>
      </c>
      <c r="M2673" s="74" t="str">
        <f t="shared" si="172"/>
        <v>SACHA-K194</v>
      </c>
      <c r="N2673" s="71" t="s">
        <v>3382</v>
      </c>
    </row>
    <row r="2674" spans="1:14" hidden="1">
      <c r="A2674" s="74" t="s">
        <v>2960</v>
      </c>
      <c r="B2674" s="74" t="s">
        <v>7976</v>
      </c>
      <c r="C2674" s="74" t="s">
        <v>3124</v>
      </c>
      <c r="D2674" s="74" t="s">
        <v>3619</v>
      </c>
      <c r="E2674" s="74" t="s">
        <v>8689</v>
      </c>
      <c r="F2674" s="74" t="s">
        <v>8690</v>
      </c>
      <c r="G2674" s="74" t="s">
        <v>8690</v>
      </c>
      <c r="H2674" s="74" t="str">
        <f t="shared" si="169"/>
        <v>B60</v>
      </c>
      <c r="I2674" s="74" t="str">
        <f>IF(ISERROR(VLOOKUP(H2674,BD!BN$2:BO$51,2,FALSE)),"",VLOOKUP(H2674,BD!BN$2:BO$51,2,FALSE))</f>
        <v>BLOQUE 60</v>
      </c>
      <c r="J2674" s="74" t="str">
        <f t="shared" si="171"/>
        <v>SA</v>
      </c>
      <c r="K2674" s="74" t="str">
        <f t="shared" si="170"/>
        <v>SACHA</v>
      </c>
      <c r="L2674" s="74" t="str">
        <f t="shared" si="170"/>
        <v>PAD K</v>
      </c>
      <c r="M2674" s="74" t="str">
        <f t="shared" si="172"/>
        <v>SACHA-K195</v>
      </c>
      <c r="N2674" s="71" t="s">
        <v>3382</v>
      </c>
    </row>
    <row r="2675" spans="1:14" hidden="1">
      <c r="A2675" s="74" t="s">
        <v>2960</v>
      </c>
      <c r="B2675" s="74" t="s">
        <v>7976</v>
      </c>
      <c r="C2675" s="74" t="s">
        <v>3124</v>
      </c>
      <c r="D2675" s="74" t="s">
        <v>3619</v>
      </c>
      <c r="E2675" s="74" t="s">
        <v>8691</v>
      </c>
      <c r="F2675" s="74" t="s">
        <v>8692</v>
      </c>
      <c r="G2675" s="74" t="s">
        <v>8692</v>
      </c>
      <c r="H2675" s="74" t="str">
        <f t="shared" si="169"/>
        <v>B60</v>
      </c>
      <c r="I2675" s="74" t="str">
        <f>IF(ISERROR(VLOOKUP(H2675,BD!BN$2:BO$51,2,FALSE)),"",VLOOKUP(H2675,BD!BN$2:BO$51,2,FALSE))</f>
        <v>BLOQUE 60</v>
      </c>
      <c r="J2675" s="74" t="str">
        <f t="shared" si="171"/>
        <v>SA</v>
      </c>
      <c r="K2675" s="74" t="str">
        <f t="shared" si="170"/>
        <v>SACHA</v>
      </c>
      <c r="L2675" s="74" t="str">
        <f t="shared" si="170"/>
        <v>PAD K</v>
      </c>
      <c r="M2675" s="74" t="str">
        <f t="shared" si="172"/>
        <v>SACHA-K196</v>
      </c>
      <c r="N2675" s="71" t="s">
        <v>3382</v>
      </c>
    </row>
    <row r="2676" spans="1:14" hidden="1">
      <c r="A2676" s="74" t="s">
        <v>2960</v>
      </c>
      <c r="B2676" s="74" t="s">
        <v>7976</v>
      </c>
      <c r="C2676" s="74" t="s">
        <v>3124</v>
      </c>
      <c r="D2676" s="74" t="s">
        <v>3619</v>
      </c>
      <c r="E2676" s="74" t="s">
        <v>8693</v>
      </c>
      <c r="F2676" s="74" t="s">
        <v>8694</v>
      </c>
      <c r="G2676" s="74" t="s">
        <v>8694</v>
      </c>
      <c r="H2676" s="74" t="str">
        <f t="shared" si="169"/>
        <v>B60</v>
      </c>
      <c r="I2676" s="74" t="str">
        <f>IF(ISERROR(VLOOKUP(H2676,BD!BN$2:BO$51,2,FALSE)),"",VLOOKUP(H2676,BD!BN$2:BO$51,2,FALSE))</f>
        <v>BLOQUE 60</v>
      </c>
      <c r="J2676" s="74" t="str">
        <f t="shared" si="171"/>
        <v>SA</v>
      </c>
      <c r="K2676" s="74" t="str">
        <f t="shared" si="170"/>
        <v>SACHA</v>
      </c>
      <c r="L2676" s="74" t="str">
        <f t="shared" si="170"/>
        <v>PAD K</v>
      </c>
      <c r="M2676" s="74" t="str">
        <f t="shared" si="172"/>
        <v>SACHA-K100</v>
      </c>
      <c r="N2676" s="71" t="s">
        <v>3382</v>
      </c>
    </row>
    <row r="2677" spans="1:14" hidden="1">
      <c r="A2677" s="74" t="s">
        <v>2960</v>
      </c>
      <c r="B2677" s="74" t="s">
        <v>7976</v>
      </c>
      <c r="C2677" s="74" t="s">
        <v>3124</v>
      </c>
      <c r="D2677" s="74" t="s">
        <v>3668</v>
      </c>
      <c r="E2677" s="74" t="s">
        <v>8695</v>
      </c>
      <c r="F2677" s="74" t="s">
        <v>8696</v>
      </c>
      <c r="G2677" s="74" t="s">
        <v>8696</v>
      </c>
      <c r="H2677" s="74" t="str">
        <f t="shared" ref="H2677:H2743" si="173">+A2677</f>
        <v>B60</v>
      </c>
      <c r="I2677" s="74" t="str">
        <f>IF(ISERROR(VLOOKUP(H2677,BD!BN$2:BO$51,2,FALSE)),"",VLOOKUP(H2677,BD!BN$2:BO$51,2,FALSE))</f>
        <v>BLOQUE 60</v>
      </c>
      <c r="J2677" s="74" t="str">
        <f t="shared" si="171"/>
        <v>SA</v>
      </c>
      <c r="K2677" s="74" t="str">
        <f t="shared" si="170"/>
        <v>SACHA</v>
      </c>
      <c r="L2677" s="74" t="str">
        <f t="shared" si="170"/>
        <v>PAD L</v>
      </c>
      <c r="M2677" s="74" t="str">
        <f t="shared" si="172"/>
        <v>SACHA-L172</v>
      </c>
      <c r="N2677" s="71" t="s">
        <v>3382</v>
      </c>
    </row>
    <row r="2678" spans="1:14" hidden="1">
      <c r="A2678" s="74" t="s">
        <v>2960</v>
      </c>
      <c r="B2678" s="74" t="s">
        <v>7976</v>
      </c>
      <c r="C2678" s="74" t="s">
        <v>3124</v>
      </c>
      <c r="D2678" s="74" t="s">
        <v>3668</v>
      </c>
      <c r="E2678" s="74" t="s">
        <v>8697</v>
      </c>
      <c r="F2678" s="74" t="s">
        <v>8698</v>
      </c>
      <c r="G2678" s="74" t="s">
        <v>8698</v>
      </c>
      <c r="H2678" s="74" t="str">
        <f t="shared" si="173"/>
        <v>B60</v>
      </c>
      <c r="I2678" s="74" t="str">
        <f>IF(ISERROR(VLOOKUP(H2678,BD!BN$2:BO$51,2,FALSE)),"",VLOOKUP(H2678,BD!BN$2:BO$51,2,FALSE))</f>
        <v>BLOQUE 60</v>
      </c>
      <c r="J2678" s="74" t="str">
        <f t="shared" si="171"/>
        <v>SA</v>
      </c>
      <c r="K2678" s="74" t="str">
        <f t="shared" si="170"/>
        <v>SACHA</v>
      </c>
      <c r="L2678" s="74" t="str">
        <f t="shared" si="170"/>
        <v>PAD L</v>
      </c>
      <c r="M2678" s="74" t="str">
        <f t="shared" si="172"/>
        <v>SACHA-L111</v>
      </c>
      <c r="N2678" s="71" t="s">
        <v>3382</v>
      </c>
    </row>
    <row r="2679" spans="1:14" hidden="1">
      <c r="A2679" s="74" t="s">
        <v>2960</v>
      </c>
      <c r="B2679" s="74" t="s">
        <v>7976</v>
      </c>
      <c r="C2679" s="74" t="s">
        <v>3124</v>
      </c>
      <c r="D2679" s="74" t="s">
        <v>3671</v>
      </c>
      <c r="E2679" s="74" t="s">
        <v>8699</v>
      </c>
      <c r="F2679" s="74" t="s">
        <v>8700</v>
      </c>
      <c r="G2679" s="74" t="s">
        <v>8700</v>
      </c>
      <c r="H2679" s="74" t="str">
        <f t="shared" si="173"/>
        <v>B60</v>
      </c>
      <c r="I2679" s="74" t="str">
        <f>IF(ISERROR(VLOOKUP(H2679,BD!BN$2:BO$51,2,FALSE)),"",VLOOKUP(H2679,BD!BN$2:BO$51,2,FALSE))</f>
        <v>BLOQUE 60</v>
      </c>
      <c r="J2679" s="74" t="str">
        <f t="shared" si="171"/>
        <v>SA</v>
      </c>
      <c r="K2679" s="74" t="str">
        <f t="shared" si="170"/>
        <v>SACHA</v>
      </c>
      <c r="L2679" s="74" t="str">
        <f t="shared" si="170"/>
        <v>PAD M</v>
      </c>
      <c r="M2679" s="74" t="str">
        <f t="shared" si="172"/>
        <v>SACHA-M332</v>
      </c>
      <c r="N2679" s="71" t="s">
        <v>3382</v>
      </c>
    </row>
    <row r="2680" spans="1:14" hidden="1">
      <c r="A2680" s="74" t="s">
        <v>2960</v>
      </c>
      <c r="B2680" s="74" t="s">
        <v>7976</v>
      </c>
      <c r="C2680" s="74" t="s">
        <v>3124</v>
      </c>
      <c r="D2680" s="74" t="s">
        <v>3671</v>
      </c>
      <c r="E2680" s="74" t="s">
        <v>8701</v>
      </c>
      <c r="F2680" s="74" t="s">
        <v>8702</v>
      </c>
      <c r="G2680" s="74" t="s">
        <v>8702</v>
      </c>
      <c r="H2680" s="74" t="str">
        <f t="shared" si="173"/>
        <v>B60</v>
      </c>
      <c r="I2680" s="74" t="str">
        <f>IF(ISERROR(VLOOKUP(H2680,BD!BN$2:BO$51,2,FALSE)),"",VLOOKUP(H2680,BD!BN$2:BO$51,2,FALSE))</f>
        <v>BLOQUE 60</v>
      </c>
      <c r="J2680" s="74" t="str">
        <f t="shared" si="171"/>
        <v>SA</v>
      </c>
      <c r="K2680" s="74" t="str">
        <f t="shared" si="170"/>
        <v>SACHA</v>
      </c>
      <c r="L2680" s="74" t="str">
        <f t="shared" si="170"/>
        <v>PAD M</v>
      </c>
      <c r="M2680" s="74" t="str">
        <f t="shared" si="172"/>
        <v>SACHA-M333</v>
      </c>
      <c r="N2680" s="71" t="s">
        <v>3382</v>
      </c>
    </row>
    <row r="2681" spans="1:14" hidden="1">
      <c r="A2681" s="74" t="s">
        <v>2960</v>
      </c>
      <c r="B2681" s="74" t="s">
        <v>7976</v>
      </c>
      <c r="C2681" s="74" t="s">
        <v>3124</v>
      </c>
      <c r="D2681" s="74" t="s">
        <v>3671</v>
      </c>
      <c r="E2681" s="74" t="s">
        <v>8703</v>
      </c>
      <c r="F2681" s="74" t="s">
        <v>8704</v>
      </c>
      <c r="G2681" s="74" t="s">
        <v>8704</v>
      </c>
      <c r="H2681" s="74" t="str">
        <f t="shared" si="173"/>
        <v>B60</v>
      </c>
      <c r="I2681" s="74" t="str">
        <f>IF(ISERROR(VLOOKUP(H2681,BD!BN$2:BO$51,2,FALSE)),"",VLOOKUP(H2681,BD!BN$2:BO$51,2,FALSE))</f>
        <v>BLOQUE 60</v>
      </c>
      <c r="J2681" s="74" t="str">
        <f t="shared" si="171"/>
        <v>SA</v>
      </c>
      <c r="K2681" s="74" t="str">
        <f t="shared" si="170"/>
        <v>SACHA</v>
      </c>
      <c r="L2681" s="74" t="str">
        <f t="shared" si="170"/>
        <v>PAD M</v>
      </c>
      <c r="M2681" s="74" t="str">
        <f t="shared" si="172"/>
        <v>SACHA-M330</v>
      </c>
      <c r="N2681" s="71" t="s">
        <v>3382</v>
      </c>
    </row>
    <row r="2682" spans="1:14" hidden="1">
      <c r="A2682" s="74" t="s">
        <v>2960</v>
      </c>
      <c r="B2682" s="74" t="s">
        <v>7976</v>
      </c>
      <c r="C2682" s="74" t="s">
        <v>3124</v>
      </c>
      <c r="D2682" s="74" t="s">
        <v>3671</v>
      </c>
      <c r="E2682" s="74" t="s">
        <v>8705</v>
      </c>
      <c r="F2682" s="74" t="s">
        <v>8706</v>
      </c>
      <c r="G2682" s="74" t="s">
        <v>8706</v>
      </c>
      <c r="H2682" s="74" t="str">
        <f t="shared" si="173"/>
        <v>B60</v>
      </c>
      <c r="I2682" s="74" t="str">
        <f>IF(ISERROR(VLOOKUP(H2682,BD!BN$2:BO$51,2,FALSE)),"",VLOOKUP(H2682,BD!BN$2:BO$51,2,FALSE))</f>
        <v>BLOQUE 60</v>
      </c>
      <c r="J2682" s="74" t="str">
        <f t="shared" si="171"/>
        <v>SA</v>
      </c>
      <c r="K2682" s="74" t="str">
        <f t="shared" si="170"/>
        <v>SACHA</v>
      </c>
      <c r="L2682" s="74" t="str">
        <f t="shared" si="170"/>
        <v>PAD M</v>
      </c>
      <c r="M2682" s="74" t="str">
        <f t="shared" si="172"/>
        <v>SACHA-M331</v>
      </c>
      <c r="N2682" s="71" t="s">
        <v>3382</v>
      </c>
    </row>
    <row r="2683" spans="1:14" hidden="1">
      <c r="A2683" s="74" t="s">
        <v>2960</v>
      </c>
      <c r="B2683" s="74" t="s">
        <v>7976</v>
      </c>
      <c r="C2683" s="74" t="s">
        <v>3124</v>
      </c>
      <c r="D2683" s="74" t="s">
        <v>3671</v>
      </c>
      <c r="E2683" s="74" t="s">
        <v>8707</v>
      </c>
      <c r="F2683" s="74" t="s">
        <v>8708</v>
      </c>
      <c r="G2683" s="74" t="s">
        <v>8708</v>
      </c>
      <c r="H2683" s="74" t="str">
        <f t="shared" si="173"/>
        <v>B60</v>
      </c>
      <c r="I2683" s="74" t="str">
        <f>IF(ISERROR(VLOOKUP(H2683,BD!BN$2:BO$51,2,FALSE)),"",VLOOKUP(H2683,BD!BN$2:BO$51,2,FALSE))</f>
        <v>BLOQUE 60</v>
      </c>
      <c r="J2683" s="74" t="str">
        <f t="shared" si="171"/>
        <v>SA</v>
      </c>
      <c r="K2683" s="74" t="str">
        <f t="shared" si="170"/>
        <v>SACHA</v>
      </c>
      <c r="L2683" s="74" t="str">
        <f t="shared" si="170"/>
        <v>PAD M</v>
      </c>
      <c r="M2683" s="74" t="str">
        <f t="shared" si="172"/>
        <v>SACHA-M340</v>
      </c>
      <c r="N2683" s="71" t="s">
        <v>3382</v>
      </c>
    </row>
    <row r="2684" spans="1:14" hidden="1">
      <c r="A2684" s="74" t="s">
        <v>2960</v>
      </c>
      <c r="B2684" s="74" t="s">
        <v>7976</v>
      </c>
      <c r="C2684" s="74" t="s">
        <v>3124</v>
      </c>
      <c r="D2684" s="74" t="s">
        <v>3671</v>
      </c>
      <c r="E2684" s="74" t="s">
        <v>8709</v>
      </c>
      <c r="F2684" s="74" t="s">
        <v>8710</v>
      </c>
      <c r="G2684" s="74" t="s">
        <v>8710</v>
      </c>
      <c r="H2684" s="74" t="str">
        <f t="shared" si="173"/>
        <v>B60</v>
      </c>
      <c r="I2684" s="74" t="str">
        <f>IF(ISERROR(VLOOKUP(H2684,BD!BN$2:BO$51,2,FALSE)),"",VLOOKUP(H2684,BD!BN$2:BO$51,2,FALSE))</f>
        <v>BLOQUE 60</v>
      </c>
      <c r="J2684" s="74" t="str">
        <f t="shared" si="171"/>
        <v>SA</v>
      </c>
      <c r="K2684" s="74" t="str">
        <f t="shared" si="170"/>
        <v>SACHA</v>
      </c>
      <c r="L2684" s="74" t="str">
        <f t="shared" si="170"/>
        <v>PAD M</v>
      </c>
      <c r="M2684" s="74" t="str">
        <f t="shared" si="172"/>
        <v>SACHA-M342</v>
      </c>
      <c r="N2684" s="71" t="s">
        <v>3382</v>
      </c>
    </row>
    <row r="2685" spans="1:14" hidden="1">
      <c r="A2685" s="74" t="s">
        <v>2960</v>
      </c>
      <c r="B2685" s="74" t="s">
        <v>7976</v>
      </c>
      <c r="C2685" s="74" t="s">
        <v>3124</v>
      </c>
      <c r="D2685" s="74" t="s">
        <v>3671</v>
      </c>
      <c r="E2685" s="74" t="s">
        <v>8711</v>
      </c>
      <c r="F2685" s="74" t="s">
        <v>8712</v>
      </c>
      <c r="G2685" s="74" t="s">
        <v>8712</v>
      </c>
      <c r="H2685" s="74" t="str">
        <f t="shared" si="173"/>
        <v>B60</v>
      </c>
      <c r="I2685" s="74" t="str">
        <f>IF(ISERROR(VLOOKUP(H2685,BD!BN$2:BO$51,2,FALSE)),"",VLOOKUP(H2685,BD!BN$2:BO$51,2,FALSE))</f>
        <v>BLOQUE 60</v>
      </c>
      <c r="J2685" s="74" t="str">
        <f t="shared" si="171"/>
        <v>SA</v>
      </c>
      <c r="K2685" s="74" t="str">
        <f t="shared" si="170"/>
        <v>SACHA</v>
      </c>
      <c r="L2685" s="74" t="str">
        <f t="shared" si="170"/>
        <v>PAD M</v>
      </c>
      <c r="M2685" s="74" t="str">
        <f t="shared" si="172"/>
        <v>SACHA-M146</v>
      </c>
      <c r="N2685" s="71" t="s">
        <v>3382</v>
      </c>
    </row>
    <row r="2686" spans="1:14" hidden="1">
      <c r="A2686" s="74" t="s">
        <v>2960</v>
      </c>
      <c r="B2686" s="74" t="s">
        <v>7976</v>
      </c>
      <c r="C2686" s="74" t="s">
        <v>3124</v>
      </c>
      <c r="D2686" s="74" t="s">
        <v>4120</v>
      </c>
      <c r="E2686" s="74" t="s">
        <v>8713</v>
      </c>
      <c r="F2686" s="74" t="s">
        <v>8714</v>
      </c>
      <c r="G2686" s="74" t="s">
        <v>8714</v>
      </c>
      <c r="H2686" s="74" t="str">
        <f t="shared" si="173"/>
        <v>B60</v>
      </c>
      <c r="I2686" s="74" t="str">
        <f>IF(ISERROR(VLOOKUP(H2686,BD!BN$2:BO$51,2,FALSE)),"",VLOOKUP(H2686,BD!BN$2:BO$51,2,FALSE))</f>
        <v>BLOQUE 60</v>
      </c>
      <c r="J2686" s="74" t="str">
        <f t="shared" si="171"/>
        <v>SA</v>
      </c>
      <c r="K2686" s="74" t="str">
        <f t="shared" si="170"/>
        <v>SACHA</v>
      </c>
      <c r="L2686" s="74" t="str">
        <f t="shared" si="170"/>
        <v>PAD N</v>
      </c>
      <c r="M2686" s="74" t="str">
        <f t="shared" si="172"/>
        <v>SACHA-N163</v>
      </c>
      <c r="N2686" s="71" t="s">
        <v>3382</v>
      </c>
    </row>
    <row r="2687" spans="1:14" hidden="1">
      <c r="A2687" s="74" t="s">
        <v>2960</v>
      </c>
      <c r="B2687" s="74" t="s">
        <v>7976</v>
      </c>
      <c r="C2687" s="74" t="s">
        <v>3124</v>
      </c>
      <c r="D2687" s="74" t="s">
        <v>4120</v>
      </c>
      <c r="E2687" s="74" t="s">
        <v>8713</v>
      </c>
      <c r="F2687" s="74" t="s">
        <v>8714</v>
      </c>
      <c r="G2687" s="74" t="s">
        <v>8715</v>
      </c>
      <c r="H2687" s="74" t="str">
        <f>+A2687</f>
        <v>B60</v>
      </c>
      <c r="I2687" s="74" t="str">
        <f>IF(ISERROR(VLOOKUP(H2687,BD!BN$2:BO$51,2,FALSE)),"",VLOOKUP(H2687,BD!BN$2:BO$51,2,FALSE))</f>
        <v>BLOQUE 60</v>
      </c>
      <c r="J2687" s="74" t="str">
        <f t="shared" si="171"/>
        <v>SA</v>
      </c>
      <c r="K2687" s="74" t="str">
        <f>+C2687</f>
        <v>SACHA</v>
      </c>
      <c r="L2687" s="74" t="str">
        <f>+D2687</f>
        <v>PAD N</v>
      </c>
      <c r="M2687" s="74" t="str">
        <f t="shared" si="172"/>
        <v>SACHA-N163S1</v>
      </c>
      <c r="N2687" s="71" t="s">
        <v>3382</v>
      </c>
    </row>
    <row r="2688" spans="1:14" hidden="1">
      <c r="A2688" s="74" t="s">
        <v>2960</v>
      </c>
      <c r="B2688" s="74" t="s">
        <v>7976</v>
      </c>
      <c r="C2688" s="74" t="s">
        <v>3124</v>
      </c>
      <c r="D2688" s="74" t="s">
        <v>4120</v>
      </c>
      <c r="E2688" s="74" t="s">
        <v>8716</v>
      </c>
      <c r="F2688" s="74" t="s">
        <v>8717</v>
      </c>
      <c r="G2688" s="74" t="s">
        <v>8717</v>
      </c>
      <c r="H2688" s="74" t="str">
        <f t="shared" si="173"/>
        <v>B60</v>
      </c>
      <c r="I2688" s="74" t="str">
        <f>IF(ISERROR(VLOOKUP(H2688,BD!BN$2:BO$51,2,FALSE)),"",VLOOKUP(H2688,BD!BN$2:BO$51,2,FALSE))</f>
        <v>BLOQUE 60</v>
      </c>
      <c r="J2688" s="74" t="str">
        <f t="shared" si="171"/>
        <v>SA</v>
      </c>
      <c r="K2688" s="74" t="str">
        <f t="shared" si="170"/>
        <v>SACHA</v>
      </c>
      <c r="L2688" s="74" t="str">
        <f t="shared" si="170"/>
        <v>PAD N</v>
      </c>
      <c r="M2688" s="74" t="str">
        <f t="shared" si="172"/>
        <v>SACHA-N171H</v>
      </c>
      <c r="N2688" s="71" t="s">
        <v>3382</v>
      </c>
    </row>
    <row r="2689" spans="1:14" hidden="1">
      <c r="A2689" s="74" t="s">
        <v>2960</v>
      </c>
      <c r="B2689" s="74" t="s">
        <v>7976</v>
      </c>
      <c r="C2689" s="74" t="s">
        <v>3124</v>
      </c>
      <c r="D2689" s="74" t="s">
        <v>4120</v>
      </c>
      <c r="E2689" s="74" t="s">
        <v>8718</v>
      </c>
      <c r="F2689" s="74" t="s">
        <v>8719</v>
      </c>
      <c r="G2689" s="74" t="s">
        <v>8719</v>
      </c>
      <c r="H2689" s="74" t="str">
        <f>+A2689</f>
        <v>B60</v>
      </c>
      <c r="I2689" s="74" t="str">
        <f>IF(ISERROR(VLOOKUP(H2689,BD!BN$2:BO$51,2,FALSE)),"",VLOOKUP(H2689,BD!BN$2:BO$51,2,FALSE))</f>
        <v>BLOQUE 60</v>
      </c>
      <c r="J2689" s="74" t="str">
        <f t="shared" si="171"/>
        <v>SA</v>
      </c>
      <c r="K2689" s="74" t="str">
        <f>+C2689</f>
        <v>SACHA</v>
      </c>
      <c r="L2689" s="74" t="str">
        <f>+D2689</f>
        <v>PAD N</v>
      </c>
      <c r="M2689" s="74" t="str">
        <f t="shared" si="172"/>
        <v>SACHA-N148</v>
      </c>
      <c r="N2689" s="71" t="s">
        <v>3382</v>
      </c>
    </row>
    <row r="2690" spans="1:14" hidden="1">
      <c r="A2690" s="74" t="s">
        <v>2960</v>
      </c>
      <c r="B2690" s="74" t="s">
        <v>7976</v>
      </c>
      <c r="C2690" s="74" t="s">
        <v>3124</v>
      </c>
      <c r="D2690" s="74" t="s">
        <v>4120</v>
      </c>
      <c r="E2690" s="74" t="s">
        <v>8718</v>
      </c>
      <c r="F2690" s="74" t="s">
        <v>8719</v>
      </c>
      <c r="G2690" s="74" t="s">
        <v>8720</v>
      </c>
      <c r="H2690" s="74" t="str">
        <f t="shared" si="173"/>
        <v>B60</v>
      </c>
      <c r="I2690" s="74" t="str">
        <f>IF(ISERROR(VLOOKUP(H2690,BD!BN$2:BO$51,2,FALSE)),"",VLOOKUP(H2690,BD!BN$2:BO$51,2,FALSE))</f>
        <v>BLOQUE 60</v>
      </c>
      <c r="J2690" s="74" t="str">
        <f t="shared" si="171"/>
        <v>SA</v>
      </c>
      <c r="K2690" s="74" t="str">
        <f t="shared" si="170"/>
        <v>SACHA</v>
      </c>
      <c r="L2690" s="74" t="str">
        <f t="shared" si="170"/>
        <v>PAD N</v>
      </c>
      <c r="M2690" s="74" t="str">
        <f t="shared" si="172"/>
        <v>SACHA-N148S1</v>
      </c>
      <c r="N2690" s="71" t="s">
        <v>3382</v>
      </c>
    </row>
    <row r="2691" spans="1:14" hidden="1">
      <c r="A2691" s="74" t="s">
        <v>2960</v>
      </c>
      <c r="B2691" s="74" t="s">
        <v>7976</v>
      </c>
      <c r="C2691" s="74" t="s">
        <v>3124</v>
      </c>
      <c r="D2691" s="74" t="s">
        <v>4123</v>
      </c>
      <c r="E2691" s="74" t="s">
        <v>8721</v>
      </c>
      <c r="F2691" s="74" t="s">
        <v>8722</v>
      </c>
      <c r="G2691" s="74" t="s">
        <v>8722</v>
      </c>
      <c r="H2691" s="74" t="str">
        <f t="shared" si="173"/>
        <v>B60</v>
      </c>
      <c r="I2691" s="74" t="str">
        <f>IF(ISERROR(VLOOKUP(H2691,BD!BN$2:BO$51,2,FALSE)),"",VLOOKUP(H2691,BD!BN$2:BO$51,2,FALSE))</f>
        <v>BLOQUE 60</v>
      </c>
      <c r="J2691" s="74" t="str">
        <f t="shared" si="171"/>
        <v>SA</v>
      </c>
      <c r="K2691" s="74" t="str">
        <f t="shared" si="170"/>
        <v>SACHA</v>
      </c>
      <c r="L2691" s="74" t="str">
        <f t="shared" si="170"/>
        <v>PAD O</v>
      </c>
      <c r="M2691" s="74" t="str">
        <f t="shared" si="172"/>
        <v>SACHA-O222</v>
      </c>
      <c r="N2691" s="71" t="s">
        <v>3382</v>
      </c>
    </row>
    <row r="2692" spans="1:14" hidden="1">
      <c r="A2692" s="74" t="s">
        <v>2960</v>
      </c>
      <c r="B2692" s="74" t="s">
        <v>7976</v>
      </c>
      <c r="C2692" s="74" t="s">
        <v>3124</v>
      </c>
      <c r="D2692" s="74" t="s">
        <v>4123</v>
      </c>
      <c r="E2692" s="74" t="s">
        <v>8723</v>
      </c>
      <c r="F2692" s="74" t="s">
        <v>8724</v>
      </c>
      <c r="G2692" s="74" t="s">
        <v>8724</v>
      </c>
      <c r="H2692" s="74" t="str">
        <f t="shared" si="173"/>
        <v>B60</v>
      </c>
      <c r="I2692" s="74" t="str">
        <f>IF(ISERROR(VLOOKUP(H2692,BD!BN$2:BO$51,2,FALSE)),"",VLOOKUP(H2692,BD!BN$2:BO$51,2,FALSE))</f>
        <v>BLOQUE 60</v>
      </c>
      <c r="J2692" s="74" t="str">
        <f t="shared" si="171"/>
        <v>SA</v>
      </c>
      <c r="K2692" s="74" t="str">
        <f t="shared" si="170"/>
        <v>SACHA</v>
      </c>
      <c r="L2692" s="74" t="str">
        <f t="shared" si="170"/>
        <v>PAD O</v>
      </c>
      <c r="M2692" s="74" t="str">
        <f t="shared" si="172"/>
        <v>SACHA-O223</v>
      </c>
      <c r="N2692" s="71" t="s">
        <v>3382</v>
      </c>
    </row>
    <row r="2693" spans="1:14" hidden="1">
      <c r="A2693" s="74" t="s">
        <v>2960</v>
      </c>
      <c r="B2693" s="74" t="s">
        <v>7976</v>
      </c>
      <c r="C2693" s="74" t="s">
        <v>3124</v>
      </c>
      <c r="D2693" s="74" t="s">
        <v>4123</v>
      </c>
      <c r="E2693" s="74" t="s">
        <v>8725</v>
      </c>
      <c r="F2693" s="74" t="s">
        <v>8726</v>
      </c>
      <c r="G2693" s="74" t="s">
        <v>8726</v>
      </c>
      <c r="H2693" s="74" t="str">
        <f t="shared" si="173"/>
        <v>B60</v>
      </c>
      <c r="I2693" s="74" t="str">
        <f>IF(ISERROR(VLOOKUP(H2693,BD!BN$2:BO$51,2,FALSE)),"",VLOOKUP(H2693,BD!BN$2:BO$51,2,FALSE))</f>
        <v>BLOQUE 60</v>
      </c>
      <c r="J2693" s="74" t="str">
        <f t="shared" si="171"/>
        <v>SA</v>
      </c>
      <c r="K2693" s="74" t="str">
        <f t="shared" ref="K2693:L2760" si="174">+C2693</f>
        <v>SACHA</v>
      </c>
      <c r="L2693" s="74" t="str">
        <f t="shared" si="174"/>
        <v>PAD O</v>
      </c>
      <c r="M2693" s="74" t="str">
        <f t="shared" si="172"/>
        <v>SACHA-O224</v>
      </c>
      <c r="N2693" s="71" t="s">
        <v>3382</v>
      </c>
    </row>
    <row r="2694" spans="1:14" hidden="1">
      <c r="A2694" s="74" t="s">
        <v>2960</v>
      </c>
      <c r="B2694" s="74" t="s">
        <v>7976</v>
      </c>
      <c r="C2694" s="74" t="s">
        <v>3124</v>
      </c>
      <c r="D2694" s="74" t="s">
        <v>4123</v>
      </c>
      <c r="E2694" s="74" t="s">
        <v>8727</v>
      </c>
      <c r="F2694" s="74" t="s">
        <v>8728</v>
      </c>
      <c r="G2694" s="74" t="s">
        <v>8728</v>
      </c>
      <c r="H2694" s="74" t="str">
        <f t="shared" si="173"/>
        <v>B60</v>
      </c>
      <c r="I2694" s="74" t="str">
        <f>IF(ISERROR(VLOOKUP(H2694,BD!BN$2:BO$51,2,FALSE)),"",VLOOKUP(H2694,BD!BN$2:BO$51,2,FALSE))</f>
        <v>BLOQUE 60</v>
      </c>
      <c r="J2694" s="74" t="str">
        <f t="shared" si="171"/>
        <v>SA</v>
      </c>
      <c r="K2694" s="74" t="str">
        <f t="shared" si="174"/>
        <v>SACHA</v>
      </c>
      <c r="L2694" s="74" t="str">
        <f t="shared" si="174"/>
        <v>PAD O</v>
      </c>
      <c r="M2694" s="74" t="str">
        <f t="shared" si="172"/>
        <v>SACHA-O234</v>
      </c>
      <c r="N2694" s="71" t="s">
        <v>3382</v>
      </c>
    </row>
    <row r="2695" spans="1:14" hidden="1">
      <c r="A2695" s="74" t="s">
        <v>2960</v>
      </c>
      <c r="B2695" s="74" t="s">
        <v>7976</v>
      </c>
      <c r="C2695" s="74" t="s">
        <v>3124</v>
      </c>
      <c r="D2695" s="74" t="s">
        <v>4123</v>
      </c>
      <c r="E2695" s="74" t="s">
        <v>8729</v>
      </c>
      <c r="F2695" s="74" t="s">
        <v>8730</v>
      </c>
      <c r="G2695" s="74" t="s">
        <v>8730</v>
      </c>
      <c r="H2695" s="74" t="str">
        <f>+A2695</f>
        <v>B60</v>
      </c>
      <c r="I2695" s="74" t="str">
        <f>IF(ISERROR(VLOOKUP(H2695,BD!BN$2:BO$51,2,FALSE)),"",VLOOKUP(H2695,BD!BN$2:BO$51,2,FALSE))</f>
        <v>BLOQUE 60</v>
      </c>
      <c r="J2695" s="74" t="str">
        <f t="shared" si="171"/>
        <v>SA</v>
      </c>
      <c r="K2695" s="74" t="str">
        <f>+C2695</f>
        <v>SACHA</v>
      </c>
      <c r="L2695" s="74" t="str">
        <f>+D2695</f>
        <v>PAD O</v>
      </c>
      <c r="M2695" s="74" t="str">
        <f t="shared" si="172"/>
        <v>SACHA-O254H</v>
      </c>
      <c r="N2695" s="71" t="s">
        <v>3382</v>
      </c>
    </row>
    <row r="2696" spans="1:14" hidden="1">
      <c r="A2696" s="74" t="s">
        <v>2960</v>
      </c>
      <c r="B2696" s="74" t="s">
        <v>7976</v>
      </c>
      <c r="C2696" s="74" t="s">
        <v>3124</v>
      </c>
      <c r="D2696" s="74" t="s">
        <v>4123</v>
      </c>
      <c r="E2696" s="74" t="s">
        <v>8729</v>
      </c>
      <c r="F2696" s="74" t="s">
        <v>8730</v>
      </c>
      <c r="G2696" s="74" t="s">
        <v>8731</v>
      </c>
      <c r="H2696" s="74" t="str">
        <f t="shared" si="173"/>
        <v>B60</v>
      </c>
      <c r="I2696" s="74" t="str">
        <f>IF(ISERROR(VLOOKUP(H2696,BD!BN$2:BO$51,2,FALSE)),"",VLOOKUP(H2696,BD!BN$2:BO$51,2,FALSE))</f>
        <v>BLOQUE 60</v>
      </c>
      <c r="J2696" s="74" t="str">
        <f t="shared" si="171"/>
        <v>SA</v>
      </c>
      <c r="K2696" s="74" t="str">
        <f t="shared" si="174"/>
        <v>SACHA</v>
      </c>
      <c r="L2696" s="74" t="str">
        <f t="shared" si="174"/>
        <v>PAD O</v>
      </c>
      <c r="M2696" s="74" t="str">
        <f t="shared" si="172"/>
        <v>SACHA-O254HS1</v>
      </c>
      <c r="N2696" s="71" t="s">
        <v>3382</v>
      </c>
    </row>
    <row r="2697" spans="1:14" hidden="1">
      <c r="A2697" s="74" t="s">
        <v>2960</v>
      </c>
      <c r="B2697" s="74" t="s">
        <v>7976</v>
      </c>
      <c r="C2697" s="74" t="s">
        <v>3124</v>
      </c>
      <c r="D2697" s="74" t="s">
        <v>4123</v>
      </c>
      <c r="E2697" s="74" t="s">
        <v>8729</v>
      </c>
      <c r="F2697" s="74" t="s">
        <v>8730</v>
      </c>
      <c r="G2697" s="74" t="s">
        <v>8732</v>
      </c>
      <c r="H2697" s="74" t="str">
        <f t="shared" si="173"/>
        <v>B60</v>
      </c>
      <c r="I2697" s="74" t="str">
        <f>IF(ISERROR(VLOOKUP(H2697,BD!BN$2:BO$51,2,FALSE)),"",VLOOKUP(H2697,BD!BN$2:BO$51,2,FALSE))</f>
        <v>BLOQUE 60</v>
      </c>
      <c r="J2697" s="74" t="str">
        <f t="shared" si="171"/>
        <v>SA</v>
      </c>
      <c r="K2697" s="74" t="str">
        <f t="shared" si="174"/>
        <v>SACHA</v>
      </c>
      <c r="L2697" s="74" t="str">
        <f t="shared" si="174"/>
        <v>PAD O</v>
      </c>
      <c r="M2697" s="74" t="str">
        <f t="shared" si="172"/>
        <v>SACHA-O254HS2</v>
      </c>
      <c r="N2697" s="71" t="s">
        <v>3382</v>
      </c>
    </row>
    <row r="2698" spans="1:14" hidden="1">
      <c r="A2698" s="74" t="s">
        <v>2960</v>
      </c>
      <c r="B2698" s="74" t="s">
        <v>7976</v>
      </c>
      <c r="C2698" s="74" t="s">
        <v>3124</v>
      </c>
      <c r="D2698" s="74" t="s">
        <v>4123</v>
      </c>
      <c r="E2698" s="74" t="s">
        <v>8733</v>
      </c>
      <c r="F2698" s="74" t="s">
        <v>8734</v>
      </c>
      <c r="G2698" s="74" t="s">
        <v>8734</v>
      </c>
      <c r="H2698" s="74" t="str">
        <f t="shared" si="173"/>
        <v>B60</v>
      </c>
      <c r="I2698" s="74" t="str">
        <f>IF(ISERROR(VLOOKUP(H2698,BD!BN$2:BO$51,2,FALSE)),"",VLOOKUP(H2698,BD!BN$2:BO$51,2,FALSE))</f>
        <v>BLOQUE 60</v>
      </c>
      <c r="J2698" s="74" t="str">
        <f t="shared" si="171"/>
        <v>SA</v>
      </c>
      <c r="K2698" s="74" t="str">
        <f t="shared" si="174"/>
        <v>SACHA</v>
      </c>
      <c r="L2698" s="74" t="str">
        <f t="shared" si="174"/>
        <v>PAD O</v>
      </c>
      <c r="M2698" s="74" t="str">
        <f t="shared" si="172"/>
        <v>SACHA-O149</v>
      </c>
      <c r="N2698" s="71" t="s">
        <v>3382</v>
      </c>
    </row>
    <row r="2699" spans="1:14" hidden="1">
      <c r="A2699" s="74" t="s">
        <v>2960</v>
      </c>
      <c r="B2699" s="74" t="s">
        <v>7976</v>
      </c>
      <c r="C2699" s="74" t="s">
        <v>3124</v>
      </c>
      <c r="D2699" s="74" t="s">
        <v>4126</v>
      </c>
      <c r="E2699" s="74" t="s">
        <v>8735</v>
      </c>
      <c r="F2699" s="74" t="s">
        <v>8736</v>
      </c>
      <c r="G2699" s="74" t="s">
        <v>8736</v>
      </c>
      <c r="H2699" s="74" t="str">
        <f t="shared" si="173"/>
        <v>B60</v>
      </c>
      <c r="I2699" s="74" t="str">
        <f>IF(ISERROR(VLOOKUP(H2699,BD!BN$2:BO$51,2,FALSE)),"",VLOOKUP(H2699,BD!BN$2:BO$51,2,FALSE))</f>
        <v>BLOQUE 60</v>
      </c>
      <c r="J2699" s="74" t="str">
        <f t="shared" si="171"/>
        <v>SA</v>
      </c>
      <c r="K2699" s="74" t="str">
        <f t="shared" si="174"/>
        <v>SACHA</v>
      </c>
      <c r="L2699" s="74" t="str">
        <f t="shared" si="174"/>
        <v>PAD P</v>
      </c>
      <c r="M2699" s="74" t="str">
        <f t="shared" si="172"/>
        <v>SACHA-P181</v>
      </c>
      <c r="N2699" s="71" t="s">
        <v>3382</v>
      </c>
    </row>
    <row r="2700" spans="1:14" hidden="1">
      <c r="A2700" s="74" t="s">
        <v>2960</v>
      </c>
      <c r="B2700" s="74" t="s">
        <v>7976</v>
      </c>
      <c r="C2700" s="74" t="s">
        <v>3124</v>
      </c>
      <c r="D2700" s="74" t="s">
        <v>4126</v>
      </c>
      <c r="E2700" s="74" t="s">
        <v>8737</v>
      </c>
      <c r="F2700" s="74" t="s">
        <v>8738</v>
      </c>
      <c r="G2700" s="74" t="s">
        <v>8738</v>
      </c>
      <c r="H2700" s="74" t="str">
        <f t="shared" si="173"/>
        <v>B60</v>
      </c>
      <c r="I2700" s="74" t="str">
        <f>IF(ISERROR(VLOOKUP(H2700,BD!BN$2:BO$51,2,FALSE)),"",VLOOKUP(H2700,BD!BN$2:BO$51,2,FALSE))</f>
        <v>BLOQUE 60</v>
      </c>
      <c r="J2700" s="74" t="str">
        <f t="shared" si="171"/>
        <v>SA</v>
      </c>
      <c r="K2700" s="74" t="str">
        <f t="shared" si="174"/>
        <v>SACHA</v>
      </c>
      <c r="L2700" s="74" t="str">
        <f t="shared" si="174"/>
        <v>PAD P</v>
      </c>
      <c r="M2700" s="74" t="str">
        <f t="shared" si="172"/>
        <v>SACHA-P188</v>
      </c>
      <c r="N2700" s="71" t="s">
        <v>3382</v>
      </c>
    </row>
    <row r="2701" spans="1:14" hidden="1">
      <c r="A2701" s="74" t="s">
        <v>2960</v>
      </c>
      <c r="B2701" s="74" t="s">
        <v>7976</v>
      </c>
      <c r="C2701" s="74" t="s">
        <v>3124</v>
      </c>
      <c r="D2701" s="74" t="s">
        <v>4126</v>
      </c>
      <c r="E2701" s="74" t="s">
        <v>8739</v>
      </c>
      <c r="F2701" s="74" t="s">
        <v>8740</v>
      </c>
      <c r="G2701" s="74" t="s">
        <v>8740</v>
      </c>
      <c r="H2701" s="74" t="str">
        <f t="shared" si="173"/>
        <v>B60</v>
      </c>
      <c r="I2701" s="74" t="str">
        <f>IF(ISERROR(VLOOKUP(H2701,BD!BN$2:BO$51,2,FALSE)),"",VLOOKUP(H2701,BD!BN$2:BO$51,2,FALSE))</f>
        <v>BLOQUE 60</v>
      </c>
      <c r="J2701" s="74" t="str">
        <f t="shared" si="171"/>
        <v>SA</v>
      </c>
      <c r="K2701" s="74" t="str">
        <f t="shared" si="174"/>
        <v>SACHA</v>
      </c>
      <c r="L2701" s="74" t="str">
        <f t="shared" si="174"/>
        <v>PAD P</v>
      </c>
      <c r="M2701" s="74" t="str">
        <f t="shared" si="172"/>
        <v>SACHA-P151</v>
      </c>
      <c r="N2701" s="71" t="s">
        <v>3382</v>
      </c>
    </row>
    <row r="2702" spans="1:14" hidden="1">
      <c r="A2702" s="74" t="s">
        <v>2960</v>
      </c>
      <c r="B2702" s="74" t="s">
        <v>7976</v>
      </c>
      <c r="C2702" s="74" t="s">
        <v>3124</v>
      </c>
      <c r="D2702" s="74" t="s">
        <v>4126</v>
      </c>
      <c r="E2702" s="74" t="s">
        <v>8741</v>
      </c>
      <c r="F2702" s="74" t="s">
        <v>8742</v>
      </c>
      <c r="G2702" s="74" t="s">
        <v>8742</v>
      </c>
      <c r="H2702" s="74" t="str">
        <f t="shared" si="173"/>
        <v>B60</v>
      </c>
      <c r="I2702" s="74" t="str">
        <f>IF(ISERROR(VLOOKUP(H2702,BD!BN$2:BO$51,2,FALSE)),"",VLOOKUP(H2702,BD!BN$2:BO$51,2,FALSE))</f>
        <v>BLOQUE 60</v>
      </c>
      <c r="J2702" s="74" t="str">
        <f t="shared" si="171"/>
        <v>SA</v>
      </c>
      <c r="K2702" s="74" t="str">
        <f t="shared" si="174"/>
        <v>SACHA</v>
      </c>
      <c r="L2702" s="74" t="str">
        <f t="shared" si="174"/>
        <v>PAD P</v>
      </c>
      <c r="M2702" s="74" t="str">
        <f t="shared" si="172"/>
        <v>SACHA-P153</v>
      </c>
      <c r="N2702" s="71" t="s">
        <v>3382</v>
      </c>
    </row>
    <row r="2703" spans="1:14" hidden="1">
      <c r="A2703" s="74" t="s">
        <v>2960</v>
      </c>
      <c r="B2703" s="74" t="s">
        <v>7976</v>
      </c>
      <c r="C2703" s="74" t="s">
        <v>3124</v>
      </c>
      <c r="D2703" s="74" t="s">
        <v>8743</v>
      </c>
      <c r="E2703" s="74" t="s">
        <v>8744</v>
      </c>
      <c r="F2703" s="74" t="s">
        <v>8745</v>
      </c>
      <c r="G2703" s="74" t="s">
        <v>8745</v>
      </c>
      <c r="H2703" s="74" t="str">
        <f t="shared" si="173"/>
        <v>B60</v>
      </c>
      <c r="I2703" s="74" t="str">
        <f>IF(ISERROR(VLOOKUP(H2703,BD!BN$2:BO$51,2,FALSE)),"",VLOOKUP(H2703,BD!BN$2:BO$51,2,FALSE))</f>
        <v>BLOQUE 60</v>
      </c>
      <c r="J2703" s="74" t="str">
        <f t="shared" si="171"/>
        <v>SA</v>
      </c>
      <c r="K2703" s="74" t="str">
        <f t="shared" si="174"/>
        <v>SACHA</v>
      </c>
      <c r="L2703" s="74" t="str">
        <f t="shared" si="174"/>
        <v>PAD Q</v>
      </c>
      <c r="M2703" s="74" t="str">
        <f t="shared" si="172"/>
        <v>SACHA-Q158</v>
      </c>
      <c r="N2703" s="71" t="s">
        <v>3382</v>
      </c>
    </row>
    <row r="2704" spans="1:14" hidden="1">
      <c r="A2704" s="74" t="s">
        <v>2960</v>
      </c>
      <c r="B2704" s="74" t="s">
        <v>7976</v>
      </c>
      <c r="C2704" s="74" t="s">
        <v>3124</v>
      </c>
      <c r="D2704" s="74" t="s">
        <v>8743</v>
      </c>
      <c r="E2704" s="74" t="s">
        <v>8746</v>
      </c>
      <c r="F2704" s="74" t="s">
        <v>8747</v>
      </c>
      <c r="G2704" s="74" t="s">
        <v>8747</v>
      </c>
      <c r="H2704" s="74" t="str">
        <f t="shared" si="173"/>
        <v>B60</v>
      </c>
      <c r="I2704" s="74" t="str">
        <f>IF(ISERROR(VLOOKUP(H2704,BD!BN$2:BO$51,2,FALSE)),"",VLOOKUP(H2704,BD!BN$2:BO$51,2,FALSE))</f>
        <v>BLOQUE 60</v>
      </c>
      <c r="J2704" s="74" t="str">
        <f t="shared" si="171"/>
        <v>SA</v>
      </c>
      <c r="K2704" s="74" t="str">
        <f t="shared" si="174"/>
        <v>SACHA</v>
      </c>
      <c r="L2704" s="74" t="str">
        <f t="shared" si="174"/>
        <v>PAD Q</v>
      </c>
      <c r="M2704" s="74" t="str">
        <f t="shared" si="172"/>
        <v>SACHA-Q215</v>
      </c>
      <c r="N2704" s="71" t="s">
        <v>3382</v>
      </c>
    </row>
    <row r="2705" spans="1:14" hidden="1">
      <c r="A2705" s="74" t="s">
        <v>2960</v>
      </c>
      <c r="B2705" s="74" t="s">
        <v>7976</v>
      </c>
      <c r="C2705" s="74" t="s">
        <v>3124</v>
      </c>
      <c r="D2705" s="74" t="s">
        <v>8743</v>
      </c>
      <c r="E2705" s="74" t="s">
        <v>8748</v>
      </c>
      <c r="F2705" s="74" t="s">
        <v>8749</v>
      </c>
      <c r="G2705" s="74" t="s">
        <v>8749</v>
      </c>
      <c r="H2705" s="74" t="str">
        <f t="shared" si="173"/>
        <v>B60</v>
      </c>
      <c r="I2705" s="74" t="str">
        <f>IF(ISERROR(VLOOKUP(H2705,BD!BN$2:BO$51,2,FALSE)),"",VLOOKUP(H2705,BD!BN$2:BO$51,2,FALSE))</f>
        <v>BLOQUE 60</v>
      </c>
      <c r="J2705" s="74" t="str">
        <f t="shared" si="171"/>
        <v>SA</v>
      </c>
      <c r="K2705" s="74" t="str">
        <f t="shared" si="174"/>
        <v>SACHA</v>
      </c>
      <c r="L2705" s="74" t="str">
        <f t="shared" si="174"/>
        <v>PAD Q</v>
      </c>
      <c r="M2705" s="74" t="str">
        <f t="shared" si="172"/>
        <v>SACHA-Q216</v>
      </c>
      <c r="N2705" s="71" t="s">
        <v>3382</v>
      </c>
    </row>
    <row r="2706" spans="1:14" hidden="1">
      <c r="A2706" s="74" t="s">
        <v>2960</v>
      </c>
      <c r="B2706" s="74" t="s">
        <v>7976</v>
      </c>
      <c r="C2706" s="74" t="s">
        <v>3124</v>
      </c>
      <c r="D2706" s="74" t="s">
        <v>8743</v>
      </c>
      <c r="E2706" s="74" t="s">
        <v>8750</v>
      </c>
      <c r="F2706" s="74" t="s">
        <v>8751</v>
      </c>
      <c r="G2706" s="74" t="s">
        <v>8751</v>
      </c>
      <c r="H2706" s="74" t="str">
        <f t="shared" si="173"/>
        <v>B60</v>
      </c>
      <c r="I2706" s="74" t="str">
        <f>IF(ISERROR(VLOOKUP(H2706,BD!BN$2:BO$51,2,FALSE)),"",VLOOKUP(H2706,BD!BN$2:BO$51,2,FALSE))</f>
        <v>BLOQUE 60</v>
      </c>
      <c r="J2706" s="74" t="str">
        <f t="shared" si="171"/>
        <v>SA</v>
      </c>
      <c r="K2706" s="74" t="str">
        <f t="shared" si="174"/>
        <v>SACHA</v>
      </c>
      <c r="L2706" s="74" t="str">
        <f t="shared" si="174"/>
        <v>PAD Q</v>
      </c>
      <c r="M2706" s="74" t="str">
        <f t="shared" si="172"/>
        <v>SACHA-Q220</v>
      </c>
      <c r="N2706" s="71" t="s">
        <v>3382</v>
      </c>
    </row>
    <row r="2707" spans="1:14" hidden="1">
      <c r="A2707" s="74" t="s">
        <v>2960</v>
      </c>
      <c r="B2707" s="74" t="s">
        <v>7976</v>
      </c>
      <c r="C2707" s="74" t="s">
        <v>3124</v>
      </c>
      <c r="D2707" s="74" t="s">
        <v>8743</v>
      </c>
      <c r="E2707" s="74" t="s">
        <v>8752</v>
      </c>
      <c r="F2707" s="74" t="s">
        <v>8753</v>
      </c>
      <c r="G2707" s="74" t="s">
        <v>8753</v>
      </c>
      <c r="H2707" s="74" t="str">
        <f>+A2707</f>
        <v>B60</v>
      </c>
      <c r="I2707" s="74" t="str">
        <f>IF(ISERROR(VLOOKUP(H2707,BD!BN$2:BO$51,2,FALSE)),"",VLOOKUP(H2707,BD!BN$2:BO$51,2,FALSE))</f>
        <v>BLOQUE 60</v>
      </c>
      <c r="J2707" s="74" t="str">
        <f>IF(B2707="","",B2707)</f>
        <v>SA</v>
      </c>
      <c r="K2707" s="74" t="str">
        <f>+C2707</f>
        <v>SACHA</v>
      </c>
      <c r="L2707" s="74" t="str">
        <f>+D2707</f>
        <v>PAD Q</v>
      </c>
      <c r="M2707" s="74" t="str">
        <f t="shared" si="172"/>
        <v>SACHA-Q468</v>
      </c>
      <c r="N2707" s="71" t="s">
        <v>3578</v>
      </c>
    </row>
    <row r="2708" spans="1:14" hidden="1">
      <c r="A2708" s="74" t="s">
        <v>2960</v>
      </c>
      <c r="B2708" s="74" t="s">
        <v>7976</v>
      </c>
      <c r="C2708" s="74" t="s">
        <v>3124</v>
      </c>
      <c r="D2708" s="74" t="s">
        <v>8743</v>
      </c>
      <c r="E2708" s="74" t="s">
        <v>8754</v>
      </c>
      <c r="F2708" s="74" t="s">
        <v>8755</v>
      </c>
      <c r="G2708" s="74" t="s">
        <v>8755</v>
      </c>
      <c r="H2708" s="74" t="str">
        <f>+A2708</f>
        <v>B60</v>
      </c>
      <c r="I2708" s="74" t="str">
        <f>IF(ISERROR(VLOOKUP(H2708,BD!BN$2:BO$51,2,FALSE)),"",VLOOKUP(H2708,BD!BN$2:BO$51,2,FALSE))</f>
        <v>BLOQUE 60</v>
      </c>
      <c r="J2708" s="74" t="str">
        <f>IF(B2708="","",B2708)</f>
        <v>SA</v>
      </c>
      <c r="K2708" s="74" t="str">
        <f>+C2708</f>
        <v>SACHA</v>
      </c>
      <c r="L2708" s="74" t="str">
        <f>+D2708</f>
        <v>PAD Q</v>
      </c>
      <c r="M2708" s="74" t="str">
        <f t="shared" si="172"/>
        <v>SACHA-Q469</v>
      </c>
      <c r="N2708" s="71" t="s">
        <v>3578</v>
      </c>
    </row>
    <row r="2709" spans="1:14" hidden="1">
      <c r="A2709" s="74" t="s">
        <v>2960</v>
      </c>
      <c r="B2709" s="74" t="s">
        <v>7976</v>
      </c>
      <c r="C2709" s="74" t="s">
        <v>3124</v>
      </c>
      <c r="D2709" s="74" t="s">
        <v>7412</v>
      </c>
      <c r="E2709" s="74" t="s">
        <v>8756</v>
      </c>
      <c r="F2709" s="74" t="s">
        <v>8757</v>
      </c>
      <c r="G2709" s="74" t="s">
        <v>8757</v>
      </c>
      <c r="H2709" s="74" t="str">
        <f t="shared" si="173"/>
        <v>B60</v>
      </c>
      <c r="I2709" s="74" t="str">
        <f>IF(ISERROR(VLOOKUP(H2709,BD!BN$2:BO$51,2,FALSE)),"",VLOOKUP(H2709,BD!BN$2:BO$51,2,FALSE))</f>
        <v>BLOQUE 60</v>
      </c>
      <c r="J2709" s="74" t="str">
        <f t="shared" si="171"/>
        <v>SA</v>
      </c>
      <c r="K2709" s="74" t="str">
        <f t="shared" si="174"/>
        <v>SACHA</v>
      </c>
      <c r="L2709" s="74" t="str">
        <f t="shared" si="174"/>
        <v>PAD R</v>
      </c>
      <c r="M2709" s="74" t="str">
        <f t="shared" ref="M2709:M2772" si="175">+IF(F2709=F2708,E2709&amp;RIGHT(G2709,2),E2709)</f>
        <v>SACHA-R170</v>
      </c>
      <c r="N2709" s="71" t="s">
        <v>3382</v>
      </c>
    </row>
    <row r="2710" spans="1:14" hidden="1">
      <c r="A2710" s="74" t="s">
        <v>2960</v>
      </c>
      <c r="B2710" s="74" t="s">
        <v>7976</v>
      </c>
      <c r="C2710" s="74" t="s">
        <v>3124</v>
      </c>
      <c r="D2710" s="74" t="s">
        <v>7412</v>
      </c>
      <c r="E2710" s="74" t="s">
        <v>8758</v>
      </c>
      <c r="F2710" s="74" t="s">
        <v>8759</v>
      </c>
      <c r="G2710" s="74" t="s">
        <v>8759</v>
      </c>
      <c r="H2710" s="74" t="str">
        <f t="shared" si="173"/>
        <v>B60</v>
      </c>
      <c r="I2710" s="74" t="str">
        <f>IF(ISERROR(VLOOKUP(H2710,BD!BN$2:BO$51,2,FALSE)),"",VLOOKUP(H2710,BD!BN$2:BO$51,2,FALSE))</f>
        <v>BLOQUE 60</v>
      </c>
      <c r="J2710" s="74" t="str">
        <f t="shared" ref="J2710:J2777" si="176">IF(B2710="","",B2710)</f>
        <v>SA</v>
      </c>
      <c r="K2710" s="74" t="str">
        <f t="shared" si="174"/>
        <v>SACHA</v>
      </c>
      <c r="L2710" s="74" t="str">
        <f t="shared" si="174"/>
        <v>PAD R</v>
      </c>
      <c r="M2710" s="74" t="str">
        <f t="shared" si="175"/>
        <v>SACHA-R174</v>
      </c>
      <c r="N2710" s="71" t="s">
        <v>3382</v>
      </c>
    </row>
    <row r="2711" spans="1:14" hidden="1">
      <c r="A2711" s="74" t="s">
        <v>2960</v>
      </c>
      <c r="B2711" s="74" t="s">
        <v>7976</v>
      </c>
      <c r="C2711" s="74" t="s">
        <v>3124</v>
      </c>
      <c r="D2711" s="74" t="s">
        <v>7412</v>
      </c>
      <c r="E2711" s="74" t="s">
        <v>8758</v>
      </c>
      <c r="F2711" s="74" t="s">
        <v>8759</v>
      </c>
      <c r="G2711" s="74" t="s">
        <v>8760</v>
      </c>
      <c r="H2711" s="74" t="str">
        <f>+A2711</f>
        <v>B60</v>
      </c>
      <c r="I2711" s="74" t="str">
        <f>IF(ISERROR(VLOOKUP(H2711,BD!BN$2:BO$51,2,FALSE)),"",VLOOKUP(H2711,BD!BN$2:BO$51,2,FALSE))</f>
        <v>BLOQUE 60</v>
      </c>
      <c r="J2711" s="74" t="str">
        <f>IF(B2711="","",B2711)</f>
        <v>SA</v>
      </c>
      <c r="K2711" s="74" t="str">
        <f>+C2711</f>
        <v>SACHA</v>
      </c>
      <c r="L2711" s="74" t="str">
        <f>+D2711</f>
        <v>PAD R</v>
      </c>
      <c r="M2711" s="74" t="str">
        <f t="shared" si="175"/>
        <v>SACHA-R174S1</v>
      </c>
      <c r="N2711" s="71" t="s">
        <v>3382</v>
      </c>
    </row>
    <row r="2712" spans="1:14" hidden="1">
      <c r="A2712" s="74" t="s">
        <v>2960</v>
      </c>
      <c r="B2712" s="74" t="s">
        <v>7976</v>
      </c>
      <c r="C2712" s="74" t="s">
        <v>3124</v>
      </c>
      <c r="D2712" s="74" t="s">
        <v>7412</v>
      </c>
      <c r="E2712" s="74" t="s">
        <v>8761</v>
      </c>
      <c r="F2712" s="74" t="s">
        <v>8762</v>
      </c>
      <c r="G2712" s="74" t="s">
        <v>8762</v>
      </c>
      <c r="H2712" s="74" t="str">
        <f t="shared" si="173"/>
        <v>B60</v>
      </c>
      <c r="I2712" s="74" t="str">
        <f>IF(ISERROR(VLOOKUP(H2712,BD!BN$2:BO$51,2,FALSE)),"",VLOOKUP(H2712,BD!BN$2:BO$51,2,FALSE))</f>
        <v>BLOQUE 60</v>
      </c>
      <c r="J2712" s="74" t="str">
        <f t="shared" si="176"/>
        <v>SA</v>
      </c>
      <c r="K2712" s="74" t="str">
        <f t="shared" si="174"/>
        <v>SACHA</v>
      </c>
      <c r="L2712" s="74" t="str">
        <f t="shared" si="174"/>
        <v>PAD R</v>
      </c>
      <c r="M2712" s="74" t="str">
        <f t="shared" si="175"/>
        <v>SACHA-R175H</v>
      </c>
      <c r="N2712" s="71" t="s">
        <v>3382</v>
      </c>
    </row>
    <row r="2713" spans="1:14" hidden="1">
      <c r="A2713" s="74" t="s">
        <v>2960</v>
      </c>
      <c r="B2713" s="74" t="s">
        <v>7976</v>
      </c>
      <c r="C2713" s="74" t="s">
        <v>3124</v>
      </c>
      <c r="D2713" s="74" t="s">
        <v>7417</v>
      </c>
      <c r="E2713" s="74" t="s">
        <v>8763</v>
      </c>
      <c r="F2713" s="74" t="s">
        <v>8764</v>
      </c>
      <c r="G2713" s="74" t="s">
        <v>8764</v>
      </c>
      <c r="H2713" s="74" t="str">
        <f t="shared" si="173"/>
        <v>B60</v>
      </c>
      <c r="I2713" s="74" t="str">
        <f>IF(ISERROR(VLOOKUP(H2713,BD!BN$2:BO$51,2,FALSE)),"",VLOOKUP(H2713,BD!BN$2:BO$51,2,FALSE))</f>
        <v>BLOQUE 60</v>
      </c>
      <c r="J2713" s="74" t="str">
        <f t="shared" si="176"/>
        <v>SA</v>
      </c>
      <c r="K2713" s="74" t="str">
        <f t="shared" si="174"/>
        <v>SACHA</v>
      </c>
      <c r="L2713" s="74" t="str">
        <f t="shared" si="174"/>
        <v>PAD S</v>
      </c>
      <c r="M2713" s="74" t="str">
        <f t="shared" si="175"/>
        <v>SACHA-S286</v>
      </c>
      <c r="N2713" s="71" t="s">
        <v>3382</v>
      </c>
    </row>
    <row r="2714" spans="1:14" hidden="1">
      <c r="A2714" s="74" t="s">
        <v>2960</v>
      </c>
      <c r="B2714" s="74" t="s">
        <v>7976</v>
      </c>
      <c r="C2714" s="74" t="s">
        <v>3124</v>
      </c>
      <c r="D2714" s="74" t="s">
        <v>7417</v>
      </c>
      <c r="E2714" s="74" t="s">
        <v>8765</v>
      </c>
      <c r="F2714" s="74" t="s">
        <v>8766</v>
      </c>
      <c r="G2714" s="74" t="s">
        <v>8766</v>
      </c>
      <c r="H2714" s="74" t="str">
        <f t="shared" si="173"/>
        <v>B60</v>
      </c>
      <c r="I2714" s="74" t="str">
        <f>IF(ISERROR(VLOOKUP(H2714,BD!BN$2:BO$51,2,FALSE)),"",VLOOKUP(H2714,BD!BN$2:BO$51,2,FALSE))</f>
        <v>BLOQUE 60</v>
      </c>
      <c r="J2714" s="74" t="str">
        <f t="shared" si="176"/>
        <v>SA</v>
      </c>
      <c r="K2714" s="74" t="str">
        <f t="shared" si="174"/>
        <v>SACHA</v>
      </c>
      <c r="L2714" s="74" t="str">
        <f t="shared" si="174"/>
        <v>PAD S</v>
      </c>
      <c r="M2714" s="74" t="str">
        <f t="shared" si="175"/>
        <v>SACHA-S287</v>
      </c>
      <c r="N2714" s="71" t="s">
        <v>3382</v>
      </c>
    </row>
    <row r="2715" spans="1:14" hidden="1">
      <c r="A2715" s="74" t="s">
        <v>2960</v>
      </c>
      <c r="B2715" s="74" t="s">
        <v>7976</v>
      </c>
      <c r="C2715" s="74" t="s">
        <v>3124</v>
      </c>
      <c r="D2715" s="74" t="s">
        <v>7417</v>
      </c>
      <c r="E2715" s="74" t="s">
        <v>8767</v>
      </c>
      <c r="F2715" s="74" t="s">
        <v>8768</v>
      </c>
      <c r="G2715" s="74" t="s">
        <v>8768</v>
      </c>
      <c r="H2715" s="74" t="str">
        <f t="shared" si="173"/>
        <v>B60</v>
      </c>
      <c r="I2715" s="74" t="str">
        <f>IF(ISERROR(VLOOKUP(H2715,BD!BN$2:BO$51,2,FALSE)),"",VLOOKUP(H2715,BD!BN$2:BO$51,2,FALSE))</f>
        <v>BLOQUE 60</v>
      </c>
      <c r="J2715" s="74" t="str">
        <f t="shared" si="176"/>
        <v>SA</v>
      </c>
      <c r="K2715" s="74" t="str">
        <f t="shared" si="174"/>
        <v>SACHA</v>
      </c>
      <c r="L2715" s="74" t="str">
        <f t="shared" si="174"/>
        <v>PAD S</v>
      </c>
      <c r="M2715" s="74" t="str">
        <f t="shared" si="175"/>
        <v>SACHA-S288</v>
      </c>
      <c r="N2715" s="71" t="s">
        <v>3382</v>
      </c>
    </row>
    <row r="2716" spans="1:14" hidden="1">
      <c r="A2716" s="74" t="s">
        <v>2960</v>
      </c>
      <c r="B2716" s="74" t="s">
        <v>7976</v>
      </c>
      <c r="C2716" s="74" t="s">
        <v>3124</v>
      </c>
      <c r="D2716" s="74" t="s">
        <v>7417</v>
      </c>
      <c r="E2716" s="74" t="s">
        <v>8769</v>
      </c>
      <c r="F2716" s="74" t="s">
        <v>8770</v>
      </c>
      <c r="G2716" s="74" t="s">
        <v>8770</v>
      </c>
      <c r="H2716" s="74" t="str">
        <f t="shared" si="173"/>
        <v>B60</v>
      </c>
      <c r="I2716" s="74" t="str">
        <f>IF(ISERROR(VLOOKUP(H2716,BD!BN$2:BO$51,2,FALSE)),"",VLOOKUP(H2716,BD!BN$2:BO$51,2,FALSE))</f>
        <v>BLOQUE 60</v>
      </c>
      <c r="J2716" s="74" t="str">
        <f t="shared" si="176"/>
        <v>SA</v>
      </c>
      <c r="K2716" s="74" t="str">
        <f t="shared" si="174"/>
        <v>SACHA</v>
      </c>
      <c r="L2716" s="74" t="str">
        <f t="shared" si="174"/>
        <v>PAD S</v>
      </c>
      <c r="M2716" s="74" t="str">
        <f t="shared" si="175"/>
        <v>SACHA-S265</v>
      </c>
      <c r="N2716" s="71" t="s">
        <v>3382</v>
      </c>
    </row>
    <row r="2717" spans="1:14" hidden="1">
      <c r="A2717" s="74" t="s">
        <v>2960</v>
      </c>
      <c r="B2717" s="74" t="s">
        <v>7976</v>
      </c>
      <c r="C2717" s="74" t="s">
        <v>3124</v>
      </c>
      <c r="D2717" s="74" t="s">
        <v>7417</v>
      </c>
      <c r="E2717" s="74" t="s">
        <v>8769</v>
      </c>
      <c r="F2717" s="74" t="s">
        <v>8770</v>
      </c>
      <c r="G2717" s="74" t="s">
        <v>8771</v>
      </c>
      <c r="H2717" s="74" t="str">
        <f t="shared" si="173"/>
        <v>B60</v>
      </c>
      <c r="I2717" s="74" t="str">
        <f>IF(ISERROR(VLOOKUP(H2717,BD!BN$2:BO$51,2,FALSE)),"",VLOOKUP(H2717,BD!BN$2:BO$51,2,FALSE))</f>
        <v>BLOQUE 60</v>
      </c>
      <c r="J2717" s="74" t="str">
        <f t="shared" si="176"/>
        <v>SA</v>
      </c>
      <c r="K2717" s="74" t="str">
        <f t="shared" si="174"/>
        <v>SACHA</v>
      </c>
      <c r="L2717" s="74" t="str">
        <f t="shared" si="174"/>
        <v>PAD S</v>
      </c>
      <c r="M2717" s="74" t="str">
        <f t="shared" si="175"/>
        <v>SACHA-S265R1</v>
      </c>
      <c r="N2717" s="71" t="s">
        <v>3578</v>
      </c>
    </row>
    <row r="2718" spans="1:14" hidden="1">
      <c r="A2718" s="74" t="s">
        <v>2960</v>
      </c>
      <c r="B2718" s="74" t="s">
        <v>7976</v>
      </c>
      <c r="C2718" s="74" t="s">
        <v>3124</v>
      </c>
      <c r="D2718" s="74" t="s">
        <v>7417</v>
      </c>
      <c r="E2718" s="74" t="s">
        <v>8772</v>
      </c>
      <c r="F2718" s="74" t="s">
        <v>8773</v>
      </c>
      <c r="G2718" s="74" t="s">
        <v>8773</v>
      </c>
      <c r="H2718" s="74" t="str">
        <f t="shared" si="173"/>
        <v>B60</v>
      </c>
      <c r="I2718" s="74" t="str">
        <f>IF(ISERROR(VLOOKUP(H2718,BD!BN$2:BO$51,2,FALSE)),"",VLOOKUP(H2718,BD!BN$2:BO$51,2,FALSE))</f>
        <v>BLOQUE 60</v>
      </c>
      <c r="J2718" s="74" t="str">
        <f t="shared" si="176"/>
        <v>SA</v>
      </c>
      <c r="K2718" s="74" t="str">
        <f t="shared" si="174"/>
        <v>SACHA</v>
      </c>
      <c r="L2718" s="74" t="str">
        <f t="shared" si="174"/>
        <v>PAD S</v>
      </c>
      <c r="M2718" s="74" t="str">
        <f t="shared" si="175"/>
        <v>SACHA-S266</v>
      </c>
      <c r="N2718" s="71" t="s">
        <v>3382</v>
      </c>
    </row>
    <row r="2719" spans="1:14" hidden="1">
      <c r="A2719" s="74" t="s">
        <v>2960</v>
      </c>
      <c r="B2719" s="74" t="s">
        <v>7976</v>
      </c>
      <c r="C2719" s="74" t="s">
        <v>3124</v>
      </c>
      <c r="D2719" s="74" t="s">
        <v>7417</v>
      </c>
      <c r="E2719" s="74" t="s">
        <v>8774</v>
      </c>
      <c r="F2719" s="74" t="s">
        <v>8775</v>
      </c>
      <c r="G2719" s="74" t="s">
        <v>8775</v>
      </c>
      <c r="H2719" s="74" t="str">
        <f t="shared" si="173"/>
        <v>B60</v>
      </c>
      <c r="I2719" s="74" t="str">
        <f>IF(ISERROR(VLOOKUP(H2719,BD!BN$2:BO$51,2,FALSE)),"",VLOOKUP(H2719,BD!BN$2:BO$51,2,FALSE))</f>
        <v>BLOQUE 60</v>
      </c>
      <c r="J2719" s="74" t="str">
        <f t="shared" si="176"/>
        <v>SA</v>
      </c>
      <c r="K2719" s="74" t="str">
        <f t="shared" si="174"/>
        <v>SACHA</v>
      </c>
      <c r="L2719" s="74" t="str">
        <f t="shared" si="174"/>
        <v>PAD S</v>
      </c>
      <c r="M2719" s="74" t="str">
        <f t="shared" si="175"/>
        <v>SACHA-S177</v>
      </c>
      <c r="N2719" s="71" t="s">
        <v>3382</v>
      </c>
    </row>
    <row r="2720" spans="1:14" hidden="1">
      <c r="A2720" s="74" t="s">
        <v>2960</v>
      </c>
      <c r="B2720" s="74" t="s">
        <v>7976</v>
      </c>
      <c r="C2720" s="74" t="s">
        <v>3124</v>
      </c>
      <c r="D2720" s="74" t="s">
        <v>7417</v>
      </c>
      <c r="E2720" s="74" t="s">
        <v>8776</v>
      </c>
      <c r="F2720" s="74" t="s">
        <v>8777</v>
      </c>
      <c r="G2720" s="74" t="s">
        <v>8777</v>
      </c>
      <c r="H2720" s="74" t="str">
        <f t="shared" si="173"/>
        <v>B60</v>
      </c>
      <c r="I2720" s="74" t="str">
        <f>IF(ISERROR(VLOOKUP(H2720,BD!BN$2:BO$51,2,FALSE)),"",VLOOKUP(H2720,BD!BN$2:BO$51,2,FALSE))</f>
        <v>BLOQUE 60</v>
      </c>
      <c r="J2720" s="74" t="str">
        <f t="shared" si="176"/>
        <v>SA</v>
      </c>
      <c r="K2720" s="74" t="str">
        <f t="shared" si="174"/>
        <v>SACHA</v>
      </c>
      <c r="L2720" s="74" t="str">
        <f t="shared" si="174"/>
        <v>PAD S</v>
      </c>
      <c r="M2720" s="74" t="str">
        <f t="shared" si="175"/>
        <v>SACHA-S260</v>
      </c>
      <c r="N2720" s="71" t="s">
        <v>3382</v>
      </c>
    </row>
    <row r="2721" spans="1:14" hidden="1">
      <c r="A2721" s="74" t="s">
        <v>2960</v>
      </c>
      <c r="B2721" s="74" t="s">
        <v>7976</v>
      </c>
      <c r="C2721" s="74" t="s">
        <v>3124</v>
      </c>
      <c r="D2721" s="74" t="s">
        <v>7417</v>
      </c>
      <c r="E2721" s="74" t="s">
        <v>8778</v>
      </c>
      <c r="F2721" s="74" t="s">
        <v>8779</v>
      </c>
      <c r="G2721" s="74" t="s">
        <v>8779</v>
      </c>
      <c r="H2721" s="74" t="str">
        <f t="shared" si="173"/>
        <v>B60</v>
      </c>
      <c r="I2721" s="74" t="str">
        <f>IF(ISERROR(VLOOKUP(H2721,BD!BN$2:BO$51,2,FALSE)),"",VLOOKUP(H2721,BD!BN$2:BO$51,2,FALSE))</f>
        <v>BLOQUE 60</v>
      </c>
      <c r="J2721" s="74" t="str">
        <f t="shared" si="176"/>
        <v>SA</v>
      </c>
      <c r="K2721" s="74" t="str">
        <f t="shared" si="174"/>
        <v>SACHA</v>
      </c>
      <c r="L2721" s="74" t="str">
        <f t="shared" si="174"/>
        <v>PAD S</v>
      </c>
      <c r="M2721" s="74" t="str">
        <f t="shared" si="175"/>
        <v>SACHA-S261</v>
      </c>
      <c r="N2721" s="71" t="s">
        <v>3382</v>
      </c>
    </row>
    <row r="2722" spans="1:14" hidden="1">
      <c r="A2722" s="74" t="s">
        <v>2960</v>
      </c>
      <c r="B2722" s="74" t="s">
        <v>7976</v>
      </c>
      <c r="C2722" s="74" t="s">
        <v>3124</v>
      </c>
      <c r="D2722" s="74" t="s">
        <v>7417</v>
      </c>
      <c r="E2722" s="74" t="s">
        <v>8780</v>
      </c>
      <c r="F2722" s="74" t="s">
        <v>8781</v>
      </c>
      <c r="G2722" s="74" t="s">
        <v>8781</v>
      </c>
      <c r="H2722" s="74" t="str">
        <f t="shared" si="173"/>
        <v>B60</v>
      </c>
      <c r="I2722" s="74" t="str">
        <f>IF(ISERROR(VLOOKUP(H2722,BD!BN$2:BO$51,2,FALSE)),"",VLOOKUP(H2722,BD!BN$2:BO$51,2,FALSE))</f>
        <v>BLOQUE 60</v>
      </c>
      <c r="J2722" s="74" t="str">
        <f t="shared" si="176"/>
        <v>SA</v>
      </c>
      <c r="K2722" s="74" t="str">
        <f t="shared" si="174"/>
        <v>SACHA</v>
      </c>
      <c r="L2722" s="74" t="str">
        <f t="shared" si="174"/>
        <v>PAD S</v>
      </c>
      <c r="M2722" s="74" t="str">
        <f t="shared" si="175"/>
        <v>SACHA-S262</v>
      </c>
      <c r="N2722" s="71" t="s">
        <v>3382</v>
      </c>
    </row>
    <row r="2723" spans="1:14" hidden="1">
      <c r="A2723" s="74" t="s">
        <v>2960</v>
      </c>
      <c r="B2723" s="74" t="s">
        <v>7976</v>
      </c>
      <c r="C2723" s="74" t="s">
        <v>3124</v>
      </c>
      <c r="D2723" s="74" t="s">
        <v>7417</v>
      </c>
      <c r="E2723" s="74" t="s">
        <v>8782</v>
      </c>
      <c r="F2723" s="74" t="s">
        <v>8783</v>
      </c>
      <c r="G2723" s="74" t="s">
        <v>8783</v>
      </c>
      <c r="H2723" s="74" t="str">
        <f t="shared" si="173"/>
        <v>B60</v>
      </c>
      <c r="I2723" s="74" t="str">
        <f>IF(ISERROR(VLOOKUP(H2723,BD!BN$2:BO$51,2,FALSE)),"",VLOOKUP(H2723,BD!BN$2:BO$51,2,FALSE))</f>
        <v>BLOQUE 60</v>
      </c>
      <c r="J2723" s="74" t="str">
        <f t="shared" si="176"/>
        <v>SA</v>
      </c>
      <c r="K2723" s="74" t="str">
        <f t="shared" si="174"/>
        <v>SACHA</v>
      </c>
      <c r="L2723" s="74" t="str">
        <f t="shared" si="174"/>
        <v>PAD S</v>
      </c>
      <c r="M2723" s="74" t="str">
        <f t="shared" si="175"/>
        <v>SACHA-S263</v>
      </c>
      <c r="N2723" s="71" t="s">
        <v>3382</v>
      </c>
    </row>
    <row r="2724" spans="1:14" hidden="1">
      <c r="A2724" s="74" t="s">
        <v>2960</v>
      </c>
      <c r="B2724" s="74" t="s">
        <v>7976</v>
      </c>
      <c r="C2724" s="74" t="s">
        <v>3124</v>
      </c>
      <c r="D2724" s="74" t="s">
        <v>7417</v>
      </c>
      <c r="E2724" s="74" t="s">
        <v>8784</v>
      </c>
      <c r="F2724" s="74" t="s">
        <v>8785</v>
      </c>
      <c r="G2724" s="74" t="s">
        <v>8785</v>
      </c>
      <c r="H2724" s="74" t="str">
        <f t="shared" si="173"/>
        <v>B60</v>
      </c>
      <c r="I2724" s="74" t="str">
        <f>IF(ISERROR(VLOOKUP(H2724,BD!BN$2:BO$51,2,FALSE)),"",VLOOKUP(H2724,BD!BN$2:BO$51,2,FALSE))</f>
        <v>BLOQUE 60</v>
      </c>
      <c r="J2724" s="74" t="str">
        <f t="shared" si="176"/>
        <v>SA</v>
      </c>
      <c r="K2724" s="74" t="str">
        <f t="shared" si="174"/>
        <v>SACHA</v>
      </c>
      <c r="L2724" s="74" t="str">
        <f t="shared" si="174"/>
        <v>PAD S</v>
      </c>
      <c r="M2724" s="74" t="str">
        <f t="shared" si="175"/>
        <v>SACHA-S264</v>
      </c>
      <c r="N2724" s="71" t="s">
        <v>3382</v>
      </c>
    </row>
    <row r="2725" spans="1:14" hidden="1">
      <c r="A2725" s="74" t="s">
        <v>2960</v>
      </c>
      <c r="B2725" s="74" t="s">
        <v>7976</v>
      </c>
      <c r="C2725" s="74" t="s">
        <v>3124</v>
      </c>
      <c r="D2725" s="74" t="s">
        <v>4575</v>
      </c>
      <c r="E2725" s="74" t="s">
        <v>8786</v>
      </c>
      <c r="F2725" s="74" t="s">
        <v>8787</v>
      </c>
      <c r="G2725" s="74" t="s">
        <v>8787</v>
      </c>
      <c r="H2725" s="74" t="str">
        <f t="shared" si="173"/>
        <v>B60</v>
      </c>
      <c r="I2725" s="74" t="str">
        <f>IF(ISERROR(VLOOKUP(H2725,BD!BN$2:BO$51,2,FALSE)),"",VLOOKUP(H2725,BD!BN$2:BO$51,2,FALSE))</f>
        <v>BLOQUE 60</v>
      </c>
      <c r="J2725" s="74" t="str">
        <f t="shared" si="176"/>
        <v>SA</v>
      </c>
      <c r="K2725" s="74" t="str">
        <f t="shared" si="174"/>
        <v>SACHA</v>
      </c>
      <c r="L2725" s="74" t="str">
        <f t="shared" si="174"/>
        <v>PAD T</v>
      </c>
      <c r="M2725" s="74" t="str">
        <f t="shared" si="175"/>
        <v>SACHA-T169</v>
      </c>
      <c r="N2725" s="71" t="s">
        <v>3382</v>
      </c>
    </row>
    <row r="2726" spans="1:14" hidden="1">
      <c r="A2726" s="74" t="s">
        <v>2960</v>
      </c>
      <c r="B2726" s="74" t="s">
        <v>7976</v>
      </c>
      <c r="C2726" s="74" t="s">
        <v>3124</v>
      </c>
      <c r="D2726" s="74" t="s">
        <v>4575</v>
      </c>
      <c r="E2726" s="74" t="s">
        <v>8788</v>
      </c>
      <c r="F2726" s="74" t="s">
        <v>8789</v>
      </c>
      <c r="G2726" s="74" t="s">
        <v>8789</v>
      </c>
      <c r="H2726" s="74" t="str">
        <f t="shared" si="173"/>
        <v>B60</v>
      </c>
      <c r="I2726" s="74" t="str">
        <f>IF(ISERROR(VLOOKUP(H2726,BD!BN$2:BO$51,2,FALSE)),"",VLOOKUP(H2726,BD!BN$2:BO$51,2,FALSE))</f>
        <v>BLOQUE 60</v>
      </c>
      <c r="J2726" s="74" t="str">
        <f t="shared" si="176"/>
        <v>SA</v>
      </c>
      <c r="K2726" s="74" t="str">
        <f t="shared" si="174"/>
        <v>SACHA</v>
      </c>
      <c r="L2726" s="74" t="str">
        <f t="shared" si="174"/>
        <v>PAD T</v>
      </c>
      <c r="M2726" s="74" t="str">
        <f t="shared" si="175"/>
        <v>SACHA-T180</v>
      </c>
      <c r="N2726" s="71" t="s">
        <v>3382</v>
      </c>
    </row>
    <row r="2727" spans="1:14" hidden="1">
      <c r="A2727" s="74" t="s">
        <v>2960</v>
      </c>
      <c r="B2727" s="74" t="s">
        <v>7976</v>
      </c>
      <c r="C2727" s="74" t="s">
        <v>3124</v>
      </c>
      <c r="D2727" s="74" t="s">
        <v>4575</v>
      </c>
      <c r="E2727" s="74" t="s">
        <v>8790</v>
      </c>
      <c r="F2727" s="74" t="s">
        <v>8791</v>
      </c>
      <c r="G2727" s="74" t="s">
        <v>8791</v>
      </c>
      <c r="H2727" s="74" t="str">
        <f t="shared" si="173"/>
        <v>B60</v>
      </c>
      <c r="I2727" s="74" t="str">
        <f>IF(ISERROR(VLOOKUP(H2727,BD!BN$2:BO$51,2,FALSE)),"",VLOOKUP(H2727,BD!BN$2:BO$51,2,FALSE))</f>
        <v>BLOQUE 60</v>
      </c>
      <c r="J2727" s="74" t="str">
        <f t="shared" si="176"/>
        <v>SA</v>
      </c>
      <c r="K2727" s="74" t="str">
        <f t="shared" si="174"/>
        <v>SACHA</v>
      </c>
      <c r="L2727" s="74" t="str">
        <f t="shared" si="174"/>
        <v>PAD T</v>
      </c>
      <c r="M2727" s="74" t="str">
        <f t="shared" si="175"/>
        <v>SACHA-T229</v>
      </c>
      <c r="N2727" s="71" t="s">
        <v>3382</v>
      </c>
    </row>
    <row r="2728" spans="1:14" hidden="1">
      <c r="A2728" s="74" t="s">
        <v>2960</v>
      </c>
      <c r="B2728" s="74" t="s">
        <v>7976</v>
      </c>
      <c r="C2728" s="74" t="s">
        <v>3124</v>
      </c>
      <c r="D2728" s="74" t="s">
        <v>4575</v>
      </c>
      <c r="E2728" s="74" t="s">
        <v>8792</v>
      </c>
      <c r="F2728" s="74" t="s">
        <v>8793</v>
      </c>
      <c r="G2728" s="74" t="s">
        <v>8793</v>
      </c>
      <c r="H2728" s="74" t="str">
        <f t="shared" si="173"/>
        <v>B60</v>
      </c>
      <c r="I2728" s="74" t="str">
        <f>IF(ISERROR(VLOOKUP(H2728,BD!BN$2:BO$51,2,FALSE)),"",VLOOKUP(H2728,BD!BN$2:BO$51,2,FALSE))</f>
        <v>BLOQUE 60</v>
      </c>
      <c r="J2728" s="74" t="str">
        <f t="shared" si="176"/>
        <v>SA</v>
      </c>
      <c r="K2728" s="74" t="str">
        <f t="shared" si="174"/>
        <v>SACHA</v>
      </c>
      <c r="L2728" s="74" t="str">
        <f t="shared" si="174"/>
        <v>PAD T</v>
      </c>
      <c r="M2728" s="74" t="str">
        <f t="shared" si="175"/>
        <v>SACHA-T230</v>
      </c>
      <c r="N2728" s="71" t="s">
        <v>3382</v>
      </c>
    </row>
    <row r="2729" spans="1:14" hidden="1">
      <c r="A2729" s="74" t="s">
        <v>2960</v>
      </c>
      <c r="B2729" s="74" t="s">
        <v>7976</v>
      </c>
      <c r="C2729" s="74" t="s">
        <v>3124</v>
      </c>
      <c r="D2729" s="74" t="s">
        <v>4575</v>
      </c>
      <c r="E2729" s="74" t="s">
        <v>8794</v>
      </c>
      <c r="F2729" s="74" t="s">
        <v>8795</v>
      </c>
      <c r="G2729" s="74" t="s">
        <v>8795</v>
      </c>
      <c r="H2729" s="74" t="str">
        <f t="shared" si="173"/>
        <v>B60</v>
      </c>
      <c r="I2729" s="74" t="str">
        <f>IF(ISERROR(VLOOKUP(H2729,BD!BN$2:BO$51,2,FALSE)),"",VLOOKUP(H2729,BD!BN$2:BO$51,2,FALSE))</f>
        <v>BLOQUE 60</v>
      </c>
      <c r="J2729" s="74" t="str">
        <f t="shared" si="176"/>
        <v>SA</v>
      </c>
      <c r="K2729" s="74" t="str">
        <f t="shared" si="174"/>
        <v>SACHA</v>
      </c>
      <c r="L2729" s="74" t="str">
        <f t="shared" si="174"/>
        <v>PAD T</v>
      </c>
      <c r="M2729" s="74" t="str">
        <f t="shared" si="175"/>
        <v>SACHA-T150</v>
      </c>
      <c r="N2729" s="71" t="s">
        <v>3382</v>
      </c>
    </row>
    <row r="2730" spans="1:14" hidden="1">
      <c r="A2730" s="74" t="s">
        <v>2960</v>
      </c>
      <c r="B2730" s="74" t="s">
        <v>7976</v>
      </c>
      <c r="C2730" s="74" t="s">
        <v>3124</v>
      </c>
      <c r="D2730" s="74" t="s">
        <v>7446</v>
      </c>
      <c r="E2730" s="74" t="s">
        <v>8796</v>
      </c>
      <c r="F2730" s="74" t="s">
        <v>8797</v>
      </c>
      <c r="G2730" s="74" t="s">
        <v>8797</v>
      </c>
      <c r="H2730" s="74" t="str">
        <f t="shared" si="173"/>
        <v>B60</v>
      </c>
      <c r="I2730" s="74" t="str">
        <f>IF(ISERROR(VLOOKUP(H2730,BD!BN$2:BO$51,2,FALSE)),"",VLOOKUP(H2730,BD!BN$2:BO$51,2,FALSE))</f>
        <v>BLOQUE 60</v>
      </c>
      <c r="J2730" s="74" t="str">
        <f t="shared" si="176"/>
        <v>SA</v>
      </c>
      <c r="K2730" s="74" t="str">
        <f t="shared" si="174"/>
        <v>SACHA</v>
      </c>
      <c r="L2730" s="74" t="str">
        <f t="shared" si="174"/>
        <v>PAD U</v>
      </c>
      <c r="M2730" s="74" t="str">
        <f t="shared" si="175"/>
        <v>SACHA-U189</v>
      </c>
      <c r="N2730" s="71" t="s">
        <v>3382</v>
      </c>
    </row>
    <row r="2731" spans="1:14" hidden="1">
      <c r="A2731" s="74" t="s">
        <v>2960</v>
      </c>
      <c r="B2731" s="74" t="s">
        <v>7976</v>
      </c>
      <c r="C2731" s="74" t="s">
        <v>3124</v>
      </c>
      <c r="D2731" s="74" t="s">
        <v>7446</v>
      </c>
      <c r="E2731" s="74" t="s">
        <v>8798</v>
      </c>
      <c r="F2731" s="74" t="s">
        <v>8799</v>
      </c>
      <c r="G2731" s="74" t="s">
        <v>8799</v>
      </c>
      <c r="H2731" s="74" t="str">
        <f t="shared" si="173"/>
        <v>B60</v>
      </c>
      <c r="I2731" s="74" t="str">
        <f>IF(ISERROR(VLOOKUP(H2731,BD!BN$2:BO$51,2,FALSE)),"",VLOOKUP(H2731,BD!BN$2:BO$51,2,FALSE))</f>
        <v>BLOQUE 60</v>
      </c>
      <c r="J2731" s="74" t="str">
        <f t="shared" si="176"/>
        <v>SA</v>
      </c>
      <c r="K2731" s="74" t="str">
        <f t="shared" si="174"/>
        <v>SACHA</v>
      </c>
      <c r="L2731" s="74" t="str">
        <f t="shared" si="174"/>
        <v>PAD U</v>
      </c>
      <c r="M2731" s="74" t="str">
        <f t="shared" si="175"/>
        <v>SACHA-U211H</v>
      </c>
      <c r="N2731" s="71" t="s">
        <v>3382</v>
      </c>
    </row>
    <row r="2732" spans="1:14" hidden="1">
      <c r="A2732" s="74" t="s">
        <v>2960</v>
      </c>
      <c r="B2732" s="74" t="s">
        <v>7976</v>
      </c>
      <c r="C2732" s="74" t="s">
        <v>3124</v>
      </c>
      <c r="D2732" s="74" t="s">
        <v>7446</v>
      </c>
      <c r="E2732" s="74" t="s">
        <v>8798</v>
      </c>
      <c r="F2732" s="74" t="s">
        <v>8799</v>
      </c>
      <c r="G2732" s="74" t="s">
        <v>8800</v>
      </c>
      <c r="H2732" s="74" t="str">
        <f t="shared" si="173"/>
        <v>B60</v>
      </c>
      <c r="I2732" s="74" t="str">
        <f>IF(ISERROR(VLOOKUP(H2732,BD!BN$2:BO$51,2,FALSE)),"",VLOOKUP(H2732,BD!BN$2:BO$51,2,FALSE))</f>
        <v>BLOQUE 60</v>
      </c>
      <c r="J2732" s="74" t="str">
        <f t="shared" si="176"/>
        <v>SA</v>
      </c>
      <c r="K2732" s="74" t="str">
        <f t="shared" si="174"/>
        <v>SACHA</v>
      </c>
      <c r="L2732" s="74" t="str">
        <f t="shared" si="174"/>
        <v>PAD U</v>
      </c>
      <c r="M2732" s="74" t="str">
        <f t="shared" si="175"/>
        <v>SACHA-U211HR1</v>
      </c>
      <c r="N2732" s="71" t="s">
        <v>3382</v>
      </c>
    </row>
    <row r="2733" spans="1:14" hidden="1">
      <c r="A2733" s="74" t="s">
        <v>2960</v>
      </c>
      <c r="B2733" s="74" t="s">
        <v>7976</v>
      </c>
      <c r="C2733" s="74" t="s">
        <v>3124</v>
      </c>
      <c r="D2733" s="74" t="s">
        <v>7446</v>
      </c>
      <c r="E2733" s="74" t="s">
        <v>8801</v>
      </c>
      <c r="F2733" s="74" t="s">
        <v>8802</v>
      </c>
      <c r="G2733" s="74" t="s">
        <v>8802</v>
      </c>
      <c r="H2733" s="74" t="str">
        <f t="shared" si="173"/>
        <v>B60</v>
      </c>
      <c r="I2733" s="74" t="str">
        <f>IF(ISERROR(VLOOKUP(H2733,BD!BN$2:BO$51,2,FALSE)),"",VLOOKUP(H2733,BD!BN$2:BO$51,2,FALSE))</f>
        <v>BLOQUE 60</v>
      </c>
      <c r="J2733" s="74" t="str">
        <f t="shared" si="176"/>
        <v>SA</v>
      </c>
      <c r="K2733" s="74" t="str">
        <f t="shared" si="174"/>
        <v>SACHA</v>
      </c>
      <c r="L2733" s="74" t="str">
        <f t="shared" si="174"/>
        <v>PAD U</v>
      </c>
      <c r="M2733" s="74" t="str">
        <f t="shared" si="175"/>
        <v>SACHA-U212</v>
      </c>
      <c r="N2733" s="71" t="s">
        <v>3382</v>
      </c>
    </row>
    <row r="2734" spans="1:14" hidden="1">
      <c r="A2734" s="74" t="s">
        <v>2960</v>
      </c>
      <c r="B2734" s="74" t="s">
        <v>7976</v>
      </c>
      <c r="C2734" s="74" t="s">
        <v>3124</v>
      </c>
      <c r="D2734" s="74" t="s">
        <v>7446</v>
      </c>
      <c r="E2734" s="74" t="s">
        <v>8803</v>
      </c>
      <c r="F2734" s="74" t="s">
        <v>8804</v>
      </c>
      <c r="G2734" s="74" t="s">
        <v>8804</v>
      </c>
      <c r="H2734" s="74" t="str">
        <f t="shared" si="173"/>
        <v>B60</v>
      </c>
      <c r="I2734" s="74" t="str">
        <f>IF(ISERROR(VLOOKUP(H2734,BD!BN$2:BO$51,2,FALSE)),"",VLOOKUP(H2734,BD!BN$2:BO$51,2,FALSE))</f>
        <v>BLOQUE 60</v>
      </c>
      <c r="J2734" s="74" t="str">
        <f t="shared" si="176"/>
        <v>SA</v>
      </c>
      <c r="K2734" s="74" t="str">
        <f t="shared" si="174"/>
        <v>SACHA</v>
      </c>
      <c r="L2734" s="74" t="str">
        <f t="shared" si="174"/>
        <v>PAD U</v>
      </c>
      <c r="M2734" s="74" t="str">
        <f t="shared" si="175"/>
        <v>SACHA-U207</v>
      </c>
      <c r="N2734" s="71" t="s">
        <v>3382</v>
      </c>
    </row>
    <row r="2735" spans="1:14" hidden="1">
      <c r="A2735" s="74" t="s">
        <v>2960</v>
      </c>
      <c r="B2735" s="74" t="s">
        <v>7976</v>
      </c>
      <c r="C2735" s="74" t="s">
        <v>3124</v>
      </c>
      <c r="D2735" s="74" t="s">
        <v>7446</v>
      </c>
      <c r="E2735" s="74" t="s">
        <v>8805</v>
      </c>
      <c r="F2735" s="74" t="s">
        <v>8806</v>
      </c>
      <c r="G2735" s="74" t="s">
        <v>8806</v>
      </c>
      <c r="H2735" s="74" t="str">
        <f t="shared" si="173"/>
        <v>B60</v>
      </c>
      <c r="I2735" s="74" t="str">
        <f>IF(ISERROR(VLOOKUP(H2735,BD!BN$2:BO$51,2,FALSE)),"",VLOOKUP(H2735,BD!BN$2:BO$51,2,FALSE))</f>
        <v>BLOQUE 60</v>
      </c>
      <c r="J2735" s="74" t="str">
        <f t="shared" si="176"/>
        <v>SA</v>
      </c>
      <c r="K2735" s="74" t="str">
        <f t="shared" si="174"/>
        <v>SACHA</v>
      </c>
      <c r="L2735" s="74" t="str">
        <f t="shared" si="174"/>
        <v>PAD U</v>
      </c>
      <c r="M2735" s="74" t="str">
        <f t="shared" si="175"/>
        <v>SACHA-U208</v>
      </c>
      <c r="N2735" s="71" t="s">
        <v>3382</v>
      </c>
    </row>
    <row r="2736" spans="1:14" hidden="1">
      <c r="A2736" s="74" t="s">
        <v>2960</v>
      </c>
      <c r="B2736" s="74" t="s">
        <v>7976</v>
      </c>
      <c r="C2736" s="74" t="s">
        <v>3124</v>
      </c>
      <c r="D2736" s="74" t="s">
        <v>7446</v>
      </c>
      <c r="E2736" s="74" t="s">
        <v>8807</v>
      </c>
      <c r="F2736" s="74" t="s">
        <v>8808</v>
      </c>
      <c r="G2736" s="74" t="s">
        <v>8808</v>
      </c>
      <c r="H2736" s="74" t="str">
        <f t="shared" si="173"/>
        <v>B60</v>
      </c>
      <c r="I2736" s="74" t="str">
        <f>IF(ISERROR(VLOOKUP(H2736,BD!BN$2:BO$51,2,FALSE)),"",VLOOKUP(H2736,BD!BN$2:BO$51,2,FALSE))</f>
        <v>BLOQUE 60</v>
      </c>
      <c r="J2736" s="74" t="str">
        <f t="shared" si="176"/>
        <v>SA</v>
      </c>
      <c r="K2736" s="74" t="str">
        <f t="shared" si="174"/>
        <v>SACHA</v>
      </c>
      <c r="L2736" s="74" t="str">
        <f t="shared" si="174"/>
        <v>PAD U</v>
      </c>
      <c r="M2736" s="74" t="str">
        <f t="shared" si="175"/>
        <v>SACHA-U209</v>
      </c>
      <c r="N2736" s="71" t="s">
        <v>3382</v>
      </c>
    </row>
    <row r="2737" spans="1:14" hidden="1">
      <c r="A2737" s="74" t="s">
        <v>2960</v>
      </c>
      <c r="B2737" s="74" t="s">
        <v>7976</v>
      </c>
      <c r="C2737" s="74" t="s">
        <v>3124</v>
      </c>
      <c r="D2737" s="74" t="s">
        <v>7451</v>
      </c>
      <c r="E2737" s="74" t="s">
        <v>8809</v>
      </c>
      <c r="F2737" s="74" t="s">
        <v>8810</v>
      </c>
      <c r="G2737" s="74" t="s">
        <v>8810</v>
      </c>
      <c r="H2737" s="74" t="str">
        <f t="shared" si="173"/>
        <v>B60</v>
      </c>
      <c r="I2737" s="74" t="str">
        <f>IF(ISERROR(VLOOKUP(H2737,BD!BN$2:BO$51,2,FALSE)),"",VLOOKUP(H2737,BD!BN$2:BO$51,2,FALSE))</f>
        <v>BLOQUE 60</v>
      </c>
      <c r="J2737" s="74" t="str">
        <f t="shared" si="176"/>
        <v>SA</v>
      </c>
      <c r="K2737" s="74" t="str">
        <f t="shared" si="174"/>
        <v>SACHA</v>
      </c>
      <c r="L2737" s="74" t="str">
        <f t="shared" si="174"/>
        <v>PAD V</v>
      </c>
      <c r="M2737" s="74" t="str">
        <f t="shared" si="175"/>
        <v>SACHA-V242</v>
      </c>
      <c r="N2737" s="71" t="s">
        <v>3382</v>
      </c>
    </row>
    <row r="2738" spans="1:14" hidden="1">
      <c r="A2738" s="74" t="s">
        <v>2960</v>
      </c>
      <c r="B2738" s="74" t="s">
        <v>7976</v>
      </c>
      <c r="C2738" s="74" t="s">
        <v>3124</v>
      </c>
      <c r="D2738" s="74" t="s">
        <v>7451</v>
      </c>
      <c r="E2738" s="74" t="s">
        <v>8811</v>
      </c>
      <c r="F2738" s="74" t="s">
        <v>8812</v>
      </c>
      <c r="G2738" s="74" t="s">
        <v>8812</v>
      </c>
      <c r="H2738" s="74" t="str">
        <f t="shared" si="173"/>
        <v>B60</v>
      </c>
      <c r="I2738" s="74" t="str">
        <f>IF(ISERROR(VLOOKUP(H2738,BD!BN$2:BO$51,2,FALSE)),"",VLOOKUP(H2738,BD!BN$2:BO$51,2,FALSE))</f>
        <v>BLOQUE 60</v>
      </c>
      <c r="J2738" s="74" t="str">
        <f t="shared" si="176"/>
        <v>SA</v>
      </c>
      <c r="K2738" s="74" t="str">
        <f t="shared" si="174"/>
        <v>SACHA</v>
      </c>
      <c r="L2738" s="74" t="str">
        <f t="shared" si="174"/>
        <v>PAD V</v>
      </c>
      <c r="M2738" s="74" t="str">
        <f t="shared" si="175"/>
        <v>SACHA-V240</v>
      </c>
      <c r="N2738" s="71" t="s">
        <v>3382</v>
      </c>
    </row>
    <row r="2739" spans="1:14" hidden="1">
      <c r="A2739" s="74" t="s">
        <v>2960</v>
      </c>
      <c r="B2739" s="74" t="s">
        <v>7976</v>
      </c>
      <c r="C2739" s="74" t="s">
        <v>3124</v>
      </c>
      <c r="D2739" s="74" t="s">
        <v>7451</v>
      </c>
      <c r="E2739" s="74" t="s">
        <v>8813</v>
      </c>
      <c r="F2739" s="74" t="s">
        <v>8814</v>
      </c>
      <c r="G2739" s="74" t="s">
        <v>8814</v>
      </c>
      <c r="H2739" s="74" t="str">
        <f t="shared" si="173"/>
        <v>B60</v>
      </c>
      <c r="I2739" s="74" t="str">
        <f>IF(ISERROR(VLOOKUP(H2739,BD!BN$2:BO$51,2,FALSE)),"",VLOOKUP(H2739,BD!BN$2:BO$51,2,FALSE))</f>
        <v>BLOQUE 60</v>
      </c>
      <c r="J2739" s="74" t="str">
        <f t="shared" si="176"/>
        <v>SA</v>
      </c>
      <c r="K2739" s="74" t="str">
        <f t="shared" si="174"/>
        <v>SACHA</v>
      </c>
      <c r="L2739" s="74" t="str">
        <f t="shared" si="174"/>
        <v>PAD V</v>
      </c>
      <c r="M2739" s="74" t="str">
        <f t="shared" si="175"/>
        <v>SACHA-V213</v>
      </c>
      <c r="N2739" s="71" t="s">
        <v>3382</v>
      </c>
    </row>
    <row r="2740" spans="1:14" hidden="1">
      <c r="A2740" s="74" t="s">
        <v>2960</v>
      </c>
      <c r="B2740" s="74" t="s">
        <v>7976</v>
      </c>
      <c r="C2740" s="74" t="s">
        <v>3124</v>
      </c>
      <c r="D2740" s="74" t="s">
        <v>7451</v>
      </c>
      <c r="E2740" s="74" t="s">
        <v>8815</v>
      </c>
      <c r="F2740" s="74" t="s">
        <v>8816</v>
      </c>
      <c r="G2740" s="74" t="s">
        <v>8816</v>
      </c>
      <c r="H2740" s="74" t="str">
        <f t="shared" si="173"/>
        <v>B60</v>
      </c>
      <c r="I2740" s="74" t="str">
        <f>IF(ISERROR(VLOOKUP(H2740,BD!BN$2:BO$51,2,FALSE)),"",VLOOKUP(H2740,BD!BN$2:BO$51,2,FALSE))</f>
        <v>BLOQUE 60</v>
      </c>
      <c r="J2740" s="74" t="str">
        <f t="shared" si="176"/>
        <v>SA</v>
      </c>
      <c r="K2740" s="74" t="str">
        <f t="shared" si="174"/>
        <v>SACHA</v>
      </c>
      <c r="L2740" s="74" t="str">
        <f t="shared" si="174"/>
        <v>PAD V</v>
      </c>
      <c r="M2740" s="74" t="str">
        <f t="shared" si="175"/>
        <v>SACHA-V210</v>
      </c>
      <c r="N2740" s="71" t="s">
        <v>3382</v>
      </c>
    </row>
    <row r="2741" spans="1:14" hidden="1">
      <c r="A2741" s="74" t="s">
        <v>2960</v>
      </c>
      <c r="B2741" s="74" t="s">
        <v>7976</v>
      </c>
      <c r="C2741" s="74" t="s">
        <v>3124</v>
      </c>
      <c r="D2741" s="74" t="s">
        <v>7451</v>
      </c>
      <c r="E2741" s="74" t="s">
        <v>8817</v>
      </c>
      <c r="F2741" s="74" t="s">
        <v>8818</v>
      </c>
      <c r="G2741" s="74" t="s">
        <v>8818</v>
      </c>
      <c r="H2741" s="74" t="str">
        <f t="shared" si="173"/>
        <v>B60</v>
      </c>
      <c r="I2741" s="74" t="str">
        <f>IF(ISERROR(VLOOKUP(H2741,BD!BN$2:BO$51,2,FALSE)),"",VLOOKUP(H2741,BD!BN$2:BO$51,2,FALSE))</f>
        <v>BLOQUE 60</v>
      </c>
      <c r="J2741" s="74" t="str">
        <f t="shared" si="176"/>
        <v>SA</v>
      </c>
      <c r="K2741" s="74" t="str">
        <f t="shared" si="174"/>
        <v>SACHA</v>
      </c>
      <c r="L2741" s="74" t="str">
        <f t="shared" si="174"/>
        <v>PAD V</v>
      </c>
      <c r="M2741" s="74" t="str">
        <f t="shared" si="175"/>
        <v>SACHA-V321</v>
      </c>
      <c r="N2741" s="71" t="s">
        <v>3382</v>
      </c>
    </row>
    <row r="2742" spans="1:14" hidden="1">
      <c r="A2742" s="74" t="s">
        <v>2960</v>
      </c>
      <c r="B2742" s="74" t="s">
        <v>7976</v>
      </c>
      <c r="C2742" s="74" t="s">
        <v>3124</v>
      </c>
      <c r="D2742" s="74" t="s">
        <v>7451</v>
      </c>
      <c r="E2742" s="74" t="s">
        <v>8819</v>
      </c>
      <c r="F2742" s="74" t="s">
        <v>8820</v>
      </c>
      <c r="G2742" s="74" t="s">
        <v>8820</v>
      </c>
      <c r="H2742" s="74" t="str">
        <f t="shared" si="173"/>
        <v>B60</v>
      </c>
      <c r="I2742" s="74" t="str">
        <f>IF(ISERROR(VLOOKUP(H2742,BD!BN$2:BO$51,2,FALSE)),"",VLOOKUP(H2742,BD!BN$2:BO$51,2,FALSE))</f>
        <v>BLOQUE 60</v>
      </c>
      <c r="J2742" s="74" t="str">
        <f t="shared" si="176"/>
        <v>SA</v>
      </c>
      <c r="K2742" s="74" t="str">
        <f t="shared" si="174"/>
        <v>SACHA</v>
      </c>
      <c r="L2742" s="74" t="str">
        <f t="shared" si="174"/>
        <v>PAD V</v>
      </c>
      <c r="M2742" s="74" t="str">
        <f t="shared" si="175"/>
        <v>SACHA-V320</v>
      </c>
      <c r="N2742" s="71" t="s">
        <v>3382</v>
      </c>
    </row>
    <row r="2743" spans="1:14" hidden="1">
      <c r="A2743" s="74" t="s">
        <v>2960</v>
      </c>
      <c r="B2743" s="74" t="s">
        <v>7976</v>
      </c>
      <c r="C2743" s="74" t="s">
        <v>3124</v>
      </c>
      <c r="D2743" s="74" t="s">
        <v>7451</v>
      </c>
      <c r="E2743" s="74" t="s">
        <v>8821</v>
      </c>
      <c r="F2743" s="74" t="s">
        <v>8822</v>
      </c>
      <c r="G2743" s="74" t="s">
        <v>8822</v>
      </c>
      <c r="H2743" s="74" t="str">
        <f t="shared" si="173"/>
        <v>B60</v>
      </c>
      <c r="I2743" s="74" t="str">
        <f>IF(ISERROR(VLOOKUP(H2743,BD!BN$2:BO$51,2,FALSE)),"",VLOOKUP(H2743,BD!BN$2:BO$51,2,FALSE))</f>
        <v>BLOQUE 60</v>
      </c>
      <c r="J2743" s="74" t="str">
        <f t="shared" si="176"/>
        <v>SA</v>
      </c>
      <c r="K2743" s="74" t="str">
        <f t="shared" si="174"/>
        <v>SACHA</v>
      </c>
      <c r="L2743" s="74" t="str">
        <f t="shared" si="174"/>
        <v>PAD V</v>
      </c>
      <c r="M2743" s="74" t="str">
        <f t="shared" si="175"/>
        <v>SACHA-V214</v>
      </c>
      <c r="N2743" s="71" t="s">
        <v>3382</v>
      </c>
    </row>
    <row r="2744" spans="1:14" hidden="1">
      <c r="A2744" s="74" t="s">
        <v>2960</v>
      </c>
      <c r="B2744" s="74" t="s">
        <v>7976</v>
      </c>
      <c r="C2744" s="74" t="s">
        <v>3124</v>
      </c>
      <c r="D2744" s="74" t="s">
        <v>7451</v>
      </c>
      <c r="E2744" s="74" t="s">
        <v>8823</v>
      </c>
      <c r="F2744" s="74" t="s">
        <v>8824</v>
      </c>
      <c r="G2744" s="74" t="s">
        <v>8824</v>
      </c>
      <c r="H2744" s="74" t="str">
        <f t="shared" ref="H2744:H2811" si="177">+A2744</f>
        <v>B60</v>
      </c>
      <c r="I2744" s="74" t="str">
        <f>IF(ISERROR(VLOOKUP(H2744,BD!BN$2:BO$51,2,FALSE)),"",VLOOKUP(H2744,BD!BN$2:BO$51,2,FALSE))</f>
        <v>BLOQUE 60</v>
      </c>
      <c r="J2744" s="74" t="str">
        <f t="shared" si="176"/>
        <v>SA</v>
      </c>
      <c r="K2744" s="74" t="str">
        <f t="shared" si="174"/>
        <v>SACHA</v>
      </c>
      <c r="L2744" s="74" t="str">
        <f t="shared" si="174"/>
        <v>PAD V</v>
      </c>
      <c r="M2744" s="74" t="str">
        <f t="shared" si="175"/>
        <v>SACHA-V192</v>
      </c>
      <c r="N2744" s="71" t="s">
        <v>3382</v>
      </c>
    </row>
    <row r="2745" spans="1:14" hidden="1">
      <c r="A2745" s="74" t="s">
        <v>2960</v>
      </c>
      <c r="B2745" s="74" t="s">
        <v>7976</v>
      </c>
      <c r="C2745" s="74" t="s">
        <v>3124</v>
      </c>
      <c r="D2745" s="74" t="s">
        <v>7451</v>
      </c>
      <c r="E2745" s="74" t="s">
        <v>8825</v>
      </c>
      <c r="F2745" s="74" t="s">
        <v>8826</v>
      </c>
      <c r="G2745" s="74" t="s">
        <v>8826</v>
      </c>
      <c r="H2745" s="74" t="str">
        <f t="shared" si="177"/>
        <v>B60</v>
      </c>
      <c r="I2745" s="74" t="str">
        <f>IF(ISERROR(VLOOKUP(H2745,BD!BN$2:BO$51,2,FALSE)),"",VLOOKUP(H2745,BD!BN$2:BO$51,2,FALSE))</f>
        <v>BLOQUE 60</v>
      </c>
      <c r="J2745" s="74" t="str">
        <f t="shared" si="176"/>
        <v>SA</v>
      </c>
      <c r="K2745" s="74" t="str">
        <f t="shared" si="174"/>
        <v>SACHA</v>
      </c>
      <c r="L2745" s="74" t="str">
        <f t="shared" si="174"/>
        <v>PAD V</v>
      </c>
      <c r="M2745" s="74" t="str">
        <f t="shared" si="175"/>
        <v>SACHA-V226</v>
      </c>
      <c r="N2745" s="71" t="s">
        <v>3382</v>
      </c>
    </row>
    <row r="2746" spans="1:14" hidden="1">
      <c r="A2746" s="74" t="s">
        <v>2960</v>
      </c>
      <c r="B2746" s="74" t="s">
        <v>7976</v>
      </c>
      <c r="C2746" s="74" t="s">
        <v>3124</v>
      </c>
      <c r="D2746" s="74" t="s">
        <v>7451</v>
      </c>
      <c r="E2746" s="74" t="s">
        <v>8827</v>
      </c>
      <c r="F2746" s="74" t="s">
        <v>8828</v>
      </c>
      <c r="G2746" s="74" t="s">
        <v>8828</v>
      </c>
      <c r="H2746" s="74" t="str">
        <f t="shared" si="177"/>
        <v>B60</v>
      </c>
      <c r="I2746" s="74" t="str">
        <f>IF(ISERROR(VLOOKUP(H2746,BD!BN$2:BO$51,2,FALSE)),"",VLOOKUP(H2746,BD!BN$2:BO$51,2,FALSE))</f>
        <v>BLOQUE 60</v>
      </c>
      <c r="J2746" s="74" t="str">
        <f t="shared" si="176"/>
        <v>SA</v>
      </c>
      <c r="K2746" s="74" t="str">
        <f t="shared" si="174"/>
        <v>SACHA</v>
      </c>
      <c r="L2746" s="74" t="str">
        <f t="shared" si="174"/>
        <v>PAD V</v>
      </c>
      <c r="M2746" s="74" t="str">
        <f t="shared" si="175"/>
        <v>SACHA-V217</v>
      </c>
      <c r="N2746" s="71" t="s">
        <v>3382</v>
      </c>
    </row>
    <row r="2747" spans="1:14" hidden="1">
      <c r="A2747" s="74" t="s">
        <v>2960</v>
      </c>
      <c r="B2747" s="74" t="s">
        <v>7976</v>
      </c>
      <c r="C2747" s="74" t="s">
        <v>3124</v>
      </c>
      <c r="D2747" s="74" t="s">
        <v>7451</v>
      </c>
      <c r="E2747" s="74" t="s">
        <v>8829</v>
      </c>
      <c r="F2747" s="74" t="s">
        <v>8830</v>
      </c>
      <c r="G2747" s="74" t="s">
        <v>8830</v>
      </c>
      <c r="H2747" s="74" t="str">
        <f t="shared" si="177"/>
        <v>B60</v>
      </c>
      <c r="I2747" s="74" t="str">
        <f>IF(ISERROR(VLOOKUP(H2747,BD!BN$2:BO$51,2,FALSE)),"",VLOOKUP(H2747,BD!BN$2:BO$51,2,FALSE))</f>
        <v>BLOQUE 60</v>
      </c>
      <c r="J2747" s="74" t="str">
        <f t="shared" si="176"/>
        <v>SA</v>
      </c>
      <c r="K2747" s="74" t="str">
        <f t="shared" si="174"/>
        <v>SACHA</v>
      </c>
      <c r="L2747" s="74" t="str">
        <f t="shared" si="174"/>
        <v>PAD V</v>
      </c>
      <c r="M2747" s="74" t="str">
        <f t="shared" si="175"/>
        <v>SACHA-V227</v>
      </c>
      <c r="N2747" s="71" t="s">
        <v>3382</v>
      </c>
    </row>
    <row r="2748" spans="1:14" hidden="1">
      <c r="A2748" s="74" t="s">
        <v>2960</v>
      </c>
      <c r="B2748" s="74" t="s">
        <v>7976</v>
      </c>
      <c r="C2748" s="74" t="s">
        <v>3124</v>
      </c>
      <c r="D2748" s="74" t="s">
        <v>7451</v>
      </c>
      <c r="E2748" s="74" t="s">
        <v>8831</v>
      </c>
      <c r="F2748" s="74" t="s">
        <v>8832</v>
      </c>
      <c r="G2748" s="74" t="s">
        <v>8832</v>
      </c>
      <c r="H2748" s="74" t="str">
        <f t="shared" si="177"/>
        <v>B60</v>
      </c>
      <c r="I2748" s="74" t="str">
        <f>IF(ISERROR(VLOOKUP(H2748,BD!BN$2:BO$51,2,FALSE)),"",VLOOKUP(H2748,BD!BN$2:BO$51,2,FALSE))</f>
        <v>BLOQUE 60</v>
      </c>
      <c r="J2748" s="74" t="str">
        <f t="shared" si="176"/>
        <v>SA</v>
      </c>
      <c r="K2748" s="74" t="str">
        <f t="shared" si="174"/>
        <v>SACHA</v>
      </c>
      <c r="L2748" s="74" t="str">
        <f t="shared" si="174"/>
        <v>PAD V</v>
      </c>
      <c r="M2748" s="74" t="str">
        <f t="shared" si="175"/>
        <v>SACHA-V241</v>
      </c>
      <c r="N2748" s="71" t="s">
        <v>3382</v>
      </c>
    </row>
    <row r="2749" spans="1:14" hidden="1">
      <c r="A2749" s="74" t="s">
        <v>2960</v>
      </c>
      <c r="B2749" s="74" t="s">
        <v>7976</v>
      </c>
      <c r="C2749" s="74" t="s">
        <v>3124</v>
      </c>
      <c r="D2749" s="74" t="s">
        <v>7464</v>
      </c>
      <c r="E2749" s="74" t="s">
        <v>8833</v>
      </c>
      <c r="F2749" s="74" t="s">
        <v>8834</v>
      </c>
      <c r="G2749" s="74" t="s">
        <v>8834</v>
      </c>
      <c r="H2749" s="74" t="str">
        <f t="shared" si="177"/>
        <v>B60</v>
      </c>
      <c r="I2749" s="74" t="str">
        <f>IF(ISERROR(VLOOKUP(H2749,BD!BN$2:BO$51,2,FALSE)),"",VLOOKUP(H2749,BD!BN$2:BO$51,2,FALSE))</f>
        <v>BLOQUE 60</v>
      </c>
      <c r="J2749" s="74" t="str">
        <f t="shared" si="176"/>
        <v>SA</v>
      </c>
      <c r="K2749" s="74" t="str">
        <f t="shared" si="174"/>
        <v>SACHA</v>
      </c>
      <c r="L2749" s="74" t="str">
        <f t="shared" si="174"/>
        <v>PAD W</v>
      </c>
      <c r="M2749" s="74" t="str">
        <f t="shared" si="175"/>
        <v>SACHA-W198</v>
      </c>
      <c r="N2749" s="71" t="s">
        <v>3382</v>
      </c>
    </row>
    <row r="2750" spans="1:14" hidden="1">
      <c r="A2750" s="74" t="s">
        <v>2960</v>
      </c>
      <c r="B2750" s="74" t="s">
        <v>7976</v>
      </c>
      <c r="C2750" s="74" t="s">
        <v>3124</v>
      </c>
      <c r="D2750" s="74" t="s">
        <v>7464</v>
      </c>
      <c r="E2750" s="74" t="s">
        <v>8835</v>
      </c>
      <c r="F2750" s="74" t="s">
        <v>8836</v>
      </c>
      <c r="G2750" s="74" t="s">
        <v>8836</v>
      </c>
      <c r="H2750" s="74" t="str">
        <f t="shared" si="177"/>
        <v>B60</v>
      </c>
      <c r="I2750" s="74" t="str">
        <f>IF(ISERROR(VLOOKUP(H2750,BD!BN$2:BO$51,2,FALSE)),"",VLOOKUP(H2750,BD!BN$2:BO$51,2,FALSE))</f>
        <v>BLOQUE 60</v>
      </c>
      <c r="J2750" s="74" t="str">
        <f t="shared" si="176"/>
        <v>SA</v>
      </c>
      <c r="K2750" s="74" t="str">
        <f t="shared" si="174"/>
        <v>SACHA</v>
      </c>
      <c r="L2750" s="74" t="str">
        <f t="shared" si="174"/>
        <v>PAD W</v>
      </c>
      <c r="M2750" s="74" t="str">
        <f t="shared" si="175"/>
        <v>SACHA-W258</v>
      </c>
      <c r="N2750" s="71" t="s">
        <v>3382</v>
      </c>
    </row>
    <row r="2751" spans="1:14" hidden="1">
      <c r="A2751" s="74" t="s">
        <v>2960</v>
      </c>
      <c r="B2751" s="74" t="s">
        <v>7976</v>
      </c>
      <c r="C2751" s="74" t="s">
        <v>3124</v>
      </c>
      <c r="D2751" s="74" t="s">
        <v>7464</v>
      </c>
      <c r="E2751" s="74" t="s">
        <v>8837</v>
      </c>
      <c r="F2751" s="74" t="s">
        <v>8838</v>
      </c>
      <c r="G2751" s="74" t="s">
        <v>8838</v>
      </c>
      <c r="H2751" s="74" t="str">
        <f t="shared" si="177"/>
        <v>B60</v>
      </c>
      <c r="I2751" s="74" t="str">
        <f>IF(ISERROR(VLOOKUP(H2751,BD!BN$2:BO$51,2,FALSE)),"",VLOOKUP(H2751,BD!BN$2:BO$51,2,FALSE))</f>
        <v>BLOQUE 60</v>
      </c>
      <c r="J2751" s="74" t="str">
        <f t="shared" si="176"/>
        <v>SA</v>
      </c>
      <c r="K2751" s="74" t="str">
        <f t="shared" si="174"/>
        <v>SACHA</v>
      </c>
      <c r="L2751" s="74" t="str">
        <f t="shared" si="174"/>
        <v>PAD W</v>
      </c>
      <c r="M2751" s="74" t="str">
        <f t="shared" si="175"/>
        <v>SACHA-W267</v>
      </c>
      <c r="N2751" s="71" t="s">
        <v>3382</v>
      </c>
    </row>
    <row r="2752" spans="1:14" hidden="1">
      <c r="A2752" s="74" t="s">
        <v>2960</v>
      </c>
      <c r="B2752" s="74" t="s">
        <v>7976</v>
      </c>
      <c r="C2752" s="74" t="s">
        <v>3124</v>
      </c>
      <c r="D2752" s="74" t="s">
        <v>7464</v>
      </c>
      <c r="E2752" s="74" t="s">
        <v>8839</v>
      </c>
      <c r="F2752" s="74" t="s">
        <v>8840</v>
      </c>
      <c r="G2752" s="74" t="s">
        <v>8840</v>
      </c>
      <c r="H2752" s="74" t="str">
        <f t="shared" si="177"/>
        <v>B60</v>
      </c>
      <c r="I2752" s="74" t="str">
        <f>IF(ISERROR(VLOOKUP(H2752,BD!BN$2:BO$51,2,FALSE)),"",VLOOKUP(H2752,BD!BN$2:BO$51,2,FALSE))</f>
        <v>BLOQUE 60</v>
      </c>
      <c r="J2752" s="74" t="str">
        <f t="shared" si="176"/>
        <v>SA</v>
      </c>
      <c r="K2752" s="74" t="str">
        <f t="shared" si="174"/>
        <v>SACHA</v>
      </c>
      <c r="L2752" s="74" t="str">
        <f t="shared" si="174"/>
        <v>PAD W</v>
      </c>
      <c r="M2752" s="74" t="str">
        <f t="shared" si="175"/>
        <v>SACHA-W268</v>
      </c>
      <c r="N2752" s="71" t="s">
        <v>3382</v>
      </c>
    </row>
    <row r="2753" spans="1:14" hidden="1">
      <c r="A2753" s="74" t="s">
        <v>2960</v>
      </c>
      <c r="B2753" s="74" t="s">
        <v>7976</v>
      </c>
      <c r="C2753" s="74" t="s">
        <v>3124</v>
      </c>
      <c r="D2753" s="74" t="s">
        <v>7464</v>
      </c>
      <c r="E2753" s="74" t="s">
        <v>8839</v>
      </c>
      <c r="F2753" s="74" t="s">
        <v>8840</v>
      </c>
      <c r="G2753" s="74" t="s">
        <v>8841</v>
      </c>
      <c r="H2753" s="74" t="str">
        <f t="shared" si="177"/>
        <v>B60</v>
      </c>
      <c r="I2753" s="74" t="str">
        <f>IF(ISERROR(VLOOKUP(H2753,BD!BN$2:BO$51,2,FALSE)),"",VLOOKUP(H2753,BD!BN$2:BO$51,2,FALSE))</f>
        <v>BLOQUE 60</v>
      </c>
      <c r="J2753" s="74" t="str">
        <f t="shared" si="176"/>
        <v>SA</v>
      </c>
      <c r="K2753" s="74" t="str">
        <f t="shared" si="174"/>
        <v>SACHA</v>
      </c>
      <c r="L2753" s="74" t="str">
        <f t="shared" si="174"/>
        <v>PAD W</v>
      </c>
      <c r="M2753" s="74" t="str">
        <f t="shared" si="175"/>
        <v>SACHA-W268R1</v>
      </c>
      <c r="N2753" s="71" t="s">
        <v>3578</v>
      </c>
    </row>
    <row r="2754" spans="1:14" hidden="1">
      <c r="A2754" s="74" t="s">
        <v>2960</v>
      </c>
      <c r="B2754" s="74" t="s">
        <v>7976</v>
      </c>
      <c r="C2754" s="74" t="s">
        <v>3124</v>
      </c>
      <c r="D2754" s="74" t="s">
        <v>7464</v>
      </c>
      <c r="E2754" s="74" t="s">
        <v>8842</v>
      </c>
      <c r="F2754" s="74" t="s">
        <v>8843</v>
      </c>
      <c r="G2754" s="74" t="s">
        <v>8843</v>
      </c>
      <c r="H2754" s="74" t="str">
        <f t="shared" si="177"/>
        <v>B60</v>
      </c>
      <c r="I2754" s="74" t="str">
        <f>IF(ISERROR(VLOOKUP(H2754,BD!BN$2:BO$51,2,FALSE)),"",VLOOKUP(H2754,BD!BN$2:BO$51,2,FALSE))</f>
        <v>BLOQUE 60</v>
      </c>
      <c r="J2754" s="74" t="str">
        <f t="shared" si="176"/>
        <v>SA</v>
      </c>
      <c r="K2754" s="74" t="str">
        <f t="shared" si="174"/>
        <v>SACHA</v>
      </c>
      <c r="L2754" s="74" t="str">
        <f t="shared" si="174"/>
        <v>PAD W</v>
      </c>
      <c r="M2754" s="74" t="str">
        <f t="shared" si="175"/>
        <v>SACHA-W154</v>
      </c>
      <c r="N2754" s="71" t="s">
        <v>3382</v>
      </c>
    </row>
    <row r="2755" spans="1:14" hidden="1">
      <c r="A2755" s="74" t="s">
        <v>2960</v>
      </c>
      <c r="B2755" s="74" t="s">
        <v>7976</v>
      </c>
      <c r="C2755" s="74" t="s">
        <v>3124</v>
      </c>
      <c r="D2755" s="74" t="s">
        <v>7464</v>
      </c>
      <c r="E2755" s="74" t="s">
        <v>8844</v>
      </c>
      <c r="F2755" s="74" t="s">
        <v>8845</v>
      </c>
      <c r="G2755" s="74" t="s">
        <v>8845</v>
      </c>
      <c r="H2755" s="74" t="str">
        <f t="shared" si="177"/>
        <v>B60</v>
      </c>
      <c r="I2755" s="74" t="str">
        <f>IF(ISERROR(VLOOKUP(H2755,BD!BN$2:BO$51,2,FALSE)),"",VLOOKUP(H2755,BD!BN$2:BO$51,2,FALSE))</f>
        <v>BLOQUE 60</v>
      </c>
      <c r="J2755" s="74" t="str">
        <f t="shared" si="176"/>
        <v>SA</v>
      </c>
      <c r="K2755" s="74" t="str">
        <f t="shared" si="174"/>
        <v>SACHA</v>
      </c>
      <c r="L2755" s="74" t="str">
        <f t="shared" si="174"/>
        <v>PAD W</v>
      </c>
      <c r="M2755" s="74" t="str">
        <f t="shared" si="175"/>
        <v>SACHA-W176</v>
      </c>
      <c r="N2755" s="71" t="s">
        <v>3382</v>
      </c>
    </row>
    <row r="2756" spans="1:14" hidden="1">
      <c r="A2756" s="74" t="s">
        <v>2960</v>
      </c>
      <c r="B2756" s="74" t="s">
        <v>7976</v>
      </c>
      <c r="C2756" s="74" t="s">
        <v>3124</v>
      </c>
      <c r="D2756" s="74" t="s">
        <v>7464</v>
      </c>
      <c r="E2756" s="74" t="s">
        <v>8846</v>
      </c>
      <c r="F2756" s="74" t="s">
        <v>8847</v>
      </c>
      <c r="G2756" s="74" t="s">
        <v>8847</v>
      </c>
      <c r="H2756" s="74" t="str">
        <f t="shared" si="177"/>
        <v>B60</v>
      </c>
      <c r="I2756" s="74" t="str">
        <f>IF(ISERROR(VLOOKUP(H2756,BD!BN$2:BO$51,2,FALSE)),"",VLOOKUP(H2756,BD!BN$2:BO$51,2,FALSE))</f>
        <v>BLOQUE 60</v>
      </c>
      <c r="J2756" s="74" t="str">
        <f t="shared" si="176"/>
        <v>SA</v>
      </c>
      <c r="K2756" s="74" t="str">
        <f t="shared" si="174"/>
        <v>SACHA</v>
      </c>
      <c r="L2756" s="74" t="str">
        <f t="shared" si="174"/>
        <v>PAD W</v>
      </c>
      <c r="M2756" s="74" t="str">
        <f t="shared" si="175"/>
        <v>SACHA-W155</v>
      </c>
      <c r="N2756" s="71" t="s">
        <v>3382</v>
      </c>
    </row>
    <row r="2757" spans="1:14" hidden="1">
      <c r="A2757" s="74" t="s">
        <v>2960</v>
      </c>
      <c r="B2757" s="74" t="s">
        <v>7976</v>
      </c>
      <c r="C2757" s="74" t="s">
        <v>3124</v>
      </c>
      <c r="D2757" s="74" t="s">
        <v>7464</v>
      </c>
      <c r="E2757" s="74" t="s">
        <v>8848</v>
      </c>
      <c r="F2757" s="74" t="s">
        <v>8849</v>
      </c>
      <c r="G2757" s="74" t="s">
        <v>8849</v>
      </c>
      <c r="H2757" s="74" t="str">
        <f t="shared" si="177"/>
        <v>B60</v>
      </c>
      <c r="I2757" s="74" t="str">
        <f>IF(ISERROR(VLOOKUP(H2757,BD!BN$2:BO$51,2,FALSE)),"",VLOOKUP(H2757,BD!BN$2:BO$51,2,FALSE))</f>
        <v>BLOQUE 60</v>
      </c>
      <c r="J2757" s="74" t="str">
        <f t="shared" si="176"/>
        <v>SA</v>
      </c>
      <c r="K2757" s="74" t="str">
        <f t="shared" si="174"/>
        <v>SACHA</v>
      </c>
      <c r="L2757" s="74" t="str">
        <f t="shared" si="174"/>
        <v>PAD W</v>
      </c>
      <c r="M2757" s="74" t="str">
        <f t="shared" si="175"/>
        <v>SACHA-W257</v>
      </c>
      <c r="N2757" s="71" t="s">
        <v>3382</v>
      </c>
    </row>
    <row r="2758" spans="1:14" hidden="1">
      <c r="A2758" s="74" t="s">
        <v>2960</v>
      </c>
      <c r="B2758" s="74" t="s">
        <v>7976</v>
      </c>
      <c r="C2758" s="74" t="s">
        <v>3124</v>
      </c>
      <c r="D2758" s="74" t="s">
        <v>7471</v>
      </c>
      <c r="E2758" s="74" t="s">
        <v>8850</v>
      </c>
      <c r="F2758" s="74" t="s">
        <v>8851</v>
      </c>
      <c r="G2758" s="74" t="s">
        <v>8851</v>
      </c>
      <c r="H2758" s="74" t="str">
        <f t="shared" si="177"/>
        <v>B60</v>
      </c>
      <c r="I2758" s="74" t="str">
        <f>IF(ISERROR(VLOOKUP(H2758,BD!BN$2:BO$51,2,FALSE)),"",VLOOKUP(H2758,BD!BN$2:BO$51,2,FALSE))</f>
        <v>BLOQUE 60</v>
      </c>
      <c r="J2758" s="74" t="str">
        <f t="shared" si="176"/>
        <v>SA</v>
      </c>
      <c r="K2758" s="74" t="str">
        <f t="shared" si="174"/>
        <v>SACHA</v>
      </c>
      <c r="L2758" s="74" t="str">
        <f t="shared" si="174"/>
        <v>PAD X</v>
      </c>
      <c r="M2758" s="74" t="str">
        <f t="shared" si="175"/>
        <v>SACHA-X272</v>
      </c>
      <c r="N2758" s="71" t="s">
        <v>3382</v>
      </c>
    </row>
    <row r="2759" spans="1:14" hidden="1">
      <c r="A2759" s="74" t="s">
        <v>2960</v>
      </c>
      <c r="B2759" s="74" t="s">
        <v>7976</v>
      </c>
      <c r="C2759" s="74" t="s">
        <v>3124</v>
      </c>
      <c r="D2759" s="74" t="s">
        <v>7471</v>
      </c>
      <c r="E2759" s="74" t="s">
        <v>8852</v>
      </c>
      <c r="F2759" s="74" t="s">
        <v>8853</v>
      </c>
      <c r="G2759" s="74" t="s">
        <v>8853</v>
      </c>
      <c r="H2759" s="74" t="str">
        <f t="shared" si="177"/>
        <v>B60</v>
      </c>
      <c r="I2759" s="74" t="str">
        <f>IF(ISERROR(VLOOKUP(H2759,BD!BN$2:BO$51,2,FALSE)),"",VLOOKUP(H2759,BD!BN$2:BO$51,2,FALSE))</f>
        <v>BLOQUE 60</v>
      </c>
      <c r="J2759" s="74" t="str">
        <f t="shared" si="176"/>
        <v>SA</v>
      </c>
      <c r="K2759" s="74" t="str">
        <f t="shared" si="174"/>
        <v>SACHA</v>
      </c>
      <c r="L2759" s="74" t="str">
        <f t="shared" si="174"/>
        <v>PAD X</v>
      </c>
      <c r="M2759" s="74" t="str">
        <f t="shared" si="175"/>
        <v>SACHA-X271</v>
      </c>
      <c r="N2759" s="71" t="s">
        <v>3382</v>
      </c>
    </row>
    <row r="2760" spans="1:14" hidden="1">
      <c r="A2760" s="74" t="s">
        <v>2960</v>
      </c>
      <c r="B2760" s="74" t="s">
        <v>7976</v>
      </c>
      <c r="C2760" s="74" t="s">
        <v>3124</v>
      </c>
      <c r="D2760" s="74" t="s">
        <v>7471</v>
      </c>
      <c r="E2760" s="74" t="s">
        <v>8854</v>
      </c>
      <c r="F2760" s="74" t="s">
        <v>8855</v>
      </c>
      <c r="G2760" s="74" t="s">
        <v>8855</v>
      </c>
      <c r="H2760" s="74" t="str">
        <f t="shared" si="177"/>
        <v>B60</v>
      </c>
      <c r="I2760" s="74" t="str">
        <f>IF(ISERROR(VLOOKUP(H2760,BD!BN$2:BO$51,2,FALSE)),"",VLOOKUP(H2760,BD!BN$2:BO$51,2,FALSE))</f>
        <v>BLOQUE 60</v>
      </c>
      <c r="J2760" s="74" t="str">
        <f t="shared" si="176"/>
        <v>SA</v>
      </c>
      <c r="K2760" s="74" t="str">
        <f t="shared" si="174"/>
        <v>SACHA</v>
      </c>
      <c r="L2760" s="74" t="str">
        <f t="shared" si="174"/>
        <v>PAD X</v>
      </c>
      <c r="M2760" s="74" t="str">
        <f t="shared" si="175"/>
        <v>SACHA-X270</v>
      </c>
      <c r="N2760" s="71" t="s">
        <v>3382</v>
      </c>
    </row>
    <row r="2761" spans="1:14" hidden="1">
      <c r="A2761" s="74" t="s">
        <v>2960</v>
      </c>
      <c r="B2761" s="74" t="s">
        <v>7976</v>
      </c>
      <c r="C2761" s="74" t="s">
        <v>3124</v>
      </c>
      <c r="D2761" s="74" t="s">
        <v>7477</v>
      </c>
      <c r="E2761" s="74" t="s">
        <v>8856</v>
      </c>
      <c r="F2761" s="74" t="s">
        <v>8857</v>
      </c>
      <c r="G2761" s="74" t="s">
        <v>8857</v>
      </c>
      <c r="H2761" s="74" t="str">
        <f t="shared" si="177"/>
        <v>B60</v>
      </c>
      <c r="I2761" s="74" t="str">
        <f>IF(ISERROR(VLOOKUP(H2761,BD!BN$2:BO$51,2,FALSE)),"",VLOOKUP(H2761,BD!BN$2:BO$51,2,FALSE))</f>
        <v>BLOQUE 60</v>
      </c>
      <c r="J2761" s="74" t="str">
        <f t="shared" si="176"/>
        <v>SA</v>
      </c>
      <c r="K2761" s="74" t="str">
        <f t="shared" ref="K2761:L2817" si="178">+C2761</f>
        <v>SACHA</v>
      </c>
      <c r="L2761" s="74" t="str">
        <f t="shared" si="178"/>
        <v>PAD Y</v>
      </c>
      <c r="M2761" s="74" t="str">
        <f t="shared" si="175"/>
        <v>SACHA-Y281</v>
      </c>
      <c r="N2761" s="71" t="s">
        <v>3382</v>
      </c>
    </row>
    <row r="2762" spans="1:14" hidden="1">
      <c r="A2762" s="74" t="s">
        <v>2960</v>
      </c>
      <c r="B2762" s="74" t="s">
        <v>7976</v>
      </c>
      <c r="C2762" s="74" t="s">
        <v>3124</v>
      </c>
      <c r="D2762" s="74" t="s">
        <v>7477</v>
      </c>
      <c r="E2762" s="74" t="s">
        <v>8858</v>
      </c>
      <c r="F2762" s="74" t="s">
        <v>8859</v>
      </c>
      <c r="G2762" s="74" t="s">
        <v>8859</v>
      </c>
      <c r="H2762" s="74" t="str">
        <f t="shared" si="177"/>
        <v>B60</v>
      </c>
      <c r="I2762" s="74" t="str">
        <f>IF(ISERROR(VLOOKUP(H2762,BD!BN$2:BO$51,2,FALSE)),"",VLOOKUP(H2762,BD!BN$2:BO$51,2,FALSE))</f>
        <v>BLOQUE 60</v>
      </c>
      <c r="J2762" s="74" t="str">
        <f t="shared" si="176"/>
        <v>SA</v>
      </c>
      <c r="K2762" s="74" t="str">
        <f t="shared" si="178"/>
        <v>SACHA</v>
      </c>
      <c r="L2762" s="74" t="str">
        <f t="shared" si="178"/>
        <v>PAD Y</v>
      </c>
      <c r="M2762" s="74" t="str">
        <f t="shared" si="175"/>
        <v>SACHA-Y282</v>
      </c>
      <c r="N2762" s="71" t="s">
        <v>3382</v>
      </c>
    </row>
    <row r="2763" spans="1:14" hidden="1">
      <c r="A2763" s="74" t="s">
        <v>2960</v>
      </c>
      <c r="B2763" s="74" t="s">
        <v>7976</v>
      </c>
      <c r="C2763" s="74" t="s">
        <v>3124</v>
      </c>
      <c r="D2763" s="74" t="s">
        <v>7477</v>
      </c>
      <c r="E2763" s="74" t="s">
        <v>8860</v>
      </c>
      <c r="F2763" s="74" t="s">
        <v>8861</v>
      </c>
      <c r="G2763" s="74" t="s">
        <v>8861</v>
      </c>
      <c r="H2763" s="74" t="str">
        <f t="shared" si="177"/>
        <v>B60</v>
      </c>
      <c r="I2763" s="74" t="str">
        <f>IF(ISERROR(VLOOKUP(H2763,BD!BN$2:BO$51,2,FALSE)),"",VLOOKUP(H2763,BD!BN$2:BO$51,2,FALSE))</f>
        <v>BLOQUE 60</v>
      </c>
      <c r="J2763" s="74" t="str">
        <f t="shared" si="176"/>
        <v>SA</v>
      </c>
      <c r="K2763" s="74" t="str">
        <f t="shared" si="178"/>
        <v>SACHA</v>
      </c>
      <c r="L2763" s="74" t="str">
        <f t="shared" si="178"/>
        <v>PAD Y</v>
      </c>
      <c r="M2763" s="74" t="str">
        <f t="shared" si="175"/>
        <v>SACHA-Y283</v>
      </c>
      <c r="N2763" s="71" t="s">
        <v>3382</v>
      </c>
    </row>
    <row r="2764" spans="1:14" hidden="1">
      <c r="A2764" s="74" t="s">
        <v>2960</v>
      </c>
      <c r="B2764" s="74" t="s">
        <v>7976</v>
      </c>
      <c r="C2764" s="74" t="s">
        <v>3124</v>
      </c>
      <c r="D2764" s="74" t="s">
        <v>7477</v>
      </c>
      <c r="E2764" s="74" t="s">
        <v>8862</v>
      </c>
      <c r="F2764" s="74" t="s">
        <v>8863</v>
      </c>
      <c r="G2764" s="74" t="s">
        <v>8863</v>
      </c>
      <c r="H2764" s="74" t="str">
        <f t="shared" si="177"/>
        <v>B60</v>
      </c>
      <c r="I2764" s="74" t="str">
        <f>IF(ISERROR(VLOOKUP(H2764,BD!BN$2:BO$51,2,FALSE)),"",VLOOKUP(H2764,BD!BN$2:BO$51,2,FALSE))</f>
        <v>BLOQUE 60</v>
      </c>
      <c r="J2764" s="74" t="str">
        <f t="shared" si="176"/>
        <v>SA</v>
      </c>
      <c r="K2764" s="74" t="str">
        <f t="shared" si="178"/>
        <v>SACHA</v>
      </c>
      <c r="L2764" s="74" t="str">
        <f t="shared" si="178"/>
        <v>PAD Y</v>
      </c>
      <c r="M2764" s="74" t="str">
        <f t="shared" si="175"/>
        <v>SACHA-Y280</v>
      </c>
      <c r="N2764" s="71" t="s">
        <v>3382</v>
      </c>
    </row>
    <row r="2765" spans="1:14" hidden="1">
      <c r="A2765" s="74" t="s">
        <v>2960</v>
      </c>
      <c r="B2765" s="74" t="s">
        <v>7976</v>
      </c>
      <c r="C2765" s="74" t="s">
        <v>3124</v>
      </c>
      <c r="D2765" s="74" t="s">
        <v>7486</v>
      </c>
      <c r="E2765" s="74" t="s">
        <v>8864</v>
      </c>
      <c r="F2765" s="74" t="s">
        <v>8865</v>
      </c>
      <c r="G2765" s="74" t="s">
        <v>8865</v>
      </c>
      <c r="H2765" s="74" t="str">
        <f t="shared" si="177"/>
        <v>B60</v>
      </c>
      <c r="I2765" s="74" t="str">
        <f>IF(ISERROR(VLOOKUP(H2765,BD!BN$2:BO$51,2,FALSE)),"",VLOOKUP(H2765,BD!BN$2:BO$51,2,FALSE))</f>
        <v>BLOQUE 60</v>
      </c>
      <c r="J2765" s="74" t="str">
        <f t="shared" si="176"/>
        <v>SA</v>
      </c>
      <c r="K2765" s="74" t="str">
        <f t="shared" si="178"/>
        <v>SACHA</v>
      </c>
      <c r="L2765" s="74" t="str">
        <f t="shared" si="178"/>
        <v>PAD Z</v>
      </c>
      <c r="M2765" s="74" t="str">
        <f t="shared" si="175"/>
        <v>SACHA-Z290</v>
      </c>
      <c r="N2765" s="71" t="s">
        <v>3382</v>
      </c>
    </row>
    <row r="2766" spans="1:14" hidden="1">
      <c r="A2766" s="74" t="s">
        <v>2960</v>
      </c>
      <c r="B2766" s="74" t="s">
        <v>7976</v>
      </c>
      <c r="C2766" s="74" t="s">
        <v>3124</v>
      </c>
      <c r="D2766" s="74" t="s">
        <v>7486</v>
      </c>
      <c r="E2766" s="74" t="s">
        <v>8866</v>
      </c>
      <c r="F2766" s="74" t="s">
        <v>8867</v>
      </c>
      <c r="G2766" s="74" t="s">
        <v>8867</v>
      </c>
      <c r="H2766" s="74" t="str">
        <f t="shared" si="177"/>
        <v>B60</v>
      </c>
      <c r="I2766" s="74" t="str">
        <f>IF(ISERROR(VLOOKUP(H2766,BD!BN$2:BO$51,2,FALSE)),"",VLOOKUP(H2766,BD!BN$2:BO$51,2,FALSE))</f>
        <v>BLOQUE 60</v>
      </c>
      <c r="J2766" s="74" t="str">
        <f t="shared" si="176"/>
        <v>SA</v>
      </c>
      <c r="K2766" s="74" t="str">
        <f t="shared" si="178"/>
        <v>SACHA</v>
      </c>
      <c r="L2766" s="74" t="str">
        <f t="shared" si="178"/>
        <v>PAD Z</v>
      </c>
      <c r="M2766" s="74" t="str">
        <f t="shared" si="175"/>
        <v>SACHA-Z291</v>
      </c>
      <c r="N2766" s="71" t="s">
        <v>3382</v>
      </c>
    </row>
    <row r="2767" spans="1:14" hidden="1">
      <c r="A2767" s="74" t="s">
        <v>2968</v>
      </c>
      <c r="B2767" s="74" t="s">
        <v>6160</v>
      </c>
      <c r="C2767" s="74" t="s">
        <v>2670</v>
      </c>
      <c r="D2767" s="74" t="s">
        <v>3374</v>
      </c>
      <c r="E2767" s="74" t="s">
        <v>8868</v>
      </c>
      <c r="F2767" s="74" t="s">
        <v>8869</v>
      </c>
      <c r="G2767" s="74" t="s">
        <v>8869</v>
      </c>
      <c r="H2767" s="74" t="str">
        <f t="shared" si="177"/>
        <v>B61</v>
      </c>
      <c r="I2767" s="74" t="str">
        <f>IF(ISERROR(VLOOKUP(H2767,BD!BN$2:BO$51,2,FALSE)),"",VLOOKUP(H2767,BD!BN$2:BO$51,2,FALSE))</f>
        <v>BLOQUE 61</v>
      </c>
      <c r="J2767" s="74" t="str">
        <f t="shared" si="176"/>
        <v>AU</v>
      </c>
      <c r="K2767" s="74" t="str">
        <f t="shared" si="178"/>
        <v>ANACONDA</v>
      </c>
      <c r="L2767" s="74" t="str">
        <f t="shared" si="178"/>
        <v>PAD</v>
      </c>
      <c r="M2767" s="74" t="str">
        <f t="shared" si="175"/>
        <v>ANACONDA-004</v>
      </c>
      <c r="N2767" s="71" t="s">
        <v>3382</v>
      </c>
    </row>
    <row r="2768" spans="1:14" hidden="1">
      <c r="A2768" s="74" t="s">
        <v>2968</v>
      </c>
      <c r="B2768" s="74" t="s">
        <v>6160</v>
      </c>
      <c r="C2768" s="74" t="s">
        <v>2670</v>
      </c>
      <c r="D2768" s="74" t="s">
        <v>3374</v>
      </c>
      <c r="E2768" s="74" t="s">
        <v>8870</v>
      </c>
      <c r="F2768" s="74" t="s">
        <v>8871</v>
      </c>
      <c r="G2768" s="74" t="s">
        <v>8871</v>
      </c>
      <c r="H2768" s="74" t="str">
        <f t="shared" si="177"/>
        <v>B61</v>
      </c>
      <c r="I2768" s="74" t="str">
        <f>IF(ISERROR(VLOOKUP(H2768,BD!BN$2:BO$51,2,FALSE)),"",VLOOKUP(H2768,BD!BN$2:BO$51,2,FALSE))</f>
        <v>BLOQUE 61</v>
      </c>
      <c r="J2768" s="74" t="str">
        <f t="shared" si="176"/>
        <v>AU</v>
      </c>
      <c r="K2768" s="74" t="str">
        <f t="shared" si="178"/>
        <v>ANACONDA</v>
      </c>
      <c r="L2768" s="74" t="str">
        <f t="shared" si="178"/>
        <v>PAD</v>
      </c>
      <c r="M2768" s="74" t="str">
        <f t="shared" si="175"/>
        <v>ANACONDA-003</v>
      </c>
      <c r="N2768" s="71" t="s">
        <v>3382</v>
      </c>
    </row>
    <row r="2769" spans="1:14" hidden="1">
      <c r="A2769" s="74" t="s">
        <v>2968</v>
      </c>
      <c r="B2769" s="74" t="s">
        <v>6160</v>
      </c>
      <c r="C2769" s="74" t="s">
        <v>2670</v>
      </c>
      <c r="D2769" s="74" t="s">
        <v>3374</v>
      </c>
      <c r="E2769" s="74" t="s">
        <v>8872</v>
      </c>
      <c r="F2769" s="74" t="s">
        <v>8873</v>
      </c>
      <c r="G2769" s="74" t="s">
        <v>8873</v>
      </c>
      <c r="H2769" s="74" t="str">
        <f t="shared" si="177"/>
        <v>B61</v>
      </c>
      <c r="I2769" s="74" t="str">
        <f>IF(ISERROR(VLOOKUP(H2769,BD!BN$2:BO$51,2,FALSE)),"",VLOOKUP(H2769,BD!BN$2:BO$51,2,FALSE))</f>
        <v>BLOQUE 61</v>
      </c>
      <c r="J2769" s="74" t="str">
        <f t="shared" si="176"/>
        <v>AU</v>
      </c>
      <c r="K2769" s="74" t="str">
        <f t="shared" si="178"/>
        <v>ANACONDA</v>
      </c>
      <c r="L2769" s="74" t="str">
        <f t="shared" si="178"/>
        <v>PAD</v>
      </c>
      <c r="M2769" s="74" t="str">
        <f t="shared" si="175"/>
        <v>ANACONDA-002</v>
      </c>
      <c r="N2769" s="71" t="s">
        <v>3382</v>
      </c>
    </row>
    <row r="2770" spans="1:14" hidden="1">
      <c r="A2770" s="74" t="s">
        <v>2968</v>
      </c>
      <c r="B2770" s="74" t="s">
        <v>6160</v>
      </c>
      <c r="C2770" s="74" t="s">
        <v>2670</v>
      </c>
      <c r="D2770" s="74" t="s">
        <v>3489</v>
      </c>
      <c r="E2770" s="74" t="s">
        <v>8874</v>
      </c>
      <c r="F2770" s="74" t="s">
        <v>8875</v>
      </c>
      <c r="G2770" s="74" t="s">
        <v>8875</v>
      </c>
      <c r="H2770" s="74" t="str">
        <f t="shared" si="177"/>
        <v>B61</v>
      </c>
      <c r="I2770" s="74" t="str">
        <f>IF(ISERROR(VLOOKUP(H2770,BD!BN$2:BO$51,2,FALSE)),"",VLOOKUP(H2770,BD!BN$2:BO$51,2,FALSE))</f>
        <v>BLOQUE 61</v>
      </c>
      <c r="J2770" s="74" t="str">
        <f t="shared" si="176"/>
        <v>AU</v>
      </c>
      <c r="K2770" s="74" t="str">
        <f t="shared" si="178"/>
        <v>ANACONDA</v>
      </c>
      <c r="L2770" s="74" t="str">
        <f t="shared" si="178"/>
        <v>PAD A</v>
      </c>
      <c r="M2770" s="74" t="str">
        <f t="shared" si="175"/>
        <v>ANACONDA-A010</v>
      </c>
      <c r="N2770" s="71" t="s">
        <v>3382</v>
      </c>
    </row>
    <row r="2771" spans="1:14" hidden="1">
      <c r="A2771" s="74" t="s">
        <v>2968</v>
      </c>
      <c r="B2771" s="74" t="s">
        <v>6160</v>
      </c>
      <c r="C2771" s="74" t="s">
        <v>2670</v>
      </c>
      <c r="D2771" s="74" t="s">
        <v>3489</v>
      </c>
      <c r="E2771" s="74" t="s">
        <v>8876</v>
      </c>
      <c r="F2771" s="74" t="s">
        <v>8877</v>
      </c>
      <c r="G2771" s="74" t="s">
        <v>8877</v>
      </c>
      <c r="H2771" s="74" t="str">
        <f t="shared" si="177"/>
        <v>B61</v>
      </c>
      <c r="I2771" s="74" t="str">
        <f>IF(ISERROR(VLOOKUP(H2771,BD!BN$2:BO$51,2,FALSE)),"",VLOOKUP(H2771,BD!BN$2:BO$51,2,FALSE))</f>
        <v>BLOQUE 61</v>
      </c>
      <c r="J2771" s="74" t="str">
        <f t="shared" si="176"/>
        <v>AU</v>
      </c>
      <c r="K2771" s="74" t="str">
        <f t="shared" si="178"/>
        <v>ANACONDA</v>
      </c>
      <c r="L2771" s="74" t="str">
        <f t="shared" si="178"/>
        <v>PAD A</v>
      </c>
      <c r="M2771" s="74" t="str">
        <f t="shared" si="175"/>
        <v>ANACONDA-A001</v>
      </c>
      <c r="N2771" s="71" t="s">
        <v>3382</v>
      </c>
    </row>
    <row r="2772" spans="1:14" hidden="1">
      <c r="A2772" s="74" t="s">
        <v>2968</v>
      </c>
      <c r="B2772" s="74" t="s">
        <v>6160</v>
      </c>
      <c r="C2772" s="74" t="s">
        <v>2670</v>
      </c>
      <c r="D2772" s="74" t="s">
        <v>3489</v>
      </c>
      <c r="E2772" s="74" t="s">
        <v>8878</v>
      </c>
      <c r="F2772" s="74" t="s">
        <v>8879</v>
      </c>
      <c r="G2772" s="74" t="s">
        <v>8879</v>
      </c>
      <c r="H2772" s="74" t="str">
        <f t="shared" si="177"/>
        <v>B61</v>
      </c>
      <c r="I2772" s="74" t="str">
        <f>IF(ISERROR(VLOOKUP(H2772,BD!BN$2:BO$51,2,FALSE)),"",VLOOKUP(H2772,BD!BN$2:BO$51,2,FALSE))</f>
        <v>BLOQUE 61</v>
      </c>
      <c r="J2772" s="74" t="str">
        <f t="shared" si="176"/>
        <v>AU</v>
      </c>
      <c r="K2772" s="74" t="str">
        <f t="shared" si="178"/>
        <v>ANACONDA</v>
      </c>
      <c r="L2772" s="74" t="str">
        <f t="shared" si="178"/>
        <v>PAD A</v>
      </c>
      <c r="M2772" s="74" t="str">
        <f t="shared" si="175"/>
        <v>ANACONDA-A005</v>
      </c>
      <c r="N2772" s="71" t="s">
        <v>3382</v>
      </c>
    </row>
    <row r="2773" spans="1:14" hidden="1">
      <c r="A2773" s="74" t="s">
        <v>2968</v>
      </c>
      <c r="B2773" s="74" t="s">
        <v>6160</v>
      </c>
      <c r="C2773" s="74" t="s">
        <v>2670</v>
      </c>
      <c r="D2773" s="74" t="s">
        <v>3489</v>
      </c>
      <c r="E2773" s="74" t="s">
        <v>8880</v>
      </c>
      <c r="F2773" s="74" t="s">
        <v>8881</v>
      </c>
      <c r="G2773" s="74" t="s">
        <v>8881</v>
      </c>
      <c r="H2773" s="74" t="str">
        <f t="shared" si="177"/>
        <v>B61</v>
      </c>
      <c r="I2773" s="74" t="str">
        <f>IF(ISERROR(VLOOKUP(H2773,BD!BN$2:BO$51,2,FALSE)),"",VLOOKUP(H2773,BD!BN$2:BO$51,2,FALSE))</f>
        <v>BLOQUE 61</v>
      </c>
      <c r="J2773" s="74" t="str">
        <f t="shared" si="176"/>
        <v>AU</v>
      </c>
      <c r="K2773" s="74" t="str">
        <f t="shared" si="178"/>
        <v>ANACONDA</v>
      </c>
      <c r="L2773" s="74" t="str">
        <f t="shared" si="178"/>
        <v>PAD A</v>
      </c>
      <c r="M2773" s="74" t="str">
        <f t="shared" ref="M2773:M2836" si="179">+IF(F2773=F2772,E2773&amp;RIGHT(G2773,2),E2773)</f>
        <v>ANACONDA-A011</v>
      </c>
      <c r="N2773" s="71" t="s">
        <v>3382</v>
      </c>
    </row>
    <row r="2774" spans="1:14" hidden="1">
      <c r="A2774" s="74" t="s">
        <v>2968</v>
      </c>
      <c r="B2774" s="74" t="s">
        <v>6160</v>
      </c>
      <c r="C2774" s="74" t="s">
        <v>2670</v>
      </c>
      <c r="D2774" s="74" t="s">
        <v>3489</v>
      </c>
      <c r="E2774" s="74" t="s">
        <v>8882</v>
      </c>
      <c r="F2774" s="74" t="s">
        <v>8883</v>
      </c>
      <c r="G2774" s="74" t="s">
        <v>8883</v>
      </c>
      <c r="H2774" s="74" t="str">
        <f t="shared" si="177"/>
        <v>B61</v>
      </c>
      <c r="I2774" s="74" t="str">
        <f>IF(ISERROR(VLOOKUP(H2774,BD!BN$2:BO$51,2,FALSE)),"",VLOOKUP(H2774,BD!BN$2:BO$51,2,FALSE))</f>
        <v>BLOQUE 61</v>
      </c>
      <c r="J2774" s="74" t="str">
        <f t="shared" si="176"/>
        <v>AU</v>
      </c>
      <c r="K2774" s="74" t="str">
        <f t="shared" si="178"/>
        <v>ANACONDA</v>
      </c>
      <c r="L2774" s="74" t="str">
        <f t="shared" si="178"/>
        <v>PAD A</v>
      </c>
      <c r="M2774" s="74" t="str">
        <f t="shared" si="179"/>
        <v>ANACONDA-A009</v>
      </c>
      <c r="N2774" s="71" t="s">
        <v>3382</v>
      </c>
    </row>
    <row r="2775" spans="1:14" hidden="1">
      <c r="A2775" s="74" t="s">
        <v>2968</v>
      </c>
      <c r="B2775" s="74" t="s">
        <v>6160</v>
      </c>
      <c r="C2775" s="74" t="s">
        <v>2670</v>
      </c>
      <c r="D2775" s="74" t="s">
        <v>3489</v>
      </c>
      <c r="E2775" s="74" t="s">
        <v>8884</v>
      </c>
      <c r="F2775" s="74" t="s">
        <v>8885</v>
      </c>
      <c r="G2775" s="74" t="s">
        <v>8885</v>
      </c>
      <c r="H2775" s="74" t="str">
        <f t="shared" si="177"/>
        <v>B61</v>
      </c>
      <c r="I2775" s="74" t="str">
        <f>IF(ISERROR(VLOOKUP(H2775,BD!BN$2:BO$51,2,FALSE)),"",VLOOKUP(H2775,BD!BN$2:BO$51,2,FALSE))</f>
        <v>BLOQUE 61</v>
      </c>
      <c r="J2775" s="74" t="str">
        <f t="shared" si="176"/>
        <v>AU</v>
      </c>
      <c r="K2775" s="74" t="str">
        <f t="shared" si="178"/>
        <v>ANACONDA</v>
      </c>
      <c r="L2775" s="74" t="str">
        <f t="shared" si="178"/>
        <v>PAD A</v>
      </c>
      <c r="M2775" s="74" t="str">
        <f t="shared" si="179"/>
        <v>ANACONDA-A007</v>
      </c>
      <c r="N2775" s="71" t="s">
        <v>3382</v>
      </c>
    </row>
    <row r="2776" spans="1:14" hidden="1">
      <c r="A2776" s="74" t="s">
        <v>2968</v>
      </c>
      <c r="B2776" s="74" t="s">
        <v>6160</v>
      </c>
      <c r="C2776" s="74" t="s">
        <v>2670</v>
      </c>
      <c r="D2776" s="74" t="s">
        <v>3489</v>
      </c>
      <c r="E2776" s="74" t="s">
        <v>8886</v>
      </c>
      <c r="F2776" s="74" t="s">
        <v>8887</v>
      </c>
      <c r="G2776" s="74" t="s">
        <v>8887</v>
      </c>
      <c r="H2776" s="74" t="str">
        <f t="shared" si="177"/>
        <v>B61</v>
      </c>
      <c r="I2776" s="74" t="str">
        <f>IF(ISERROR(VLOOKUP(H2776,BD!BN$2:BO$51,2,FALSE)),"",VLOOKUP(H2776,BD!BN$2:BO$51,2,FALSE))</f>
        <v>BLOQUE 61</v>
      </c>
      <c r="J2776" s="74" t="str">
        <f t="shared" si="176"/>
        <v>AU</v>
      </c>
      <c r="K2776" s="74" t="str">
        <f t="shared" si="178"/>
        <v>ANACONDA</v>
      </c>
      <c r="L2776" s="74" t="str">
        <f t="shared" si="178"/>
        <v>PAD A</v>
      </c>
      <c r="M2776" s="74" t="str">
        <f t="shared" si="179"/>
        <v>ANACONDA-A006</v>
      </c>
      <c r="N2776" s="71" t="s">
        <v>3382</v>
      </c>
    </row>
    <row r="2777" spans="1:14" hidden="1">
      <c r="A2777" s="74" t="s">
        <v>2968</v>
      </c>
      <c r="B2777" s="74" t="s">
        <v>6160</v>
      </c>
      <c r="C2777" s="74" t="s">
        <v>2670</v>
      </c>
      <c r="D2777" s="74" t="s">
        <v>3489</v>
      </c>
      <c r="E2777" s="74" t="s">
        <v>8888</v>
      </c>
      <c r="F2777" s="74" t="s">
        <v>8889</v>
      </c>
      <c r="G2777" s="74" t="s">
        <v>8889</v>
      </c>
      <c r="H2777" s="74" t="str">
        <f t="shared" si="177"/>
        <v>B61</v>
      </c>
      <c r="I2777" s="74" t="str">
        <f>IF(ISERROR(VLOOKUP(H2777,BD!BN$2:BO$51,2,FALSE)),"",VLOOKUP(H2777,BD!BN$2:BO$51,2,FALSE))</f>
        <v>BLOQUE 61</v>
      </c>
      <c r="J2777" s="74" t="str">
        <f t="shared" si="176"/>
        <v>AU</v>
      </c>
      <c r="K2777" s="74" t="str">
        <f t="shared" si="178"/>
        <v>ANACONDA</v>
      </c>
      <c r="L2777" s="74" t="str">
        <f t="shared" si="178"/>
        <v>PAD A</v>
      </c>
      <c r="M2777" s="74" t="str">
        <f t="shared" si="179"/>
        <v>ANACONDA-A008</v>
      </c>
      <c r="N2777" s="71" t="s">
        <v>3382</v>
      </c>
    </row>
    <row r="2778" spans="1:14" hidden="1">
      <c r="A2778" s="74" t="s">
        <v>2968</v>
      </c>
      <c r="B2778" s="74" t="s">
        <v>6160</v>
      </c>
      <c r="C2778" s="74" t="s">
        <v>2670</v>
      </c>
      <c r="D2778" s="74" t="s">
        <v>3516</v>
      </c>
      <c r="E2778" s="74" t="s">
        <v>8890</v>
      </c>
      <c r="F2778" s="74" t="s">
        <v>8891</v>
      </c>
      <c r="G2778" s="74" t="s">
        <v>8891</v>
      </c>
      <c r="H2778" s="74" t="str">
        <f>+A2778</f>
        <v>B61</v>
      </c>
      <c r="I2778" s="74" t="str">
        <f>IF(ISERROR(VLOOKUP(H2778,BD!BN$2:BO$51,2,FALSE)),"",VLOOKUP(H2778,BD!BN$2:BO$51,2,FALSE))</f>
        <v>BLOQUE 61</v>
      </c>
      <c r="J2778" s="74" t="str">
        <f>IF(B2778="","",B2778)</f>
        <v>AU</v>
      </c>
      <c r="K2778" s="74" t="str">
        <f>+C2778</f>
        <v>ANACONDA</v>
      </c>
      <c r="L2778" s="74" t="str">
        <f>+D2778</f>
        <v>PAD B</v>
      </c>
      <c r="M2778" s="74" t="str">
        <f t="shared" si="179"/>
        <v>ANACONDA-A013</v>
      </c>
      <c r="N2778" s="71" t="s">
        <v>3382</v>
      </c>
    </row>
    <row r="2779" spans="1:14" hidden="1">
      <c r="A2779" s="74" t="s">
        <v>2968</v>
      </c>
      <c r="B2779" s="74" t="s">
        <v>6160</v>
      </c>
      <c r="C2779" s="74" t="s">
        <v>2690</v>
      </c>
      <c r="D2779" s="74" t="s">
        <v>3489</v>
      </c>
      <c r="E2779" s="74" t="s">
        <v>8892</v>
      </c>
      <c r="F2779" s="74" t="s">
        <v>8893</v>
      </c>
      <c r="G2779" s="74" t="s">
        <v>8893</v>
      </c>
      <c r="H2779" s="74" t="str">
        <f t="shared" si="177"/>
        <v>B61</v>
      </c>
      <c r="I2779" s="74" t="str">
        <f>IF(ISERROR(VLOOKUP(H2779,BD!BN$2:BO$51,2,FALSE)),"",VLOOKUP(H2779,BD!BN$2:BO$51,2,FALSE))</f>
        <v>BLOQUE 61</v>
      </c>
      <c r="J2779" s="74" t="str">
        <f t="shared" ref="J2779:J2817" si="180">IF(B2779="","",B2779)</f>
        <v>AU</v>
      </c>
      <c r="K2779" s="74" t="str">
        <f t="shared" si="178"/>
        <v>ANURA</v>
      </c>
      <c r="L2779" s="74" t="str">
        <f t="shared" si="178"/>
        <v>PAD A</v>
      </c>
      <c r="M2779" s="74" t="str">
        <f t="shared" si="179"/>
        <v>ANURA-A001</v>
      </c>
      <c r="N2779" s="71" t="s">
        <v>3382</v>
      </c>
    </row>
    <row r="2780" spans="1:14" hidden="1">
      <c r="A2780" s="74" t="s">
        <v>2968</v>
      </c>
      <c r="B2780" s="74" t="s">
        <v>6160</v>
      </c>
      <c r="C2780" s="74" t="s">
        <v>2690</v>
      </c>
      <c r="D2780" s="74" t="s">
        <v>3489</v>
      </c>
      <c r="E2780" s="74" t="s">
        <v>8894</v>
      </c>
      <c r="F2780" s="74" t="s">
        <v>8895</v>
      </c>
      <c r="G2780" s="74" t="s">
        <v>8895</v>
      </c>
      <c r="H2780" s="74" t="str">
        <f t="shared" si="177"/>
        <v>B61</v>
      </c>
      <c r="I2780" s="74" t="str">
        <f>IF(ISERROR(VLOOKUP(H2780,BD!BN$2:BO$51,2,FALSE)),"",VLOOKUP(H2780,BD!BN$2:BO$51,2,FALSE))</f>
        <v>BLOQUE 61</v>
      </c>
      <c r="J2780" s="74" t="str">
        <f t="shared" si="180"/>
        <v>AU</v>
      </c>
      <c r="K2780" s="74" t="str">
        <f t="shared" si="178"/>
        <v>ANURA</v>
      </c>
      <c r="L2780" s="74" t="str">
        <f t="shared" si="178"/>
        <v>PAD A</v>
      </c>
      <c r="M2780" s="74" t="str">
        <f t="shared" si="179"/>
        <v>ANURA-A003</v>
      </c>
      <c r="N2780" s="71" t="s">
        <v>3382</v>
      </c>
    </row>
    <row r="2781" spans="1:14" hidden="1">
      <c r="A2781" s="74" t="s">
        <v>2968</v>
      </c>
      <c r="B2781" s="74" t="s">
        <v>6160</v>
      </c>
      <c r="C2781" s="74" t="s">
        <v>2690</v>
      </c>
      <c r="D2781" s="74" t="s">
        <v>3489</v>
      </c>
      <c r="E2781" s="74" t="s">
        <v>8896</v>
      </c>
      <c r="F2781" s="74" t="s">
        <v>8897</v>
      </c>
      <c r="G2781" s="74" t="s">
        <v>8897</v>
      </c>
      <c r="H2781" s="74" t="str">
        <f t="shared" si="177"/>
        <v>B61</v>
      </c>
      <c r="I2781" s="74" t="str">
        <f>IF(ISERROR(VLOOKUP(H2781,BD!BN$2:BO$51,2,FALSE)),"",VLOOKUP(H2781,BD!BN$2:BO$51,2,FALSE))</f>
        <v>BLOQUE 61</v>
      </c>
      <c r="J2781" s="74" t="str">
        <f t="shared" si="180"/>
        <v>AU</v>
      </c>
      <c r="K2781" s="74" t="str">
        <f t="shared" si="178"/>
        <v>ANURA</v>
      </c>
      <c r="L2781" s="74" t="str">
        <f t="shared" si="178"/>
        <v>PAD A</v>
      </c>
      <c r="M2781" s="74" t="str">
        <f t="shared" si="179"/>
        <v>ANURA-A002</v>
      </c>
      <c r="N2781" s="71" t="s">
        <v>3382</v>
      </c>
    </row>
    <row r="2782" spans="1:14" hidden="1">
      <c r="A2782" s="74" t="s">
        <v>2968</v>
      </c>
      <c r="B2782" s="74" t="s">
        <v>6160</v>
      </c>
      <c r="C2782" s="74" t="s">
        <v>2743</v>
      </c>
      <c r="D2782" s="74" t="s">
        <v>3374</v>
      </c>
      <c r="E2782" s="74" t="s">
        <v>8898</v>
      </c>
      <c r="F2782" s="74" t="s">
        <v>8899</v>
      </c>
      <c r="G2782" s="74" t="s">
        <v>8899</v>
      </c>
      <c r="H2782" s="74" t="str">
        <f t="shared" si="177"/>
        <v>B61</v>
      </c>
      <c r="I2782" s="74" t="str">
        <f>IF(ISERROR(VLOOKUP(H2782,BD!BN$2:BO$51,2,FALSE)),"",VLOOKUP(H2782,BD!BN$2:BO$51,2,FALSE))</f>
        <v>BLOQUE 61</v>
      </c>
      <c r="J2782" s="74" t="str">
        <f t="shared" si="180"/>
        <v>AU</v>
      </c>
      <c r="K2782" s="74" t="str">
        <f t="shared" si="178"/>
        <v>AUCA</v>
      </c>
      <c r="L2782" s="74" t="str">
        <f t="shared" si="178"/>
        <v>PAD</v>
      </c>
      <c r="M2782" s="74" t="str">
        <f t="shared" si="179"/>
        <v>AUCA-018</v>
      </c>
      <c r="N2782" s="71" t="s">
        <v>3382</v>
      </c>
    </row>
    <row r="2783" spans="1:14" hidden="1">
      <c r="A2783" s="74" t="s">
        <v>2968</v>
      </c>
      <c r="B2783" s="74" t="s">
        <v>6160</v>
      </c>
      <c r="C2783" s="74" t="s">
        <v>2743</v>
      </c>
      <c r="D2783" s="74" t="s">
        <v>3374</v>
      </c>
      <c r="E2783" s="74" t="s">
        <v>8900</v>
      </c>
      <c r="F2783" s="74" t="s">
        <v>8901</v>
      </c>
      <c r="G2783" s="74" t="s">
        <v>8901</v>
      </c>
      <c r="H2783" s="74" t="str">
        <f t="shared" si="177"/>
        <v>B61</v>
      </c>
      <c r="I2783" s="74" t="str">
        <f>IF(ISERROR(VLOOKUP(H2783,BD!BN$2:BO$51,2,FALSE)),"",VLOOKUP(H2783,BD!BN$2:BO$51,2,FALSE))</f>
        <v>BLOQUE 61</v>
      </c>
      <c r="J2783" s="74" t="str">
        <f t="shared" si="180"/>
        <v>AU</v>
      </c>
      <c r="K2783" s="74" t="str">
        <f t="shared" si="178"/>
        <v>AUCA</v>
      </c>
      <c r="L2783" s="74" t="str">
        <f t="shared" si="178"/>
        <v>PAD</v>
      </c>
      <c r="M2783" s="74" t="str">
        <f t="shared" si="179"/>
        <v>AUCA-044</v>
      </c>
      <c r="N2783" s="71" t="s">
        <v>3382</v>
      </c>
    </row>
    <row r="2784" spans="1:14" hidden="1">
      <c r="A2784" s="74" t="s">
        <v>2968</v>
      </c>
      <c r="B2784" s="74" t="s">
        <v>6160</v>
      </c>
      <c r="C2784" s="74" t="s">
        <v>2743</v>
      </c>
      <c r="D2784" s="74" t="s">
        <v>3374</v>
      </c>
      <c r="E2784" s="74" t="s">
        <v>8902</v>
      </c>
      <c r="F2784" s="74" t="s">
        <v>8903</v>
      </c>
      <c r="G2784" s="74" t="s">
        <v>8903</v>
      </c>
      <c r="H2784" s="74" t="str">
        <f t="shared" si="177"/>
        <v>B61</v>
      </c>
      <c r="I2784" s="74" t="str">
        <f>IF(ISERROR(VLOOKUP(H2784,BD!BN$2:BO$51,2,FALSE)),"",VLOOKUP(H2784,BD!BN$2:BO$51,2,FALSE))</f>
        <v>BLOQUE 61</v>
      </c>
      <c r="J2784" s="74" t="str">
        <f t="shared" si="180"/>
        <v>AU</v>
      </c>
      <c r="K2784" s="74" t="str">
        <f t="shared" si="178"/>
        <v>AUCA</v>
      </c>
      <c r="L2784" s="74" t="str">
        <f t="shared" si="178"/>
        <v>PAD</v>
      </c>
      <c r="M2784" s="74" t="str">
        <f t="shared" si="179"/>
        <v>AUCA-017</v>
      </c>
      <c r="N2784" s="71" t="s">
        <v>3382</v>
      </c>
    </row>
    <row r="2785" spans="1:14" hidden="1">
      <c r="A2785" s="74" t="s">
        <v>2968</v>
      </c>
      <c r="B2785" s="74" t="s">
        <v>6160</v>
      </c>
      <c r="C2785" s="74" t="s">
        <v>2743</v>
      </c>
      <c r="D2785" s="74" t="s">
        <v>3374</v>
      </c>
      <c r="E2785" s="74" t="s">
        <v>8904</v>
      </c>
      <c r="F2785" s="74" t="s">
        <v>8905</v>
      </c>
      <c r="G2785" s="74" t="s">
        <v>8905</v>
      </c>
      <c r="H2785" s="74" t="str">
        <f t="shared" si="177"/>
        <v>B61</v>
      </c>
      <c r="I2785" s="74" t="str">
        <f>IF(ISERROR(VLOOKUP(H2785,BD!BN$2:BO$51,2,FALSE)),"",VLOOKUP(H2785,BD!BN$2:BO$51,2,FALSE))</f>
        <v>BLOQUE 61</v>
      </c>
      <c r="J2785" s="74" t="str">
        <f t="shared" si="180"/>
        <v>AU</v>
      </c>
      <c r="K2785" s="74" t="str">
        <f t="shared" si="178"/>
        <v>AUCA</v>
      </c>
      <c r="L2785" s="74" t="str">
        <f t="shared" si="178"/>
        <v>PAD</v>
      </c>
      <c r="M2785" s="74" t="str">
        <f t="shared" si="179"/>
        <v>AUCA-002</v>
      </c>
      <c r="N2785" s="71" t="s">
        <v>3382</v>
      </c>
    </row>
    <row r="2786" spans="1:14" hidden="1">
      <c r="A2786" s="74" t="s">
        <v>2968</v>
      </c>
      <c r="B2786" s="74" t="s">
        <v>6160</v>
      </c>
      <c r="C2786" s="74" t="s">
        <v>2743</v>
      </c>
      <c r="D2786" s="74" t="s">
        <v>3374</v>
      </c>
      <c r="E2786" s="74" t="s">
        <v>8906</v>
      </c>
      <c r="F2786" s="74" t="s">
        <v>8907</v>
      </c>
      <c r="G2786" s="74" t="s">
        <v>8907</v>
      </c>
      <c r="H2786" s="74" t="str">
        <f t="shared" si="177"/>
        <v>B61</v>
      </c>
      <c r="I2786" s="74" t="str">
        <f>IF(ISERROR(VLOOKUP(H2786,BD!BN$2:BO$51,2,FALSE)),"",VLOOKUP(H2786,BD!BN$2:BO$51,2,FALSE))</f>
        <v>BLOQUE 61</v>
      </c>
      <c r="J2786" s="74" t="str">
        <f t="shared" si="180"/>
        <v>AU</v>
      </c>
      <c r="K2786" s="74" t="str">
        <f t="shared" si="178"/>
        <v>AUCA</v>
      </c>
      <c r="L2786" s="74" t="str">
        <f t="shared" si="178"/>
        <v>PAD</v>
      </c>
      <c r="M2786" s="74" t="str">
        <f t="shared" si="179"/>
        <v>AUCA-050</v>
      </c>
      <c r="N2786" s="71" t="s">
        <v>3382</v>
      </c>
    </row>
    <row r="2787" spans="1:14" hidden="1">
      <c r="A2787" s="74" t="s">
        <v>2968</v>
      </c>
      <c r="B2787" s="74" t="s">
        <v>6160</v>
      </c>
      <c r="C2787" s="74" t="s">
        <v>2743</v>
      </c>
      <c r="D2787" s="74" t="s">
        <v>3374</v>
      </c>
      <c r="E2787" s="74" t="s">
        <v>8908</v>
      </c>
      <c r="F2787" s="74" t="s">
        <v>8909</v>
      </c>
      <c r="G2787" s="74" t="s">
        <v>8909</v>
      </c>
      <c r="H2787" s="74" t="str">
        <f t="shared" si="177"/>
        <v>B61</v>
      </c>
      <c r="I2787" s="74" t="str">
        <f>IF(ISERROR(VLOOKUP(H2787,BD!BN$2:BO$51,2,FALSE)),"",VLOOKUP(H2787,BD!BN$2:BO$51,2,FALSE))</f>
        <v>BLOQUE 61</v>
      </c>
      <c r="J2787" s="74" t="str">
        <f t="shared" si="180"/>
        <v>AU</v>
      </c>
      <c r="K2787" s="74" t="str">
        <f t="shared" si="178"/>
        <v>AUCA</v>
      </c>
      <c r="L2787" s="74" t="str">
        <f t="shared" si="178"/>
        <v>PAD</v>
      </c>
      <c r="M2787" s="74" t="str">
        <f t="shared" si="179"/>
        <v>AUCA-019B</v>
      </c>
      <c r="N2787" s="71" t="s">
        <v>3382</v>
      </c>
    </row>
    <row r="2788" spans="1:14" hidden="1">
      <c r="A2788" s="74" t="s">
        <v>2968</v>
      </c>
      <c r="B2788" s="74" t="s">
        <v>6160</v>
      </c>
      <c r="C2788" s="74" t="s">
        <v>2743</v>
      </c>
      <c r="D2788" s="74" t="s">
        <v>3374</v>
      </c>
      <c r="E2788" s="74" t="s">
        <v>8910</v>
      </c>
      <c r="F2788" s="74" t="s">
        <v>8911</v>
      </c>
      <c r="G2788" s="74" t="s">
        <v>8911</v>
      </c>
      <c r="H2788" s="74" t="str">
        <f t="shared" si="177"/>
        <v>B61</v>
      </c>
      <c r="I2788" s="74" t="str">
        <f>IF(ISERROR(VLOOKUP(H2788,BD!BN$2:BO$51,2,FALSE)),"",VLOOKUP(H2788,BD!BN$2:BO$51,2,FALSE))</f>
        <v>BLOQUE 61</v>
      </c>
      <c r="J2788" s="74" t="str">
        <f t="shared" si="180"/>
        <v>AU</v>
      </c>
      <c r="K2788" s="74" t="str">
        <f t="shared" si="178"/>
        <v>AUCA</v>
      </c>
      <c r="L2788" s="74" t="str">
        <f t="shared" si="178"/>
        <v>PAD</v>
      </c>
      <c r="M2788" s="74" t="str">
        <f t="shared" si="179"/>
        <v>AUCA-011</v>
      </c>
      <c r="N2788" s="71" t="s">
        <v>3382</v>
      </c>
    </row>
    <row r="2789" spans="1:14" hidden="1">
      <c r="A2789" s="74" t="s">
        <v>2968</v>
      </c>
      <c r="B2789" s="74" t="s">
        <v>6160</v>
      </c>
      <c r="C2789" s="74" t="s">
        <v>2743</v>
      </c>
      <c r="D2789" s="74" t="s">
        <v>3374</v>
      </c>
      <c r="E2789" s="74" t="s">
        <v>8912</v>
      </c>
      <c r="F2789" s="74" t="s">
        <v>8913</v>
      </c>
      <c r="G2789" s="74" t="s">
        <v>8913</v>
      </c>
      <c r="H2789" s="74" t="str">
        <f t="shared" si="177"/>
        <v>B61</v>
      </c>
      <c r="I2789" s="74" t="str">
        <f>IF(ISERROR(VLOOKUP(H2789,BD!BN$2:BO$51,2,FALSE)),"",VLOOKUP(H2789,BD!BN$2:BO$51,2,FALSE))</f>
        <v>BLOQUE 61</v>
      </c>
      <c r="J2789" s="74" t="str">
        <f t="shared" si="180"/>
        <v>AU</v>
      </c>
      <c r="K2789" s="74" t="str">
        <f t="shared" si="178"/>
        <v>AUCA</v>
      </c>
      <c r="L2789" s="74" t="str">
        <f t="shared" si="178"/>
        <v>PAD</v>
      </c>
      <c r="M2789" s="74" t="str">
        <f t="shared" si="179"/>
        <v>AUCA-074</v>
      </c>
      <c r="N2789" s="71" t="s">
        <v>3382</v>
      </c>
    </row>
    <row r="2790" spans="1:14" hidden="1">
      <c r="A2790" s="74" t="s">
        <v>2968</v>
      </c>
      <c r="B2790" s="74" t="s">
        <v>6160</v>
      </c>
      <c r="C2790" s="74" t="s">
        <v>2743</v>
      </c>
      <c r="D2790" s="74" t="s">
        <v>3374</v>
      </c>
      <c r="E2790" s="74" t="s">
        <v>8914</v>
      </c>
      <c r="F2790" s="74" t="s">
        <v>8915</v>
      </c>
      <c r="G2790" s="74" t="s">
        <v>8915</v>
      </c>
      <c r="H2790" s="74" t="str">
        <f t="shared" si="177"/>
        <v>B61</v>
      </c>
      <c r="I2790" s="74" t="str">
        <f>IF(ISERROR(VLOOKUP(H2790,BD!BN$2:BO$51,2,FALSE)),"",VLOOKUP(H2790,BD!BN$2:BO$51,2,FALSE))</f>
        <v>BLOQUE 61</v>
      </c>
      <c r="J2790" s="74" t="str">
        <f t="shared" si="180"/>
        <v>AU</v>
      </c>
      <c r="K2790" s="74" t="str">
        <f t="shared" si="178"/>
        <v>AUCA</v>
      </c>
      <c r="L2790" s="74" t="str">
        <f t="shared" si="178"/>
        <v>PAD</v>
      </c>
      <c r="M2790" s="74" t="str">
        <f t="shared" si="179"/>
        <v>AUCA-032</v>
      </c>
      <c r="N2790" s="71" t="s">
        <v>3382</v>
      </c>
    </row>
    <row r="2791" spans="1:14" hidden="1">
      <c r="A2791" s="74" t="s">
        <v>2968</v>
      </c>
      <c r="B2791" s="74" t="s">
        <v>6160</v>
      </c>
      <c r="C2791" s="74" t="s">
        <v>2743</v>
      </c>
      <c r="D2791" s="74" t="s">
        <v>3374</v>
      </c>
      <c r="E2791" s="74" t="s">
        <v>8916</v>
      </c>
      <c r="F2791" s="74" t="s">
        <v>8917</v>
      </c>
      <c r="G2791" s="74" t="s">
        <v>8917</v>
      </c>
      <c r="H2791" s="74" t="str">
        <f t="shared" si="177"/>
        <v>B61</v>
      </c>
      <c r="I2791" s="74" t="str">
        <f>IF(ISERROR(VLOOKUP(H2791,BD!BN$2:BO$51,2,FALSE)),"",VLOOKUP(H2791,BD!BN$2:BO$51,2,FALSE))</f>
        <v>BLOQUE 61</v>
      </c>
      <c r="J2791" s="74" t="str">
        <f t="shared" si="180"/>
        <v>AU</v>
      </c>
      <c r="K2791" s="74" t="str">
        <f t="shared" si="178"/>
        <v>AUCA</v>
      </c>
      <c r="L2791" s="74" t="str">
        <f t="shared" si="178"/>
        <v>PAD</v>
      </c>
      <c r="M2791" s="74" t="str">
        <f t="shared" si="179"/>
        <v>AUCA-019</v>
      </c>
      <c r="N2791" s="71" t="s">
        <v>3382</v>
      </c>
    </row>
    <row r="2792" spans="1:14" hidden="1">
      <c r="A2792" s="74" t="s">
        <v>2968</v>
      </c>
      <c r="B2792" s="74" t="s">
        <v>6160</v>
      </c>
      <c r="C2792" s="74" t="s">
        <v>2743</v>
      </c>
      <c r="D2792" s="74" t="s">
        <v>3374</v>
      </c>
      <c r="E2792" s="74" t="s">
        <v>8918</v>
      </c>
      <c r="F2792" s="74" t="s">
        <v>8919</v>
      </c>
      <c r="G2792" s="74" t="s">
        <v>8919</v>
      </c>
      <c r="H2792" s="74" t="str">
        <f t="shared" si="177"/>
        <v>B61</v>
      </c>
      <c r="I2792" s="74" t="str">
        <f>IF(ISERROR(VLOOKUP(H2792,BD!BN$2:BO$51,2,FALSE)),"",VLOOKUP(H2792,BD!BN$2:BO$51,2,FALSE))</f>
        <v>BLOQUE 61</v>
      </c>
      <c r="J2792" s="74" t="str">
        <f t="shared" si="180"/>
        <v>AU</v>
      </c>
      <c r="K2792" s="74" t="str">
        <f t="shared" si="178"/>
        <v>AUCA</v>
      </c>
      <c r="L2792" s="74" t="str">
        <f t="shared" si="178"/>
        <v>PAD</v>
      </c>
      <c r="M2792" s="74" t="str">
        <f t="shared" si="179"/>
        <v>AUCA-041</v>
      </c>
      <c r="N2792" s="71" t="s">
        <v>3382</v>
      </c>
    </row>
    <row r="2793" spans="1:14" hidden="1">
      <c r="A2793" s="74" t="s">
        <v>2968</v>
      </c>
      <c r="B2793" s="74" t="s">
        <v>6160</v>
      </c>
      <c r="C2793" s="74" t="s">
        <v>2743</v>
      </c>
      <c r="D2793" s="74" t="s">
        <v>3374</v>
      </c>
      <c r="E2793" s="74" t="s">
        <v>8920</v>
      </c>
      <c r="F2793" s="74" t="s">
        <v>8921</v>
      </c>
      <c r="G2793" s="74" t="s">
        <v>8921</v>
      </c>
      <c r="H2793" s="74" t="str">
        <f t="shared" si="177"/>
        <v>B61</v>
      </c>
      <c r="I2793" s="74" t="str">
        <f>IF(ISERROR(VLOOKUP(H2793,BD!BN$2:BO$51,2,FALSE)),"",VLOOKUP(H2793,BD!BN$2:BO$51,2,FALSE))</f>
        <v>BLOQUE 61</v>
      </c>
      <c r="J2793" s="74" t="str">
        <f t="shared" si="180"/>
        <v>AU</v>
      </c>
      <c r="K2793" s="74" t="str">
        <f t="shared" si="178"/>
        <v>AUCA</v>
      </c>
      <c r="L2793" s="74" t="str">
        <f t="shared" si="178"/>
        <v>PAD</v>
      </c>
      <c r="M2793" s="74" t="str">
        <f t="shared" si="179"/>
        <v>AUCA-023</v>
      </c>
      <c r="N2793" s="71" t="s">
        <v>3382</v>
      </c>
    </row>
    <row r="2794" spans="1:14" hidden="1">
      <c r="A2794" s="74" t="s">
        <v>2968</v>
      </c>
      <c r="B2794" s="74" t="s">
        <v>6160</v>
      </c>
      <c r="C2794" s="74" t="s">
        <v>2743</v>
      </c>
      <c r="D2794" s="74" t="s">
        <v>3374</v>
      </c>
      <c r="E2794" s="74" t="s">
        <v>8922</v>
      </c>
      <c r="F2794" s="74" t="s">
        <v>8923</v>
      </c>
      <c r="G2794" s="74" t="s">
        <v>8923</v>
      </c>
      <c r="H2794" s="74" t="str">
        <f t="shared" si="177"/>
        <v>B61</v>
      </c>
      <c r="I2794" s="74" t="str">
        <f>IF(ISERROR(VLOOKUP(H2794,BD!BN$2:BO$51,2,FALSE)),"",VLOOKUP(H2794,BD!BN$2:BO$51,2,FALSE))</f>
        <v>BLOQUE 61</v>
      </c>
      <c r="J2794" s="74" t="str">
        <f t="shared" si="180"/>
        <v>AU</v>
      </c>
      <c r="K2794" s="74" t="str">
        <f t="shared" si="178"/>
        <v>AUCA</v>
      </c>
      <c r="L2794" s="74" t="str">
        <f t="shared" si="178"/>
        <v>PAD</v>
      </c>
      <c r="M2794" s="74" t="str">
        <f t="shared" si="179"/>
        <v>AUCA-010</v>
      </c>
      <c r="N2794" s="71" t="s">
        <v>3382</v>
      </c>
    </row>
    <row r="2795" spans="1:14" hidden="1">
      <c r="A2795" s="74" t="s">
        <v>2968</v>
      </c>
      <c r="B2795" s="74" t="s">
        <v>6160</v>
      </c>
      <c r="C2795" s="74" t="s">
        <v>2743</v>
      </c>
      <c r="D2795" s="74" t="s">
        <v>3374</v>
      </c>
      <c r="E2795" s="74" t="s">
        <v>8924</v>
      </c>
      <c r="F2795" s="74" t="s">
        <v>8925</v>
      </c>
      <c r="G2795" s="74" t="s">
        <v>8925</v>
      </c>
      <c r="H2795" s="74" t="str">
        <f t="shared" si="177"/>
        <v>B61</v>
      </c>
      <c r="I2795" s="74" t="str">
        <f>IF(ISERROR(VLOOKUP(H2795,BD!BN$2:BO$51,2,FALSE)),"",VLOOKUP(H2795,BD!BN$2:BO$51,2,FALSE))</f>
        <v>BLOQUE 61</v>
      </c>
      <c r="J2795" s="74" t="str">
        <f t="shared" si="180"/>
        <v>AU</v>
      </c>
      <c r="K2795" s="74" t="str">
        <f t="shared" si="178"/>
        <v>AUCA</v>
      </c>
      <c r="L2795" s="74" t="str">
        <f t="shared" si="178"/>
        <v>PAD</v>
      </c>
      <c r="M2795" s="74" t="str">
        <f t="shared" si="179"/>
        <v>AUCA-009</v>
      </c>
      <c r="N2795" s="71" t="s">
        <v>3382</v>
      </c>
    </row>
    <row r="2796" spans="1:14" hidden="1">
      <c r="A2796" s="74" t="s">
        <v>2968</v>
      </c>
      <c r="B2796" s="74" t="s">
        <v>6160</v>
      </c>
      <c r="C2796" s="74" t="s">
        <v>2743</v>
      </c>
      <c r="D2796" s="74" t="s">
        <v>3374</v>
      </c>
      <c r="E2796" s="74" t="s">
        <v>8926</v>
      </c>
      <c r="F2796" s="74" t="s">
        <v>8927</v>
      </c>
      <c r="G2796" s="74" t="s">
        <v>8927</v>
      </c>
      <c r="H2796" s="74" t="str">
        <f t="shared" si="177"/>
        <v>B61</v>
      </c>
      <c r="I2796" s="74" t="str">
        <f>IF(ISERROR(VLOOKUP(H2796,BD!BN$2:BO$51,2,FALSE)),"",VLOOKUP(H2796,BD!BN$2:BO$51,2,FALSE))</f>
        <v>BLOQUE 61</v>
      </c>
      <c r="J2796" s="74" t="str">
        <f t="shared" si="180"/>
        <v>AU</v>
      </c>
      <c r="K2796" s="74" t="str">
        <f t="shared" si="178"/>
        <v>AUCA</v>
      </c>
      <c r="L2796" s="74" t="str">
        <f t="shared" si="178"/>
        <v>PAD</v>
      </c>
      <c r="M2796" s="74" t="str">
        <f t="shared" si="179"/>
        <v>AUCA-012</v>
      </c>
      <c r="N2796" s="71" t="s">
        <v>3382</v>
      </c>
    </row>
    <row r="2797" spans="1:14" hidden="1">
      <c r="A2797" s="74" t="s">
        <v>2968</v>
      </c>
      <c r="B2797" s="74" t="s">
        <v>6160</v>
      </c>
      <c r="C2797" s="74" t="s">
        <v>2743</v>
      </c>
      <c r="D2797" s="74" t="s">
        <v>3374</v>
      </c>
      <c r="E2797" s="74" t="s">
        <v>8928</v>
      </c>
      <c r="F2797" s="74" t="s">
        <v>8929</v>
      </c>
      <c r="G2797" s="74" t="s">
        <v>8929</v>
      </c>
      <c r="H2797" s="74" t="str">
        <f t="shared" si="177"/>
        <v>B61</v>
      </c>
      <c r="I2797" s="74" t="str">
        <f>IF(ISERROR(VLOOKUP(H2797,BD!BN$2:BO$51,2,FALSE)),"",VLOOKUP(H2797,BD!BN$2:BO$51,2,FALSE))</f>
        <v>BLOQUE 61</v>
      </c>
      <c r="J2797" s="74" t="str">
        <f t="shared" si="180"/>
        <v>AU</v>
      </c>
      <c r="K2797" s="74" t="str">
        <f t="shared" si="178"/>
        <v>AUCA</v>
      </c>
      <c r="L2797" s="74" t="str">
        <f t="shared" si="178"/>
        <v>PAD</v>
      </c>
      <c r="M2797" s="74" t="str">
        <f t="shared" si="179"/>
        <v>AUCA-036</v>
      </c>
      <c r="N2797" s="71" t="s">
        <v>3382</v>
      </c>
    </row>
    <row r="2798" spans="1:14" hidden="1">
      <c r="A2798" s="74" t="s">
        <v>2968</v>
      </c>
      <c r="B2798" s="74" t="s">
        <v>6160</v>
      </c>
      <c r="C2798" s="74" t="s">
        <v>2743</v>
      </c>
      <c r="D2798" s="74" t="s">
        <v>3374</v>
      </c>
      <c r="E2798" s="74" t="s">
        <v>8930</v>
      </c>
      <c r="F2798" s="74" t="s">
        <v>8931</v>
      </c>
      <c r="G2798" s="74" t="s">
        <v>8931</v>
      </c>
      <c r="H2798" s="74" t="str">
        <f t="shared" si="177"/>
        <v>B61</v>
      </c>
      <c r="I2798" s="74" t="str">
        <f>IF(ISERROR(VLOOKUP(H2798,BD!BN$2:BO$51,2,FALSE)),"",VLOOKUP(H2798,BD!BN$2:BO$51,2,FALSE))</f>
        <v>BLOQUE 61</v>
      </c>
      <c r="J2798" s="74" t="str">
        <f t="shared" si="180"/>
        <v>AU</v>
      </c>
      <c r="K2798" s="74" t="str">
        <f t="shared" si="178"/>
        <v>AUCA</v>
      </c>
      <c r="L2798" s="74" t="str">
        <f t="shared" si="178"/>
        <v>PAD</v>
      </c>
      <c r="M2798" s="74" t="str">
        <f t="shared" si="179"/>
        <v>AUCA-052</v>
      </c>
      <c r="N2798" s="71" t="s">
        <v>3382</v>
      </c>
    </row>
    <row r="2799" spans="1:14" hidden="1">
      <c r="A2799" s="74" t="s">
        <v>2968</v>
      </c>
      <c r="B2799" s="74" t="s">
        <v>6160</v>
      </c>
      <c r="C2799" s="74" t="s">
        <v>2743</v>
      </c>
      <c r="D2799" s="74" t="s">
        <v>3374</v>
      </c>
      <c r="E2799" s="74" t="s">
        <v>8932</v>
      </c>
      <c r="F2799" s="74" t="s">
        <v>8933</v>
      </c>
      <c r="G2799" s="74" t="s">
        <v>8933</v>
      </c>
      <c r="H2799" s="74" t="str">
        <f t="shared" si="177"/>
        <v>B61</v>
      </c>
      <c r="I2799" s="74" t="str">
        <f>IF(ISERROR(VLOOKUP(H2799,BD!BN$2:BO$51,2,FALSE)),"",VLOOKUP(H2799,BD!BN$2:BO$51,2,FALSE))</f>
        <v>BLOQUE 61</v>
      </c>
      <c r="J2799" s="74" t="str">
        <f t="shared" si="180"/>
        <v>AU</v>
      </c>
      <c r="K2799" s="74" t="str">
        <f t="shared" si="178"/>
        <v>AUCA</v>
      </c>
      <c r="L2799" s="74" t="str">
        <f t="shared" si="178"/>
        <v>PAD</v>
      </c>
      <c r="M2799" s="74" t="str">
        <f t="shared" si="179"/>
        <v>AUCA-022</v>
      </c>
      <c r="N2799" s="71" t="s">
        <v>3382</v>
      </c>
    </row>
    <row r="2800" spans="1:14" hidden="1">
      <c r="A2800" s="74" t="s">
        <v>2968</v>
      </c>
      <c r="B2800" s="74" t="s">
        <v>6160</v>
      </c>
      <c r="C2800" s="74" t="s">
        <v>2743</v>
      </c>
      <c r="D2800" s="74" t="s">
        <v>3374</v>
      </c>
      <c r="E2800" s="74" t="s">
        <v>8934</v>
      </c>
      <c r="F2800" s="74" t="s">
        <v>8935</v>
      </c>
      <c r="G2800" s="74" t="s">
        <v>8935</v>
      </c>
      <c r="H2800" s="74" t="str">
        <f t="shared" si="177"/>
        <v>B61</v>
      </c>
      <c r="I2800" s="74" t="str">
        <f>IF(ISERROR(VLOOKUP(H2800,BD!BN$2:BO$51,2,FALSE)),"",VLOOKUP(H2800,BD!BN$2:BO$51,2,FALSE))</f>
        <v>BLOQUE 61</v>
      </c>
      <c r="J2800" s="74" t="str">
        <f t="shared" si="180"/>
        <v>AU</v>
      </c>
      <c r="K2800" s="74" t="str">
        <f t="shared" si="178"/>
        <v>AUCA</v>
      </c>
      <c r="L2800" s="74" t="str">
        <f t="shared" si="178"/>
        <v>PAD</v>
      </c>
      <c r="M2800" s="74" t="str">
        <f t="shared" si="179"/>
        <v>AUCA-034</v>
      </c>
      <c r="N2800" s="71" t="s">
        <v>3382</v>
      </c>
    </row>
    <row r="2801" spans="1:14" hidden="1">
      <c r="A2801" s="74" t="s">
        <v>2968</v>
      </c>
      <c r="B2801" s="74" t="s">
        <v>6160</v>
      </c>
      <c r="C2801" s="74" t="s">
        <v>2743</v>
      </c>
      <c r="D2801" s="74" t="s">
        <v>3374</v>
      </c>
      <c r="E2801" s="74" t="s">
        <v>8936</v>
      </c>
      <c r="F2801" s="74" t="s">
        <v>8937</v>
      </c>
      <c r="G2801" s="74" t="s">
        <v>8937</v>
      </c>
      <c r="H2801" s="74" t="str">
        <f t="shared" si="177"/>
        <v>B61</v>
      </c>
      <c r="I2801" s="74" t="str">
        <f>IF(ISERROR(VLOOKUP(H2801,BD!BN$2:BO$51,2,FALSE)),"",VLOOKUP(H2801,BD!BN$2:BO$51,2,FALSE))</f>
        <v>BLOQUE 61</v>
      </c>
      <c r="J2801" s="74" t="str">
        <f t="shared" si="180"/>
        <v>AU</v>
      </c>
      <c r="K2801" s="74" t="str">
        <f t="shared" si="178"/>
        <v>AUCA</v>
      </c>
      <c r="L2801" s="74" t="str">
        <f t="shared" si="178"/>
        <v>PAD</v>
      </c>
      <c r="M2801" s="74" t="str">
        <f t="shared" si="179"/>
        <v>AUCA-038</v>
      </c>
      <c r="N2801" s="71" t="s">
        <v>3382</v>
      </c>
    </row>
    <row r="2802" spans="1:14" hidden="1">
      <c r="A2802" s="74" t="s">
        <v>2968</v>
      </c>
      <c r="B2802" s="74" t="s">
        <v>6160</v>
      </c>
      <c r="C2802" s="74" t="s">
        <v>2743</v>
      </c>
      <c r="D2802" s="74" t="s">
        <v>3374</v>
      </c>
      <c r="E2802" s="74" t="s">
        <v>8938</v>
      </c>
      <c r="F2802" s="74" t="s">
        <v>8939</v>
      </c>
      <c r="G2802" s="74" t="s">
        <v>8939</v>
      </c>
      <c r="H2802" s="74" t="str">
        <f t="shared" si="177"/>
        <v>B61</v>
      </c>
      <c r="I2802" s="74" t="str">
        <f>IF(ISERROR(VLOOKUP(H2802,BD!BN$2:BO$51,2,FALSE)),"",VLOOKUP(H2802,BD!BN$2:BO$51,2,FALSE))</f>
        <v>BLOQUE 61</v>
      </c>
      <c r="J2802" s="74" t="str">
        <f t="shared" si="180"/>
        <v>AU</v>
      </c>
      <c r="K2802" s="74" t="str">
        <f t="shared" si="178"/>
        <v>AUCA</v>
      </c>
      <c r="L2802" s="74" t="str">
        <f t="shared" si="178"/>
        <v>PAD</v>
      </c>
      <c r="M2802" s="74" t="str">
        <f t="shared" si="179"/>
        <v>AUCA-040</v>
      </c>
      <c r="N2802" s="71" t="s">
        <v>3382</v>
      </c>
    </row>
    <row r="2803" spans="1:14" hidden="1">
      <c r="A2803" s="74" t="s">
        <v>2968</v>
      </c>
      <c r="B2803" s="74" t="s">
        <v>6160</v>
      </c>
      <c r="C2803" s="74" t="s">
        <v>2743</v>
      </c>
      <c r="D2803" s="74" t="s">
        <v>3374</v>
      </c>
      <c r="E2803" s="74" t="s">
        <v>8940</v>
      </c>
      <c r="F2803" s="74" t="s">
        <v>8941</v>
      </c>
      <c r="G2803" s="74" t="s">
        <v>8941</v>
      </c>
      <c r="H2803" s="74" t="str">
        <f t="shared" si="177"/>
        <v>B61</v>
      </c>
      <c r="I2803" s="74" t="str">
        <f>IF(ISERROR(VLOOKUP(H2803,BD!BN$2:BO$51,2,FALSE)),"",VLOOKUP(H2803,BD!BN$2:BO$51,2,FALSE))</f>
        <v>BLOQUE 61</v>
      </c>
      <c r="J2803" s="74" t="str">
        <f t="shared" si="180"/>
        <v>AU</v>
      </c>
      <c r="K2803" s="74" t="str">
        <f t="shared" si="178"/>
        <v>AUCA</v>
      </c>
      <c r="L2803" s="74" t="str">
        <f t="shared" si="178"/>
        <v>PAD</v>
      </c>
      <c r="M2803" s="74" t="str">
        <f t="shared" si="179"/>
        <v>AUCA-042</v>
      </c>
      <c r="N2803" s="71" t="s">
        <v>3382</v>
      </c>
    </row>
    <row r="2804" spans="1:14" hidden="1">
      <c r="A2804" s="74" t="s">
        <v>2968</v>
      </c>
      <c r="B2804" s="74" t="s">
        <v>6160</v>
      </c>
      <c r="C2804" s="74" t="s">
        <v>2743</v>
      </c>
      <c r="D2804" s="74" t="s">
        <v>3374</v>
      </c>
      <c r="E2804" s="74" t="s">
        <v>8942</v>
      </c>
      <c r="F2804" s="74" t="s">
        <v>8943</v>
      </c>
      <c r="G2804" s="74" t="s">
        <v>8943</v>
      </c>
      <c r="H2804" s="74" t="str">
        <f t="shared" si="177"/>
        <v>B61</v>
      </c>
      <c r="I2804" s="74" t="str">
        <f>IF(ISERROR(VLOOKUP(H2804,BD!BN$2:BO$51,2,FALSE)),"",VLOOKUP(H2804,BD!BN$2:BO$51,2,FALSE))</f>
        <v>BLOQUE 61</v>
      </c>
      <c r="J2804" s="74" t="str">
        <f t="shared" si="180"/>
        <v>AU</v>
      </c>
      <c r="K2804" s="74" t="str">
        <f t="shared" si="178"/>
        <v>AUCA</v>
      </c>
      <c r="L2804" s="74" t="str">
        <f t="shared" si="178"/>
        <v>PAD</v>
      </c>
      <c r="M2804" s="74" t="str">
        <f t="shared" si="179"/>
        <v>AUCA-013</v>
      </c>
      <c r="N2804" s="71" t="s">
        <v>3382</v>
      </c>
    </row>
    <row r="2805" spans="1:14" hidden="1">
      <c r="A2805" s="74" t="s">
        <v>2968</v>
      </c>
      <c r="B2805" s="74" t="s">
        <v>6160</v>
      </c>
      <c r="C2805" s="74" t="s">
        <v>2743</v>
      </c>
      <c r="D2805" s="74" t="s">
        <v>3374</v>
      </c>
      <c r="E2805" s="74" t="s">
        <v>8944</v>
      </c>
      <c r="F2805" s="74" t="s">
        <v>8945</v>
      </c>
      <c r="G2805" s="74" t="s">
        <v>8945</v>
      </c>
      <c r="H2805" s="74" t="str">
        <f t="shared" si="177"/>
        <v>B61</v>
      </c>
      <c r="I2805" s="74" t="str">
        <f>IF(ISERROR(VLOOKUP(H2805,BD!BN$2:BO$51,2,FALSE)),"",VLOOKUP(H2805,BD!BN$2:BO$51,2,FALSE))</f>
        <v>BLOQUE 61</v>
      </c>
      <c r="J2805" s="74" t="str">
        <f t="shared" si="180"/>
        <v>AU</v>
      </c>
      <c r="K2805" s="74" t="str">
        <f t="shared" si="178"/>
        <v>AUCA</v>
      </c>
      <c r="L2805" s="74" t="str">
        <f t="shared" si="178"/>
        <v>PAD</v>
      </c>
      <c r="M2805" s="74" t="str">
        <f t="shared" si="179"/>
        <v>AUCA-015</v>
      </c>
      <c r="N2805" s="71" t="s">
        <v>3382</v>
      </c>
    </row>
    <row r="2806" spans="1:14" hidden="1">
      <c r="A2806" s="74" t="s">
        <v>2968</v>
      </c>
      <c r="B2806" s="74" t="s">
        <v>6160</v>
      </c>
      <c r="C2806" s="74" t="s">
        <v>2743</v>
      </c>
      <c r="D2806" s="74" t="s">
        <v>3374</v>
      </c>
      <c r="E2806" s="74" t="s">
        <v>8946</v>
      </c>
      <c r="F2806" s="74" t="s">
        <v>8947</v>
      </c>
      <c r="G2806" s="74" t="s">
        <v>8947</v>
      </c>
      <c r="H2806" s="74" t="str">
        <f t="shared" si="177"/>
        <v>B61</v>
      </c>
      <c r="I2806" s="74" t="str">
        <f>IF(ISERROR(VLOOKUP(H2806,BD!BN$2:BO$51,2,FALSE)),"",VLOOKUP(H2806,BD!BN$2:BO$51,2,FALSE))</f>
        <v>BLOQUE 61</v>
      </c>
      <c r="J2806" s="74" t="str">
        <f t="shared" si="180"/>
        <v>AU</v>
      </c>
      <c r="K2806" s="74" t="str">
        <f t="shared" si="178"/>
        <v>AUCA</v>
      </c>
      <c r="L2806" s="74" t="str">
        <f t="shared" si="178"/>
        <v>PAD</v>
      </c>
      <c r="M2806" s="74" t="str">
        <f t="shared" si="179"/>
        <v>AUCA-020</v>
      </c>
      <c r="N2806" s="71" t="s">
        <v>3382</v>
      </c>
    </row>
    <row r="2807" spans="1:14" hidden="1">
      <c r="A2807" s="74" t="s">
        <v>2968</v>
      </c>
      <c r="B2807" s="74" t="s">
        <v>6160</v>
      </c>
      <c r="C2807" s="74" t="s">
        <v>2743</v>
      </c>
      <c r="D2807" s="74" t="s">
        <v>3374</v>
      </c>
      <c r="E2807" s="74" t="s">
        <v>8948</v>
      </c>
      <c r="F2807" s="74" t="s">
        <v>8949</v>
      </c>
      <c r="G2807" s="74" t="s">
        <v>8949</v>
      </c>
      <c r="H2807" s="74" t="str">
        <f t="shared" si="177"/>
        <v>B61</v>
      </c>
      <c r="I2807" s="74" t="str">
        <f>IF(ISERROR(VLOOKUP(H2807,BD!BN$2:BO$51,2,FALSE)),"",VLOOKUP(H2807,BD!BN$2:BO$51,2,FALSE))</f>
        <v>BLOQUE 61</v>
      </c>
      <c r="J2807" s="74" t="str">
        <f t="shared" si="180"/>
        <v>AU</v>
      </c>
      <c r="K2807" s="74" t="str">
        <f t="shared" si="178"/>
        <v>AUCA</v>
      </c>
      <c r="L2807" s="74" t="str">
        <f t="shared" si="178"/>
        <v>PAD</v>
      </c>
      <c r="M2807" s="74" t="str">
        <f t="shared" si="179"/>
        <v>AUCA-021</v>
      </c>
      <c r="N2807" s="71" t="s">
        <v>3382</v>
      </c>
    </row>
    <row r="2808" spans="1:14" hidden="1">
      <c r="A2808" s="74" t="s">
        <v>2968</v>
      </c>
      <c r="B2808" s="74" t="s">
        <v>6160</v>
      </c>
      <c r="C2808" s="74" t="s">
        <v>2743</v>
      </c>
      <c r="D2808" s="74" t="s">
        <v>3374</v>
      </c>
      <c r="E2808" s="74" t="s">
        <v>8950</v>
      </c>
      <c r="F2808" s="74" t="s">
        <v>8951</v>
      </c>
      <c r="G2808" s="74" t="s">
        <v>8951</v>
      </c>
      <c r="H2808" s="74" t="str">
        <f t="shared" si="177"/>
        <v>B61</v>
      </c>
      <c r="I2808" s="74" t="str">
        <f>IF(ISERROR(VLOOKUP(H2808,BD!BN$2:BO$51,2,FALSE)),"",VLOOKUP(H2808,BD!BN$2:BO$51,2,FALSE))</f>
        <v>BLOQUE 61</v>
      </c>
      <c r="J2808" s="74" t="str">
        <f t="shared" si="180"/>
        <v>AU</v>
      </c>
      <c r="K2808" s="74" t="str">
        <f t="shared" si="178"/>
        <v>AUCA</v>
      </c>
      <c r="L2808" s="74" t="str">
        <f t="shared" si="178"/>
        <v>PAD</v>
      </c>
      <c r="M2808" s="74" t="str">
        <f t="shared" si="179"/>
        <v>AUCA-024</v>
      </c>
      <c r="N2808" s="71" t="s">
        <v>3382</v>
      </c>
    </row>
    <row r="2809" spans="1:14" hidden="1">
      <c r="A2809" s="74" t="s">
        <v>2968</v>
      </c>
      <c r="B2809" s="74" t="s">
        <v>6160</v>
      </c>
      <c r="C2809" s="74" t="s">
        <v>2743</v>
      </c>
      <c r="D2809" s="74" t="s">
        <v>3374</v>
      </c>
      <c r="E2809" s="74" t="s">
        <v>8952</v>
      </c>
      <c r="F2809" s="74" t="s">
        <v>8953</v>
      </c>
      <c r="G2809" s="74" t="s">
        <v>8953</v>
      </c>
      <c r="H2809" s="74" t="str">
        <f t="shared" si="177"/>
        <v>B61</v>
      </c>
      <c r="I2809" s="74" t="str">
        <f>IF(ISERROR(VLOOKUP(H2809,BD!BN$2:BO$51,2,FALSE)),"",VLOOKUP(H2809,BD!BN$2:BO$51,2,FALSE))</f>
        <v>BLOQUE 61</v>
      </c>
      <c r="J2809" s="74" t="str">
        <f t="shared" si="180"/>
        <v>AU</v>
      </c>
      <c r="K2809" s="74" t="str">
        <f t="shared" si="178"/>
        <v>AUCA</v>
      </c>
      <c r="L2809" s="74" t="str">
        <f t="shared" si="178"/>
        <v>PAD</v>
      </c>
      <c r="M2809" s="74" t="str">
        <f t="shared" si="179"/>
        <v>AUCA-025</v>
      </c>
      <c r="N2809" s="71" t="s">
        <v>3382</v>
      </c>
    </row>
    <row r="2810" spans="1:14" hidden="1">
      <c r="A2810" s="74" t="s">
        <v>2968</v>
      </c>
      <c r="B2810" s="74" t="s">
        <v>6160</v>
      </c>
      <c r="C2810" s="74" t="s">
        <v>2743</v>
      </c>
      <c r="D2810" s="74" t="s">
        <v>3374</v>
      </c>
      <c r="E2810" s="74" t="s">
        <v>8954</v>
      </c>
      <c r="F2810" s="74" t="s">
        <v>8955</v>
      </c>
      <c r="G2810" s="74" t="s">
        <v>8955</v>
      </c>
      <c r="H2810" s="74" t="str">
        <f t="shared" si="177"/>
        <v>B61</v>
      </c>
      <c r="I2810" s="74" t="str">
        <f>IF(ISERROR(VLOOKUP(H2810,BD!BN$2:BO$51,2,FALSE)),"",VLOOKUP(H2810,BD!BN$2:BO$51,2,FALSE))</f>
        <v>BLOQUE 61</v>
      </c>
      <c r="J2810" s="74" t="str">
        <f t="shared" si="180"/>
        <v>AU</v>
      </c>
      <c r="K2810" s="74" t="str">
        <f t="shared" si="178"/>
        <v>AUCA</v>
      </c>
      <c r="L2810" s="74" t="str">
        <f t="shared" si="178"/>
        <v>PAD</v>
      </c>
      <c r="M2810" s="74" t="str">
        <f t="shared" si="179"/>
        <v>AUCA-026</v>
      </c>
      <c r="N2810" s="71" t="s">
        <v>3382</v>
      </c>
    </row>
    <row r="2811" spans="1:14" hidden="1">
      <c r="A2811" s="74" t="s">
        <v>2968</v>
      </c>
      <c r="B2811" s="74" t="s">
        <v>6160</v>
      </c>
      <c r="C2811" s="74" t="s">
        <v>2743</v>
      </c>
      <c r="D2811" s="74" t="s">
        <v>3374</v>
      </c>
      <c r="E2811" s="74" t="s">
        <v>8956</v>
      </c>
      <c r="F2811" s="74" t="s">
        <v>8957</v>
      </c>
      <c r="G2811" s="74" t="s">
        <v>8957</v>
      </c>
      <c r="H2811" s="74" t="str">
        <f t="shared" si="177"/>
        <v>B61</v>
      </c>
      <c r="I2811" s="74" t="str">
        <f>IF(ISERROR(VLOOKUP(H2811,BD!BN$2:BO$51,2,FALSE)),"",VLOOKUP(H2811,BD!BN$2:BO$51,2,FALSE))</f>
        <v>BLOQUE 61</v>
      </c>
      <c r="J2811" s="74" t="str">
        <f t="shared" si="180"/>
        <v>AU</v>
      </c>
      <c r="K2811" s="74" t="str">
        <f t="shared" si="178"/>
        <v>AUCA</v>
      </c>
      <c r="L2811" s="74" t="str">
        <f t="shared" si="178"/>
        <v>PAD</v>
      </c>
      <c r="M2811" s="74" t="str">
        <f t="shared" si="179"/>
        <v>AUCA-001</v>
      </c>
      <c r="N2811" s="71" t="s">
        <v>3382</v>
      </c>
    </row>
    <row r="2812" spans="1:14" hidden="1">
      <c r="A2812" s="74" t="s">
        <v>2968</v>
      </c>
      <c r="B2812" s="74" t="s">
        <v>6160</v>
      </c>
      <c r="C2812" s="74" t="s">
        <v>2743</v>
      </c>
      <c r="D2812" s="74" t="s">
        <v>3374</v>
      </c>
      <c r="E2812" s="74" t="s">
        <v>8958</v>
      </c>
      <c r="F2812" s="74" t="s">
        <v>8959</v>
      </c>
      <c r="G2812" s="74" t="s">
        <v>8959</v>
      </c>
      <c r="H2812" s="74" t="str">
        <f t="shared" ref="H2812:H2817" si="181">+A2812</f>
        <v>B61</v>
      </c>
      <c r="I2812" s="74" t="str">
        <f>IF(ISERROR(VLOOKUP(H2812,BD!BN$2:BO$51,2,FALSE)),"",VLOOKUP(H2812,BD!BN$2:BO$51,2,FALSE))</f>
        <v>BLOQUE 61</v>
      </c>
      <c r="J2812" s="74" t="str">
        <f t="shared" si="180"/>
        <v>AU</v>
      </c>
      <c r="K2812" s="74" t="str">
        <f t="shared" si="178"/>
        <v>AUCA</v>
      </c>
      <c r="L2812" s="74" t="str">
        <f t="shared" si="178"/>
        <v>PAD</v>
      </c>
      <c r="M2812" s="74" t="str">
        <f t="shared" si="179"/>
        <v>AUCA-003</v>
      </c>
      <c r="N2812" s="71" t="s">
        <v>3382</v>
      </c>
    </row>
    <row r="2813" spans="1:14" hidden="1">
      <c r="A2813" s="74" t="s">
        <v>2968</v>
      </c>
      <c r="B2813" s="74" t="s">
        <v>6160</v>
      </c>
      <c r="C2813" s="74" t="s">
        <v>2743</v>
      </c>
      <c r="D2813" s="74" t="s">
        <v>3374</v>
      </c>
      <c r="E2813" s="74" t="s">
        <v>8960</v>
      </c>
      <c r="F2813" s="74" t="s">
        <v>8961</v>
      </c>
      <c r="G2813" s="74" t="s">
        <v>8961</v>
      </c>
      <c r="H2813" s="74" t="str">
        <f t="shared" si="181"/>
        <v>B61</v>
      </c>
      <c r="I2813" s="74" t="str">
        <f>IF(ISERROR(VLOOKUP(H2813,BD!BN$2:BO$51,2,FALSE)),"",VLOOKUP(H2813,BD!BN$2:BO$51,2,FALSE))</f>
        <v>BLOQUE 61</v>
      </c>
      <c r="J2813" s="74" t="str">
        <f t="shared" si="180"/>
        <v>AU</v>
      </c>
      <c r="K2813" s="74" t="str">
        <f t="shared" si="178"/>
        <v>AUCA</v>
      </c>
      <c r="L2813" s="74" t="str">
        <f t="shared" si="178"/>
        <v>PAD</v>
      </c>
      <c r="M2813" s="74" t="str">
        <f t="shared" si="179"/>
        <v>AUCA-004</v>
      </c>
      <c r="N2813" s="71" t="s">
        <v>3382</v>
      </c>
    </row>
    <row r="2814" spans="1:14" hidden="1">
      <c r="A2814" s="74" t="s">
        <v>2968</v>
      </c>
      <c r="B2814" s="74" t="s">
        <v>6160</v>
      </c>
      <c r="C2814" s="74" t="s">
        <v>2743</v>
      </c>
      <c r="D2814" s="74" t="s">
        <v>3374</v>
      </c>
      <c r="E2814" s="74" t="s">
        <v>8962</v>
      </c>
      <c r="F2814" s="74" t="s">
        <v>8963</v>
      </c>
      <c r="G2814" s="74" t="s">
        <v>8963</v>
      </c>
      <c r="H2814" s="74" t="str">
        <f t="shared" si="181"/>
        <v>B61</v>
      </c>
      <c r="I2814" s="74" t="str">
        <f>IF(ISERROR(VLOOKUP(H2814,BD!BN$2:BO$51,2,FALSE)),"",VLOOKUP(H2814,BD!BN$2:BO$51,2,FALSE))</f>
        <v>BLOQUE 61</v>
      </c>
      <c r="J2814" s="74" t="str">
        <f t="shared" si="180"/>
        <v>AU</v>
      </c>
      <c r="K2814" s="74" t="str">
        <f t="shared" si="178"/>
        <v>AUCA</v>
      </c>
      <c r="L2814" s="74" t="str">
        <f t="shared" si="178"/>
        <v>PAD</v>
      </c>
      <c r="M2814" s="74" t="str">
        <f t="shared" si="179"/>
        <v>AUCA-005</v>
      </c>
      <c r="N2814" s="71" t="s">
        <v>3382</v>
      </c>
    </row>
    <row r="2815" spans="1:14" hidden="1">
      <c r="A2815" s="74" t="s">
        <v>2968</v>
      </c>
      <c r="B2815" s="74" t="s">
        <v>6160</v>
      </c>
      <c r="C2815" s="74" t="s">
        <v>2743</v>
      </c>
      <c r="D2815" s="74" t="s">
        <v>3374</v>
      </c>
      <c r="E2815" s="74" t="s">
        <v>8964</v>
      </c>
      <c r="F2815" s="74" t="s">
        <v>8965</v>
      </c>
      <c r="G2815" s="74" t="s">
        <v>8965</v>
      </c>
      <c r="H2815" s="74" t="str">
        <f>+A2815</f>
        <v>B61</v>
      </c>
      <c r="I2815" s="74" t="str">
        <f>IF(ISERROR(VLOOKUP(H2815,BD!BN$2:BO$51,2,FALSE)),"",VLOOKUP(H2815,BD!BN$2:BO$51,2,FALSE))</f>
        <v>BLOQUE 61</v>
      </c>
      <c r="J2815" s="74" t="str">
        <f t="shared" si="180"/>
        <v>AU</v>
      </c>
      <c r="K2815" s="74" t="str">
        <f>+C2815</f>
        <v>AUCA</v>
      </c>
      <c r="L2815" s="74" t="str">
        <f>+D2815</f>
        <v>PAD</v>
      </c>
      <c r="M2815" s="74" t="str">
        <f t="shared" si="179"/>
        <v>AUCA-007</v>
      </c>
      <c r="N2815" s="71" t="s">
        <v>3382</v>
      </c>
    </row>
    <row r="2816" spans="1:14" hidden="1">
      <c r="A2816" s="74" t="s">
        <v>2968</v>
      </c>
      <c r="B2816" s="74" t="s">
        <v>6160</v>
      </c>
      <c r="C2816" s="74" t="s">
        <v>2743</v>
      </c>
      <c r="D2816" s="74" t="s">
        <v>3374</v>
      </c>
      <c r="E2816" s="74" t="s">
        <v>8964</v>
      </c>
      <c r="F2816" s="74" t="s">
        <v>8965</v>
      </c>
      <c r="G2816" s="74" t="s">
        <v>8966</v>
      </c>
      <c r="H2816" s="74" t="str">
        <f t="shared" si="181"/>
        <v>B61</v>
      </c>
      <c r="I2816" s="74" t="str">
        <f>IF(ISERROR(VLOOKUP(H2816,BD!BN$2:BO$51,2,FALSE)),"",VLOOKUP(H2816,BD!BN$2:BO$51,2,FALSE))</f>
        <v>BLOQUE 61</v>
      </c>
      <c r="J2816" s="74" t="str">
        <f t="shared" si="180"/>
        <v>AU</v>
      </c>
      <c r="K2816" s="74" t="str">
        <f t="shared" si="178"/>
        <v>AUCA</v>
      </c>
      <c r="L2816" s="74" t="str">
        <f t="shared" si="178"/>
        <v>PAD</v>
      </c>
      <c r="M2816" s="74" t="str">
        <f t="shared" si="179"/>
        <v>AUCA-007R1</v>
      </c>
      <c r="N2816" s="71" t="s">
        <v>3382</v>
      </c>
    </row>
    <row r="2817" spans="1:14" hidden="1">
      <c r="A2817" s="74" t="s">
        <v>2968</v>
      </c>
      <c r="B2817" s="74" t="s">
        <v>6160</v>
      </c>
      <c r="C2817" s="74" t="s">
        <v>2743</v>
      </c>
      <c r="D2817" s="74" t="s">
        <v>3374</v>
      </c>
      <c r="E2817" s="74" t="s">
        <v>8967</v>
      </c>
      <c r="F2817" s="74" t="s">
        <v>8968</v>
      </c>
      <c r="G2817" s="74" t="s">
        <v>8968</v>
      </c>
      <c r="H2817" s="74" t="str">
        <f t="shared" si="181"/>
        <v>B61</v>
      </c>
      <c r="I2817" s="74" t="str">
        <f>IF(ISERROR(VLOOKUP(H2817,BD!BN$2:BO$51,2,FALSE)),"",VLOOKUP(H2817,BD!BN$2:BO$51,2,FALSE))</f>
        <v>BLOQUE 61</v>
      </c>
      <c r="J2817" s="74" t="str">
        <f t="shared" si="180"/>
        <v>AU</v>
      </c>
      <c r="K2817" s="74" t="str">
        <f t="shared" si="178"/>
        <v>AUCA</v>
      </c>
      <c r="L2817" s="74" t="str">
        <f t="shared" si="178"/>
        <v>PAD</v>
      </c>
      <c r="M2817" s="74" t="str">
        <f t="shared" si="179"/>
        <v>AUCA-008</v>
      </c>
      <c r="N2817" s="71" t="s">
        <v>3382</v>
      </c>
    </row>
    <row r="2818" spans="1:14" hidden="1">
      <c r="A2818" s="74" t="s">
        <v>2968</v>
      </c>
      <c r="B2818" s="74" t="s">
        <v>6160</v>
      </c>
      <c r="C2818" s="74" t="s">
        <v>2743</v>
      </c>
      <c r="D2818" s="74" t="s">
        <v>3374</v>
      </c>
      <c r="E2818" s="74" t="s">
        <v>8967</v>
      </c>
      <c r="F2818" s="74" t="s">
        <v>8968</v>
      </c>
      <c r="G2818" s="74" t="s">
        <v>8969</v>
      </c>
      <c r="H2818" s="74" t="str">
        <f>+A2818</f>
        <v>B61</v>
      </c>
      <c r="I2818" s="74" t="str">
        <f>IF(ISERROR(VLOOKUP(H2818,BD!BN$2:BO$51,2,FALSE)),"",VLOOKUP(H2818,BD!BN$2:BO$51,2,FALSE))</f>
        <v>BLOQUE 61</v>
      </c>
      <c r="J2818" s="74" t="str">
        <f>IF(B2818="","",B2818)</f>
        <v>AU</v>
      </c>
      <c r="K2818" s="74" t="str">
        <f>+C2818</f>
        <v>AUCA</v>
      </c>
      <c r="L2818" s="74" t="str">
        <f>+D2818</f>
        <v>PAD</v>
      </c>
      <c r="M2818" s="74" t="str">
        <f t="shared" si="179"/>
        <v>AUCA-008R1</v>
      </c>
      <c r="N2818" s="71" t="s">
        <v>3382</v>
      </c>
    </row>
    <row r="2819" spans="1:14" hidden="1">
      <c r="A2819" s="74" t="s">
        <v>2968</v>
      </c>
      <c r="B2819" s="74" t="s">
        <v>6160</v>
      </c>
      <c r="C2819" s="74" t="s">
        <v>2743</v>
      </c>
      <c r="D2819" s="74" t="s">
        <v>3374</v>
      </c>
      <c r="E2819" s="74" t="s">
        <v>8970</v>
      </c>
      <c r="F2819" s="74" t="s">
        <v>8971</v>
      </c>
      <c r="G2819" s="74" t="s">
        <v>8971</v>
      </c>
      <c r="H2819" s="74" t="str">
        <f t="shared" ref="H2819:H2882" si="182">+A2819</f>
        <v>B61</v>
      </c>
      <c r="I2819" s="74" t="str">
        <f>IF(ISERROR(VLOOKUP(H2819,BD!BN$2:BO$51,2,FALSE)),"",VLOOKUP(H2819,BD!BN$2:BO$51,2,FALSE))</f>
        <v>BLOQUE 61</v>
      </c>
      <c r="J2819" s="74" t="str">
        <f t="shared" ref="J2819:J2882" si="183">IF(B2819="","",B2819)</f>
        <v>AU</v>
      </c>
      <c r="K2819" s="74" t="str">
        <f t="shared" ref="K2819:L2834" si="184">+C2819</f>
        <v>AUCA</v>
      </c>
      <c r="L2819" s="74" t="str">
        <f t="shared" si="184"/>
        <v>PAD</v>
      </c>
      <c r="M2819" s="74" t="str">
        <f t="shared" si="179"/>
        <v>AUCA-043</v>
      </c>
      <c r="N2819" s="71" t="s">
        <v>3382</v>
      </c>
    </row>
    <row r="2820" spans="1:14" hidden="1">
      <c r="A2820" s="74" t="s">
        <v>2968</v>
      </c>
      <c r="B2820" s="74" t="s">
        <v>6160</v>
      </c>
      <c r="C2820" s="74" t="s">
        <v>2743</v>
      </c>
      <c r="D2820" s="74" t="s">
        <v>3374</v>
      </c>
      <c r="E2820" s="74" t="s">
        <v>8972</v>
      </c>
      <c r="F2820" s="74" t="s">
        <v>8973</v>
      </c>
      <c r="G2820" s="74" t="s">
        <v>8973</v>
      </c>
      <c r="H2820" s="74" t="str">
        <f t="shared" si="182"/>
        <v>B61</v>
      </c>
      <c r="I2820" s="74" t="str">
        <f>IF(ISERROR(VLOOKUP(H2820,BD!BN$2:BO$51,2,FALSE)),"",VLOOKUP(H2820,BD!BN$2:BO$51,2,FALSE))</f>
        <v>BLOQUE 61</v>
      </c>
      <c r="J2820" s="74" t="str">
        <f t="shared" si="183"/>
        <v>AU</v>
      </c>
      <c r="K2820" s="74" t="str">
        <f t="shared" si="184"/>
        <v>AUCA</v>
      </c>
      <c r="L2820" s="74" t="str">
        <f t="shared" si="184"/>
        <v>PAD</v>
      </c>
      <c r="M2820" s="74" t="str">
        <f t="shared" si="179"/>
        <v>AUCA-045</v>
      </c>
      <c r="N2820" s="71" t="s">
        <v>3382</v>
      </c>
    </row>
    <row r="2821" spans="1:14" hidden="1">
      <c r="A2821" s="74" t="s">
        <v>2968</v>
      </c>
      <c r="B2821" s="74" t="s">
        <v>6160</v>
      </c>
      <c r="C2821" s="74" t="s">
        <v>2743</v>
      </c>
      <c r="D2821" s="74" t="s">
        <v>3374</v>
      </c>
      <c r="E2821" s="74" t="s">
        <v>8974</v>
      </c>
      <c r="F2821" s="74" t="s">
        <v>8975</v>
      </c>
      <c r="G2821" s="74" t="s">
        <v>8975</v>
      </c>
      <c r="H2821" s="74" t="str">
        <f>+A2821</f>
        <v>B61</v>
      </c>
      <c r="I2821" s="74" t="str">
        <f>IF(ISERROR(VLOOKUP(H2821,BD!BN$2:BO$51,2,FALSE)),"",VLOOKUP(H2821,BD!BN$2:BO$51,2,FALSE))</f>
        <v>BLOQUE 61</v>
      </c>
      <c r="J2821" s="74" t="str">
        <f t="shared" si="183"/>
        <v>AU</v>
      </c>
      <c r="K2821" s="74" t="str">
        <f>+C2821</f>
        <v>AUCA</v>
      </c>
      <c r="L2821" s="74" t="str">
        <f>+D2821</f>
        <v>PAD</v>
      </c>
      <c r="M2821" s="74" t="str">
        <f t="shared" si="179"/>
        <v>AUCA-046</v>
      </c>
      <c r="N2821" s="71" t="s">
        <v>3382</v>
      </c>
    </row>
    <row r="2822" spans="1:14" hidden="1">
      <c r="A2822" s="74" t="s">
        <v>2968</v>
      </c>
      <c r="B2822" s="74" t="s">
        <v>6160</v>
      </c>
      <c r="C2822" s="74" t="s">
        <v>2743</v>
      </c>
      <c r="D2822" s="74" t="s">
        <v>3374</v>
      </c>
      <c r="E2822" s="74" t="s">
        <v>8974</v>
      </c>
      <c r="F2822" s="74" t="s">
        <v>8975</v>
      </c>
      <c r="G2822" s="74" t="s">
        <v>8976</v>
      </c>
      <c r="H2822" s="74" t="str">
        <f t="shared" si="182"/>
        <v>B61</v>
      </c>
      <c r="I2822" s="74" t="str">
        <f>IF(ISERROR(VLOOKUP(H2822,BD!BN$2:BO$51,2,FALSE)),"",VLOOKUP(H2822,BD!BN$2:BO$51,2,FALSE))</f>
        <v>BLOQUE 61</v>
      </c>
      <c r="J2822" s="74" t="str">
        <f t="shared" si="183"/>
        <v>AU</v>
      </c>
      <c r="K2822" s="74" t="str">
        <f t="shared" si="184"/>
        <v>AUCA</v>
      </c>
      <c r="L2822" s="74" t="str">
        <f t="shared" si="184"/>
        <v>PAD</v>
      </c>
      <c r="M2822" s="74" t="str">
        <f t="shared" si="179"/>
        <v>AUCA-046R1</v>
      </c>
      <c r="N2822" s="71" t="s">
        <v>3382</v>
      </c>
    </row>
    <row r="2823" spans="1:14" hidden="1">
      <c r="A2823" s="74" t="s">
        <v>2968</v>
      </c>
      <c r="B2823" s="74" t="s">
        <v>6160</v>
      </c>
      <c r="C2823" s="74" t="s">
        <v>2743</v>
      </c>
      <c r="D2823" s="74" t="s">
        <v>3374</v>
      </c>
      <c r="E2823" s="74" t="s">
        <v>8977</v>
      </c>
      <c r="F2823" s="74" t="s">
        <v>8978</v>
      </c>
      <c r="G2823" s="74" t="s">
        <v>8978</v>
      </c>
      <c r="H2823" s="74" t="str">
        <f t="shared" si="182"/>
        <v>B61</v>
      </c>
      <c r="I2823" s="74" t="str">
        <f>IF(ISERROR(VLOOKUP(H2823,BD!BN$2:BO$51,2,FALSE)),"",VLOOKUP(H2823,BD!BN$2:BO$51,2,FALSE))</f>
        <v>BLOQUE 61</v>
      </c>
      <c r="J2823" s="74" t="str">
        <f t="shared" si="183"/>
        <v>AU</v>
      </c>
      <c r="K2823" s="74" t="str">
        <f t="shared" si="184"/>
        <v>AUCA</v>
      </c>
      <c r="L2823" s="74" t="str">
        <f t="shared" si="184"/>
        <v>PAD</v>
      </c>
      <c r="M2823" s="74" t="str">
        <f t="shared" si="179"/>
        <v>AUCA-047</v>
      </c>
      <c r="N2823" s="71" t="s">
        <v>3382</v>
      </c>
    </row>
    <row r="2824" spans="1:14" hidden="1">
      <c r="A2824" s="74" t="s">
        <v>2968</v>
      </c>
      <c r="B2824" s="74" t="s">
        <v>6160</v>
      </c>
      <c r="C2824" s="74" t="s">
        <v>2743</v>
      </c>
      <c r="D2824" s="74" t="s">
        <v>3374</v>
      </c>
      <c r="E2824" s="74" t="s">
        <v>8979</v>
      </c>
      <c r="F2824" s="74" t="s">
        <v>8980</v>
      </c>
      <c r="G2824" s="74" t="s">
        <v>8980</v>
      </c>
      <c r="H2824" s="74" t="str">
        <f t="shared" si="182"/>
        <v>B61</v>
      </c>
      <c r="I2824" s="74" t="str">
        <f>IF(ISERROR(VLOOKUP(H2824,BD!BN$2:BO$51,2,FALSE)),"",VLOOKUP(H2824,BD!BN$2:BO$51,2,FALSE))</f>
        <v>BLOQUE 61</v>
      </c>
      <c r="J2824" s="74" t="str">
        <f t="shared" si="183"/>
        <v>AU</v>
      </c>
      <c r="K2824" s="74" t="str">
        <f t="shared" si="184"/>
        <v>AUCA</v>
      </c>
      <c r="L2824" s="74" t="str">
        <f t="shared" si="184"/>
        <v>PAD</v>
      </c>
      <c r="M2824" s="74" t="str">
        <f t="shared" si="179"/>
        <v>AUCA-048</v>
      </c>
      <c r="N2824" s="71" t="s">
        <v>3382</v>
      </c>
    </row>
    <row r="2825" spans="1:14" hidden="1">
      <c r="A2825" s="74" t="s">
        <v>2968</v>
      </c>
      <c r="B2825" s="74" t="s">
        <v>6160</v>
      </c>
      <c r="C2825" s="74" t="s">
        <v>2743</v>
      </c>
      <c r="D2825" s="74" t="s">
        <v>3374</v>
      </c>
      <c r="E2825" s="74" t="s">
        <v>8981</v>
      </c>
      <c r="F2825" s="74" t="s">
        <v>8982</v>
      </c>
      <c r="G2825" s="74" t="s">
        <v>8982</v>
      </c>
      <c r="H2825" s="74" t="str">
        <f t="shared" si="182"/>
        <v>B61</v>
      </c>
      <c r="I2825" s="74" t="str">
        <f>IF(ISERROR(VLOOKUP(H2825,BD!BN$2:BO$51,2,FALSE)),"",VLOOKUP(H2825,BD!BN$2:BO$51,2,FALSE))</f>
        <v>BLOQUE 61</v>
      </c>
      <c r="J2825" s="74" t="str">
        <f t="shared" si="183"/>
        <v>AU</v>
      </c>
      <c r="K2825" s="74" t="str">
        <f t="shared" si="184"/>
        <v>AUCA</v>
      </c>
      <c r="L2825" s="74" t="str">
        <f t="shared" si="184"/>
        <v>PAD</v>
      </c>
      <c r="M2825" s="74" t="str">
        <f t="shared" si="179"/>
        <v>AUCA-049</v>
      </c>
      <c r="N2825" s="71" t="s">
        <v>3382</v>
      </c>
    </row>
    <row r="2826" spans="1:14" hidden="1">
      <c r="A2826" s="74" t="s">
        <v>2968</v>
      </c>
      <c r="B2826" s="74" t="s">
        <v>6160</v>
      </c>
      <c r="C2826" s="74" t="s">
        <v>2743</v>
      </c>
      <c r="D2826" s="74" t="s">
        <v>3374</v>
      </c>
      <c r="E2826" s="74" t="s">
        <v>8983</v>
      </c>
      <c r="F2826" s="74" t="s">
        <v>8984</v>
      </c>
      <c r="G2826" s="74" t="s">
        <v>8984</v>
      </c>
      <c r="H2826" s="74" t="str">
        <f t="shared" si="182"/>
        <v>B61</v>
      </c>
      <c r="I2826" s="74" t="str">
        <f>IF(ISERROR(VLOOKUP(H2826,BD!BN$2:BO$51,2,FALSE)),"",VLOOKUP(H2826,BD!BN$2:BO$51,2,FALSE))</f>
        <v>BLOQUE 61</v>
      </c>
      <c r="J2826" s="74" t="str">
        <f t="shared" si="183"/>
        <v>AU</v>
      </c>
      <c r="K2826" s="74" t="str">
        <f t="shared" si="184"/>
        <v>AUCA</v>
      </c>
      <c r="L2826" s="74" t="str">
        <f t="shared" si="184"/>
        <v>PAD</v>
      </c>
      <c r="M2826" s="74" t="str">
        <f t="shared" si="179"/>
        <v>AUCA-055I</v>
      </c>
      <c r="N2826" s="71" t="s">
        <v>3382</v>
      </c>
    </row>
    <row r="2827" spans="1:14" hidden="1">
      <c r="A2827" s="74" t="s">
        <v>2968</v>
      </c>
      <c r="B2827" s="74" t="s">
        <v>6160</v>
      </c>
      <c r="C2827" s="74" t="s">
        <v>2743</v>
      </c>
      <c r="D2827" s="74" t="s">
        <v>3374</v>
      </c>
      <c r="E2827" s="74" t="s">
        <v>8985</v>
      </c>
      <c r="F2827" s="74" t="s">
        <v>8986</v>
      </c>
      <c r="G2827" s="74" t="s">
        <v>8986</v>
      </c>
      <c r="H2827" s="74" t="str">
        <f t="shared" si="182"/>
        <v>B61</v>
      </c>
      <c r="I2827" s="74" t="str">
        <f>IF(ISERROR(VLOOKUP(H2827,BD!BN$2:BO$51,2,FALSE)),"",VLOOKUP(H2827,BD!BN$2:BO$51,2,FALSE))</f>
        <v>BLOQUE 61</v>
      </c>
      <c r="J2827" s="74" t="str">
        <f t="shared" si="183"/>
        <v>AU</v>
      </c>
      <c r="K2827" s="74" t="str">
        <f t="shared" si="184"/>
        <v>AUCA</v>
      </c>
      <c r="L2827" s="74" t="str">
        <f t="shared" si="184"/>
        <v>PAD</v>
      </c>
      <c r="M2827" s="74" t="str">
        <f t="shared" si="179"/>
        <v>AUCA-001AI</v>
      </c>
      <c r="N2827" s="71" t="s">
        <v>3382</v>
      </c>
    </row>
    <row r="2828" spans="1:14" hidden="1">
      <c r="A2828" s="74" t="s">
        <v>2968</v>
      </c>
      <c r="B2828" s="74" t="s">
        <v>6160</v>
      </c>
      <c r="C2828" s="74" t="s">
        <v>2743</v>
      </c>
      <c r="D2828" s="74" t="s">
        <v>3374</v>
      </c>
      <c r="E2828" s="74" t="s">
        <v>8987</v>
      </c>
      <c r="F2828" s="74" t="s">
        <v>8988</v>
      </c>
      <c r="G2828" s="74" t="s">
        <v>8988</v>
      </c>
      <c r="H2828" s="74" t="str">
        <f t="shared" si="182"/>
        <v>B61</v>
      </c>
      <c r="I2828" s="74" t="str">
        <f>IF(ISERROR(VLOOKUP(H2828,BD!BN$2:BO$51,2,FALSE)),"",VLOOKUP(H2828,BD!BN$2:BO$51,2,FALSE))</f>
        <v>BLOQUE 61</v>
      </c>
      <c r="J2828" s="74" t="str">
        <f t="shared" si="183"/>
        <v>AU</v>
      </c>
      <c r="K2828" s="74" t="str">
        <f t="shared" si="184"/>
        <v>AUCA</v>
      </c>
      <c r="L2828" s="74" t="str">
        <f t="shared" si="184"/>
        <v>PAD</v>
      </c>
      <c r="M2828" s="74" t="str">
        <f t="shared" si="179"/>
        <v>AUCA-029</v>
      </c>
      <c r="N2828" s="71" t="s">
        <v>3382</v>
      </c>
    </row>
    <row r="2829" spans="1:14" hidden="1">
      <c r="A2829" s="74" t="s">
        <v>2968</v>
      </c>
      <c r="B2829" s="74" t="s">
        <v>6160</v>
      </c>
      <c r="C2829" s="74" t="s">
        <v>2743</v>
      </c>
      <c r="D2829" s="74" t="s">
        <v>3374</v>
      </c>
      <c r="E2829" s="74" t="s">
        <v>8989</v>
      </c>
      <c r="F2829" s="74" t="s">
        <v>8990</v>
      </c>
      <c r="G2829" s="74" t="s">
        <v>8990</v>
      </c>
      <c r="H2829" s="74" t="str">
        <f t="shared" si="182"/>
        <v>B61</v>
      </c>
      <c r="I2829" s="74" t="str">
        <f>IF(ISERROR(VLOOKUP(H2829,BD!BN$2:BO$51,2,FALSE)),"",VLOOKUP(H2829,BD!BN$2:BO$51,2,FALSE))</f>
        <v>BLOQUE 61</v>
      </c>
      <c r="J2829" s="74" t="str">
        <f t="shared" si="183"/>
        <v>AU</v>
      </c>
      <c r="K2829" s="74" t="str">
        <f t="shared" si="184"/>
        <v>AUCA</v>
      </c>
      <c r="L2829" s="74" t="str">
        <f t="shared" si="184"/>
        <v>PAD</v>
      </c>
      <c r="M2829" s="74" t="str">
        <f t="shared" si="179"/>
        <v>AUCA-030</v>
      </c>
      <c r="N2829" s="71" t="s">
        <v>3382</v>
      </c>
    </row>
    <row r="2830" spans="1:14" hidden="1">
      <c r="A2830" s="74" t="s">
        <v>2968</v>
      </c>
      <c r="B2830" s="74" t="s">
        <v>6160</v>
      </c>
      <c r="C2830" s="74" t="s">
        <v>2743</v>
      </c>
      <c r="D2830" s="74" t="s">
        <v>3374</v>
      </c>
      <c r="E2830" s="74" t="s">
        <v>8991</v>
      </c>
      <c r="F2830" s="74" t="s">
        <v>8992</v>
      </c>
      <c r="G2830" s="74" t="s">
        <v>8992</v>
      </c>
      <c r="H2830" s="74" t="str">
        <f t="shared" si="182"/>
        <v>B61</v>
      </c>
      <c r="I2830" s="74" t="str">
        <f>IF(ISERROR(VLOOKUP(H2830,BD!BN$2:BO$51,2,FALSE)),"",VLOOKUP(H2830,BD!BN$2:BO$51,2,FALSE))</f>
        <v>BLOQUE 61</v>
      </c>
      <c r="J2830" s="74" t="str">
        <f t="shared" si="183"/>
        <v>AU</v>
      </c>
      <c r="K2830" s="74" t="str">
        <f t="shared" si="184"/>
        <v>AUCA</v>
      </c>
      <c r="L2830" s="74" t="str">
        <f t="shared" si="184"/>
        <v>PAD</v>
      </c>
      <c r="M2830" s="74" t="str">
        <f t="shared" si="179"/>
        <v>AUCA-031</v>
      </c>
      <c r="N2830" s="71" t="s">
        <v>3382</v>
      </c>
    </row>
    <row r="2831" spans="1:14" hidden="1">
      <c r="A2831" s="74" t="s">
        <v>2968</v>
      </c>
      <c r="B2831" s="74" t="s">
        <v>6160</v>
      </c>
      <c r="C2831" s="74" t="s">
        <v>2743</v>
      </c>
      <c r="D2831" s="74" t="s">
        <v>3374</v>
      </c>
      <c r="E2831" s="74" t="s">
        <v>8993</v>
      </c>
      <c r="F2831" s="74" t="s">
        <v>8994</v>
      </c>
      <c r="G2831" s="74" t="s">
        <v>8994</v>
      </c>
      <c r="H2831" s="74" t="str">
        <f t="shared" si="182"/>
        <v>B61</v>
      </c>
      <c r="I2831" s="74" t="str">
        <f>IF(ISERROR(VLOOKUP(H2831,BD!BN$2:BO$51,2,FALSE)),"",VLOOKUP(H2831,BD!BN$2:BO$51,2,FALSE))</f>
        <v>BLOQUE 61</v>
      </c>
      <c r="J2831" s="74" t="str">
        <f t="shared" si="183"/>
        <v>AU</v>
      </c>
      <c r="K2831" s="74" t="str">
        <f t="shared" si="184"/>
        <v>AUCA</v>
      </c>
      <c r="L2831" s="74" t="str">
        <f t="shared" si="184"/>
        <v>PAD</v>
      </c>
      <c r="M2831" s="74" t="str">
        <f t="shared" si="179"/>
        <v>AUCA-033</v>
      </c>
      <c r="N2831" s="71" t="s">
        <v>3382</v>
      </c>
    </row>
    <row r="2832" spans="1:14" hidden="1">
      <c r="A2832" s="74" t="s">
        <v>2968</v>
      </c>
      <c r="B2832" s="74" t="s">
        <v>6160</v>
      </c>
      <c r="C2832" s="74" t="s">
        <v>2743</v>
      </c>
      <c r="D2832" s="74" t="s">
        <v>3489</v>
      </c>
      <c r="E2832" s="74" t="s">
        <v>8995</v>
      </c>
      <c r="F2832" s="74" t="s">
        <v>8996</v>
      </c>
      <c r="G2832" s="74" t="s">
        <v>8996</v>
      </c>
      <c r="H2832" s="74" t="str">
        <f t="shared" si="182"/>
        <v>B61</v>
      </c>
      <c r="I2832" s="74" t="str">
        <f>IF(ISERROR(VLOOKUP(H2832,BD!BN$2:BO$51,2,FALSE)),"",VLOOKUP(H2832,BD!BN$2:BO$51,2,FALSE))</f>
        <v>BLOQUE 61</v>
      </c>
      <c r="J2832" s="74" t="str">
        <f t="shared" si="183"/>
        <v>AU</v>
      </c>
      <c r="K2832" s="74" t="str">
        <f t="shared" si="184"/>
        <v>AUCA</v>
      </c>
      <c r="L2832" s="74" t="str">
        <f t="shared" si="184"/>
        <v>PAD A</v>
      </c>
      <c r="M2832" s="74" t="str">
        <f t="shared" si="179"/>
        <v>AUCA-A001I</v>
      </c>
      <c r="N2832" s="71" t="s">
        <v>3382</v>
      </c>
    </row>
    <row r="2833" spans="1:14" hidden="1">
      <c r="A2833" s="74" t="s">
        <v>2968</v>
      </c>
      <c r="B2833" s="74" t="s">
        <v>6160</v>
      </c>
      <c r="C2833" s="74" t="s">
        <v>2743</v>
      </c>
      <c r="D2833" s="74" t="s">
        <v>3489</v>
      </c>
      <c r="E2833" s="74" t="s">
        <v>8997</v>
      </c>
      <c r="F2833" s="74" t="s">
        <v>8998</v>
      </c>
      <c r="G2833" s="74" t="s">
        <v>8998</v>
      </c>
      <c r="H2833" s="74" t="str">
        <f t="shared" si="182"/>
        <v>B61</v>
      </c>
      <c r="I2833" s="74" t="str">
        <f>IF(ISERROR(VLOOKUP(H2833,BD!BN$2:BO$51,2,FALSE)),"",VLOOKUP(H2833,BD!BN$2:BO$51,2,FALSE))</f>
        <v>BLOQUE 61</v>
      </c>
      <c r="J2833" s="74" t="str">
        <f t="shared" si="183"/>
        <v>AU</v>
      </c>
      <c r="K2833" s="74" t="str">
        <f t="shared" si="184"/>
        <v>AUCA</v>
      </c>
      <c r="L2833" s="74" t="str">
        <f t="shared" si="184"/>
        <v>PAD A</v>
      </c>
      <c r="M2833" s="74" t="str">
        <f t="shared" si="179"/>
        <v>AUCA-A004I</v>
      </c>
      <c r="N2833" s="71" t="s">
        <v>3382</v>
      </c>
    </row>
    <row r="2834" spans="1:14" hidden="1">
      <c r="A2834" s="74" t="s">
        <v>2968</v>
      </c>
      <c r="B2834" s="74" t="s">
        <v>6160</v>
      </c>
      <c r="C2834" s="74" t="s">
        <v>2743</v>
      </c>
      <c r="D2834" s="74" t="s">
        <v>3489</v>
      </c>
      <c r="E2834" s="74" t="s">
        <v>8999</v>
      </c>
      <c r="F2834" s="74" t="s">
        <v>9000</v>
      </c>
      <c r="G2834" s="74" t="s">
        <v>9000</v>
      </c>
      <c r="H2834" s="74" t="str">
        <f t="shared" si="182"/>
        <v>B61</v>
      </c>
      <c r="I2834" s="74" t="str">
        <f>IF(ISERROR(VLOOKUP(H2834,BD!BN$2:BO$51,2,FALSE)),"",VLOOKUP(H2834,BD!BN$2:BO$51,2,FALSE))</f>
        <v>BLOQUE 61</v>
      </c>
      <c r="J2834" s="74" t="str">
        <f t="shared" si="183"/>
        <v>AU</v>
      </c>
      <c r="K2834" s="74" t="str">
        <f t="shared" si="184"/>
        <v>AUCA</v>
      </c>
      <c r="L2834" s="74" t="str">
        <f t="shared" si="184"/>
        <v>PAD A</v>
      </c>
      <c r="M2834" s="74" t="str">
        <f t="shared" si="179"/>
        <v>AUCA-A014</v>
      </c>
      <c r="N2834" s="71" t="s">
        <v>3382</v>
      </c>
    </row>
    <row r="2835" spans="1:14" hidden="1">
      <c r="A2835" s="74" t="s">
        <v>2968</v>
      </c>
      <c r="B2835" s="74" t="s">
        <v>6160</v>
      </c>
      <c r="C2835" s="74" t="s">
        <v>2743</v>
      </c>
      <c r="D2835" s="74" t="s">
        <v>3516</v>
      </c>
      <c r="E2835" s="74" t="s">
        <v>9001</v>
      </c>
      <c r="F2835" s="74" t="s">
        <v>9002</v>
      </c>
      <c r="G2835" s="74" t="s">
        <v>9002</v>
      </c>
      <c r="H2835" s="74" t="str">
        <f t="shared" si="182"/>
        <v>B61</v>
      </c>
      <c r="I2835" s="74" t="str">
        <f>IF(ISERROR(VLOOKUP(H2835,BD!BN$2:BO$51,2,FALSE)),"",VLOOKUP(H2835,BD!BN$2:BO$51,2,FALSE))</f>
        <v>BLOQUE 61</v>
      </c>
      <c r="J2835" s="74" t="str">
        <f t="shared" si="183"/>
        <v>AU</v>
      </c>
      <c r="K2835" s="74" t="str">
        <f t="shared" ref="K2835:L2866" si="185">+C2835</f>
        <v>AUCA</v>
      </c>
      <c r="L2835" s="74" t="str">
        <f t="shared" si="185"/>
        <v>PAD B</v>
      </c>
      <c r="M2835" s="74" t="str">
        <f t="shared" si="179"/>
        <v>AUCA-B016</v>
      </c>
      <c r="N2835" s="71" t="s">
        <v>3382</v>
      </c>
    </row>
    <row r="2836" spans="1:14" hidden="1">
      <c r="A2836" s="74" t="s">
        <v>2968</v>
      </c>
      <c r="B2836" s="74" t="s">
        <v>6160</v>
      </c>
      <c r="C2836" s="74" t="s">
        <v>2743</v>
      </c>
      <c r="D2836" s="74" t="s">
        <v>3516</v>
      </c>
      <c r="E2836" s="74" t="s">
        <v>9003</v>
      </c>
      <c r="F2836" s="74" t="s">
        <v>9004</v>
      </c>
      <c r="G2836" s="74" t="s">
        <v>9004</v>
      </c>
      <c r="H2836" s="74" t="str">
        <f t="shared" si="182"/>
        <v>B61</v>
      </c>
      <c r="I2836" s="74" t="str">
        <f>IF(ISERROR(VLOOKUP(H2836,BD!BN$2:BO$51,2,FALSE)),"",VLOOKUP(H2836,BD!BN$2:BO$51,2,FALSE))</f>
        <v>BLOQUE 61</v>
      </c>
      <c r="J2836" s="74" t="str">
        <f t="shared" si="183"/>
        <v>AU</v>
      </c>
      <c r="K2836" s="74" t="str">
        <f t="shared" si="185"/>
        <v>AUCA</v>
      </c>
      <c r="L2836" s="74" t="str">
        <f t="shared" si="185"/>
        <v>PAD B</v>
      </c>
      <c r="M2836" s="74" t="str">
        <f t="shared" si="179"/>
        <v>AUCA-B057</v>
      </c>
      <c r="N2836" s="71" t="s">
        <v>3382</v>
      </c>
    </row>
    <row r="2837" spans="1:14" hidden="1">
      <c r="A2837" s="74" t="s">
        <v>2968</v>
      </c>
      <c r="B2837" s="74" t="s">
        <v>6160</v>
      </c>
      <c r="C2837" s="74" t="s">
        <v>2743</v>
      </c>
      <c r="D2837" s="74" t="s">
        <v>3516</v>
      </c>
      <c r="E2837" s="74" t="s">
        <v>9005</v>
      </c>
      <c r="F2837" s="74" t="s">
        <v>9006</v>
      </c>
      <c r="G2837" s="74" t="s">
        <v>9006</v>
      </c>
      <c r="H2837" s="74" t="str">
        <f t="shared" si="182"/>
        <v>B61</v>
      </c>
      <c r="I2837" s="74" t="str">
        <f>IF(ISERROR(VLOOKUP(H2837,BD!BN$2:BO$51,2,FALSE)),"",VLOOKUP(H2837,BD!BN$2:BO$51,2,FALSE))</f>
        <v>BLOQUE 61</v>
      </c>
      <c r="J2837" s="74" t="str">
        <f t="shared" si="183"/>
        <v>AU</v>
      </c>
      <c r="K2837" s="74" t="str">
        <f t="shared" si="185"/>
        <v>AUCA</v>
      </c>
      <c r="L2837" s="74" t="str">
        <f t="shared" si="185"/>
        <v>PAD B</v>
      </c>
      <c r="M2837" s="74" t="str">
        <f t="shared" ref="M2837:M2900" si="186">+IF(F2837=F2836,E2837&amp;RIGHT(G2837,2),E2837)</f>
        <v>AUCA-B059</v>
      </c>
      <c r="N2837" s="71" t="s">
        <v>3382</v>
      </c>
    </row>
    <row r="2838" spans="1:14" hidden="1">
      <c r="A2838" s="74" t="s">
        <v>2968</v>
      </c>
      <c r="B2838" s="74" t="s">
        <v>6160</v>
      </c>
      <c r="C2838" s="74" t="s">
        <v>2743</v>
      </c>
      <c r="D2838" s="74" t="s">
        <v>3519</v>
      </c>
      <c r="E2838" s="74" t="s">
        <v>9007</v>
      </c>
      <c r="F2838" s="74" t="s">
        <v>9008</v>
      </c>
      <c r="G2838" s="74" t="s">
        <v>9008</v>
      </c>
      <c r="H2838" s="74" t="str">
        <f t="shared" si="182"/>
        <v>B61</v>
      </c>
      <c r="I2838" s="74" t="str">
        <f>IF(ISERROR(VLOOKUP(H2838,BD!BN$2:BO$51,2,FALSE)),"",VLOOKUP(H2838,BD!BN$2:BO$51,2,FALSE))</f>
        <v>BLOQUE 61</v>
      </c>
      <c r="J2838" s="74" t="str">
        <f t="shared" si="183"/>
        <v>AU</v>
      </c>
      <c r="K2838" s="74" t="str">
        <f t="shared" si="185"/>
        <v>AUCA</v>
      </c>
      <c r="L2838" s="74" t="str">
        <f t="shared" si="185"/>
        <v>PAD C</v>
      </c>
      <c r="M2838" s="74" t="str">
        <f t="shared" si="186"/>
        <v>AUCA-C027</v>
      </c>
      <c r="N2838" s="71" t="s">
        <v>3382</v>
      </c>
    </row>
    <row r="2839" spans="1:14" hidden="1">
      <c r="A2839" s="74" t="s">
        <v>2968</v>
      </c>
      <c r="B2839" s="74" t="s">
        <v>6160</v>
      </c>
      <c r="C2839" s="74" t="s">
        <v>2743</v>
      </c>
      <c r="D2839" s="74" t="s">
        <v>3519</v>
      </c>
      <c r="E2839" s="74" t="s">
        <v>9009</v>
      </c>
      <c r="F2839" s="74" t="s">
        <v>9010</v>
      </c>
      <c r="G2839" s="74" t="s">
        <v>9010</v>
      </c>
      <c r="H2839" s="74" t="str">
        <f t="shared" si="182"/>
        <v>B61</v>
      </c>
      <c r="I2839" s="74" t="str">
        <f>IF(ISERROR(VLOOKUP(H2839,BD!BN$2:BO$51,2,FALSE)),"",VLOOKUP(H2839,BD!BN$2:BO$51,2,FALSE))</f>
        <v>BLOQUE 61</v>
      </c>
      <c r="J2839" s="74" t="str">
        <f t="shared" si="183"/>
        <v>AU</v>
      </c>
      <c r="K2839" s="74" t="str">
        <f t="shared" si="185"/>
        <v>AUCA</v>
      </c>
      <c r="L2839" s="74" t="str">
        <f t="shared" si="185"/>
        <v>PAD C</v>
      </c>
      <c r="M2839" s="74" t="str">
        <f t="shared" si="186"/>
        <v>AUCA-C058</v>
      </c>
      <c r="N2839" s="71" t="s">
        <v>3382</v>
      </c>
    </row>
    <row r="2840" spans="1:14" hidden="1">
      <c r="A2840" s="74" t="s">
        <v>2968</v>
      </c>
      <c r="B2840" s="74" t="s">
        <v>6160</v>
      </c>
      <c r="C2840" s="74" t="s">
        <v>2743</v>
      </c>
      <c r="D2840" s="74" t="s">
        <v>3519</v>
      </c>
      <c r="E2840" s="74" t="s">
        <v>9011</v>
      </c>
      <c r="F2840" s="74" t="s">
        <v>9012</v>
      </c>
      <c r="G2840" s="74" t="s">
        <v>9012</v>
      </c>
      <c r="H2840" s="74" t="str">
        <f t="shared" si="182"/>
        <v>B61</v>
      </c>
      <c r="I2840" s="74" t="str">
        <f>IF(ISERROR(VLOOKUP(H2840,BD!BN$2:BO$51,2,FALSE)),"",VLOOKUP(H2840,BD!BN$2:BO$51,2,FALSE))</f>
        <v>BLOQUE 61</v>
      </c>
      <c r="J2840" s="74" t="str">
        <f t="shared" si="183"/>
        <v>AU</v>
      </c>
      <c r="K2840" s="74" t="str">
        <f t="shared" si="185"/>
        <v>AUCA</v>
      </c>
      <c r="L2840" s="74" t="str">
        <f t="shared" si="185"/>
        <v>PAD C</v>
      </c>
      <c r="M2840" s="74" t="str">
        <f t="shared" si="186"/>
        <v>AUCA-C063</v>
      </c>
      <c r="N2840" s="71" t="s">
        <v>3382</v>
      </c>
    </row>
    <row r="2841" spans="1:14" hidden="1">
      <c r="A2841" s="74" t="s">
        <v>2968</v>
      </c>
      <c r="B2841" s="74" t="s">
        <v>6160</v>
      </c>
      <c r="C2841" s="74" t="s">
        <v>2743</v>
      </c>
      <c r="D2841" s="74" t="s">
        <v>3519</v>
      </c>
      <c r="E2841" s="74" t="s">
        <v>9013</v>
      </c>
      <c r="F2841" s="74" t="s">
        <v>9014</v>
      </c>
      <c r="G2841" s="74" t="s">
        <v>9014</v>
      </c>
      <c r="H2841" s="74" t="str">
        <f t="shared" si="182"/>
        <v>B61</v>
      </c>
      <c r="I2841" s="74" t="str">
        <f>IF(ISERROR(VLOOKUP(H2841,BD!BN$2:BO$51,2,FALSE)),"",VLOOKUP(H2841,BD!BN$2:BO$51,2,FALSE))</f>
        <v>BLOQUE 61</v>
      </c>
      <c r="J2841" s="74" t="str">
        <f t="shared" si="183"/>
        <v>AU</v>
      </c>
      <c r="K2841" s="74" t="str">
        <f t="shared" si="185"/>
        <v>AUCA</v>
      </c>
      <c r="L2841" s="74" t="str">
        <f t="shared" si="185"/>
        <v>PAD C</v>
      </c>
      <c r="M2841" s="74" t="str">
        <f t="shared" si="186"/>
        <v>AUCA-C078</v>
      </c>
      <c r="N2841" s="71" t="s">
        <v>3382</v>
      </c>
    </row>
    <row r="2842" spans="1:14" hidden="1">
      <c r="A2842" s="74" t="s">
        <v>2968</v>
      </c>
      <c r="B2842" s="74" t="s">
        <v>6160</v>
      </c>
      <c r="C2842" s="74" t="s">
        <v>2743</v>
      </c>
      <c r="D2842" s="74" t="s">
        <v>3519</v>
      </c>
      <c r="E2842" s="74" t="s">
        <v>9015</v>
      </c>
      <c r="F2842" s="74" t="s">
        <v>9016</v>
      </c>
      <c r="G2842" s="74" t="s">
        <v>9016</v>
      </c>
      <c r="H2842" s="74" t="str">
        <f t="shared" si="182"/>
        <v>B61</v>
      </c>
      <c r="I2842" s="74" t="str">
        <f>IF(ISERROR(VLOOKUP(H2842,BD!BN$2:BO$51,2,FALSE)),"",VLOOKUP(H2842,BD!BN$2:BO$51,2,FALSE))</f>
        <v>BLOQUE 61</v>
      </c>
      <c r="J2842" s="74" t="str">
        <f t="shared" si="183"/>
        <v>AU</v>
      </c>
      <c r="K2842" s="74" t="str">
        <f t="shared" si="185"/>
        <v>AUCA</v>
      </c>
      <c r="L2842" s="74" t="str">
        <f t="shared" si="185"/>
        <v>PAD C</v>
      </c>
      <c r="M2842" s="74" t="str">
        <f t="shared" si="186"/>
        <v>AUCA-C079</v>
      </c>
      <c r="N2842" s="71" t="s">
        <v>3382</v>
      </c>
    </row>
    <row r="2843" spans="1:14" hidden="1">
      <c r="A2843" s="74" t="s">
        <v>2968</v>
      </c>
      <c r="B2843" s="74" t="s">
        <v>6160</v>
      </c>
      <c r="C2843" s="74" t="s">
        <v>2743</v>
      </c>
      <c r="D2843" s="74" t="s">
        <v>3519</v>
      </c>
      <c r="E2843" s="74" t="s">
        <v>9017</v>
      </c>
      <c r="F2843" s="74" t="s">
        <v>9018</v>
      </c>
      <c r="G2843" s="74" t="s">
        <v>9018</v>
      </c>
      <c r="H2843" s="74" t="str">
        <f t="shared" si="182"/>
        <v>B61</v>
      </c>
      <c r="I2843" s="74" t="str">
        <f>IF(ISERROR(VLOOKUP(H2843,BD!BN$2:BO$51,2,FALSE)),"",VLOOKUP(H2843,BD!BN$2:BO$51,2,FALSE))</f>
        <v>BLOQUE 61</v>
      </c>
      <c r="J2843" s="74" t="str">
        <f t="shared" si="183"/>
        <v>AU</v>
      </c>
      <c r="K2843" s="74" t="str">
        <f t="shared" si="185"/>
        <v>AUCA</v>
      </c>
      <c r="L2843" s="74" t="str">
        <f t="shared" si="185"/>
        <v>PAD C</v>
      </c>
      <c r="M2843" s="74" t="str">
        <f t="shared" si="186"/>
        <v>AUCA-C080</v>
      </c>
      <c r="N2843" s="71" t="s">
        <v>3382</v>
      </c>
    </row>
    <row r="2844" spans="1:14" hidden="1">
      <c r="A2844" s="74" t="s">
        <v>2968</v>
      </c>
      <c r="B2844" s="74" t="s">
        <v>6160</v>
      </c>
      <c r="C2844" s="74" t="s">
        <v>2743</v>
      </c>
      <c r="D2844" s="74" t="s">
        <v>3519</v>
      </c>
      <c r="E2844" s="74" t="s">
        <v>9019</v>
      </c>
      <c r="F2844" s="74" t="s">
        <v>9020</v>
      </c>
      <c r="G2844" s="74" t="s">
        <v>9020</v>
      </c>
      <c r="H2844" s="74" t="str">
        <f t="shared" si="182"/>
        <v>B61</v>
      </c>
      <c r="I2844" s="74" t="str">
        <f>IF(ISERROR(VLOOKUP(H2844,BD!BN$2:BO$51,2,FALSE)),"",VLOOKUP(H2844,BD!BN$2:BO$51,2,FALSE))</f>
        <v>BLOQUE 61</v>
      </c>
      <c r="J2844" s="74" t="str">
        <f t="shared" si="183"/>
        <v>AU</v>
      </c>
      <c r="K2844" s="74" t="str">
        <f t="shared" si="185"/>
        <v>AUCA</v>
      </c>
      <c r="L2844" s="74" t="str">
        <f t="shared" si="185"/>
        <v>PAD C</v>
      </c>
      <c r="M2844" s="74" t="str">
        <f t="shared" si="186"/>
        <v>AUCA-C111</v>
      </c>
      <c r="N2844" s="71" t="s">
        <v>3382</v>
      </c>
    </row>
    <row r="2845" spans="1:14" hidden="1">
      <c r="A2845" s="74" t="s">
        <v>2968</v>
      </c>
      <c r="B2845" s="74" t="s">
        <v>6160</v>
      </c>
      <c r="C2845" s="74" t="s">
        <v>2743</v>
      </c>
      <c r="D2845" s="74" t="s">
        <v>3519</v>
      </c>
      <c r="E2845" s="74" t="s">
        <v>9021</v>
      </c>
      <c r="F2845" s="74" t="s">
        <v>9022</v>
      </c>
      <c r="G2845" s="74" t="s">
        <v>9022</v>
      </c>
      <c r="H2845" s="74" t="str">
        <f t="shared" si="182"/>
        <v>B61</v>
      </c>
      <c r="I2845" s="74" t="str">
        <f>IF(ISERROR(VLOOKUP(H2845,BD!BN$2:BO$51,2,FALSE)),"",VLOOKUP(H2845,BD!BN$2:BO$51,2,FALSE))</f>
        <v>BLOQUE 61</v>
      </c>
      <c r="J2845" s="74" t="str">
        <f t="shared" si="183"/>
        <v>AU</v>
      </c>
      <c r="K2845" s="74" t="str">
        <f t="shared" si="185"/>
        <v>AUCA</v>
      </c>
      <c r="L2845" s="74" t="str">
        <f t="shared" si="185"/>
        <v>PAD C</v>
      </c>
      <c r="M2845" s="74" t="str">
        <f t="shared" si="186"/>
        <v>AUCA-C112</v>
      </c>
      <c r="N2845" s="71" t="s">
        <v>3382</v>
      </c>
    </row>
    <row r="2846" spans="1:14" hidden="1">
      <c r="A2846" s="74" t="s">
        <v>2968</v>
      </c>
      <c r="B2846" s="74" t="s">
        <v>6160</v>
      </c>
      <c r="C2846" s="74" t="s">
        <v>2743</v>
      </c>
      <c r="D2846" s="74" t="s">
        <v>3519</v>
      </c>
      <c r="E2846" s="74" t="s">
        <v>9023</v>
      </c>
      <c r="F2846" s="74" t="s">
        <v>9024</v>
      </c>
      <c r="G2846" s="74" t="s">
        <v>9024</v>
      </c>
      <c r="H2846" s="74" t="str">
        <f t="shared" si="182"/>
        <v>B61</v>
      </c>
      <c r="I2846" s="74" t="str">
        <f>IF(ISERROR(VLOOKUP(H2846,BD!BN$2:BO$51,2,FALSE)),"",VLOOKUP(H2846,BD!BN$2:BO$51,2,FALSE))</f>
        <v>BLOQUE 61</v>
      </c>
      <c r="J2846" s="74" t="str">
        <f t="shared" si="183"/>
        <v>AU</v>
      </c>
      <c r="K2846" s="74" t="str">
        <f t="shared" si="185"/>
        <v>AUCA</v>
      </c>
      <c r="L2846" s="74" t="str">
        <f t="shared" si="185"/>
        <v>PAD C</v>
      </c>
      <c r="M2846" s="74" t="str">
        <f t="shared" si="186"/>
        <v>AUCA-C127</v>
      </c>
      <c r="N2846" s="71" t="s">
        <v>3382</v>
      </c>
    </row>
    <row r="2847" spans="1:14" hidden="1">
      <c r="A2847" s="74" t="s">
        <v>2968</v>
      </c>
      <c r="B2847" s="74" t="s">
        <v>6160</v>
      </c>
      <c r="C2847" s="74" t="s">
        <v>2743</v>
      </c>
      <c r="D2847" s="74" t="s">
        <v>3519</v>
      </c>
      <c r="E2847" s="74" t="s">
        <v>9025</v>
      </c>
      <c r="F2847" s="74" t="s">
        <v>9026</v>
      </c>
      <c r="G2847" s="74" t="s">
        <v>9026</v>
      </c>
      <c r="H2847" s="74" t="str">
        <f t="shared" si="182"/>
        <v>B61</v>
      </c>
      <c r="I2847" s="74" t="str">
        <f>IF(ISERROR(VLOOKUP(H2847,BD!BN$2:BO$51,2,FALSE)),"",VLOOKUP(H2847,BD!BN$2:BO$51,2,FALSE))</f>
        <v>BLOQUE 61</v>
      </c>
      <c r="J2847" s="74" t="str">
        <f t="shared" si="183"/>
        <v>AU</v>
      </c>
      <c r="K2847" s="74" t="str">
        <f t="shared" si="185"/>
        <v>AUCA</v>
      </c>
      <c r="L2847" s="74" t="str">
        <f t="shared" si="185"/>
        <v>PAD C</v>
      </c>
      <c r="M2847" s="74" t="str">
        <f t="shared" si="186"/>
        <v>AUCA-C162</v>
      </c>
      <c r="N2847" s="71" t="s">
        <v>3382</v>
      </c>
    </row>
    <row r="2848" spans="1:14" hidden="1">
      <c r="A2848" s="74" t="s">
        <v>2968</v>
      </c>
      <c r="B2848" s="74" t="s">
        <v>6160</v>
      </c>
      <c r="C2848" s="74" t="s">
        <v>2743</v>
      </c>
      <c r="D2848" s="74" t="s">
        <v>3519</v>
      </c>
      <c r="E2848" s="74" t="s">
        <v>9027</v>
      </c>
      <c r="F2848" s="74" t="s">
        <v>9028</v>
      </c>
      <c r="G2848" s="74" t="s">
        <v>9028</v>
      </c>
      <c r="H2848" s="74" t="str">
        <f t="shared" si="182"/>
        <v>B61</v>
      </c>
      <c r="I2848" s="74" t="str">
        <f>IF(ISERROR(VLOOKUP(H2848,BD!BN$2:BO$51,2,FALSE)),"",VLOOKUP(H2848,BD!BN$2:BO$51,2,FALSE))</f>
        <v>BLOQUE 61</v>
      </c>
      <c r="J2848" s="74" t="str">
        <f t="shared" si="183"/>
        <v>AU</v>
      </c>
      <c r="K2848" s="74" t="str">
        <f t="shared" si="185"/>
        <v>AUCA</v>
      </c>
      <c r="L2848" s="74" t="str">
        <f t="shared" si="185"/>
        <v>PAD C</v>
      </c>
      <c r="M2848" s="74" t="str">
        <f t="shared" si="186"/>
        <v>AUCA-C165</v>
      </c>
      <c r="N2848" s="71" t="s">
        <v>3382</v>
      </c>
    </row>
    <row r="2849" spans="1:14" hidden="1">
      <c r="A2849" s="74" t="s">
        <v>2968</v>
      </c>
      <c r="B2849" s="74" t="s">
        <v>6160</v>
      </c>
      <c r="C2849" s="74" t="s">
        <v>2743</v>
      </c>
      <c r="D2849" s="74" t="s">
        <v>3519</v>
      </c>
      <c r="E2849" s="74" t="s">
        <v>9029</v>
      </c>
      <c r="F2849" s="74" t="s">
        <v>9030</v>
      </c>
      <c r="G2849" s="74" t="s">
        <v>9030</v>
      </c>
      <c r="H2849" s="74" t="str">
        <f t="shared" si="182"/>
        <v>B61</v>
      </c>
      <c r="I2849" s="74" t="str">
        <f>IF(ISERROR(VLOOKUP(H2849,BD!BN$2:BO$51,2,FALSE)),"",VLOOKUP(H2849,BD!BN$2:BO$51,2,FALSE))</f>
        <v>BLOQUE 61</v>
      </c>
      <c r="J2849" s="74" t="str">
        <f t="shared" si="183"/>
        <v>AU</v>
      </c>
      <c r="K2849" s="74" t="str">
        <f t="shared" si="185"/>
        <v>AUCA</v>
      </c>
      <c r="L2849" s="74" t="str">
        <f t="shared" si="185"/>
        <v>PAD C</v>
      </c>
      <c r="M2849" s="74" t="str">
        <f t="shared" si="186"/>
        <v>AUCA-C166</v>
      </c>
      <c r="N2849" s="71" t="s">
        <v>3382</v>
      </c>
    </row>
    <row r="2850" spans="1:14" hidden="1">
      <c r="A2850" s="74" t="s">
        <v>2968</v>
      </c>
      <c r="B2850" s="74" t="s">
        <v>6160</v>
      </c>
      <c r="C2850" s="74" t="s">
        <v>2743</v>
      </c>
      <c r="D2850" s="74" t="s">
        <v>3519</v>
      </c>
      <c r="E2850" s="74" t="s">
        <v>9031</v>
      </c>
      <c r="F2850" s="74" t="s">
        <v>9032</v>
      </c>
      <c r="G2850" s="74" t="s">
        <v>9032</v>
      </c>
      <c r="H2850" s="74" t="str">
        <f t="shared" si="182"/>
        <v>B61</v>
      </c>
      <c r="I2850" s="74" t="str">
        <f>IF(ISERROR(VLOOKUP(H2850,BD!BN$2:BO$51,2,FALSE)),"",VLOOKUP(H2850,BD!BN$2:BO$51,2,FALSE))</f>
        <v>BLOQUE 61</v>
      </c>
      <c r="J2850" s="74" t="str">
        <f t="shared" si="183"/>
        <v>AU</v>
      </c>
      <c r="K2850" s="74" t="str">
        <f t="shared" si="185"/>
        <v>AUCA</v>
      </c>
      <c r="L2850" s="74" t="str">
        <f t="shared" si="185"/>
        <v>PAD C</v>
      </c>
      <c r="M2850" s="74" t="str">
        <f t="shared" si="186"/>
        <v>AUCA-C167</v>
      </c>
      <c r="N2850" s="71" t="s">
        <v>3578</v>
      </c>
    </row>
    <row r="2851" spans="1:14" hidden="1">
      <c r="A2851" s="74" t="s">
        <v>2968</v>
      </c>
      <c r="B2851" s="74" t="s">
        <v>6160</v>
      </c>
      <c r="C2851" s="74" t="s">
        <v>2743</v>
      </c>
      <c r="D2851" s="74" t="s">
        <v>3519</v>
      </c>
      <c r="E2851" s="74" t="s">
        <v>9033</v>
      </c>
      <c r="F2851" s="74" t="s">
        <v>9034</v>
      </c>
      <c r="G2851" s="74" t="s">
        <v>9034</v>
      </c>
      <c r="H2851" s="74" t="str">
        <f t="shared" si="182"/>
        <v>B61</v>
      </c>
      <c r="I2851" s="74" t="str">
        <f>IF(ISERROR(VLOOKUP(H2851,BD!BN$2:BO$51,2,FALSE)),"",VLOOKUP(H2851,BD!BN$2:BO$51,2,FALSE))</f>
        <v>BLOQUE 61</v>
      </c>
      <c r="J2851" s="74" t="str">
        <f t="shared" si="183"/>
        <v>AU</v>
      </c>
      <c r="K2851" s="74" t="str">
        <f t="shared" si="185"/>
        <v>AUCA</v>
      </c>
      <c r="L2851" s="74" t="str">
        <f t="shared" si="185"/>
        <v>PAD C</v>
      </c>
      <c r="M2851" s="74" t="str">
        <f t="shared" si="186"/>
        <v>AUCA-C170</v>
      </c>
      <c r="N2851" s="71" t="s">
        <v>3382</v>
      </c>
    </row>
    <row r="2852" spans="1:14" hidden="1">
      <c r="A2852" s="74" t="s">
        <v>2968</v>
      </c>
      <c r="B2852" s="74" t="s">
        <v>6160</v>
      </c>
      <c r="C2852" s="74" t="s">
        <v>2743</v>
      </c>
      <c r="D2852" s="74" t="s">
        <v>3519</v>
      </c>
      <c r="E2852" s="74" t="s">
        <v>9035</v>
      </c>
      <c r="F2852" s="74" t="s">
        <v>9036</v>
      </c>
      <c r="G2852" s="74" t="s">
        <v>9036</v>
      </c>
      <c r="H2852" s="74" t="str">
        <f t="shared" si="182"/>
        <v>B61</v>
      </c>
      <c r="I2852" s="74" t="str">
        <f>IF(ISERROR(VLOOKUP(H2852,BD!BN$2:BO$51,2,FALSE)),"",VLOOKUP(H2852,BD!BN$2:BO$51,2,FALSE))</f>
        <v>BLOQUE 61</v>
      </c>
      <c r="J2852" s="74" t="str">
        <f t="shared" si="183"/>
        <v>AU</v>
      </c>
      <c r="K2852" s="74" t="str">
        <f t="shared" si="185"/>
        <v>AUCA</v>
      </c>
      <c r="L2852" s="74" t="str">
        <f t="shared" si="185"/>
        <v>PAD C</v>
      </c>
      <c r="M2852" s="74" t="str">
        <f t="shared" si="186"/>
        <v>AUCA-C171H</v>
      </c>
      <c r="N2852" s="71" t="s">
        <v>3382</v>
      </c>
    </row>
    <row r="2853" spans="1:14" hidden="1">
      <c r="A2853" s="74" t="s">
        <v>2968</v>
      </c>
      <c r="B2853" s="74" t="s">
        <v>6160</v>
      </c>
      <c r="C2853" s="74" t="s">
        <v>2743</v>
      </c>
      <c r="D2853" s="74" t="s">
        <v>3519</v>
      </c>
      <c r="E2853" s="74" t="s">
        <v>9037</v>
      </c>
      <c r="F2853" s="74" t="s">
        <v>9038</v>
      </c>
      <c r="G2853" s="74" t="s">
        <v>9038</v>
      </c>
      <c r="H2853" s="74" t="str">
        <f t="shared" si="182"/>
        <v>B61</v>
      </c>
      <c r="I2853" s="74" t="str">
        <f>IF(ISERROR(VLOOKUP(H2853,BD!BN$2:BO$51,2,FALSE)),"",VLOOKUP(H2853,BD!BN$2:BO$51,2,FALSE))</f>
        <v>BLOQUE 61</v>
      </c>
      <c r="J2853" s="74" t="str">
        <f t="shared" si="183"/>
        <v>AU</v>
      </c>
      <c r="K2853" s="74" t="str">
        <f t="shared" si="185"/>
        <v>AUCA</v>
      </c>
      <c r="L2853" s="74" t="str">
        <f t="shared" si="185"/>
        <v>PAD C</v>
      </c>
      <c r="M2853" s="74" t="str">
        <f t="shared" si="186"/>
        <v>AUCA-C172</v>
      </c>
      <c r="N2853" s="71" t="s">
        <v>3382</v>
      </c>
    </row>
    <row r="2854" spans="1:14" hidden="1">
      <c r="A2854" s="74" t="s">
        <v>2968</v>
      </c>
      <c r="B2854" s="74" t="s">
        <v>6160</v>
      </c>
      <c r="C2854" s="74" t="s">
        <v>2743</v>
      </c>
      <c r="D2854" s="74" t="s">
        <v>3519</v>
      </c>
      <c r="E2854" s="74" t="s">
        <v>9037</v>
      </c>
      <c r="F2854" s="74" t="s">
        <v>9038</v>
      </c>
      <c r="G2854" s="74" t="s">
        <v>9039</v>
      </c>
      <c r="H2854" s="74" t="str">
        <f t="shared" si="182"/>
        <v>B61</v>
      </c>
      <c r="I2854" s="74" t="str">
        <f>IF(ISERROR(VLOOKUP(H2854,BD!BN$2:BO$51,2,FALSE)),"",VLOOKUP(H2854,BD!BN$2:BO$51,2,FALSE))</f>
        <v>BLOQUE 61</v>
      </c>
      <c r="J2854" s="74" t="str">
        <f t="shared" si="183"/>
        <v>AU</v>
      </c>
      <c r="K2854" s="74" t="str">
        <f t="shared" si="185"/>
        <v>AUCA</v>
      </c>
      <c r="L2854" s="74" t="str">
        <f t="shared" si="185"/>
        <v>PAD C</v>
      </c>
      <c r="M2854" s="74" t="str">
        <f t="shared" si="186"/>
        <v>AUCA-C172R1</v>
      </c>
      <c r="N2854" s="71" t="s">
        <v>3578</v>
      </c>
    </row>
    <row r="2855" spans="1:14" hidden="1">
      <c r="A2855" s="74" t="s">
        <v>2968</v>
      </c>
      <c r="B2855" s="74" t="s">
        <v>6160</v>
      </c>
      <c r="C2855" s="74" t="s">
        <v>2743</v>
      </c>
      <c r="D2855" s="74" t="s">
        <v>3523</v>
      </c>
      <c r="E2855" s="74" t="s">
        <v>9040</v>
      </c>
      <c r="F2855" s="74" t="s">
        <v>9041</v>
      </c>
      <c r="G2855" s="74" t="s">
        <v>9041</v>
      </c>
      <c r="H2855" s="74" t="str">
        <f t="shared" si="182"/>
        <v>B61</v>
      </c>
      <c r="I2855" s="74" t="str">
        <f>IF(ISERROR(VLOOKUP(H2855,BD!BN$2:BO$51,2,FALSE)),"",VLOOKUP(H2855,BD!BN$2:BO$51,2,FALSE))</f>
        <v>BLOQUE 61</v>
      </c>
      <c r="J2855" s="74" t="str">
        <f t="shared" si="183"/>
        <v>AU</v>
      </c>
      <c r="K2855" s="74" t="str">
        <f t="shared" si="185"/>
        <v>AUCA</v>
      </c>
      <c r="L2855" s="74" t="str">
        <f t="shared" si="185"/>
        <v>PAD D</v>
      </c>
      <c r="M2855" s="74" t="str">
        <f t="shared" si="186"/>
        <v>AUCA-D028</v>
      </c>
      <c r="N2855" s="71" t="s">
        <v>3382</v>
      </c>
    </row>
    <row r="2856" spans="1:14" hidden="1">
      <c r="A2856" s="74" t="s">
        <v>2968</v>
      </c>
      <c r="B2856" s="74" t="s">
        <v>6160</v>
      </c>
      <c r="C2856" s="74" t="s">
        <v>2743</v>
      </c>
      <c r="D2856" s="74" t="s">
        <v>3523</v>
      </c>
      <c r="E2856" s="74" t="s">
        <v>9042</v>
      </c>
      <c r="F2856" s="74" t="s">
        <v>9043</v>
      </c>
      <c r="G2856" s="74" t="s">
        <v>9043</v>
      </c>
      <c r="H2856" s="74" t="str">
        <f t="shared" si="182"/>
        <v>B61</v>
      </c>
      <c r="I2856" s="74" t="str">
        <f>IF(ISERROR(VLOOKUP(H2856,BD!BN$2:BO$51,2,FALSE)),"",VLOOKUP(H2856,BD!BN$2:BO$51,2,FALSE))</f>
        <v>BLOQUE 61</v>
      </c>
      <c r="J2856" s="74" t="str">
        <f t="shared" si="183"/>
        <v>AU</v>
      </c>
      <c r="K2856" s="74" t="str">
        <f t="shared" si="185"/>
        <v>AUCA</v>
      </c>
      <c r="L2856" s="74" t="str">
        <f t="shared" si="185"/>
        <v>PAD D</v>
      </c>
      <c r="M2856" s="74" t="str">
        <f t="shared" si="186"/>
        <v>AUCA-D095</v>
      </c>
      <c r="N2856" s="71" t="s">
        <v>3382</v>
      </c>
    </row>
    <row r="2857" spans="1:14" hidden="1">
      <c r="A2857" s="74" t="s">
        <v>2968</v>
      </c>
      <c r="B2857" s="74" t="s">
        <v>6160</v>
      </c>
      <c r="C2857" s="74" t="s">
        <v>2743</v>
      </c>
      <c r="D2857" s="74" t="s">
        <v>3523</v>
      </c>
      <c r="E2857" s="74" t="s">
        <v>9044</v>
      </c>
      <c r="F2857" s="74" t="s">
        <v>9045</v>
      </c>
      <c r="G2857" s="74" t="s">
        <v>9045</v>
      </c>
      <c r="H2857" s="74" t="str">
        <f t="shared" si="182"/>
        <v>B61</v>
      </c>
      <c r="I2857" s="74" t="str">
        <f>IF(ISERROR(VLOOKUP(H2857,BD!BN$2:BO$51,2,FALSE)),"",VLOOKUP(H2857,BD!BN$2:BO$51,2,FALSE))</f>
        <v>BLOQUE 61</v>
      </c>
      <c r="J2857" s="74" t="str">
        <f t="shared" si="183"/>
        <v>AU</v>
      </c>
      <c r="K2857" s="74" t="str">
        <f t="shared" si="185"/>
        <v>AUCA</v>
      </c>
      <c r="L2857" s="74" t="str">
        <f t="shared" si="185"/>
        <v>PAD D</v>
      </c>
      <c r="M2857" s="74" t="str">
        <f t="shared" si="186"/>
        <v>AUCA-D098</v>
      </c>
      <c r="N2857" s="71" t="s">
        <v>3382</v>
      </c>
    </row>
    <row r="2858" spans="1:14" hidden="1">
      <c r="A2858" s="74" t="s">
        <v>2968</v>
      </c>
      <c r="B2858" s="74" t="s">
        <v>6160</v>
      </c>
      <c r="C2858" s="74" t="s">
        <v>2743</v>
      </c>
      <c r="D2858" s="74" t="s">
        <v>3523</v>
      </c>
      <c r="E2858" s="74" t="s">
        <v>9044</v>
      </c>
      <c r="F2858" s="74" t="s">
        <v>9045</v>
      </c>
      <c r="G2858" s="74" t="s">
        <v>9046</v>
      </c>
      <c r="H2858" s="74" t="str">
        <f t="shared" si="182"/>
        <v>B61</v>
      </c>
      <c r="I2858" s="74" t="str">
        <f>IF(ISERROR(VLOOKUP(H2858,BD!BN$2:BO$51,2,FALSE)),"",VLOOKUP(H2858,BD!BN$2:BO$51,2,FALSE))</f>
        <v>BLOQUE 61</v>
      </c>
      <c r="J2858" s="74" t="str">
        <f t="shared" si="183"/>
        <v>AU</v>
      </c>
      <c r="K2858" s="74" t="str">
        <f t="shared" si="185"/>
        <v>AUCA</v>
      </c>
      <c r="L2858" s="74" t="str">
        <f t="shared" si="185"/>
        <v>PAD D</v>
      </c>
      <c r="M2858" s="74" t="str">
        <f t="shared" si="186"/>
        <v>AUCA-D098R1</v>
      </c>
      <c r="N2858" s="71" t="s">
        <v>3578</v>
      </c>
    </row>
    <row r="2859" spans="1:14" hidden="1">
      <c r="A2859" s="74" t="s">
        <v>2968</v>
      </c>
      <c r="B2859" s="74" t="s">
        <v>6160</v>
      </c>
      <c r="C2859" s="74" t="s">
        <v>2743</v>
      </c>
      <c r="D2859" s="74" t="s">
        <v>3523</v>
      </c>
      <c r="E2859" s="74" t="s">
        <v>9047</v>
      </c>
      <c r="F2859" s="74" t="s">
        <v>9048</v>
      </c>
      <c r="G2859" s="74" t="s">
        <v>9048</v>
      </c>
      <c r="H2859" s="74" t="str">
        <f t="shared" si="182"/>
        <v>B61</v>
      </c>
      <c r="I2859" s="74" t="str">
        <f>IF(ISERROR(VLOOKUP(H2859,BD!BN$2:BO$51,2,FALSE)),"",VLOOKUP(H2859,BD!BN$2:BO$51,2,FALSE))</f>
        <v>BLOQUE 61</v>
      </c>
      <c r="J2859" s="74" t="str">
        <f t="shared" si="183"/>
        <v>AU</v>
      </c>
      <c r="K2859" s="74" t="str">
        <f t="shared" si="185"/>
        <v>AUCA</v>
      </c>
      <c r="L2859" s="74" t="str">
        <f t="shared" si="185"/>
        <v>PAD D</v>
      </c>
      <c r="M2859" s="74" t="str">
        <f t="shared" si="186"/>
        <v>AUCA-D099</v>
      </c>
      <c r="N2859" s="71" t="s">
        <v>3382</v>
      </c>
    </row>
    <row r="2860" spans="1:14" hidden="1">
      <c r="A2860" s="74" t="s">
        <v>2968</v>
      </c>
      <c r="B2860" s="74" t="s">
        <v>6160</v>
      </c>
      <c r="C2860" s="74" t="s">
        <v>2743</v>
      </c>
      <c r="D2860" s="74" t="s">
        <v>3523</v>
      </c>
      <c r="E2860" s="74" t="s">
        <v>9047</v>
      </c>
      <c r="F2860" s="74" t="s">
        <v>9048</v>
      </c>
      <c r="G2860" s="74" t="s">
        <v>9049</v>
      </c>
      <c r="H2860" s="74" t="str">
        <f t="shared" si="182"/>
        <v>B61</v>
      </c>
      <c r="I2860" s="74" t="str">
        <f>IF(ISERROR(VLOOKUP(H2860,BD!BN$2:BO$51,2,FALSE)),"",VLOOKUP(H2860,BD!BN$2:BO$51,2,FALSE))</f>
        <v>BLOQUE 61</v>
      </c>
      <c r="J2860" s="74" t="str">
        <f t="shared" si="183"/>
        <v>AU</v>
      </c>
      <c r="K2860" s="74" t="str">
        <f t="shared" si="185"/>
        <v>AUCA</v>
      </c>
      <c r="L2860" s="74" t="str">
        <f t="shared" si="185"/>
        <v>PAD D</v>
      </c>
      <c r="M2860" s="74" t="str">
        <f t="shared" si="186"/>
        <v>AUCA-D099S1</v>
      </c>
      <c r="N2860" s="71" t="s">
        <v>3382</v>
      </c>
    </row>
    <row r="2861" spans="1:14" hidden="1">
      <c r="A2861" s="74" t="s">
        <v>2968</v>
      </c>
      <c r="B2861" s="74" t="s">
        <v>6160</v>
      </c>
      <c r="C2861" s="74" t="s">
        <v>2743</v>
      </c>
      <c r="D2861" s="74" t="s">
        <v>3523</v>
      </c>
      <c r="E2861" s="74" t="s">
        <v>9050</v>
      </c>
      <c r="F2861" s="74" t="s">
        <v>9051</v>
      </c>
      <c r="G2861" s="74" t="s">
        <v>9051</v>
      </c>
      <c r="H2861" s="74" t="str">
        <f t="shared" si="182"/>
        <v>B61</v>
      </c>
      <c r="I2861" s="74" t="str">
        <f>IF(ISERROR(VLOOKUP(H2861,BD!BN$2:BO$51,2,FALSE)),"",VLOOKUP(H2861,BD!BN$2:BO$51,2,FALSE))</f>
        <v>BLOQUE 61</v>
      </c>
      <c r="J2861" s="74" t="str">
        <f t="shared" si="183"/>
        <v>AU</v>
      </c>
      <c r="K2861" s="74" t="str">
        <f t="shared" si="185"/>
        <v>AUCA</v>
      </c>
      <c r="L2861" s="74" t="str">
        <f t="shared" si="185"/>
        <v>PAD D</v>
      </c>
      <c r="M2861" s="74" t="str">
        <f t="shared" si="186"/>
        <v>AUCA-D151</v>
      </c>
      <c r="N2861" s="71" t="s">
        <v>3382</v>
      </c>
    </row>
    <row r="2862" spans="1:14" hidden="1">
      <c r="A2862" s="74" t="s">
        <v>2968</v>
      </c>
      <c r="B2862" s="74" t="s">
        <v>6160</v>
      </c>
      <c r="C2862" s="74" t="s">
        <v>2743</v>
      </c>
      <c r="D2862" s="74" t="s">
        <v>3523</v>
      </c>
      <c r="E2862" s="74" t="s">
        <v>9052</v>
      </c>
      <c r="F2862" s="74" t="s">
        <v>9053</v>
      </c>
      <c r="G2862" s="74" t="s">
        <v>9053</v>
      </c>
      <c r="H2862" s="74" t="str">
        <f t="shared" si="182"/>
        <v>B61</v>
      </c>
      <c r="I2862" s="74" t="str">
        <f>IF(ISERROR(VLOOKUP(H2862,BD!BN$2:BO$51,2,FALSE)),"",VLOOKUP(H2862,BD!BN$2:BO$51,2,FALSE))</f>
        <v>BLOQUE 61</v>
      </c>
      <c r="J2862" s="74" t="str">
        <f t="shared" si="183"/>
        <v>AU</v>
      </c>
      <c r="K2862" s="74" t="str">
        <f t="shared" si="185"/>
        <v>AUCA</v>
      </c>
      <c r="L2862" s="74" t="str">
        <f t="shared" si="185"/>
        <v>PAD D</v>
      </c>
      <c r="M2862" s="74" t="str">
        <f t="shared" si="186"/>
        <v>AUCA-D152</v>
      </c>
      <c r="N2862" s="71" t="s">
        <v>3578</v>
      </c>
    </row>
    <row r="2863" spans="1:14" hidden="1">
      <c r="A2863" s="74" t="s">
        <v>2968</v>
      </c>
      <c r="B2863" s="74" t="s">
        <v>6160</v>
      </c>
      <c r="C2863" s="74" t="s">
        <v>2743</v>
      </c>
      <c r="D2863" s="74" t="s">
        <v>3523</v>
      </c>
      <c r="E2863" s="74" t="s">
        <v>9054</v>
      </c>
      <c r="F2863" s="74" t="s">
        <v>9055</v>
      </c>
      <c r="G2863" s="74" t="s">
        <v>9055</v>
      </c>
      <c r="H2863" s="74" t="str">
        <f t="shared" si="182"/>
        <v>B61</v>
      </c>
      <c r="I2863" s="74" t="str">
        <f>IF(ISERROR(VLOOKUP(H2863,BD!BN$2:BO$51,2,FALSE)),"",VLOOKUP(H2863,BD!BN$2:BO$51,2,FALSE))</f>
        <v>BLOQUE 61</v>
      </c>
      <c r="J2863" s="74" t="str">
        <f t="shared" si="183"/>
        <v>AU</v>
      </c>
      <c r="K2863" s="74" t="str">
        <f t="shared" si="185"/>
        <v>AUCA</v>
      </c>
      <c r="L2863" s="74" t="str">
        <f t="shared" si="185"/>
        <v>PAD D</v>
      </c>
      <c r="M2863" s="74" t="str">
        <f t="shared" si="186"/>
        <v>AUCA-D169</v>
      </c>
      <c r="N2863" s="71" t="s">
        <v>3382</v>
      </c>
    </row>
    <row r="2864" spans="1:14" hidden="1">
      <c r="A2864" s="74" t="s">
        <v>2968</v>
      </c>
      <c r="B2864" s="74" t="s">
        <v>6160</v>
      </c>
      <c r="C2864" s="74" t="s">
        <v>2743</v>
      </c>
      <c r="D2864" s="74" t="s">
        <v>3599</v>
      </c>
      <c r="E2864" s="74" t="s">
        <v>9056</v>
      </c>
      <c r="F2864" s="74" t="s">
        <v>9057</v>
      </c>
      <c r="G2864" s="74" t="s">
        <v>9057</v>
      </c>
      <c r="H2864" s="74" t="str">
        <f t="shared" si="182"/>
        <v>B61</v>
      </c>
      <c r="I2864" s="74" t="str">
        <f>IF(ISERROR(VLOOKUP(H2864,BD!BN$2:BO$51,2,FALSE)),"",VLOOKUP(H2864,BD!BN$2:BO$51,2,FALSE))</f>
        <v>BLOQUE 61</v>
      </c>
      <c r="J2864" s="74" t="str">
        <f t="shared" si="183"/>
        <v>AU</v>
      </c>
      <c r="K2864" s="74" t="str">
        <f t="shared" si="185"/>
        <v>AUCA</v>
      </c>
      <c r="L2864" s="74" t="str">
        <f t="shared" si="185"/>
        <v>PAD E</v>
      </c>
      <c r="M2864" s="74" t="str">
        <f t="shared" si="186"/>
        <v>AUCA-E035</v>
      </c>
      <c r="N2864" s="71" t="s">
        <v>3382</v>
      </c>
    </row>
    <row r="2865" spans="1:14" hidden="1">
      <c r="A2865" s="74" t="s">
        <v>2968</v>
      </c>
      <c r="B2865" s="74" t="s">
        <v>6160</v>
      </c>
      <c r="C2865" s="74" t="s">
        <v>2743</v>
      </c>
      <c r="D2865" s="74" t="s">
        <v>3599</v>
      </c>
      <c r="E2865" s="74" t="s">
        <v>9058</v>
      </c>
      <c r="F2865" s="74" t="s">
        <v>9059</v>
      </c>
      <c r="G2865" s="74" t="s">
        <v>9059</v>
      </c>
      <c r="H2865" s="74" t="str">
        <f t="shared" si="182"/>
        <v>B61</v>
      </c>
      <c r="I2865" s="74" t="str">
        <f>IF(ISERROR(VLOOKUP(H2865,BD!BN$2:BO$51,2,FALSE)),"",VLOOKUP(H2865,BD!BN$2:BO$51,2,FALSE))</f>
        <v>BLOQUE 61</v>
      </c>
      <c r="J2865" s="74" t="str">
        <f t="shared" si="183"/>
        <v>AU</v>
      </c>
      <c r="K2865" s="74" t="str">
        <f t="shared" si="185"/>
        <v>AUCA</v>
      </c>
      <c r="L2865" s="74" t="str">
        <f t="shared" si="185"/>
        <v>PAD E</v>
      </c>
      <c r="M2865" s="74" t="str">
        <f t="shared" si="186"/>
        <v>AUCA-E066</v>
      </c>
      <c r="N2865" s="71" t="s">
        <v>3382</v>
      </c>
    </row>
    <row r="2866" spans="1:14" hidden="1">
      <c r="A2866" s="74" t="s">
        <v>2968</v>
      </c>
      <c r="B2866" s="74" t="s">
        <v>6160</v>
      </c>
      <c r="C2866" s="74" t="s">
        <v>2743</v>
      </c>
      <c r="D2866" s="74" t="s">
        <v>3599</v>
      </c>
      <c r="E2866" s="74" t="s">
        <v>9060</v>
      </c>
      <c r="F2866" s="74" t="s">
        <v>9061</v>
      </c>
      <c r="G2866" s="74" t="s">
        <v>9061</v>
      </c>
      <c r="H2866" s="74" t="str">
        <f t="shared" si="182"/>
        <v>B61</v>
      </c>
      <c r="I2866" s="74" t="str">
        <f>IF(ISERROR(VLOOKUP(H2866,BD!BN$2:BO$51,2,FALSE)),"",VLOOKUP(H2866,BD!BN$2:BO$51,2,FALSE))</f>
        <v>BLOQUE 61</v>
      </c>
      <c r="J2866" s="74" t="str">
        <f t="shared" si="183"/>
        <v>AU</v>
      </c>
      <c r="K2866" s="74" t="str">
        <f t="shared" si="185"/>
        <v>AUCA</v>
      </c>
      <c r="L2866" s="74" t="str">
        <f t="shared" si="185"/>
        <v>PAD E</v>
      </c>
      <c r="M2866" s="74" t="str">
        <f t="shared" si="186"/>
        <v>AUCA-E071</v>
      </c>
      <c r="N2866" s="71" t="s">
        <v>3382</v>
      </c>
    </row>
    <row r="2867" spans="1:14" hidden="1">
      <c r="A2867" s="74" t="s">
        <v>2968</v>
      </c>
      <c r="B2867" s="74" t="s">
        <v>6160</v>
      </c>
      <c r="C2867" s="74" t="s">
        <v>2743</v>
      </c>
      <c r="D2867" s="74" t="s">
        <v>3599</v>
      </c>
      <c r="E2867" s="74" t="s">
        <v>9062</v>
      </c>
      <c r="F2867" s="74" t="s">
        <v>9063</v>
      </c>
      <c r="G2867" s="74" t="s">
        <v>9063</v>
      </c>
      <c r="H2867" s="74" t="str">
        <f t="shared" si="182"/>
        <v>B61</v>
      </c>
      <c r="I2867" s="74" t="str">
        <f>IF(ISERROR(VLOOKUP(H2867,BD!BN$2:BO$51,2,FALSE)),"",VLOOKUP(H2867,BD!BN$2:BO$51,2,FALSE))</f>
        <v>BLOQUE 61</v>
      </c>
      <c r="J2867" s="74" t="str">
        <f t="shared" si="183"/>
        <v>AU</v>
      </c>
      <c r="K2867" s="74" t="str">
        <f t="shared" ref="K2867:L2898" si="187">+C2867</f>
        <v>AUCA</v>
      </c>
      <c r="L2867" s="74" t="str">
        <f t="shared" si="187"/>
        <v>PAD E</v>
      </c>
      <c r="M2867" s="74" t="str">
        <f t="shared" si="186"/>
        <v>AUCA-E082</v>
      </c>
      <c r="N2867" s="71" t="s">
        <v>3382</v>
      </c>
    </row>
    <row r="2868" spans="1:14" hidden="1">
      <c r="A2868" s="74" t="s">
        <v>2968</v>
      </c>
      <c r="B2868" s="74" t="s">
        <v>6160</v>
      </c>
      <c r="C2868" s="74" t="s">
        <v>2743</v>
      </c>
      <c r="D2868" s="74" t="s">
        <v>3599</v>
      </c>
      <c r="E2868" s="74" t="s">
        <v>9064</v>
      </c>
      <c r="F2868" s="74" t="s">
        <v>9065</v>
      </c>
      <c r="G2868" s="74" t="s">
        <v>9065</v>
      </c>
      <c r="H2868" s="74" t="str">
        <f t="shared" si="182"/>
        <v>B61</v>
      </c>
      <c r="I2868" s="74" t="str">
        <f>IF(ISERROR(VLOOKUP(H2868,BD!BN$2:BO$51,2,FALSE)),"",VLOOKUP(H2868,BD!BN$2:BO$51,2,FALSE))</f>
        <v>BLOQUE 61</v>
      </c>
      <c r="J2868" s="74" t="str">
        <f t="shared" si="183"/>
        <v>AU</v>
      </c>
      <c r="K2868" s="74" t="str">
        <f t="shared" si="187"/>
        <v>AUCA</v>
      </c>
      <c r="L2868" s="74" t="str">
        <f t="shared" si="187"/>
        <v>PAD E</v>
      </c>
      <c r="M2868" s="74" t="str">
        <f t="shared" si="186"/>
        <v>AUCA-E096</v>
      </c>
      <c r="N2868" s="71" t="s">
        <v>3382</v>
      </c>
    </row>
    <row r="2869" spans="1:14" hidden="1">
      <c r="A2869" s="74" t="s">
        <v>2968</v>
      </c>
      <c r="B2869" s="74" t="s">
        <v>6160</v>
      </c>
      <c r="C2869" s="74" t="s">
        <v>2743</v>
      </c>
      <c r="D2869" s="74" t="s">
        <v>3599</v>
      </c>
      <c r="E2869" s="74" t="s">
        <v>9066</v>
      </c>
      <c r="F2869" s="74" t="s">
        <v>9067</v>
      </c>
      <c r="G2869" s="74" t="s">
        <v>9067</v>
      </c>
      <c r="H2869" s="74" t="str">
        <f t="shared" si="182"/>
        <v>B61</v>
      </c>
      <c r="I2869" s="74" t="str">
        <f>IF(ISERROR(VLOOKUP(H2869,BD!BN$2:BO$51,2,FALSE)),"",VLOOKUP(H2869,BD!BN$2:BO$51,2,FALSE))</f>
        <v>BLOQUE 61</v>
      </c>
      <c r="J2869" s="74" t="str">
        <f t="shared" si="183"/>
        <v>AU</v>
      </c>
      <c r="K2869" s="74" t="str">
        <f t="shared" si="187"/>
        <v>AUCA</v>
      </c>
      <c r="L2869" s="74" t="str">
        <f t="shared" si="187"/>
        <v>PAD E</v>
      </c>
      <c r="M2869" s="74" t="str">
        <f t="shared" si="186"/>
        <v>AUCA-E097</v>
      </c>
      <c r="N2869" s="71" t="s">
        <v>3382</v>
      </c>
    </row>
    <row r="2870" spans="1:14" hidden="1">
      <c r="A2870" s="74" t="s">
        <v>2968</v>
      </c>
      <c r="B2870" s="74" t="s">
        <v>6160</v>
      </c>
      <c r="C2870" s="74" t="s">
        <v>2743</v>
      </c>
      <c r="D2870" s="74" t="s">
        <v>3599</v>
      </c>
      <c r="E2870" s="74" t="s">
        <v>9068</v>
      </c>
      <c r="F2870" s="74" t="s">
        <v>9069</v>
      </c>
      <c r="G2870" s="74" t="s">
        <v>9069</v>
      </c>
      <c r="H2870" s="74" t="str">
        <f t="shared" si="182"/>
        <v>B61</v>
      </c>
      <c r="I2870" s="74" t="str">
        <f>IF(ISERROR(VLOOKUP(H2870,BD!BN$2:BO$51,2,FALSE)),"",VLOOKUP(H2870,BD!BN$2:BO$51,2,FALSE))</f>
        <v>BLOQUE 61</v>
      </c>
      <c r="J2870" s="74" t="str">
        <f t="shared" si="183"/>
        <v>AU</v>
      </c>
      <c r="K2870" s="74" t="str">
        <f t="shared" si="187"/>
        <v>AUCA</v>
      </c>
      <c r="L2870" s="74" t="str">
        <f t="shared" si="187"/>
        <v>PAD E</v>
      </c>
      <c r="M2870" s="74" t="str">
        <f t="shared" si="186"/>
        <v>AUCA-E206</v>
      </c>
      <c r="N2870" s="71" t="s">
        <v>3578</v>
      </c>
    </row>
    <row r="2871" spans="1:14" hidden="1">
      <c r="A2871" s="74" t="s">
        <v>2968</v>
      </c>
      <c r="B2871" s="74" t="s">
        <v>6160</v>
      </c>
      <c r="C2871" s="74" t="s">
        <v>2743</v>
      </c>
      <c r="D2871" s="74" t="s">
        <v>3599</v>
      </c>
      <c r="E2871" s="74" t="s">
        <v>9070</v>
      </c>
      <c r="F2871" s="74" t="s">
        <v>9071</v>
      </c>
      <c r="G2871" s="74" t="s">
        <v>9071</v>
      </c>
      <c r="H2871" s="74" t="str">
        <f t="shared" si="182"/>
        <v>B61</v>
      </c>
      <c r="I2871" s="74" t="str">
        <f>IF(ISERROR(VLOOKUP(H2871,BD!BN$2:BO$51,2,FALSE)),"",VLOOKUP(H2871,BD!BN$2:BO$51,2,FALSE))</f>
        <v>BLOQUE 61</v>
      </c>
      <c r="J2871" s="74" t="str">
        <f t="shared" si="183"/>
        <v>AU</v>
      </c>
      <c r="K2871" s="74" t="str">
        <f t="shared" si="187"/>
        <v>AUCA</v>
      </c>
      <c r="L2871" s="74" t="str">
        <f t="shared" si="187"/>
        <v>PAD E</v>
      </c>
      <c r="M2871" s="74" t="str">
        <f t="shared" si="186"/>
        <v>AUCA-E207</v>
      </c>
      <c r="N2871" s="71" t="s">
        <v>3578</v>
      </c>
    </row>
    <row r="2872" spans="1:14" hidden="1">
      <c r="A2872" s="74" t="s">
        <v>2968</v>
      </c>
      <c r="B2872" s="74" t="s">
        <v>6160</v>
      </c>
      <c r="C2872" s="74" t="s">
        <v>2743</v>
      </c>
      <c r="D2872" s="74" t="s">
        <v>3599</v>
      </c>
      <c r="E2872" s="74" t="s">
        <v>9072</v>
      </c>
      <c r="F2872" s="74" t="s">
        <v>9073</v>
      </c>
      <c r="G2872" s="74" t="s">
        <v>9073</v>
      </c>
      <c r="H2872" s="74" t="str">
        <f t="shared" si="182"/>
        <v>B61</v>
      </c>
      <c r="I2872" s="74" t="str">
        <f>IF(ISERROR(VLOOKUP(H2872,BD!BN$2:BO$51,2,FALSE)),"",VLOOKUP(H2872,BD!BN$2:BO$51,2,FALSE))</f>
        <v>BLOQUE 61</v>
      </c>
      <c r="J2872" s="74" t="str">
        <f t="shared" si="183"/>
        <v>AU</v>
      </c>
      <c r="K2872" s="74" t="str">
        <f t="shared" si="187"/>
        <v>AUCA</v>
      </c>
      <c r="L2872" s="74" t="str">
        <f t="shared" si="187"/>
        <v>PAD E</v>
      </c>
      <c r="M2872" s="74" t="str">
        <f t="shared" si="186"/>
        <v>AUCA-E208</v>
      </c>
      <c r="N2872" s="71" t="s">
        <v>3578</v>
      </c>
    </row>
    <row r="2873" spans="1:14" hidden="1">
      <c r="A2873" s="74" t="s">
        <v>2968</v>
      </c>
      <c r="B2873" s="74" t="s">
        <v>6160</v>
      </c>
      <c r="C2873" s="74" t="s">
        <v>2743</v>
      </c>
      <c r="D2873" s="74" t="s">
        <v>3599</v>
      </c>
      <c r="E2873" s="74" t="s">
        <v>9074</v>
      </c>
      <c r="F2873" s="74" t="s">
        <v>9075</v>
      </c>
      <c r="G2873" s="74" t="s">
        <v>9075</v>
      </c>
      <c r="H2873" s="74" t="str">
        <f t="shared" si="182"/>
        <v>B61</v>
      </c>
      <c r="I2873" s="74" t="str">
        <f>IF(ISERROR(VLOOKUP(H2873,BD!BN$2:BO$51,2,FALSE)),"",VLOOKUP(H2873,BD!BN$2:BO$51,2,FALSE))</f>
        <v>BLOQUE 61</v>
      </c>
      <c r="J2873" s="74" t="str">
        <f t="shared" si="183"/>
        <v>AU</v>
      </c>
      <c r="K2873" s="74" t="str">
        <f t="shared" si="187"/>
        <v>AUCA</v>
      </c>
      <c r="L2873" s="74" t="str">
        <f t="shared" si="187"/>
        <v>PAD E</v>
      </c>
      <c r="M2873" s="74" t="str">
        <f t="shared" si="186"/>
        <v>AUCA-E211</v>
      </c>
      <c r="N2873" s="71" t="s">
        <v>3578</v>
      </c>
    </row>
    <row r="2874" spans="1:14" hidden="1">
      <c r="A2874" s="74" t="s">
        <v>2968</v>
      </c>
      <c r="B2874" s="74" t="s">
        <v>6160</v>
      </c>
      <c r="C2874" s="74" t="s">
        <v>2743</v>
      </c>
      <c r="D2874" s="74" t="s">
        <v>3602</v>
      </c>
      <c r="E2874" s="74" t="s">
        <v>9076</v>
      </c>
      <c r="F2874" s="74" t="s">
        <v>9077</v>
      </c>
      <c r="G2874" s="74" t="s">
        <v>9077</v>
      </c>
      <c r="H2874" s="74" t="str">
        <f t="shared" si="182"/>
        <v>B61</v>
      </c>
      <c r="I2874" s="74" t="str">
        <f>IF(ISERROR(VLOOKUP(H2874,BD!BN$2:BO$51,2,FALSE)),"",VLOOKUP(H2874,BD!BN$2:BO$51,2,FALSE))</f>
        <v>BLOQUE 61</v>
      </c>
      <c r="J2874" s="74" t="str">
        <f t="shared" si="183"/>
        <v>AU</v>
      </c>
      <c r="K2874" s="74" t="str">
        <f t="shared" si="187"/>
        <v>AUCA</v>
      </c>
      <c r="L2874" s="74" t="str">
        <f t="shared" si="187"/>
        <v>PAD F</v>
      </c>
      <c r="M2874" s="74" t="str">
        <f t="shared" si="186"/>
        <v>AUCA-F005I</v>
      </c>
      <c r="N2874" s="71" t="s">
        <v>3382</v>
      </c>
    </row>
    <row r="2875" spans="1:14" hidden="1">
      <c r="A2875" s="74" t="s">
        <v>2968</v>
      </c>
      <c r="B2875" s="74" t="s">
        <v>6160</v>
      </c>
      <c r="C2875" s="74" t="s">
        <v>2743</v>
      </c>
      <c r="D2875" s="74" t="s">
        <v>3602</v>
      </c>
      <c r="E2875" s="74" t="s">
        <v>9078</v>
      </c>
      <c r="F2875" s="74" t="s">
        <v>9079</v>
      </c>
      <c r="G2875" s="74" t="s">
        <v>9079</v>
      </c>
      <c r="H2875" s="74" t="str">
        <f t="shared" si="182"/>
        <v>B61</v>
      </c>
      <c r="I2875" s="74" t="str">
        <f>IF(ISERROR(VLOOKUP(H2875,BD!BN$2:BO$51,2,FALSE)),"",VLOOKUP(H2875,BD!BN$2:BO$51,2,FALSE))</f>
        <v>BLOQUE 61</v>
      </c>
      <c r="J2875" s="74" t="str">
        <f t="shared" si="183"/>
        <v>AU</v>
      </c>
      <c r="K2875" s="74" t="str">
        <f t="shared" si="187"/>
        <v>AUCA</v>
      </c>
      <c r="L2875" s="74" t="str">
        <f t="shared" si="187"/>
        <v>PAD F</v>
      </c>
      <c r="M2875" s="74" t="str">
        <f t="shared" si="186"/>
        <v>AUCA-F039</v>
      </c>
      <c r="N2875" s="71" t="s">
        <v>3382</v>
      </c>
    </row>
    <row r="2876" spans="1:14" hidden="1">
      <c r="A2876" s="74" t="s">
        <v>2968</v>
      </c>
      <c r="B2876" s="74" t="s">
        <v>6160</v>
      </c>
      <c r="C2876" s="74" t="s">
        <v>2743</v>
      </c>
      <c r="D2876" s="74" t="s">
        <v>3602</v>
      </c>
      <c r="E2876" s="74" t="s">
        <v>9080</v>
      </c>
      <c r="F2876" s="74" t="s">
        <v>9081</v>
      </c>
      <c r="G2876" s="74" t="s">
        <v>9081</v>
      </c>
      <c r="H2876" s="74" t="str">
        <f t="shared" si="182"/>
        <v>B61</v>
      </c>
      <c r="I2876" s="74" t="str">
        <f>IF(ISERROR(VLOOKUP(H2876,BD!BN$2:BO$51,2,FALSE)),"",VLOOKUP(H2876,BD!BN$2:BO$51,2,FALSE))</f>
        <v>BLOQUE 61</v>
      </c>
      <c r="J2876" s="74" t="str">
        <f t="shared" si="183"/>
        <v>AU</v>
      </c>
      <c r="K2876" s="74" t="str">
        <f t="shared" si="187"/>
        <v>AUCA</v>
      </c>
      <c r="L2876" s="74" t="str">
        <f t="shared" si="187"/>
        <v>PAD F</v>
      </c>
      <c r="M2876" s="74" t="str">
        <f t="shared" si="186"/>
        <v>AUCA-F073</v>
      </c>
      <c r="N2876" s="71" t="s">
        <v>3382</v>
      </c>
    </row>
    <row r="2877" spans="1:14" hidden="1">
      <c r="A2877" s="74" t="s">
        <v>2968</v>
      </c>
      <c r="B2877" s="74" t="s">
        <v>6160</v>
      </c>
      <c r="C2877" s="74" t="s">
        <v>2743</v>
      </c>
      <c r="D2877" s="74" t="s">
        <v>3602</v>
      </c>
      <c r="E2877" s="74" t="s">
        <v>9082</v>
      </c>
      <c r="F2877" s="74" t="s">
        <v>9083</v>
      </c>
      <c r="G2877" s="74" t="s">
        <v>9083</v>
      </c>
      <c r="H2877" s="74" t="str">
        <f t="shared" si="182"/>
        <v>B61</v>
      </c>
      <c r="I2877" s="74" t="str">
        <f>IF(ISERROR(VLOOKUP(H2877,BD!BN$2:BO$51,2,FALSE)),"",VLOOKUP(H2877,BD!BN$2:BO$51,2,FALSE))</f>
        <v>BLOQUE 61</v>
      </c>
      <c r="J2877" s="74" t="str">
        <f t="shared" si="183"/>
        <v>AU</v>
      </c>
      <c r="K2877" s="74" t="str">
        <f t="shared" si="187"/>
        <v>AUCA</v>
      </c>
      <c r="L2877" s="74" t="str">
        <f t="shared" si="187"/>
        <v>PAD F</v>
      </c>
      <c r="M2877" s="74" t="str">
        <f t="shared" si="186"/>
        <v>AUCA-F086</v>
      </c>
      <c r="N2877" s="71" t="s">
        <v>3382</v>
      </c>
    </row>
    <row r="2878" spans="1:14" hidden="1">
      <c r="A2878" s="74" t="s">
        <v>2968</v>
      </c>
      <c r="B2878" s="74" t="s">
        <v>6160</v>
      </c>
      <c r="C2878" s="74" t="s">
        <v>2743</v>
      </c>
      <c r="D2878" s="74" t="s">
        <v>3602</v>
      </c>
      <c r="E2878" s="74" t="s">
        <v>9084</v>
      </c>
      <c r="F2878" s="74" t="s">
        <v>9085</v>
      </c>
      <c r="G2878" s="74" t="s">
        <v>9085</v>
      </c>
      <c r="H2878" s="74" t="str">
        <f t="shared" si="182"/>
        <v>B61</v>
      </c>
      <c r="I2878" s="74" t="str">
        <f>IF(ISERROR(VLOOKUP(H2878,BD!BN$2:BO$51,2,FALSE)),"",VLOOKUP(H2878,BD!BN$2:BO$51,2,FALSE))</f>
        <v>BLOQUE 61</v>
      </c>
      <c r="J2878" s="74" t="str">
        <f t="shared" si="183"/>
        <v>AU</v>
      </c>
      <c r="K2878" s="74" t="str">
        <f t="shared" si="187"/>
        <v>AUCA</v>
      </c>
      <c r="L2878" s="74" t="str">
        <f t="shared" si="187"/>
        <v>PAD F</v>
      </c>
      <c r="M2878" s="74" t="str">
        <f t="shared" si="186"/>
        <v>AUCA-F087</v>
      </c>
      <c r="N2878" s="71" t="s">
        <v>3382</v>
      </c>
    </row>
    <row r="2879" spans="1:14" hidden="1">
      <c r="A2879" s="74" t="s">
        <v>2968</v>
      </c>
      <c r="B2879" s="74" t="s">
        <v>6160</v>
      </c>
      <c r="C2879" s="74" t="s">
        <v>2743</v>
      </c>
      <c r="D2879" s="74" t="s">
        <v>3602</v>
      </c>
      <c r="E2879" s="74" t="s">
        <v>9086</v>
      </c>
      <c r="F2879" s="74" t="s">
        <v>9087</v>
      </c>
      <c r="G2879" s="74" t="s">
        <v>9087</v>
      </c>
      <c r="H2879" s="74" t="str">
        <f t="shared" si="182"/>
        <v>B61</v>
      </c>
      <c r="I2879" s="74" t="str">
        <f>IF(ISERROR(VLOOKUP(H2879,BD!BN$2:BO$51,2,FALSE)),"",VLOOKUP(H2879,BD!BN$2:BO$51,2,FALSE))</f>
        <v>BLOQUE 61</v>
      </c>
      <c r="J2879" s="74" t="str">
        <f t="shared" si="183"/>
        <v>AU</v>
      </c>
      <c r="K2879" s="74" t="str">
        <f t="shared" si="187"/>
        <v>AUCA</v>
      </c>
      <c r="L2879" s="74" t="str">
        <f t="shared" si="187"/>
        <v>PAD F</v>
      </c>
      <c r="M2879" s="74" t="str">
        <f t="shared" si="186"/>
        <v>AUCA-F088</v>
      </c>
      <c r="N2879" s="71" t="s">
        <v>3382</v>
      </c>
    </row>
    <row r="2880" spans="1:14" hidden="1">
      <c r="A2880" s="74" t="s">
        <v>2968</v>
      </c>
      <c r="B2880" s="74" t="s">
        <v>6160</v>
      </c>
      <c r="C2880" s="74" t="s">
        <v>2743</v>
      </c>
      <c r="D2880" s="74" t="s">
        <v>3602</v>
      </c>
      <c r="E2880" s="74" t="s">
        <v>9088</v>
      </c>
      <c r="F2880" s="74" t="s">
        <v>9089</v>
      </c>
      <c r="G2880" s="74" t="s">
        <v>9089</v>
      </c>
      <c r="H2880" s="74" t="str">
        <f t="shared" si="182"/>
        <v>B61</v>
      </c>
      <c r="I2880" s="74" t="str">
        <f>IF(ISERROR(VLOOKUP(H2880,BD!BN$2:BO$51,2,FALSE)),"",VLOOKUP(H2880,BD!BN$2:BO$51,2,FALSE))</f>
        <v>BLOQUE 61</v>
      </c>
      <c r="J2880" s="74" t="str">
        <f t="shared" si="183"/>
        <v>AU</v>
      </c>
      <c r="K2880" s="74" t="str">
        <f t="shared" si="187"/>
        <v>AUCA</v>
      </c>
      <c r="L2880" s="74" t="str">
        <f t="shared" si="187"/>
        <v>PAD F</v>
      </c>
      <c r="M2880" s="74" t="str">
        <f t="shared" si="186"/>
        <v>AUCA-F136</v>
      </c>
      <c r="N2880" s="71" t="s">
        <v>3382</v>
      </c>
    </row>
    <row r="2881" spans="1:14" hidden="1">
      <c r="A2881" s="74" t="s">
        <v>2968</v>
      </c>
      <c r="B2881" s="74" t="s">
        <v>6160</v>
      </c>
      <c r="C2881" s="74" t="s">
        <v>2743</v>
      </c>
      <c r="D2881" s="74" t="s">
        <v>3602</v>
      </c>
      <c r="E2881" s="74" t="s">
        <v>9090</v>
      </c>
      <c r="F2881" s="74" t="s">
        <v>9091</v>
      </c>
      <c r="G2881" s="74" t="s">
        <v>9091</v>
      </c>
      <c r="H2881" s="74" t="str">
        <f t="shared" si="182"/>
        <v>B61</v>
      </c>
      <c r="I2881" s="74" t="str">
        <f>IF(ISERROR(VLOOKUP(H2881,BD!BN$2:BO$51,2,FALSE)),"",VLOOKUP(H2881,BD!BN$2:BO$51,2,FALSE))</f>
        <v>BLOQUE 61</v>
      </c>
      <c r="J2881" s="74" t="str">
        <f t="shared" si="183"/>
        <v>AU</v>
      </c>
      <c r="K2881" s="74" t="str">
        <f t="shared" si="187"/>
        <v>AUCA</v>
      </c>
      <c r="L2881" s="74" t="str">
        <f t="shared" si="187"/>
        <v>PAD F</v>
      </c>
      <c r="M2881" s="74" t="str">
        <f t="shared" si="186"/>
        <v>AUCA-F163</v>
      </c>
      <c r="N2881" s="71" t="s">
        <v>3382</v>
      </c>
    </row>
    <row r="2882" spans="1:14" hidden="1">
      <c r="A2882" s="74" t="s">
        <v>2968</v>
      </c>
      <c r="B2882" s="74" t="s">
        <v>6160</v>
      </c>
      <c r="C2882" s="74" t="s">
        <v>2743</v>
      </c>
      <c r="D2882" s="74" t="s">
        <v>3602</v>
      </c>
      <c r="E2882" s="74" t="s">
        <v>9092</v>
      </c>
      <c r="F2882" s="74" t="s">
        <v>9093</v>
      </c>
      <c r="G2882" s="74" t="s">
        <v>9093</v>
      </c>
      <c r="H2882" s="74" t="str">
        <f t="shared" si="182"/>
        <v>B61</v>
      </c>
      <c r="I2882" s="74" t="str">
        <f>IF(ISERROR(VLOOKUP(H2882,BD!BN$2:BO$51,2,FALSE)),"",VLOOKUP(H2882,BD!BN$2:BO$51,2,FALSE))</f>
        <v>BLOQUE 61</v>
      </c>
      <c r="J2882" s="74" t="str">
        <f t="shared" si="183"/>
        <v>AU</v>
      </c>
      <c r="K2882" s="74" t="str">
        <f t="shared" si="187"/>
        <v>AUCA</v>
      </c>
      <c r="L2882" s="74" t="str">
        <f t="shared" si="187"/>
        <v>PAD F</v>
      </c>
      <c r="M2882" s="74" t="str">
        <f t="shared" si="186"/>
        <v>AUCA-F213</v>
      </c>
      <c r="N2882" s="71" t="s">
        <v>3382</v>
      </c>
    </row>
    <row r="2883" spans="1:14" hidden="1">
      <c r="A2883" s="74" t="s">
        <v>2968</v>
      </c>
      <c r="B2883" s="74" t="s">
        <v>6160</v>
      </c>
      <c r="C2883" s="74" t="s">
        <v>2743</v>
      </c>
      <c r="D2883" s="74" t="s">
        <v>3602</v>
      </c>
      <c r="E2883" s="74" t="s">
        <v>9094</v>
      </c>
      <c r="F2883" s="74" t="s">
        <v>9095</v>
      </c>
      <c r="G2883" s="74" t="s">
        <v>9095</v>
      </c>
      <c r="H2883" s="74" t="str">
        <f t="shared" ref="H2883:H2946" si="188">+A2883</f>
        <v>B61</v>
      </c>
      <c r="I2883" s="74" t="str">
        <f>IF(ISERROR(VLOOKUP(H2883,BD!BN$2:BO$51,2,FALSE)),"",VLOOKUP(H2883,BD!BN$2:BO$51,2,FALSE))</f>
        <v>BLOQUE 61</v>
      </c>
      <c r="J2883" s="74" t="str">
        <f t="shared" ref="J2883:J2946" si="189">IF(B2883="","",B2883)</f>
        <v>AU</v>
      </c>
      <c r="K2883" s="74" t="str">
        <f t="shared" si="187"/>
        <v>AUCA</v>
      </c>
      <c r="L2883" s="74" t="str">
        <f t="shared" si="187"/>
        <v>PAD F</v>
      </c>
      <c r="M2883" s="74" t="str">
        <f t="shared" si="186"/>
        <v>AUCA-F214</v>
      </c>
      <c r="N2883" s="71" t="s">
        <v>3382</v>
      </c>
    </row>
    <row r="2884" spans="1:14" hidden="1">
      <c r="A2884" s="74" t="s">
        <v>2968</v>
      </c>
      <c r="B2884" s="74" t="s">
        <v>6160</v>
      </c>
      <c r="C2884" s="74" t="s">
        <v>2743</v>
      </c>
      <c r="D2884" s="74" t="s">
        <v>3602</v>
      </c>
      <c r="E2884" s="74" t="s">
        <v>9096</v>
      </c>
      <c r="F2884" s="74" t="s">
        <v>9097</v>
      </c>
      <c r="G2884" s="74" t="s">
        <v>9097</v>
      </c>
      <c r="H2884" s="74" t="str">
        <f t="shared" si="188"/>
        <v>B61</v>
      </c>
      <c r="I2884" s="74" t="str">
        <f>IF(ISERROR(VLOOKUP(H2884,BD!BN$2:BO$51,2,FALSE)),"",VLOOKUP(H2884,BD!BN$2:BO$51,2,FALSE))</f>
        <v>BLOQUE 61</v>
      </c>
      <c r="J2884" s="74" t="str">
        <f t="shared" si="189"/>
        <v>AU</v>
      </c>
      <c r="K2884" s="74" t="str">
        <f t="shared" si="187"/>
        <v>AUCA</v>
      </c>
      <c r="L2884" s="74" t="str">
        <f t="shared" si="187"/>
        <v>PAD F</v>
      </c>
      <c r="M2884" s="74" t="str">
        <f t="shared" si="186"/>
        <v>AUCA-F215</v>
      </c>
      <c r="N2884" s="71" t="s">
        <v>3382</v>
      </c>
    </row>
    <row r="2885" spans="1:14" hidden="1">
      <c r="A2885" s="74" t="s">
        <v>2968</v>
      </c>
      <c r="B2885" s="74" t="s">
        <v>6160</v>
      </c>
      <c r="C2885" s="74" t="s">
        <v>2743</v>
      </c>
      <c r="D2885" s="74" t="s">
        <v>3605</v>
      </c>
      <c r="E2885" s="74" t="s">
        <v>9098</v>
      </c>
      <c r="F2885" s="74" t="s">
        <v>9099</v>
      </c>
      <c r="G2885" s="74" t="s">
        <v>9099</v>
      </c>
      <c r="H2885" s="74" t="str">
        <f t="shared" si="188"/>
        <v>B61</v>
      </c>
      <c r="I2885" s="74" t="str">
        <f>IF(ISERROR(VLOOKUP(H2885,BD!BN$2:BO$51,2,FALSE)),"",VLOOKUP(H2885,BD!BN$2:BO$51,2,FALSE))</f>
        <v>BLOQUE 61</v>
      </c>
      <c r="J2885" s="74" t="str">
        <f t="shared" si="189"/>
        <v>AU</v>
      </c>
      <c r="K2885" s="74" t="str">
        <f t="shared" si="187"/>
        <v>AUCA</v>
      </c>
      <c r="L2885" s="74" t="str">
        <f t="shared" si="187"/>
        <v>PAD G</v>
      </c>
      <c r="M2885" s="74" t="str">
        <f t="shared" si="186"/>
        <v>AUCA-G051</v>
      </c>
      <c r="N2885" s="71" t="s">
        <v>3382</v>
      </c>
    </row>
    <row r="2886" spans="1:14" hidden="1">
      <c r="A2886" s="74" t="s">
        <v>2968</v>
      </c>
      <c r="B2886" s="74" t="s">
        <v>6160</v>
      </c>
      <c r="C2886" s="74" t="s">
        <v>2743</v>
      </c>
      <c r="D2886" s="74" t="s">
        <v>3605</v>
      </c>
      <c r="E2886" s="74" t="s">
        <v>9100</v>
      </c>
      <c r="F2886" s="74" t="s">
        <v>9101</v>
      </c>
      <c r="G2886" s="74" t="s">
        <v>9101</v>
      </c>
      <c r="H2886" s="74" t="str">
        <f t="shared" si="188"/>
        <v>B61</v>
      </c>
      <c r="I2886" s="74" t="str">
        <f>IF(ISERROR(VLOOKUP(H2886,BD!BN$2:BO$51,2,FALSE)),"",VLOOKUP(H2886,BD!BN$2:BO$51,2,FALSE))</f>
        <v>BLOQUE 61</v>
      </c>
      <c r="J2886" s="74" t="str">
        <f t="shared" si="189"/>
        <v>AU</v>
      </c>
      <c r="K2886" s="74" t="str">
        <f t="shared" si="187"/>
        <v>AUCA</v>
      </c>
      <c r="L2886" s="74" t="str">
        <f t="shared" si="187"/>
        <v>PAD G</v>
      </c>
      <c r="M2886" s="74" t="str">
        <f t="shared" si="186"/>
        <v>AUCA-G060</v>
      </c>
      <c r="N2886" s="71" t="s">
        <v>3382</v>
      </c>
    </row>
    <row r="2887" spans="1:14" hidden="1">
      <c r="A2887" s="74" t="s">
        <v>2968</v>
      </c>
      <c r="B2887" s="74" t="s">
        <v>6160</v>
      </c>
      <c r="C2887" s="74" t="s">
        <v>2743</v>
      </c>
      <c r="D2887" s="74" t="s">
        <v>3605</v>
      </c>
      <c r="E2887" s="74" t="s">
        <v>9102</v>
      </c>
      <c r="F2887" s="74" t="s">
        <v>9103</v>
      </c>
      <c r="G2887" s="74" t="s">
        <v>9103</v>
      </c>
      <c r="H2887" s="74" t="str">
        <f t="shared" si="188"/>
        <v>B61</v>
      </c>
      <c r="I2887" s="74" t="str">
        <f>IF(ISERROR(VLOOKUP(H2887,BD!BN$2:BO$51,2,FALSE)),"",VLOOKUP(H2887,BD!BN$2:BO$51,2,FALSE))</f>
        <v>BLOQUE 61</v>
      </c>
      <c r="J2887" s="74" t="str">
        <f t="shared" si="189"/>
        <v>AU</v>
      </c>
      <c r="K2887" s="74" t="str">
        <f t="shared" si="187"/>
        <v>AUCA</v>
      </c>
      <c r="L2887" s="74" t="str">
        <f t="shared" si="187"/>
        <v>PAD G</v>
      </c>
      <c r="M2887" s="74" t="str">
        <f t="shared" si="186"/>
        <v>AUCA-G061</v>
      </c>
      <c r="N2887" s="71" t="s">
        <v>3382</v>
      </c>
    </row>
    <row r="2888" spans="1:14" hidden="1">
      <c r="A2888" s="74" t="s">
        <v>2968</v>
      </c>
      <c r="B2888" s="74" t="s">
        <v>6160</v>
      </c>
      <c r="C2888" s="74" t="s">
        <v>2743</v>
      </c>
      <c r="D2888" s="74" t="s">
        <v>3605</v>
      </c>
      <c r="E2888" s="74" t="s">
        <v>9104</v>
      </c>
      <c r="F2888" s="74" t="s">
        <v>9105</v>
      </c>
      <c r="G2888" s="74" t="s">
        <v>9105</v>
      </c>
      <c r="H2888" s="74" t="str">
        <f t="shared" si="188"/>
        <v>B61</v>
      </c>
      <c r="I2888" s="74" t="str">
        <f>IF(ISERROR(VLOOKUP(H2888,BD!BN$2:BO$51,2,FALSE)),"",VLOOKUP(H2888,BD!BN$2:BO$51,2,FALSE))</f>
        <v>BLOQUE 61</v>
      </c>
      <c r="J2888" s="74" t="str">
        <f t="shared" si="189"/>
        <v>AU</v>
      </c>
      <c r="K2888" s="74" t="str">
        <f t="shared" si="187"/>
        <v>AUCA</v>
      </c>
      <c r="L2888" s="74" t="str">
        <f t="shared" si="187"/>
        <v>PAD G</v>
      </c>
      <c r="M2888" s="74" t="str">
        <f t="shared" si="186"/>
        <v>AUCA-G062</v>
      </c>
      <c r="N2888" s="71" t="s">
        <v>3382</v>
      </c>
    </row>
    <row r="2889" spans="1:14" hidden="1">
      <c r="A2889" s="74" t="s">
        <v>2968</v>
      </c>
      <c r="B2889" s="74" t="s">
        <v>6160</v>
      </c>
      <c r="C2889" s="74" t="s">
        <v>2743</v>
      </c>
      <c r="D2889" s="74" t="s">
        <v>3605</v>
      </c>
      <c r="E2889" s="74" t="s">
        <v>9106</v>
      </c>
      <c r="F2889" s="74" t="s">
        <v>9107</v>
      </c>
      <c r="G2889" s="74" t="s">
        <v>9107</v>
      </c>
      <c r="H2889" s="74" t="str">
        <f t="shared" si="188"/>
        <v>B61</v>
      </c>
      <c r="I2889" s="74" t="str">
        <f>IF(ISERROR(VLOOKUP(H2889,BD!BN$2:BO$51,2,FALSE)),"",VLOOKUP(H2889,BD!BN$2:BO$51,2,FALSE))</f>
        <v>BLOQUE 61</v>
      </c>
      <c r="J2889" s="74" t="str">
        <f t="shared" si="189"/>
        <v>AU</v>
      </c>
      <c r="K2889" s="74" t="str">
        <f t="shared" si="187"/>
        <v>AUCA</v>
      </c>
      <c r="L2889" s="74" t="str">
        <f t="shared" si="187"/>
        <v>PAD G</v>
      </c>
      <c r="M2889" s="74" t="str">
        <f t="shared" si="186"/>
        <v>AUCA-G065</v>
      </c>
      <c r="N2889" s="71" t="s">
        <v>3382</v>
      </c>
    </row>
    <row r="2890" spans="1:14" hidden="1">
      <c r="A2890" s="74" t="s">
        <v>2968</v>
      </c>
      <c r="B2890" s="74" t="s">
        <v>6160</v>
      </c>
      <c r="C2890" s="74" t="s">
        <v>2743</v>
      </c>
      <c r="D2890" s="74" t="s">
        <v>3605</v>
      </c>
      <c r="E2890" s="74" t="s">
        <v>9108</v>
      </c>
      <c r="F2890" s="74" t="s">
        <v>9109</v>
      </c>
      <c r="G2890" s="74" t="s">
        <v>9109</v>
      </c>
      <c r="H2890" s="74" t="str">
        <f t="shared" si="188"/>
        <v>B61</v>
      </c>
      <c r="I2890" s="74" t="str">
        <f>IF(ISERROR(VLOOKUP(H2890,BD!BN$2:BO$51,2,FALSE)),"",VLOOKUP(H2890,BD!BN$2:BO$51,2,FALSE))</f>
        <v>BLOQUE 61</v>
      </c>
      <c r="J2890" s="74" t="str">
        <f t="shared" si="189"/>
        <v>AU</v>
      </c>
      <c r="K2890" s="74" t="str">
        <f t="shared" si="187"/>
        <v>AUCA</v>
      </c>
      <c r="L2890" s="74" t="str">
        <f t="shared" si="187"/>
        <v>PAD G</v>
      </c>
      <c r="M2890" s="74" t="str">
        <f t="shared" si="186"/>
        <v>AUCA-G067</v>
      </c>
      <c r="N2890" s="71" t="s">
        <v>3382</v>
      </c>
    </row>
    <row r="2891" spans="1:14" hidden="1">
      <c r="A2891" s="74" t="s">
        <v>2968</v>
      </c>
      <c r="B2891" s="74" t="s">
        <v>6160</v>
      </c>
      <c r="C2891" s="74" t="s">
        <v>2743</v>
      </c>
      <c r="D2891" s="74" t="s">
        <v>3605</v>
      </c>
      <c r="E2891" s="74" t="s">
        <v>9110</v>
      </c>
      <c r="F2891" s="74" t="s">
        <v>9111</v>
      </c>
      <c r="G2891" s="74" t="s">
        <v>9111</v>
      </c>
      <c r="H2891" s="74" t="str">
        <f t="shared" si="188"/>
        <v>B61</v>
      </c>
      <c r="I2891" s="74" t="str">
        <f>IF(ISERROR(VLOOKUP(H2891,BD!BN$2:BO$51,2,FALSE)),"",VLOOKUP(H2891,BD!BN$2:BO$51,2,FALSE))</f>
        <v>BLOQUE 61</v>
      </c>
      <c r="J2891" s="74" t="str">
        <f t="shared" si="189"/>
        <v>AU</v>
      </c>
      <c r="K2891" s="74" t="str">
        <f t="shared" si="187"/>
        <v>AUCA</v>
      </c>
      <c r="L2891" s="74" t="str">
        <f t="shared" si="187"/>
        <v>PAD G</v>
      </c>
      <c r="M2891" s="74" t="str">
        <f t="shared" si="186"/>
        <v>AUCA-G070</v>
      </c>
      <c r="N2891" s="71" t="s">
        <v>3382</v>
      </c>
    </row>
    <row r="2892" spans="1:14" hidden="1">
      <c r="A2892" s="74" t="s">
        <v>2968</v>
      </c>
      <c r="B2892" s="74" t="s">
        <v>6160</v>
      </c>
      <c r="C2892" s="74" t="s">
        <v>2743</v>
      </c>
      <c r="D2892" s="74" t="s">
        <v>3605</v>
      </c>
      <c r="E2892" s="74" t="s">
        <v>9112</v>
      </c>
      <c r="F2892" s="74" t="s">
        <v>9113</v>
      </c>
      <c r="G2892" s="74" t="s">
        <v>9113</v>
      </c>
      <c r="H2892" s="74" t="str">
        <f t="shared" si="188"/>
        <v>B61</v>
      </c>
      <c r="I2892" s="74" t="str">
        <f>IF(ISERROR(VLOOKUP(H2892,BD!BN$2:BO$51,2,FALSE)),"",VLOOKUP(H2892,BD!BN$2:BO$51,2,FALSE))</f>
        <v>BLOQUE 61</v>
      </c>
      <c r="J2892" s="74" t="str">
        <f t="shared" si="189"/>
        <v>AU</v>
      </c>
      <c r="K2892" s="74" t="str">
        <f t="shared" si="187"/>
        <v>AUCA</v>
      </c>
      <c r="L2892" s="74" t="str">
        <f t="shared" si="187"/>
        <v>PAD G</v>
      </c>
      <c r="M2892" s="74" t="str">
        <f t="shared" si="186"/>
        <v>AUCA-G075</v>
      </c>
      <c r="N2892" s="71" t="s">
        <v>3382</v>
      </c>
    </row>
    <row r="2893" spans="1:14" hidden="1">
      <c r="A2893" s="74" t="s">
        <v>2968</v>
      </c>
      <c r="B2893" s="74" t="s">
        <v>6160</v>
      </c>
      <c r="C2893" s="74" t="s">
        <v>2743</v>
      </c>
      <c r="D2893" s="74" t="s">
        <v>3605</v>
      </c>
      <c r="E2893" s="74" t="s">
        <v>9114</v>
      </c>
      <c r="F2893" s="74" t="s">
        <v>9115</v>
      </c>
      <c r="G2893" s="74" t="s">
        <v>9115</v>
      </c>
      <c r="H2893" s="74" t="str">
        <f t="shared" si="188"/>
        <v>B61</v>
      </c>
      <c r="I2893" s="74" t="str">
        <f>IF(ISERROR(VLOOKUP(H2893,BD!BN$2:BO$51,2,FALSE)),"",VLOOKUP(H2893,BD!BN$2:BO$51,2,FALSE))</f>
        <v>BLOQUE 61</v>
      </c>
      <c r="J2893" s="74" t="str">
        <f t="shared" si="189"/>
        <v>AU</v>
      </c>
      <c r="K2893" s="74" t="str">
        <f t="shared" si="187"/>
        <v>AUCA</v>
      </c>
      <c r="L2893" s="74" t="str">
        <f t="shared" si="187"/>
        <v>PAD G</v>
      </c>
      <c r="M2893" s="74" t="str">
        <f t="shared" si="186"/>
        <v>AUCA-G076</v>
      </c>
      <c r="N2893" s="71" t="s">
        <v>3382</v>
      </c>
    </row>
    <row r="2894" spans="1:14" hidden="1">
      <c r="A2894" s="74" t="s">
        <v>2968</v>
      </c>
      <c r="B2894" s="74" t="s">
        <v>6160</v>
      </c>
      <c r="C2894" s="74" t="s">
        <v>2743</v>
      </c>
      <c r="D2894" s="74" t="s">
        <v>3605</v>
      </c>
      <c r="E2894" s="74" t="s">
        <v>9116</v>
      </c>
      <c r="F2894" s="74" t="s">
        <v>9117</v>
      </c>
      <c r="G2894" s="74" t="s">
        <v>9117</v>
      </c>
      <c r="H2894" s="74" t="str">
        <f t="shared" si="188"/>
        <v>B61</v>
      </c>
      <c r="I2894" s="74" t="str">
        <f>IF(ISERROR(VLOOKUP(H2894,BD!BN$2:BO$51,2,FALSE)),"",VLOOKUP(H2894,BD!BN$2:BO$51,2,FALSE))</f>
        <v>BLOQUE 61</v>
      </c>
      <c r="J2894" s="74" t="str">
        <f t="shared" si="189"/>
        <v>AU</v>
      </c>
      <c r="K2894" s="74" t="str">
        <f t="shared" si="187"/>
        <v>AUCA</v>
      </c>
      <c r="L2894" s="74" t="str">
        <f t="shared" si="187"/>
        <v>PAD G</v>
      </c>
      <c r="M2894" s="74" t="str">
        <f t="shared" si="186"/>
        <v>AUCA-G077</v>
      </c>
      <c r="N2894" s="71" t="s">
        <v>3382</v>
      </c>
    </row>
    <row r="2895" spans="1:14" hidden="1">
      <c r="A2895" s="74" t="s">
        <v>2968</v>
      </c>
      <c r="B2895" s="74" t="s">
        <v>6160</v>
      </c>
      <c r="C2895" s="74" t="s">
        <v>2743</v>
      </c>
      <c r="D2895" s="74" t="s">
        <v>3605</v>
      </c>
      <c r="E2895" s="74" t="s">
        <v>9118</v>
      </c>
      <c r="F2895" s="74" t="s">
        <v>9119</v>
      </c>
      <c r="G2895" s="74" t="s">
        <v>9119</v>
      </c>
      <c r="H2895" s="74" t="str">
        <f t="shared" si="188"/>
        <v>B61</v>
      </c>
      <c r="I2895" s="74" t="str">
        <f>IF(ISERROR(VLOOKUP(H2895,BD!BN$2:BO$51,2,FALSE)),"",VLOOKUP(H2895,BD!BN$2:BO$51,2,FALSE))</f>
        <v>BLOQUE 61</v>
      </c>
      <c r="J2895" s="74" t="str">
        <f t="shared" si="189"/>
        <v>AU</v>
      </c>
      <c r="K2895" s="74" t="str">
        <f t="shared" si="187"/>
        <v>AUCA</v>
      </c>
      <c r="L2895" s="74" t="str">
        <f t="shared" si="187"/>
        <v>PAD G</v>
      </c>
      <c r="M2895" s="74" t="str">
        <f t="shared" si="186"/>
        <v>AUCA-G190</v>
      </c>
      <c r="N2895" s="71" t="s">
        <v>3382</v>
      </c>
    </row>
    <row r="2896" spans="1:14" hidden="1">
      <c r="A2896" s="74" t="s">
        <v>2968</v>
      </c>
      <c r="B2896" s="74" t="s">
        <v>6160</v>
      </c>
      <c r="C2896" s="74" t="s">
        <v>2743</v>
      </c>
      <c r="D2896" s="74" t="s">
        <v>3605</v>
      </c>
      <c r="E2896" s="74" t="s">
        <v>9120</v>
      </c>
      <c r="F2896" s="74" t="s">
        <v>9121</v>
      </c>
      <c r="G2896" s="74" t="s">
        <v>9121</v>
      </c>
      <c r="H2896" s="74" t="str">
        <f t="shared" si="188"/>
        <v>B61</v>
      </c>
      <c r="I2896" s="74" t="str">
        <f>IF(ISERROR(VLOOKUP(H2896,BD!BN$2:BO$51,2,FALSE)),"",VLOOKUP(H2896,BD!BN$2:BO$51,2,FALSE))</f>
        <v>BLOQUE 61</v>
      </c>
      <c r="J2896" s="74" t="str">
        <f t="shared" si="189"/>
        <v>AU</v>
      </c>
      <c r="K2896" s="74" t="str">
        <f t="shared" si="187"/>
        <v>AUCA</v>
      </c>
      <c r="L2896" s="74" t="str">
        <f t="shared" si="187"/>
        <v>PAD G</v>
      </c>
      <c r="M2896" s="74" t="str">
        <f t="shared" si="186"/>
        <v>AUCA-G191</v>
      </c>
      <c r="N2896" s="71" t="s">
        <v>3382</v>
      </c>
    </row>
    <row r="2897" spans="1:14" hidden="1">
      <c r="A2897" s="74" t="s">
        <v>2968</v>
      </c>
      <c r="B2897" s="74" t="s">
        <v>6160</v>
      </c>
      <c r="C2897" s="74" t="s">
        <v>2743</v>
      </c>
      <c r="D2897" s="74" t="s">
        <v>3605</v>
      </c>
      <c r="E2897" s="74" t="s">
        <v>9122</v>
      </c>
      <c r="F2897" s="74" t="s">
        <v>9123</v>
      </c>
      <c r="G2897" s="74" t="s">
        <v>9123</v>
      </c>
      <c r="H2897" s="74" t="str">
        <f t="shared" si="188"/>
        <v>B61</v>
      </c>
      <c r="I2897" s="74" t="str">
        <f>IF(ISERROR(VLOOKUP(H2897,BD!BN$2:BO$51,2,FALSE)),"",VLOOKUP(H2897,BD!BN$2:BO$51,2,FALSE))</f>
        <v>BLOQUE 61</v>
      </c>
      <c r="J2897" s="74" t="str">
        <f t="shared" si="189"/>
        <v>AU</v>
      </c>
      <c r="K2897" s="74" t="str">
        <f t="shared" si="187"/>
        <v>AUCA</v>
      </c>
      <c r="L2897" s="74" t="str">
        <f t="shared" si="187"/>
        <v>PAD G</v>
      </c>
      <c r="M2897" s="74" t="str">
        <f t="shared" si="186"/>
        <v>AUCA-G223</v>
      </c>
      <c r="N2897" s="71" t="s">
        <v>3578</v>
      </c>
    </row>
    <row r="2898" spans="1:14" hidden="1">
      <c r="A2898" s="74" t="s">
        <v>2968</v>
      </c>
      <c r="B2898" s="74" t="s">
        <v>6160</v>
      </c>
      <c r="C2898" s="74" t="s">
        <v>2743</v>
      </c>
      <c r="D2898" s="74" t="s">
        <v>3605</v>
      </c>
      <c r="E2898" s="74" t="s">
        <v>9124</v>
      </c>
      <c r="F2898" s="74" t="s">
        <v>9125</v>
      </c>
      <c r="G2898" s="74" t="s">
        <v>9125</v>
      </c>
      <c r="H2898" s="74" t="str">
        <f t="shared" si="188"/>
        <v>B61</v>
      </c>
      <c r="I2898" s="74" t="str">
        <f>IF(ISERROR(VLOOKUP(H2898,BD!BN$2:BO$51,2,FALSE)),"",VLOOKUP(H2898,BD!BN$2:BO$51,2,FALSE))</f>
        <v>BLOQUE 61</v>
      </c>
      <c r="J2898" s="74" t="str">
        <f t="shared" si="189"/>
        <v>AU</v>
      </c>
      <c r="K2898" s="74" t="str">
        <f t="shared" si="187"/>
        <v>AUCA</v>
      </c>
      <c r="L2898" s="74" t="str">
        <f t="shared" si="187"/>
        <v>PAD G</v>
      </c>
      <c r="M2898" s="74" t="str">
        <f t="shared" si="186"/>
        <v>AUCA-G224</v>
      </c>
      <c r="N2898" s="71" t="s">
        <v>3578</v>
      </c>
    </row>
    <row r="2899" spans="1:14" hidden="1">
      <c r="A2899" s="74" t="s">
        <v>2968</v>
      </c>
      <c r="B2899" s="74" t="s">
        <v>6160</v>
      </c>
      <c r="C2899" s="74" t="s">
        <v>2743</v>
      </c>
      <c r="D2899" s="74" t="s">
        <v>3608</v>
      </c>
      <c r="E2899" s="74" t="s">
        <v>9126</v>
      </c>
      <c r="F2899" s="74" t="s">
        <v>9127</v>
      </c>
      <c r="G2899" s="74" t="s">
        <v>9127</v>
      </c>
      <c r="H2899" s="74" t="str">
        <f t="shared" si="188"/>
        <v>B61</v>
      </c>
      <c r="I2899" s="74" t="str">
        <f>IF(ISERROR(VLOOKUP(H2899,BD!BN$2:BO$51,2,FALSE)),"",VLOOKUP(H2899,BD!BN$2:BO$51,2,FALSE))</f>
        <v>BLOQUE 61</v>
      </c>
      <c r="J2899" s="74" t="str">
        <f t="shared" si="189"/>
        <v>AU</v>
      </c>
      <c r="K2899" s="74" t="str">
        <f t="shared" ref="K2899:L2930" si="190">+C2899</f>
        <v>AUCA</v>
      </c>
      <c r="L2899" s="74" t="str">
        <f t="shared" si="190"/>
        <v>PAD H</v>
      </c>
      <c r="M2899" s="74" t="str">
        <f t="shared" si="186"/>
        <v>AUCA-H053</v>
      </c>
      <c r="N2899" s="71" t="s">
        <v>3382</v>
      </c>
    </row>
    <row r="2900" spans="1:14" hidden="1">
      <c r="A2900" s="74" t="s">
        <v>2968</v>
      </c>
      <c r="B2900" s="74" t="s">
        <v>6160</v>
      </c>
      <c r="C2900" s="74" t="s">
        <v>2743</v>
      </c>
      <c r="D2900" s="74" t="s">
        <v>3608</v>
      </c>
      <c r="E2900" s="74" t="s">
        <v>9128</v>
      </c>
      <c r="F2900" s="74" t="s">
        <v>9129</v>
      </c>
      <c r="G2900" s="74" t="s">
        <v>9129</v>
      </c>
      <c r="H2900" s="74" t="str">
        <f t="shared" si="188"/>
        <v>B61</v>
      </c>
      <c r="I2900" s="74" t="str">
        <f>IF(ISERROR(VLOOKUP(H2900,BD!BN$2:BO$51,2,FALSE)),"",VLOOKUP(H2900,BD!BN$2:BO$51,2,FALSE))</f>
        <v>BLOQUE 61</v>
      </c>
      <c r="J2900" s="74" t="str">
        <f t="shared" si="189"/>
        <v>AU</v>
      </c>
      <c r="K2900" s="74" t="str">
        <f t="shared" si="190"/>
        <v>AUCA</v>
      </c>
      <c r="L2900" s="74" t="str">
        <f t="shared" si="190"/>
        <v>PAD H</v>
      </c>
      <c r="M2900" s="74" t="str">
        <f t="shared" si="186"/>
        <v>AUCA-H054</v>
      </c>
      <c r="N2900" s="71" t="s">
        <v>3382</v>
      </c>
    </row>
    <row r="2901" spans="1:14" hidden="1">
      <c r="A2901" s="74" t="s">
        <v>2968</v>
      </c>
      <c r="B2901" s="74" t="s">
        <v>6160</v>
      </c>
      <c r="C2901" s="74" t="s">
        <v>2743</v>
      </c>
      <c r="D2901" s="74" t="s">
        <v>3608</v>
      </c>
      <c r="E2901" s="74" t="s">
        <v>9130</v>
      </c>
      <c r="F2901" s="74" t="s">
        <v>9131</v>
      </c>
      <c r="G2901" s="74" t="s">
        <v>9131</v>
      </c>
      <c r="H2901" s="74" t="str">
        <f t="shared" si="188"/>
        <v>B61</v>
      </c>
      <c r="I2901" s="74" t="str">
        <f>IF(ISERROR(VLOOKUP(H2901,BD!BN$2:BO$51,2,FALSE)),"",VLOOKUP(H2901,BD!BN$2:BO$51,2,FALSE))</f>
        <v>BLOQUE 61</v>
      </c>
      <c r="J2901" s="74" t="str">
        <f t="shared" si="189"/>
        <v>AU</v>
      </c>
      <c r="K2901" s="74" t="str">
        <f t="shared" si="190"/>
        <v>AUCA</v>
      </c>
      <c r="L2901" s="74" t="str">
        <f t="shared" si="190"/>
        <v>PAD H</v>
      </c>
      <c r="M2901" s="74" t="str">
        <f t="shared" ref="M2901:M2964" si="191">+IF(F2901=F2900,E2901&amp;RIGHT(G2901,2),E2901)</f>
        <v>AUCA-H081</v>
      </c>
      <c r="N2901" s="71" t="s">
        <v>3382</v>
      </c>
    </row>
    <row r="2902" spans="1:14" hidden="1">
      <c r="A2902" s="74" t="s">
        <v>2968</v>
      </c>
      <c r="B2902" s="74" t="s">
        <v>6160</v>
      </c>
      <c r="C2902" s="74" t="s">
        <v>2743</v>
      </c>
      <c r="D2902" s="74" t="s">
        <v>3608</v>
      </c>
      <c r="E2902" s="74" t="s">
        <v>9132</v>
      </c>
      <c r="F2902" s="74" t="s">
        <v>9133</v>
      </c>
      <c r="G2902" s="74" t="s">
        <v>9133</v>
      </c>
      <c r="H2902" s="74" t="str">
        <f t="shared" si="188"/>
        <v>B61</v>
      </c>
      <c r="I2902" s="74" t="str">
        <f>IF(ISERROR(VLOOKUP(H2902,BD!BN$2:BO$51,2,FALSE)),"",VLOOKUP(H2902,BD!BN$2:BO$51,2,FALSE))</f>
        <v>BLOQUE 61</v>
      </c>
      <c r="J2902" s="74" t="str">
        <f t="shared" si="189"/>
        <v>AU</v>
      </c>
      <c r="K2902" s="74" t="str">
        <f t="shared" si="190"/>
        <v>AUCA</v>
      </c>
      <c r="L2902" s="74" t="str">
        <f t="shared" si="190"/>
        <v>PAD H</v>
      </c>
      <c r="M2902" s="74" t="str">
        <f t="shared" si="191"/>
        <v>AUCA-H083</v>
      </c>
      <c r="N2902" s="71" t="s">
        <v>3382</v>
      </c>
    </row>
    <row r="2903" spans="1:14" hidden="1">
      <c r="A2903" s="74" t="s">
        <v>2968</v>
      </c>
      <c r="B2903" s="74" t="s">
        <v>6160</v>
      </c>
      <c r="C2903" s="74" t="s">
        <v>2743</v>
      </c>
      <c r="D2903" s="74" t="s">
        <v>3608</v>
      </c>
      <c r="E2903" s="74" t="s">
        <v>9134</v>
      </c>
      <c r="F2903" s="74" t="s">
        <v>9135</v>
      </c>
      <c r="G2903" s="74" t="s">
        <v>9135</v>
      </c>
      <c r="H2903" s="74" t="str">
        <f t="shared" si="188"/>
        <v>B61</v>
      </c>
      <c r="I2903" s="74" t="str">
        <f>IF(ISERROR(VLOOKUP(H2903,BD!BN$2:BO$51,2,FALSE)),"",VLOOKUP(H2903,BD!BN$2:BO$51,2,FALSE))</f>
        <v>BLOQUE 61</v>
      </c>
      <c r="J2903" s="74" t="str">
        <f t="shared" si="189"/>
        <v>AU</v>
      </c>
      <c r="K2903" s="74" t="str">
        <f t="shared" si="190"/>
        <v>AUCA</v>
      </c>
      <c r="L2903" s="74" t="str">
        <f t="shared" si="190"/>
        <v>PAD H</v>
      </c>
      <c r="M2903" s="74" t="str">
        <f t="shared" si="191"/>
        <v>AUCA-H091</v>
      </c>
      <c r="N2903" s="71" t="s">
        <v>3382</v>
      </c>
    </row>
    <row r="2904" spans="1:14" hidden="1">
      <c r="A2904" s="74" t="s">
        <v>2968</v>
      </c>
      <c r="B2904" s="74" t="s">
        <v>6160</v>
      </c>
      <c r="C2904" s="74" t="s">
        <v>2743</v>
      </c>
      <c r="D2904" s="74" t="s">
        <v>3608</v>
      </c>
      <c r="E2904" s="74" t="s">
        <v>9136</v>
      </c>
      <c r="F2904" s="74" t="s">
        <v>9137</v>
      </c>
      <c r="G2904" s="74" t="s">
        <v>9137</v>
      </c>
      <c r="H2904" s="74" t="str">
        <f t="shared" si="188"/>
        <v>B61</v>
      </c>
      <c r="I2904" s="74" t="str">
        <f>IF(ISERROR(VLOOKUP(H2904,BD!BN$2:BO$51,2,FALSE)),"",VLOOKUP(H2904,BD!BN$2:BO$51,2,FALSE))</f>
        <v>BLOQUE 61</v>
      </c>
      <c r="J2904" s="74" t="str">
        <f t="shared" si="189"/>
        <v>AU</v>
      </c>
      <c r="K2904" s="74" t="str">
        <f t="shared" si="190"/>
        <v>AUCA</v>
      </c>
      <c r="L2904" s="74" t="str">
        <f t="shared" si="190"/>
        <v>PAD H</v>
      </c>
      <c r="M2904" s="74" t="str">
        <f t="shared" si="191"/>
        <v>AUCA-H092</v>
      </c>
      <c r="N2904" s="71" t="s">
        <v>3382</v>
      </c>
    </row>
    <row r="2905" spans="1:14" hidden="1">
      <c r="A2905" s="74" t="s">
        <v>2968</v>
      </c>
      <c r="B2905" s="74" t="s">
        <v>6160</v>
      </c>
      <c r="C2905" s="74" t="s">
        <v>2743</v>
      </c>
      <c r="D2905" s="74" t="s">
        <v>3608</v>
      </c>
      <c r="E2905" s="74" t="s">
        <v>9138</v>
      </c>
      <c r="F2905" s="74" t="s">
        <v>9139</v>
      </c>
      <c r="G2905" s="74" t="s">
        <v>9139</v>
      </c>
      <c r="H2905" s="74" t="str">
        <f t="shared" si="188"/>
        <v>B61</v>
      </c>
      <c r="I2905" s="74" t="str">
        <f>IF(ISERROR(VLOOKUP(H2905,BD!BN$2:BO$51,2,FALSE)),"",VLOOKUP(H2905,BD!BN$2:BO$51,2,FALSE))</f>
        <v>BLOQUE 61</v>
      </c>
      <c r="J2905" s="74" t="str">
        <f t="shared" si="189"/>
        <v>AU</v>
      </c>
      <c r="K2905" s="74" t="str">
        <f t="shared" si="190"/>
        <v>AUCA</v>
      </c>
      <c r="L2905" s="74" t="str">
        <f t="shared" si="190"/>
        <v>PAD H</v>
      </c>
      <c r="M2905" s="74" t="str">
        <f t="shared" si="191"/>
        <v>AUCA-H093</v>
      </c>
      <c r="N2905" s="71" t="s">
        <v>3382</v>
      </c>
    </row>
    <row r="2906" spans="1:14" hidden="1">
      <c r="A2906" s="74" t="s">
        <v>2968</v>
      </c>
      <c r="B2906" s="74" t="s">
        <v>6160</v>
      </c>
      <c r="C2906" s="74" t="s">
        <v>2743</v>
      </c>
      <c r="D2906" s="74" t="s">
        <v>3608</v>
      </c>
      <c r="E2906" s="74" t="s">
        <v>9140</v>
      </c>
      <c r="F2906" s="74" t="s">
        <v>9141</v>
      </c>
      <c r="G2906" s="74" t="s">
        <v>9141</v>
      </c>
      <c r="H2906" s="74" t="str">
        <f t="shared" si="188"/>
        <v>B61</v>
      </c>
      <c r="I2906" s="74" t="str">
        <f>IF(ISERROR(VLOOKUP(H2906,BD!BN$2:BO$51,2,FALSE)),"",VLOOKUP(H2906,BD!BN$2:BO$51,2,FALSE))</f>
        <v>BLOQUE 61</v>
      </c>
      <c r="J2906" s="74" t="str">
        <f t="shared" si="189"/>
        <v>AU</v>
      </c>
      <c r="K2906" s="74" t="str">
        <f t="shared" si="190"/>
        <v>AUCA</v>
      </c>
      <c r="L2906" s="74" t="str">
        <f t="shared" si="190"/>
        <v>PAD H</v>
      </c>
      <c r="M2906" s="74" t="str">
        <f t="shared" si="191"/>
        <v>AUCA-H160</v>
      </c>
      <c r="N2906" s="71" t="s">
        <v>3382</v>
      </c>
    </row>
    <row r="2907" spans="1:14" hidden="1">
      <c r="A2907" s="74" t="s">
        <v>2968</v>
      </c>
      <c r="B2907" s="74" t="s">
        <v>6160</v>
      </c>
      <c r="C2907" s="74" t="s">
        <v>2743</v>
      </c>
      <c r="D2907" s="74" t="s">
        <v>3608</v>
      </c>
      <c r="E2907" s="74" t="s">
        <v>9142</v>
      </c>
      <c r="F2907" s="74" t="s">
        <v>9143</v>
      </c>
      <c r="G2907" s="74" t="s">
        <v>9143</v>
      </c>
      <c r="H2907" s="74" t="str">
        <f t="shared" si="188"/>
        <v>B61</v>
      </c>
      <c r="I2907" s="74" t="str">
        <f>IF(ISERROR(VLOOKUP(H2907,BD!BN$2:BO$51,2,FALSE)),"",VLOOKUP(H2907,BD!BN$2:BO$51,2,FALSE))</f>
        <v>BLOQUE 61</v>
      </c>
      <c r="J2907" s="74" t="str">
        <f t="shared" si="189"/>
        <v>AU</v>
      </c>
      <c r="K2907" s="74" t="str">
        <f t="shared" si="190"/>
        <v>AUCA</v>
      </c>
      <c r="L2907" s="74" t="str">
        <f t="shared" si="190"/>
        <v>PAD H</v>
      </c>
      <c r="M2907" s="74" t="str">
        <f t="shared" si="191"/>
        <v>AUCA-H161</v>
      </c>
      <c r="N2907" s="71" t="s">
        <v>3382</v>
      </c>
    </row>
    <row r="2908" spans="1:14" hidden="1">
      <c r="A2908" s="74" t="s">
        <v>2968</v>
      </c>
      <c r="B2908" s="74" t="s">
        <v>6160</v>
      </c>
      <c r="C2908" s="74" t="s">
        <v>2743</v>
      </c>
      <c r="D2908" s="74" t="s">
        <v>3608</v>
      </c>
      <c r="E2908" s="74" t="s">
        <v>9144</v>
      </c>
      <c r="F2908" s="74" t="s">
        <v>9145</v>
      </c>
      <c r="G2908" s="74" t="s">
        <v>9145</v>
      </c>
      <c r="H2908" s="74" t="str">
        <f t="shared" si="188"/>
        <v>B61</v>
      </c>
      <c r="I2908" s="74" t="str">
        <f>IF(ISERROR(VLOOKUP(H2908,BD!BN$2:BO$51,2,FALSE)),"",VLOOKUP(H2908,BD!BN$2:BO$51,2,FALSE))</f>
        <v>BLOQUE 61</v>
      </c>
      <c r="J2908" s="74" t="str">
        <f t="shared" si="189"/>
        <v>AU</v>
      </c>
      <c r="K2908" s="74" t="str">
        <f t="shared" si="190"/>
        <v>AUCA</v>
      </c>
      <c r="L2908" s="74" t="str">
        <f t="shared" si="190"/>
        <v>PAD H</v>
      </c>
      <c r="M2908" s="74" t="str">
        <f t="shared" si="191"/>
        <v>AUCA-H168H</v>
      </c>
      <c r="N2908" s="71" t="s">
        <v>3578</v>
      </c>
    </row>
    <row r="2909" spans="1:14" hidden="1">
      <c r="A2909" s="74" t="s">
        <v>2968</v>
      </c>
      <c r="B2909" s="74" t="s">
        <v>6160</v>
      </c>
      <c r="C2909" s="74" t="s">
        <v>2743</v>
      </c>
      <c r="D2909" s="74" t="s">
        <v>3608</v>
      </c>
      <c r="E2909" s="74" t="s">
        <v>9146</v>
      </c>
      <c r="F2909" s="74" t="s">
        <v>9147</v>
      </c>
      <c r="G2909" s="74" t="s">
        <v>9147</v>
      </c>
      <c r="H2909" s="74" t="str">
        <f t="shared" si="188"/>
        <v>B61</v>
      </c>
      <c r="I2909" s="74" t="str">
        <f>IF(ISERROR(VLOOKUP(H2909,BD!BN$2:BO$51,2,FALSE)),"",VLOOKUP(H2909,BD!BN$2:BO$51,2,FALSE))</f>
        <v>BLOQUE 61</v>
      </c>
      <c r="J2909" s="74" t="str">
        <f t="shared" si="189"/>
        <v>AU</v>
      </c>
      <c r="K2909" s="74" t="str">
        <f t="shared" si="190"/>
        <v>AUCA</v>
      </c>
      <c r="L2909" s="74" t="str">
        <f t="shared" si="190"/>
        <v>PAD H</v>
      </c>
      <c r="M2909" s="74" t="str">
        <f t="shared" si="191"/>
        <v>AUCA-H192</v>
      </c>
      <c r="N2909" s="71" t="s">
        <v>3382</v>
      </c>
    </row>
    <row r="2910" spans="1:14" hidden="1">
      <c r="A2910" s="74" t="s">
        <v>2968</v>
      </c>
      <c r="B2910" s="74" t="s">
        <v>6160</v>
      </c>
      <c r="C2910" s="74" t="s">
        <v>2743</v>
      </c>
      <c r="D2910" s="74" t="s">
        <v>3608</v>
      </c>
      <c r="E2910" s="74" t="s">
        <v>9148</v>
      </c>
      <c r="F2910" s="74" t="s">
        <v>9149</v>
      </c>
      <c r="G2910" s="74" t="s">
        <v>9149</v>
      </c>
      <c r="H2910" s="74" t="str">
        <f t="shared" si="188"/>
        <v>B61</v>
      </c>
      <c r="I2910" s="74" t="str">
        <f>IF(ISERROR(VLOOKUP(H2910,BD!BN$2:BO$51,2,FALSE)),"",VLOOKUP(H2910,BD!BN$2:BO$51,2,FALSE))</f>
        <v>BLOQUE 61</v>
      </c>
      <c r="J2910" s="74" t="str">
        <f t="shared" si="189"/>
        <v>AU</v>
      </c>
      <c r="K2910" s="74" t="str">
        <f t="shared" si="190"/>
        <v>AUCA</v>
      </c>
      <c r="L2910" s="74" t="str">
        <f t="shared" si="190"/>
        <v>PAD H</v>
      </c>
      <c r="M2910" s="74" t="str">
        <f t="shared" si="191"/>
        <v>AUCA-H193</v>
      </c>
      <c r="N2910" s="71" t="s">
        <v>3382</v>
      </c>
    </row>
    <row r="2911" spans="1:14" hidden="1">
      <c r="A2911" s="74" t="s">
        <v>2968</v>
      </c>
      <c r="B2911" s="74" t="s">
        <v>6160</v>
      </c>
      <c r="C2911" s="74" t="s">
        <v>2743</v>
      </c>
      <c r="D2911" s="74" t="s">
        <v>3608</v>
      </c>
      <c r="E2911" s="74" t="s">
        <v>9150</v>
      </c>
      <c r="F2911" s="74" t="s">
        <v>9151</v>
      </c>
      <c r="G2911" s="74" t="s">
        <v>9151</v>
      </c>
      <c r="H2911" s="74" t="str">
        <f t="shared" si="188"/>
        <v>B61</v>
      </c>
      <c r="I2911" s="74" t="str">
        <f>IF(ISERROR(VLOOKUP(H2911,BD!BN$2:BO$51,2,FALSE)),"",VLOOKUP(H2911,BD!BN$2:BO$51,2,FALSE))</f>
        <v>BLOQUE 61</v>
      </c>
      <c r="J2911" s="74" t="str">
        <f t="shared" si="189"/>
        <v>AU</v>
      </c>
      <c r="K2911" s="74" t="str">
        <f t="shared" si="190"/>
        <v>AUCA</v>
      </c>
      <c r="L2911" s="74" t="str">
        <f t="shared" si="190"/>
        <v>PAD H</v>
      </c>
      <c r="M2911" s="74" t="str">
        <f t="shared" si="191"/>
        <v>AUCA-H194</v>
      </c>
      <c r="N2911" s="71" t="s">
        <v>3382</v>
      </c>
    </row>
    <row r="2912" spans="1:14" hidden="1">
      <c r="A2912" s="74" t="s">
        <v>2968</v>
      </c>
      <c r="B2912" s="74" t="s">
        <v>6160</v>
      </c>
      <c r="C2912" s="74" t="s">
        <v>2743</v>
      </c>
      <c r="D2912" s="74" t="s">
        <v>3608</v>
      </c>
      <c r="E2912" s="74" t="s">
        <v>9152</v>
      </c>
      <c r="F2912" s="74" t="s">
        <v>9153</v>
      </c>
      <c r="G2912" s="74" t="s">
        <v>9153</v>
      </c>
      <c r="H2912" s="74" t="str">
        <f t="shared" si="188"/>
        <v>B61</v>
      </c>
      <c r="I2912" s="74" t="str">
        <f>IF(ISERROR(VLOOKUP(H2912,BD!BN$2:BO$51,2,FALSE)),"",VLOOKUP(H2912,BD!BN$2:BO$51,2,FALSE))</f>
        <v>BLOQUE 61</v>
      </c>
      <c r="J2912" s="74" t="str">
        <f t="shared" si="189"/>
        <v>AU</v>
      </c>
      <c r="K2912" s="74" t="str">
        <f t="shared" si="190"/>
        <v>AUCA</v>
      </c>
      <c r="L2912" s="74" t="str">
        <f t="shared" si="190"/>
        <v>PAD H</v>
      </c>
      <c r="M2912" s="74" t="str">
        <f t="shared" si="191"/>
        <v>AUCA-H195</v>
      </c>
      <c r="N2912" s="71" t="s">
        <v>3578</v>
      </c>
    </row>
    <row r="2913" spans="1:14" hidden="1">
      <c r="A2913" s="74" t="s">
        <v>2968</v>
      </c>
      <c r="B2913" s="74" t="s">
        <v>6160</v>
      </c>
      <c r="C2913" s="74" t="s">
        <v>2743</v>
      </c>
      <c r="D2913" s="74" t="s">
        <v>3613</v>
      </c>
      <c r="E2913" s="74" t="s">
        <v>9154</v>
      </c>
      <c r="F2913" s="74" t="s">
        <v>9155</v>
      </c>
      <c r="G2913" s="74" t="s">
        <v>9155</v>
      </c>
      <c r="H2913" s="74" t="str">
        <f t="shared" si="188"/>
        <v>B61</v>
      </c>
      <c r="I2913" s="74" t="str">
        <f>IF(ISERROR(VLOOKUP(H2913,BD!BN$2:BO$51,2,FALSE)),"",VLOOKUP(H2913,BD!BN$2:BO$51,2,FALSE))</f>
        <v>BLOQUE 61</v>
      </c>
      <c r="J2913" s="74" t="str">
        <f t="shared" si="189"/>
        <v>AU</v>
      </c>
      <c r="K2913" s="74" t="str">
        <f t="shared" si="190"/>
        <v>AUCA</v>
      </c>
      <c r="L2913" s="74" t="str">
        <f t="shared" si="190"/>
        <v>PAD I</v>
      </c>
      <c r="M2913" s="74" t="str">
        <f t="shared" si="191"/>
        <v>AUCA-I006</v>
      </c>
      <c r="N2913" s="71" t="s">
        <v>3382</v>
      </c>
    </row>
    <row r="2914" spans="1:14" hidden="1">
      <c r="A2914" s="74" t="s">
        <v>2968</v>
      </c>
      <c r="B2914" s="74" t="s">
        <v>6160</v>
      </c>
      <c r="C2914" s="74" t="s">
        <v>2743</v>
      </c>
      <c r="D2914" s="74" t="s">
        <v>3613</v>
      </c>
      <c r="E2914" s="74" t="s">
        <v>9156</v>
      </c>
      <c r="F2914" s="74" t="s">
        <v>9157</v>
      </c>
      <c r="G2914" s="74" t="s">
        <v>9157</v>
      </c>
      <c r="H2914" s="74" t="str">
        <f t="shared" si="188"/>
        <v>B61</v>
      </c>
      <c r="I2914" s="74" t="str">
        <f>IF(ISERROR(VLOOKUP(H2914,BD!BN$2:BO$51,2,FALSE)),"",VLOOKUP(H2914,BD!BN$2:BO$51,2,FALSE))</f>
        <v>BLOQUE 61</v>
      </c>
      <c r="J2914" s="74" t="str">
        <f t="shared" si="189"/>
        <v>AU</v>
      </c>
      <c r="K2914" s="74" t="str">
        <f t="shared" si="190"/>
        <v>AUCA</v>
      </c>
      <c r="L2914" s="74" t="str">
        <f t="shared" si="190"/>
        <v>PAD I</v>
      </c>
      <c r="M2914" s="74" t="str">
        <f t="shared" si="191"/>
        <v>AUCA-I072</v>
      </c>
      <c r="N2914" s="71" t="s">
        <v>3382</v>
      </c>
    </row>
    <row r="2915" spans="1:14" hidden="1">
      <c r="A2915" s="74" t="s">
        <v>2968</v>
      </c>
      <c r="B2915" s="74" t="s">
        <v>6160</v>
      </c>
      <c r="C2915" s="74" t="s">
        <v>2743</v>
      </c>
      <c r="D2915" s="74" t="s">
        <v>3613</v>
      </c>
      <c r="E2915" s="74" t="s">
        <v>9158</v>
      </c>
      <c r="F2915" s="74" t="s">
        <v>9159</v>
      </c>
      <c r="G2915" s="74" t="s">
        <v>9159</v>
      </c>
      <c r="H2915" s="74" t="str">
        <f t="shared" si="188"/>
        <v>B61</v>
      </c>
      <c r="I2915" s="74" t="str">
        <f>IF(ISERROR(VLOOKUP(H2915,BD!BN$2:BO$51,2,FALSE)),"",VLOOKUP(H2915,BD!BN$2:BO$51,2,FALSE))</f>
        <v>BLOQUE 61</v>
      </c>
      <c r="J2915" s="74" t="str">
        <f t="shared" si="189"/>
        <v>AU</v>
      </c>
      <c r="K2915" s="74" t="str">
        <f t="shared" si="190"/>
        <v>AUCA</v>
      </c>
      <c r="L2915" s="74" t="str">
        <f t="shared" si="190"/>
        <v>PAD I</v>
      </c>
      <c r="M2915" s="74" t="str">
        <f t="shared" si="191"/>
        <v>AUCA-I084</v>
      </c>
      <c r="N2915" s="71" t="s">
        <v>3382</v>
      </c>
    </row>
    <row r="2916" spans="1:14" hidden="1">
      <c r="A2916" s="74" t="s">
        <v>2968</v>
      </c>
      <c r="B2916" s="74" t="s">
        <v>6160</v>
      </c>
      <c r="C2916" s="74" t="s">
        <v>2743</v>
      </c>
      <c r="D2916" s="74" t="s">
        <v>3613</v>
      </c>
      <c r="E2916" s="74" t="s">
        <v>9160</v>
      </c>
      <c r="F2916" s="74" t="s">
        <v>9161</v>
      </c>
      <c r="G2916" s="74" t="s">
        <v>9161</v>
      </c>
      <c r="H2916" s="74" t="str">
        <f t="shared" si="188"/>
        <v>B61</v>
      </c>
      <c r="I2916" s="74" t="str">
        <f>IF(ISERROR(VLOOKUP(H2916,BD!BN$2:BO$51,2,FALSE)),"",VLOOKUP(H2916,BD!BN$2:BO$51,2,FALSE))</f>
        <v>BLOQUE 61</v>
      </c>
      <c r="J2916" s="74" t="str">
        <f t="shared" si="189"/>
        <v>AU</v>
      </c>
      <c r="K2916" s="74" t="str">
        <f t="shared" si="190"/>
        <v>AUCA</v>
      </c>
      <c r="L2916" s="74" t="str">
        <f t="shared" si="190"/>
        <v>PAD I</v>
      </c>
      <c r="M2916" s="74" t="str">
        <f t="shared" si="191"/>
        <v>AUCA-I085</v>
      </c>
      <c r="N2916" s="71" t="s">
        <v>3382</v>
      </c>
    </row>
    <row r="2917" spans="1:14" hidden="1">
      <c r="A2917" s="74" t="s">
        <v>2968</v>
      </c>
      <c r="B2917" s="74" t="s">
        <v>6160</v>
      </c>
      <c r="C2917" s="74" t="s">
        <v>2743</v>
      </c>
      <c r="D2917" s="74" t="s">
        <v>3613</v>
      </c>
      <c r="E2917" s="74" t="s">
        <v>9162</v>
      </c>
      <c r="F2917" s="74" t="s">
        <v>9163</v>
      </c>
      <c r="G2917" s="74" t="s">
        <v>9163</v>
      </c>
      <c r="H2917" s="74" t="str">
        <f t="shared" si="188"/>
        <v>B61</v>
      </c>
      <c r="I2917" s="74" t="str">
        <f>IF(ISERROR(VLOOKUP(H2917,BD!BN$2:BO$51,2,FALSE)),"",VLOOKUP(H2917,BD!BN$2:BO$51,2,FALSE))</f>
        <v>BLOQUE 61</v>
      </c>
      <c r="J2917" s="74" t="str">
        <f t="shared" si="189"/>
        <v>AU</v>
      </c>
      <c r="K2917" s="74" t="str">
        <f t="shared" si="190"/>
        <v>AUCA</v>
      </c>
      <c r="L2917" s="74" t="str">
        <f t="shared" si="190"/>
        <v>PAD I</v>
      </c>
      <c r="M2917" s="74" t="str">
        <f t="shared" si="191"/>
        <v>AUCA-I106</v>
      </c>
      <c r="N2917" s="71" t="s">
        <v>3382</v>
      </c>
    </row>
    <row r="2918" spans="1:14" hidden="1">
      <c r="A2918" s="74" t="s">
        <v>2968</v>
      </c>
      <c r="B2918" s="74" t="s">
        <v>6160</v>
      </c>
      <c r="C2918" s="74" t="s">
        <v>2743</v>
      </c>
      <c r="D2918" s="74" t="s">
        <v>3613</v>
      </c>
      <c r="E2918" s="74" t="s">
        <v>9164</v>
      </c>
      <c r="F2918" s="74" t="s">
        <v>9165</v>
      </c>
      <c r="G2918" s="74" t="s">
        <v>9165</v>
      </c>
      <c r="H2918" s="74" t="str">
        <f t="shared" si="188"/>
        <v>B61</v>
      </c>
      <c r="I2918" s="74" t="str">
        <f>IF(ISERROR(VLOOKUP(H2918,BD!BN$2:BO$51,2,FALSE)),"",VLOOKUP(H2918,BD!BN$2:BO$51,2,FALSE))</f>
        <v>BLOQUE 61</v>
      </c>
      <c r="J2918" s="74" t="str">
        <f t="shared" si="189"/>
        <v>AU</v>
      </c>
      <c r="K2918" s="74" t="str">
        <f t="shared" si="190"/>
        <v>AUCA</v>
      </c>
      <c r="L2918" s="74" t="str">
        <f t="shared" si="190"/>
        <v>PAD I</v>
      </c>
      <c r="M2918" s="74" t="str">
        <f t="shared" si="191"/>
        <v>AUCA-I107</v>
      </c>
      <c r="N2918" s="71" t="s">
        <v>3382</v>
      </c>
    </row>
    <row r="2919" spans="1:14" hidden="1">
      <c r="A2919" s="74" t="s">
        <v>2968</v>
      </c>
      <c r="B2919" s="74" t="s">
        <v>6160</v>
      </c>
      <c r="C2919" s="74" t="s">
        <v>2743</v>
      </c>
      <c r="D2919" s="74" t="s">
        <v>3613</v>
      </c>
      <c r="E2919" s="74" t="s">
        <v>9166</v>
      </c>
      <c r="F2919" s="74" t="s">
        <v>9167</v>
      </c>
      <c r="G2919" s="74" t="s">
        <v>9167</v>
      </c>
      <c r="H2919" s="74" t="str">
        <f t="shared" si="188"/>
        <v>B61</v>
      </c>
      <c r="I2919" s="74" t="str">
        <f>IF(ISERROR(VLOOKUP(H2919,BD!BN$2:BO$51,2,FALSE)),"",VLOOKUP(H2919,BD!BN$2:BO$51,2,FALSE))</f>
        <v>BLOQUE 61</v>
      </c>
      <c r="J2919" s="74" t="str">
        <f t="shared" si="189"/>
        <v>AU</v>
      </c>
      <c r="K2919" s="74" t="str">
        <f t="shared" si="190"/>
        <v>AUCA</v>
      </c>
      <c r="L2919" s="74" t="str">
        <f t="shared" si="190"/>
        <v>PAD I</v>
      </c>
      <c r="M2919" s="74" t="str">
        <f t="shared" si="191"/>
        <v>AUCA-I108</v>
      </c>
      <c r="N2919" s="71" t="s">
        <v>3382</v>
      </c>
    </row>
    <row r="2920" spans="1:14" hidden="1">
      <c r="A2920" s="74" t="s">
        <v>2968</v>
      </c>
      <c r="B2920" s="74" t="s">
        <v>6160</v>
      </c>
      <c r="C2920" s="74" t="s">
        <v>2743</v>
      </c>
      <c r="D2920" s="74" t="s">
        <v>3613</v>
      </c>
      <c r="E2920" s="74" t="s">
        <v>9168</v>
      </c>
      <c r="F2920" s="74" t="s">
        <v>9169</v>
      </c>
      <c r="G2920" s="74" t="s">
        <v>9169</v>
      </c>
      <c r="H2920" s="74" t="str">
        <f t="shared" si="188"/>
        <v>B61</v>
      </c>
      <c r="I2920" s="74" t="str">
        <f>IF(ISERROR(VLOOKUP(H2920,BD!BN$2:BO$51,2,FALSE)),"",VLOOKUP(H2920,BD!BN$2:BO$51,2,FALSE))</f>
        <v>BLOQUE 61</v>
      </c>
      <c r="J2920" s="74" t="str">
        <f t="shared" si="189"/>
        <v>AU</v>
      </c>
      <c r="K2920" s="74" t="str">
        <f t="shared" si="190"/>
        <v>AUCA</v>
      </c>
      <c r="L2920" s="74" t="str">
        <f t="shared" si="190"/>
        <v>PAD I</v>
      </c>
      <c r="M2920" s="74" t="str">
        <f t="shared" si="191"/>
        <v>AUCA-I109</v>
      </c>
      <c r="N2920" s="71" t="s">
        <v>3382</v>
      </c>
    </row>
    <row r="2921" spans="1:14" hidden="1">
      <c r="A2921" s="74" t="s">
        <v>2968</v>
      </c>
      <c r="B2921" s="74" t="s">
        <v>6160</v>
      </c>
      <c r="C2921" s="74" t="s">
        <v>2743</v>
      </c>
      <c r="D2921" s="74" t="s">
        <v>3613</v>
      </c>
      <c r="E2921" s="74" t="s">
        <v>9170</v>
      </c>
      <c r="F2921" s="74" t="s">
        <v>9171</v>
      </c>
      <c r="G2921" s="74" t="s">
        <v>9171</v>
      </c>
      <c r="H2921" s="74" t="str">
        <f t="shared" si="188"/>
        <v>B61</v>
      </c>
      <c r="I2921" s="74" t="str">
        <f>IF(ISERROR(VLOOKUP(H2921,BD!BN$2:BO$51,2,FALSE)),"",VLOOKUP(H2921,BD!BN$2:BO$51,2,FALSE))</f>
        <v>BLOQUE 61</v>
      </c>
      <c r="J2921" s="74" t="str">
        <f t="shared" si="189"/>
        <v>AU</v>
      </c>
      <c r="K2921" s="74" t="str">
        <f t="shared" si="190"/>
        <v>AUCA</v>
      </c>
      <c r="L2921" s="74" t="str">
        <f t="shared" si="190"/>
        <v>PAD I</v>
      </c>
      <c r="M2921" s="74" t="str">
        <f t="shared" si="191"/>
        <v>AUCA-I197</v>
      </c>
      <c r="N2921" s="71" t="s">
        <v>3382</v>
      </c>
    </row>
    <row r="2922" spans="1:14" hidden="1">
      <c r="A2922" s="74" t="s">
        <v>2968</v>
      </c>
      <c r="B2922" s="74" t="s">
        <v>6160</v>
      </c>
      <c r="C2922" s="74" t="s">
        <v>2743</v>
      </c>
      <c r="D2922" s="74" t="s">
        <v>3613</v>
      </c>
      <c r="E2922" s="74" t="s">
        <v>9172</v>
      </c>
      <c r="F2922" s="74" t="s">
        <v>9173</v>
      </c>
      <c r="G2922" s="74" t="s">
        <v>9173</v>
      </c>
      <c r="H2922" s="74" t="str">
        <f t="shared" si="188"/>
        <v>B61</v>
      </c>
      <c r="I2922" s="74" t="str">
        <f>IF(ISERROR(VLOOKUP(H2922,BD!BN$2:BO$51,2,FALSE)),"",VLOOKUP(H2922,BD!BN$2:BO$51,2,FALSE))</f>
        <v>BLOQUE 61</v>
      </c>
      <c r="J2922" s="74" t="str">
        <f t="shared" si="189"/>
        <v>AU</v>
      </c>
      <c r="K2922" s="74" t="str">
        <f t="shared" si="190"/>
        <v>AUCA</v>
      </c>
      <c r="L2922" s="74" t="str">
        <f t="shared" si="190"/>
        <v>PAD I</v>
      </c>
      <c r="M2922" s="74" t="str">
        <f t="shared" si="191"/>
        <v>AUCA-I198</v>
      </c>
      <c r="N2922" s="71" t="s">
        <v>3578</v>
      </c>
    </row>
    <row r="2923" spans="1:14" hidden="1">
      <c r="A2923" s="74" t="s">
        <v>2968</v>
      </c>
      <c r="B2923" s="74" t="s">
        <v>6160</v>
      </c>
      <c r="C2923" s="74" t="s">
        <v>2743</v>
      </c>
      <c r="D2923" s="74" t="s">
        <v>3613</v>
      </c>
      <c r="E2923" s="74" t="s">
        <v>9174</v>
      </c>
      <c r="F2923" s="74" t="s">
        <v>9175</v>
      </c>
      <c r="G2923" s="74" t="s">
        <v>9175</v>
      </c>
      <c r="H2923" s="74" t="str">
        <f t="shared" si="188"/>
        <v>B61</v>
      </c>
      <c r="I2923" s="74" t="str">
        <f>IF(ISERROR(VLOOKUP(H2923,BD!BN$2:BO$51,2,FALSE)),"",VLOOKUP(H2923,BD!BN$2:BO$51,2,FALSE))</f>
        <v>BLOQUE 61</v>
      </c>
      <c r="J2923" s="74" t="str">
        <f t="shared" si="189"/>
        <v>AU</v>
      </c>
      <c r="K2923" s="74" t="str">
        <f t="shared" si="190"/>
        <v>AUCA</v>
      </c>
      <c r="L2923" s="74" t="str">
        <f t="shared" si="190"/>
        <v>PAD I</v>
      </c>
      <c r="M2923" s="74" t="str">
        <f t="shared" si="191"/>
        <v>AUCA-I199</v>
      </c>
      <c r="N2923" s="71" t="s">
        <v>3578</v>
      </c>
    </row>
    <row r="2924" spans="1:14" hidden="1">
      <c r="A2924" s="74" t="s">
        <v>2968</v>
      </c>
      <c r="B2924" s="74" t="s">
        <v>6160</v>
      </c>
      <c r="C2924" s="74" t="s">
        <v>2743</v>
      </c>
      <c r="D2924" s="74" t="s">
        <v>3613</v>
      </c>
      <c r="E2924" s="74" t="s">
        <v>9176</v>
      </c>
      <c r="F2924" s="74" t="s">
        <v>9177</v>
      </c>
      <c r="G2924" s="74" t="s">
        <v>9177</v>
      </c>
      <c r="H2924" s="74" t="str">
        <f t="shared" si="188"/>
        <v>B61</v>
      </c>
      <c r="I2924" s="74" t="str">
        <f>IF(ISERROR(VLOOKUP(H2924,BD!BN$2:BO$51,2,FALSE)),"",VLOOKUP(H2924,BD!BN$2:BO$51,2,FALSE))</f>
        <v>BLOQUE 61</v>
      </c>
      <c r="J2924" s="74" t="str">
        <f t="shared" si="189"/>
        <v>AU</v>
      </c>
      <c r="K2924" s="74" t="str">
        <f t="shared" si="190"/>
        <v>AUCA</v>
      </c>
      <c r="L2924" s="74" t="str">
        <f t="shared" si="190"/>
        <v>PAD I</v>
      </c>
      <c r="M2924" s="74" t="str">
        <f t="shared" si="191"/>
        <v>AUCA-I205</v>
      </c>
      <c r="N2924" s="71" t="s">
        <v>3578</v>
      </c>
    </row>
    <row r="2925" spans="1:14" hidden="1">
      <c r="A2925" s="74" t="s">
        <v>2968</v>
      </c>
      <c r="B2925" s="74" t="s">
        <v>6160</v>
      </c>
      <c r="C2925" s="74" t="s">
        <v>2743</v>
      </c>
      <c r="D2925" s="74" t="s">
        <v>3613</v>
      </c>
      <c r="E2925" s="74" t="s">
        <v>9178</v>
      </c>
      <c r="F2925" s="74" t="s">
        <v>9179</v>
      </c>
      <c r="G2925" s="74" t="s">
        <v>9179</v>
      </c>
      <c r="H2925" s="74" t="str">
        <f t="shared" si="188"/>
        <v>B61</v>
      </c>
      <c r="I2925" s="74" t="str">
        <f>IF(ISERROR(VLOOKUP(H2925,BD!BN$2:BO$51,2,FALSE)),"",VLOOKUP(H2925,BD!BN$2:BO$51,2,FALSE))</f>
        <v>BLOQUE 61</v>
      </c>
      <c r="J2925" s="74" t="str">
        <f t="shared" si="189"/>
        <v>AU</v>
      </c>
      <c r="K2925" s="74" t="str">
        <f t="shared" si="190"/>
        <v>AUCA</v>
      </c>
      <c r="L2925" s="74" t="str">
        <f t="shared" si="190"/>
        <v>PAD I</v>
      </c>
      <c r="M2925" s="74" t="str">
        <f t="shared" si="191"/>
        <v>AUCA-I219</v>
      </c>
      <c r="N2925" s="71" t="s">
        <v>3578</v>
      </c>
    </row>
    <row r="2926" spans="1:14" hidden="1">
      <c r="A2926" s="74" t="s">
        <v>2968</v>
      </c>
      <c r="B2926" s="74" t="s">
        <v>6160</v>
      </c>
      <c r="C2926" s="74" t="s">
        <v>2743</v>
      </c>
      <c r="D2926" s="74" t="s">
        <v>3616</v>
      </c>
      <c r="E2926" s="74" t="s">
        <v>9180</v>
      </c>
      <c r="F2926" s="74" t="s">
        <v>9181</v>
      </c>
      <c r="G2926" s="74" t="s">
        <v>9181</v>
      </c>
      <c r="H2926" s="74" t="str">
        <f t="shared" si="188"/>
        <v>B61</v>
      </c>
      <c r="I2926" s="74" t="str">
        <f>IF(ISERROR(VLOOKUP(H2926,BD!BN$2:BO$51,2,FALSE)),"",VLOOKUP(H2926,BD!BN$2:BO$51,2,FALSE))</f>
        <v>BLOQUE 61</v>
      </c>
      <c r="J2926" s="74" t="str">
        <f t="shared" si="189"/>
        <v>AU</v>
      </c>
      <c r="K2926" s="74" t="str">
        <f t="shared" si="190"/>
        <v>AUCA</v>
      </c>
      <c r="L2926" s="74" t="str">
        <f t="shared" si="190"/>
        <v>PAD J</v>
      </c>
      <c r="M2926" s="74" t="str">
        <f t="shared" si="191"/>
        <v>AUCA-J089</v>
      </c>
      <c r="N2926" s="71" t="s">
        <v>3382</v>
      </c>
    </row>
    <row r="2927" spans="1:14" hidden="1">
      <c r="A2927" s="74" t="s">
        <v>2968</v>
      </c>
      <c r="B2927" s="74" t="s">
        <v>6160</v>
      </c>
      <c r="C2927" s="74" t="s">
        <v>2743</v>
      </c>
      <c r="D2927" s="74" t="s">
        <v>3616</v>
      </c>
      <c r="E2927" s="74" t="s">
        <v>9182</v>
      </c>
      <c r="F2927" s="74" t="s">
        <v>9183</v>
      </c>
      <c r="G2927" s="74" t="s">
        <v>9183</v>
      </c>
      <c r="H2927" s="74" t="str">
        <f t="shared" si="188"/>
        <v>B61</v>
      </c>
      <c r="I2927" s="74" t="str">
        <f>IF(ISERROR(VLOOKUP(H2927,BD!BN$2:BO$51,2,FALSE)),"",VLOOKUP(H2927,BD!BN$2:BO$51,2,FALSE))</f>
        <v>BLOQUE 61</v>
      </c>
      <c r="J2927" s="74" t="str">
        <f t="shared" si="189"/>
        <v>AU</v>
      </c>
      <c r="K2927" s="74" t="str">
        <f t="shared" si="190"/>
        <v>AUCA</v>
      </c>
      <c r="L2927" s="74" t="str">
        <f t="shared" si="190"/>
        <v>PAD J</v>
      </c>
      <c r="M2927" s="74" t="str">
        <f t="shared" si="191"/>
        <v>AUCA-J090</v>
      </c>
      <c r="N2927" s="71" t="s">
        <v>3382</v>
      </c>
    </row>
    <row r="2928" spans="1:14" hidden="1">
      <c r="A2928" s="74" t="s">
        <v>2968</v>
      </c>
      <c r="B2928" s="74" t="s">
        <v>6160</v>
      </c>
      <c r="C2928" s="74" t="s">
        <v>2743</v>
      </c>
      <c r="D2928" s="74" t="s">
        <v>3616</v>
      </c>
      <c r="E2928" s="74" t="s">
        <v>9184</v>
      </c>
      <c r="F2928" s="74" t="s">
        <v>9185</v>
      </c>
      <c r="G2928" s="74" t="s">
        <v>9185</v>
      </c>
      <c r="H2928" s="74" t="str">
        <f t="shared" si="188"/>
        <v>B61</v>
      </c>
      <c r="I2928" s="74" t="str">
        <f>IF(ISERROR(VLOOKUP(H2928,BD!BN$2:BO$51,2,FALSE)),"",VLOOKUP(H2928,BD!BN$2:BO$51,2,FALSE))</f>
        <v>BLOQUE 61</v>
      </c>
      <c r="J2928" s="74" t="str">
        <f t="shared" si="189"/>
        <v>AU</v>
      </c>
      <c r="K2928" s="74" t="str">
        <f t="shared" si="190"/>
        <v>AUCA</v>
      </c>
      <c r="L2928" s="74" t="str">
        <f t="shared" si="190"/>
        <v>PAD J</v>
      </c>
      <c r="M2928" s="74" t="str">
        <f t="shared" si="191"/>
        <v>AUCA-J094</v>
      </c>
      <c r="N2928" s="71" t="s">
        <v>3382</v>
      </c>
    </row>
    <row r="2929" spans="1:14" hidden="1">
      <c r="A2929" s="74" t="s">
        <v>2968</v>
      </c>
      <c r="B2929" s="74" t="s">
        <v>6160</v>
      </c>
      <c r="C2929" s="74" t="s">
        <v>2743</v>
      </c>
      <c r="D2929" s="74" t="s">
        <v>3616</v>
      </c>
      <c r="E2929" s="74" t="s">
        <v>9186</v>
      </c>
      <c r="F2929" s="74" t="s">
        <v>9187</v>
      </c>
      <c r="G2929" s="74" t="s">
        <v>9187</v>
      </c>
      <c r="H2929" s="74" t="str">
        <f t="shared" si="188"/>
        <v>B61</v>
      </c>
      <c r="I2929" s="74" t="str">
        <f>IF(ISERROR(VLOOKUP(H2929,BD!BN$2:BO$51,2,FALSE)),"",VLOOKUP(H2929,BD!BN$2:BO$51,2,FALSE))</f>
        <v>BLOQUE 61</v>
      </c>
      <c r="J2929" s="74" t="str">
        <f t="shared" si="189"/>
        <v>AU</v>
      </c>
      <c r="K2929" s="74" t="str">
        <f t="shared" si="190"/>
        <v>AUCA</v>
      </c>
      <c r="L2929" s="74" t="str">
        <f t="shared" si="190"/>
        <v>PAD J</v>
      </c>
      <c r="M2929" s="74" t="str">
        <f t="shared" si="191"/>
        <v>AUCA-J110</v>
      </c>
      <c r="N2929" s="71" t="s">
        <v>3382</v>
      </c>
    </row>
    <row r="2930" spans="1:14" hidden="1">
      <c r="A2930" s="74" t="s">
        <v>2968</v>
      </c>
      <c r="B2930" s="74" t="s">
        <v>6160</v>
      </c>
      <c r="C2930" s="74" t="s">
        <v>2743</v>
      </c>
      <c r="D2930" s="74" t="s">
        <v>3616</v>
      </c>
      <c r="E2930" s="74" t="s">
        <v>9188</v>
      </c>
      <c r="F2930" s="74" t="s">
        <v>9189</v>
      </c>
      <c r="G2930" s="74" t="s">
        <v>9189</v>
      </c>
      <c r="H2930" s="74" t="str">
        <f t="shared" si="188"/>
        <v>B61</v>
      </c>
      <c r="I2930" s="74" t="str">
        <f>IF(ISERROR(VLOOKUP(H2930,BD!BN$2:BO$51,2,FALSE)),"",VLOOKUP(H2930,BD!BN$2:BO$51,2,FALSE))</f>
        <v>BLOQUE 61</v>
      </c>
      <c r="J2930" s="74" t="str">
        <f t="shared" si="189"/>
        <v>AU</v>
      </c>
      <c r="K2930" s="74" t="str">
        <f t="shared" si="190"/>
        <v>AUCA</v>
      </c>
      <c r="L2930" s="74" t="str">
        <f t="shared" si="190"/>
        <v>PAD J</v>
      </c>
      <c r="M2930" s="74" t="str">
        <f t="shared" si="191"/>
        <v>AUCA-J153</v>
      </c>
      <c r="N2930" s="71" t="s">
        <v>3382</v>
      </c>
    </row>
    <row r="2931" spans="1:14" hidden="1">
      <c r="A2931" s="74" t="s">
        <v>2968</v>
      </c>
      <c r="B2931" s="74" t="s">
        <v>6160</v>
      </c>
      <c r="C2931" s="74" t="s">
        <v>2743</v>
      </c>
      <c r="D2931" s="74" t="s">
        <v>3616</v>
      </c>
      <c r="E2931" s="74" t="s">
        <v>9190</v>
      </c>
      <c r="F2931" s="74" t="s">
        <v>9191</v>
      </c>
      <c r="G2931" s="74" t="s">
        <v>9191</v>
      </c>
      <c r="H2931" s="74" t="str">
        <f t="shared" si="188"/>
        <v>B61</v>
      </c>
      <c r="I2931" s="74" t="str">
        <f>IF(ISERROR(VLOOKUP(H2931,BD!BN$2:BO$51,2,FALSE)),"",VLOOKUP(H2931,BD!BN$2:BO$51,2,FALSE))</f>
        <v>BLOQUE 61</v>
      </c>
      <c r="J2931" s="74" t="str">
        <f t="shared" si="189"/>
        <v>AU</v>
      </c>
      <c r="K2931" s="74" t="str">
        <f t="shared" ref="K2931:L2962" si="192">+C2931</f>
        <v>AUCA</v>
      </c>
      <c r="L2931" s="74" t="str">
        <f t="shared" si="192"/>
        <v>PAD J</v>
      </c>
      <c r="M2931" s="74" t="str">
        <f t="shared" si="191"/>
        <v>AUCA-J154</v>
      </c>
      <c r="N2931" s="71" t="s">
        <v>3382</v>
      </c>
    </row>
    <row r="2932" spans="1:14" hidden="1">
      <c r="A2932" s="74" t="s">
        <v>2968</v>
      </c>
      <c r="B2932" s="74" t="s">
        <v>6160</v>
      </c>
      <c r="C2932" s="74" t="s">
        <v>2743</v>
      </c>
      <c r="D2932" s="74" t="s">
        <v>3616</v>
      </c>
      <c r="E2932" s="74" t="s">
        <v>9192</v>
      </c>
      <c r="F2932" s="74" t="s">
        <v>9193</v>
      </c>
      <c r="G2932" s="74" t="s">
        <v>9193</v>
      </c>
      <c r="H2932" s="74" t="str">
        <f t="shared" si="188"/>
        <v>B61</v>
      </c>
      <c r="I2932" s="74" t="str">
        <f>IF(ISERROR(VLOOKUP(H2932,BD!BN$2:BO$51,2,FALSE)),"",VLOOKUP(H2932,BD!BN$2:BO$51,2,FALSE))</f>
        <v>BLOQUE 61</v>
      </c>
      <c r="J2932" s="74" t="str">
        <f t="shared" si="189"/>
        <v>AU</v>
      </c>
      <c r="K2932" s="74" t="str">
        <f t="shared" si="192"/>
        <v>AUCA</v>
      </c>
      <c r="L2932" s="74" t="str">
        <f t="shared" si="192"/>
        <v>PAD J</v>
      </c>
      <c r="M2932" s="74" t="str">
        <f t="shared" si="191"/>
        <v>AUCA-J196</v>
      </c>
      <c r="N2932" s="71" t="s">
        <v>3578</v>
      </c>
    </row>
    <row r="2933" spans="1:14" hidden="1">
      <c r="A2933" s="74" t="s">
        <v>2968</v>
      </c>
      <c r="B2933" s="74" t="s">
        <v>6160</v>
      </c>
      <c r="C2933" s="74" t="s">
        <v>2743</v>
      </c>
      <c r="D2933" s="74" t="s">
        <v>3616</v>
      </c>
      <c r="E2933" s="74" t="s">
        <v>9194</v>
      </c>
      <c r="F2933" s="74" t="s">
        <v>9195</v>
      </c>
      <c r="G2933" s="74" t="s">
        <v>9195</v>
      </c>
      <c r="H2933" s="74" t="str">
        <f t="shared" si="188"/>
        <v>B61</v>
      </c>
      <c r="I2933" s="74" t="str">
        <f>IF(ISERROR(VLOOKUP(H2933,BD!BN$2:BO$51,2,FALSE)),"",VLOOKUP(H2933,BD!BN$2:BO$51,2,FALSE))</f>
        <v>BLOQUE 61</v>
      </c>
      <c r="J2933" s="74" t="str">
        <f t="shared" si="189"/>
        <v>AU</v>
      </c>
      <c r="K2933" s="74" t="str">
        <f t="shared" si="192"/>
        <v>AUCA</v>
      </c>
      <c r="L2933" s="74" t="str">
        <f t="shared" si="192"/>
        <v>PAD J</v>
      </c>
      <c r="M2933" s="74" t="str">
        <f t="shared" si="191"/>
        <v>AUCA-J200</v>
      </c>
      <c r="N2933" s="71" t="s">
        <v>3382</v>
      </c>
    </row>
    <row r="2934" spans="1:14" hidden="1">
      <c r="A2934" s="74" t="s">
        <v>2968</v>
      </c>
      <c r="B2934" s="74" t="s">
        <v>6160</v>
      </c>
      <c r="C2934" s="74" t="s">
        <v>2743</v>
      </c>
      <c r="D2934" s="74" t="s">
        <v>3616</v>
      </c>
      <c r="E2934" s="74" t="s">
        <v>9196</v>
      </c>
      <c r="F2934" s="74" t="s">
        <v>9197</v>
      </c>
      <c r="G2934" s="74" t="s">
        <v>9197</v>
      </c>
      <c r="H2934" s="74" t="str">
        <f t="shared" si="188"/>
        <v>B61</v>
      </c>
      <c r="I2934" s="74" t="str">
        <f>IF(ISERROR(VLOOKUP(H2934,BD!BN$2:BO$51,2,FALSE)),"",VLOOKUP(H2934,BD!BN$2:BO$51,2,FALSE))</f>
        <v>BLOQUE 61</v>
      </c>
      <c r="J2934" s="74" t="str">
        <f t="shared" si="189"/>
        <v>AU</v>
      </c>
      <c r="K2934" s="74" t="str">
        <f t="shared" si="192"/>
        <v>AUCA</v>
      </c>
      <c r="L2934" s="74" t="str">
        <f t="shared" si="192"/>
        <v>PAD J</v>
      </c>
      <c r="M2934" s="74" t="str">
        <f t="shared" si="191"/>
        <v>AUCA-J201</v>
      </c>
      <c r="N2934" s="71" t="s">
        <v>3382</v>
      </c>
    </row>
    <row r="2935" spans="1:14" hidden="1">
      <c r="A2935" s="74" t="s">
        <v>2968</v>
      </c>
      <c r="B2935" s="74" t="s">
        <v>6160</v>
      </c>
      <c r="C2935" s="74" t="s">
        <v>2743</v>
      </c>
      <c r="D2935" s="74" t="s">
        <v>3616</v>
      </c>
      <c r="E2935" s="74" t="s">
        <v>9198</v>
      </c>
      <c r="F2935" s="74" t="s">
        <v>9199</v>
      </c>
      <c r="G2935" s="74" t="s">
        <v>9199</v>
      </c>
      <c r="H2935" s="74" t="str">
        <f t="shared" si="188"/>
        <v>B61</v>
      </c>
      <c r="I2935" s="74" t="str">
        <f>IF(ISERROR(VLOOKUP(H2935,BD!BN$2:BO$51,2,FALSE)),"",VLOOKUP(H2935,BD!BN$2:BO$51,2,FALSE))</f>
        <v>BLOQUE 61</v>
      </c>
      <c r="J2935" s="74" t="str">
        <f t="shared" si="189"/>
        <v>AU</v>
      </c>
      <c r="K2935" s="74" t="str">
        <f t="shared" si="192"/>
        <v>AUCA</v>
      </c>
      <c r="L2935" s="74" t="str">
        <f t="shared" si="192"/>
        <v>PAD J</v>
      </c>
      <c r="M2935" s="74" t="str">
        <f t="shared" si="191"/>
        <v>AUCA-J202</v>
      </c>
      <c r="N2935" s="71" t="s">
        <v>3382</v>
      </c>
    </row>
    <row r="2936" spans="1:14" hidden="1">
      <c r="A2936" s="74" t="s">
        <v>2968</v>
      </c>
      <c r="B2936" s="74" t="s">
        <v>6160</v>
      </c>
      <c r="C2936" s="74" t="s">
        <v>2743</v>
      </c>
      <c r="D2936" s="74" t="s">
        <v>3616</v>
      </c>
      <c r="E2936" s="74" t="s">
        <v>9200</v>
      </c>
      <c r="F2936" s="74" t="s">
        <v>9201</v>
      </c>
      <c r="G2936" s="74" t="s">
        <v>9201</v>
      </c>
      <c r="H2936" s="74" t="str">
        <f t="shared" si="188"/>
        <v>B61</v>
      </c>
      <c r="I2936" s="74" t="str">
        <f>IF(ISERROR(VLOOKUP(H2936,BD!BN$2:BO$51,2,FALSE)),"",VLOOKUP(H2936,BD!BN$2:BO$51,2,FALSE))</f>
        <v>BLOQUE 61</v>
      </c>
      <c r="J2936" s="74" t="str">
        <f t="shared" si="189"/>
        <v>AU</v>
      </c>
      <c r="K2936" s="74" t="str">
        <f t="shared" si="192"/>
        <v>AUCA</v>
      </c>
      <c r="L2936" s="74" t="str">
        <f t="shared" si="192"/>
        <v>PAD J</v>
      </c>
      <c r="M2936" s="74" t="str">
        <f t="shared" si="191"/>
        <v>AUCA-J209</v>
      </c>
      <c r="N2936" s="71" t="s">
        <v>3578</v>
      </c>
    </row>
    <row r="2937" spans="1:14" hidden="1">
      <c r="A2937" s="74" t="s">
        <v>2968</v>
      </c>
      <c r="B2937" s="74" t="s">
        <v>6160</v>
      </c>
      <c r="C2937" s="74" t="s">
        <v>2743</v>
      </c>
      <c r="D2937" s="74" t="s">
        <v>3619</v>
      </c>
      <c r="E2937" s="74" t="s">
        <v>9202</v>
      </c>
      <c r="F2937" s="74" t="s">
        <v>9203</v>
      </c>
      <c r="G2937" s="74" t="s">
        <v>9203</v>
      </c>
      <c r="H2937" s="74" t="str">
        <f t="shared" si="188"/>
        <v>B61</v>
      </c>
      <c r="I2937" s="74" t="str">
        <f>IF(ISERROR(VLOOKUP(H2937,BD!BN$2:BO$51,2,FALSE)),"",VLOOKUP(H2937,BD!BN$2:BO$51,2,FALSE))</f>
        <v>BLOQUE 61</v>
      </c>
      <c r="J2937" s="74" t="str">
        <f t="shared" si="189"/>
        <v>AU</v>
      </c>
      <c r="K2937" s="74" t="str">
        <f t="shared" si="192"/>
        <v>AUCA</v>
      </c>
      <c r="L2937" s="74" t="str">
        <f t="shared" si="192"/>
        <v>PAD K</v>
      </c>
      <c r="M2937" s="74" t="str">
        <f t="shared" si="191"/>
        <v>AUCA-K119</v>
      </c>
      <c r="N2937" s="71" t="s">
        <v>3382</v>
      </c>
    </row>
    <row r="2938" spans="1:14" hidden="1">
      <c r="A2938" s="74" t="s">
        <v>2968</v>
      </c>
      <c r="B2938" s="74" t="s">
        <v>6160</v>
      </c>
      <c r="C2938" s="74" t="s">
        <v>2743</v>
      </c>
      <c r="D2938" s="74" t="s">
        <v>3619</v>
      </c>
      <c r="E2938" s="74" t="s">
        <v>9204</v>
      </c>
      <c r="F2938" s="74" t="s">
        <v>9205</v>
      </c>
      <c r="G2938" s="74" t="s">
        <v>9205</v>
      </c>
      <c r="H2938" s="74" t="str">
        <f t="shared" si="188"/>
        <v>B61</v>
      </c>
      <c r="I2938" s="74" t="str">
        <f>IF(ISERROR(VLOOKUP(H2938,BD!BN$2:BO$51,2,FALSE)),"",VLOOKUP(H2938,BD!BN$2:BO$51,2,FALSE))</f>
        <v>BLOQUE 61</v>
      </c>
      <c r="J2938" s="74" t="str">
        <f t="shared" si="189"/>
        <v>AU</v>
      </c>
      <c r="K2938" s="74" t="str">
        <f t="shared" si="192"/>
        <v>AUCA</v>
      </c>
      <c r="L2938" s="74" t="str">
        <f t="shared" si="192"/>
        <v>PAD K</v>
      </c>
      <c r="M2938" s="74" t="str">
        <f t="shared" si="191"/>
        <v>AUCA-K120</v>
      </c>
      <c r="N2938" s="71" t="s">
        <v>3382</v>
      </c>
    </row>
    <row r="2939" spans="1:14" hidden="1">
      <c r="A2939" s="74" t="s">
        <v>2968</v>
      </c>
      <c r="B2939" s="74" t="s">
        <v>6160</v>
      </c>
      <c r="C2939" s="74" t="s">
        <v>2743</v>
      </c>
      <c r="D2939" s="74" t="s">
        <v>3619</v>
      </c>
      <c r="E2939" s="74" t="s">
        <v>9204</v>
      </c>
      <c r="F2939" s="74" t="s">
        <v>9205</v>
      </c>
      <c r="G2939" s="74" t="s">
        <v>9206</v>
      </c>
      <c r="H2939" s="74" t="str">
        <f t="shared" si="188"/>
        <v>B61</v>
      </c>
      <c r="I2939" s="74" t="str">
        <f>IF(ISERROR(VLOOKUP(H2939,BD!BN$2:BO$51,2,FALSE)),"",VLOOKUP(H2939,BD!BN$2:BO$51,2,FALSE))</f>
        <v>BLOQUE 61</v>
      </c>
      <c r="J2939" s="74" t="str">
        <f t="shared" si="189"/>
        <v>AU</v>
      </c>
      <c r="K2939" s="74" t="str">
        <f t="shared" si="192"/>
        <v>AUCA</v>
      </c>
      <c r="L2939" s="74" t="str">
        <f t="shared" si="192"/>
        <v>PAD K</v>
      </c>
      <c r="M2939" s="74" t="str">
        <f t="shared" si="191"/>
        <v>AUCA-K120R1</v>
      </c>
      <c r="N2939" s="71" t="s">
        <v>3578</v>
      </c>
    </row>
    <row r="2940" spans="1:14" hidden="1">
      <c r="A2940" s="74" t="s">
        <v>2968</v>
      </c>
      <c r="B2940" s="74" t="s">
        <v>6160</v>
      </c>
      <c r="C2940" s="74" t="s">
        <v>2743</v>
      </c>
      <c r="D2940" s="74" t="s">
        <v>3619</v>
      </c>
      <c r="E2940" s="74" t="s">
        <v>9207</v>
      </c>
      <c r="F2940" s="74" t="s">
        <v>9208</v>
      </c>
      <c r="G2940" s="74" t="s">
        <v>9208</v>
      </c>
      <c r="H2940" s="74" t="str">
        <f t="shared" si="188"/>
        <v>B61</v>
      </c>
      <c r="I2940" s="74" t="str">
        <f>IF(ISERROR(VLOOKUP(H2940,BD!BN$2:BO$51,2,FALSE)),"",VLOOKUP(H2940,BD!BN$2:BO$51,2,FALSE))</f>
        <v>BLOQUE 61</v>
      </c>
      <c r="J2940" s="74" t="str">
        <f t="shared" si="189"/>
        <v>AU</v>
      </c>
      <c r="K2940" s="74" t="str">
        <f t="shared" si="192"/>
        <v>AUCA</v>
      </c>
      <c r="L2940" s="74" t="str">
        <f t="shared" si="192"/>
        <v>PAD K</v>
      </c>
      <c r="M2940" s="74" t="str">
        <f t="shared" si="191"/>
        <v>AUCA-K121</v>
      </c>
      <c r="N2940" s="71" t="s">
        <v>3382</v>
      </c>
    </row>
    <row r="2941" spans="1:14" hidden="1">
      <c r="A2941" s="74" t="s">
        <v>2968</v>
      </c>
      <c r="B2941" s="74" t="s">
        <v>6160</v>
      </c>
      <c r="C2941" s="74" t="s">
        <v>2743</v>
      </c>
      <c r="D2941" s="74" t="s">
        <v>3619</v>
      </c>
      <c r="E2941" s="74" t="s">
        <v>9209</v>
      </c>
      <c r="F2941" s="74" t="s">
        <v>9210</v>
      </c>
      <c r="G2941" s="74" t="s">
        <v>9210</v>
      </c>
      <c r="H2941" s="74" t="str">
        <f t="shared" si="188"/>
        <v>B61</v>
      </c>
      <c r="I2941" s="74" t="str">
        <f>IF(ISERROR(VLOOKUP(H2941,BD!BN$2:BO$51,2,FALSE)),"",VLOOKUP(H2941,BD!BN$2:BO$51,2,FALSE))</f>
        <v>BLOQUE 61</v>
      </c>
      <c r="J2941" s="74" t="str">
        <f t="shared" si="189"/>
        <v>AU</v>
      </c>
      <c r="K2941" s="74" t="str">
        <f t="shared" si="192"/>
        <v>AUCA</v>
      </c>
      <c r="L2941" s="74" t="str">
        <f t="shared" si="192"/>
        <v>PAD K</v>
      </c>
      <c r="M2941" s="74" t="str">
        <f t="shared" si="191"/>
        <v>AUCA-K122</v>
      </c>
      <c r="N2941" s="71" t="s">
        <v>3382</v>
      </c>
    </row>
    <row r="2942" spans="1:14" hidden="1">
      <c r="A2942" s="74" t="s">
        <v>2968</v>
      </c>
      <c r="B2942" s="74" t="s">
        <v>6160</v>
      </c>
      <c r="C2942" s="74" t="s">
        <v>2743</v>
      </c>
      <c r="D2942" s="74" t="s">
        <v>3619</v>
      </c>
      <c r="E2942" s="74" t="s">
        <v>9211</v>
      </c>
      <c r="F2942" s="74" t="s">
        <v>9212</v>
      </c>
      <c r="G2942" s="74" t="s">
        <v>9212</v>
      </c>
      <c r="H2942" s="74" t="str">
        <f t="shared" si="188"/>
        <v>B61</v>
      </c>
      <c r="I2942" s="74" t="str">
        <f>IF(ISERROR(VLOOKUP(H2942,BD!BN$2:BO$51,2,FALSE)),"",VLOOKUP(H2942,BD!BN$2:BO$51,2,FALSE))</f>
        <v>BLOQUE 61</v>
      </c>
      <c r="J2942" s="74" t="str">
        <f t="shared" si="189"/>
        <v>AU</v>
      </c>
      <c r="K2942" s="74" t="str">
        <f t="shared" si="192"/>
        <v>AUCA</v>
      </c>
      <c r="L2942" s="74" t="str">
        <f t="shared" si="192"/>
        <v>PAD K</v>
      </c>
      <c r="M2942" s="74" t="str">
        <f t="shared" si="191"/>
        <v>AUCA-K123</v>
      </c>
      <c r="N2942" s="71" t="s">
        <v>3382</v>
      </c>
    </row>
    <row r="2943" spans="1:14" hidden="1">
      <c r="A2943" s="74" t="s">
        <v>2968</v>
      </c>
      <c r="B2943" s="74" t="s">
        <v>6160</v>
      </c>
      <c r="C2943" s="74" t="s">
        <v>2743</v>
      </c>
      <c r="D2943" s="74" t="s">
        <v>3619</v>
      </c>
      <c r="E2943" s="74" t="s">
        <v>9213</v>
      </c>
      <c r="F2943" s="74" t="s">
        <v>9214</v>
      </c>
      <c r="G2943" s="74" t="s">
        <v>9214</v>
      </c>
      <c r="H2943" s="74" t="str">
        <f t="shared" si="188"/>
        <v>B61</v>
      </c>
      <c r="I2943" s="74" t="str">
        <f>IF(ISERROR(VLOOKUP(H2943,BD!BN$2:BO$51,2,FALSE)),"",VLOOKUP(H2943,BD!BN$2:BO$51,2,FALSE))</f>
        <v>BLOQUE 61</v>
      </c>
      <c r="J2943" s="74" t="str">
        <f t="shared" si="189"/>
        <v>AU</v>
      </c>
      <c r="K2943" s="74" t="str">
        <f t="shared" si="192"/>
        <v>AUCA</v>
      </c>
      <c r="L2943" s="74" t="str">
        <f t="shared" si="192"/>
        <v>PAD K</v>
      </c>
      <c r="M2943" s="74" t="str">
        <f t="shared" si="191"/>
        <v>AUCA-K124</v>
      </c>
      <c r="N2943" s="71" t="s">
        <v>3382</v>
      </c>
    </row>
    <row r="2944" spans="1:14" hidden="1">
      <c r="A2944" s="74" t="s">
        <v>2968</v>
      </c>
      <c r="B2944" s="74" t="s">
        <v>6160</v>
      </c>
      <c r="C2944" s="74" t="s">
        <v>2743</v>
      </c>
      <c r="D2944" s="74" t="s">
        <v>3619</v>
      </c>
      <c r="E2944" s="74" t="s">
        <v>9215</v>
      </c>
      <c r="F2944" s="74" t="s">
        <v>9216</v>
      </c>
      <c r="G2944" s="74" t="s">
        <v>9216</v>
      </c>
      <c r="H2944" s="74" t="str">
        <f t="shared" si="188"/>
        <v>B61</v>
      </c>
      <c r="I2944" s="74" t="str">
        <f>IF(ISERROR(VLOOKUP(H2944,BD!BN$2:BO$51,2,FALSE)),"",VLOOKUP(H2944,BD!BN$2:BO$51,2,FALSE))</f>
        <v>BLOQUE 61</v>
      </c>
      <c r="J2944" s="74" t="str">
        <f t="shared" si="189"/>
        <v>AU</v>
      </c>
      <c r="K2944" s="74" t="str">
        <f t="shared" si="192"/>
        <v>AUCA</v>
      </c>
      <c r="L2944" s="74" t="str">
        <f t="shared" si="192"/>
        <v>PAD K</v>
      </c>
      <c r="M2944" s="74" t="str">
        <f t="shared" si="191"/>
        <v>AUCA-K125</v>
      </c>
      <c r="N2944" s="71" t="s">
        <v>3382</v>
      </c>
    </row>
    <row r="2945" spans="1:14" hidden="1">
      <c r="A2945" s="74" t="s">
        <v>2968</v>
      </c>
      <c r="B2945" s="74" t="s">
        <v>6160</v>
      </c>
      <c r="C2945" s="74" t="s">
        <v>2743</v>
      </c>
      <c r="D2945" s="74" t="s">
        <v>3619</v>
      </c>
      <c r="E2945" s="74" t="s">
        <v>9217</v>
      </c>
      <c r="F2945" s="74" t="s">
        <v>9218</v>
      </c>
      <c r="G2945" s="74" t="s">
        <v>9218</v>
      </c>
      <c r="H2945" s="74" t="str">
        <f t="shared" si="188"/>
        <v>B61</v>
      </c>
      <c r="I2945" s="74" t="str">
        <f>IF(ISERROR(VLOOKUP(H2945,BD!BN$2:BO$51,2,FALSE)),"",VLOOKUP(H2945,BD!BN$2:BO$51,2,FALSE))</f>
        <v>BLOQUE 61</v>
      </c>
      <c r="J2945" s="74" t="str">
        <f t="shared" si="189"/>
        <v>AU</v>
      </c>
      <c r="K2945" s="74" t="str">
        <f t="shared" si="192"/>
        <v>AUCA</v>
      </c>
      <c r="L2945" s="74" t="str">
        <f t="shared" si="192"/>
        <v>PAD K</v>
      </c>
      <c r="M2945" s="74" t="str">
        <f t="shared" si="191"/>
        <v>AUCA-K180</v>
      </c>
      <c r="N2945" s="71" t="s">
        <v>3382</v>
      </c>
    </row>
    <row r="2946" spans="1:14" hidden="1">
      <c r="A2946" s="74" t="s">
        <v>2968</v>
      </c>
      <c r="B2946" s="74" t="s">
        <v>6160</v>
      </c>
      <c r="C2946" s="74" t="s">
        <v>2743</v>
      </c>
      <c r="D2946" s="74" t="s">
        <v>3619</v>
      </c>
      <c r="E2946" s="74" t="s">
        <v>9219</v>
      </c>
      <c r="F2946" s="74" t="s">
        <v>9220</v>
      </c>
      <c r="G2946" s="74" t="s">
        <v>9220</v>
      </c>
      <c r="H2946" s="74" t="str">
        <f t="shared" si="188"/>
        <v>B61</v>
      </c>
      <c r="I2946" s="74" t="str">
        <f>IF(ISERROR(VLOOKUP(H2946,BD!BN$2:BO$51,2,FALSE)),"",VLOOKUP(H2946,BD!BN$2:BO$51,2,FALSE))</f>
        <v>BLOQUE 61</v>
      </c>
      <c r="J2946" s="74" t="str">
        <f t="shared" si="189"/>
        <v>AU</v>
      </c>
      <c r="K2946" s="74" t="str">
        <f t="shared" si="192"/>
        <v>AUCA</v>
      </c>
      <c r="L2946" s="74" t="str">
        <f t="shared" si="192"/>
        <v>PAD K</v>
      </c>
      <c r="M2946" s="74" t="str">
        <f t="shared" si="191"/>
        <v>AUCA-K181</v>
      </c>
      <c r="N2946" s="71" t="s">
        <v>3382</v>
      </c>
    </row>
    <row r="2947" spans="1:14" hidden="1">
      <c r="A2947" s="74" t="s">
        <v>2968</v>
      </c>
      <c r="B2947" s="74" t="s">
        <v>6160</v>
      </c>
      <c r="C2947" s="74" t="s">
        <v>2743</v>
      </c>
      <c r="D2947" s="74" t="s">
        <v>3619</v>
      </c>
      <c r="E2947" s="74" t="s">
        <v>9221</v>
      </c>
      <c r="F2947" s="74" t="s">
        <v>9222</v>
      </c>
      <c r="G2947" s="74" t="s">
        <v>9222</v>
      </c>
      <c r="H2947" s="74" t="str">
        <f t="shared" ref="H2947:H3010" si="193">+A2947</f>
        <v>B61</v>
      </c>
      <c r="I2947" s="74" t="str">
        <f>IF(ISERROR(VLOOKUP(H2947,BD!BN$2:BO$51,2,FALSE)),"",VLOOKUP(H2947,BD!BN$2:BO$51,2,FALSE))</f>
        <v>BLOQUE 61</v>
      </c>
      <c r="J2947" s="74" t="str">
        <f t="shared" ref="J2947:J3010" si="194">IF(B2947="","",B2947)</f>
        <v>AU</v>
      </c>
      <c r="K2947" s="74" t="str">
        <f t="shared" si="192"/>
        <v>AUCA</v>
      </c>
      <c r="L2947" s="74" t="str">
        <f t="shared" si="192"/>
        <v>PAD K</v>
      </c>
      <c r="M2947" s="74" t="str">
        <f t="shared" si="191"/>
        <v>AUCA-K182</v>
      </c>
      <c r="N2947" s="71" t="s">
        <v>3382</v>
      </c>
    </row>
    <row r="2948" spans="1:14" hidden="1">
      <c r="A2948" s="74" t="s">
        <v>2968</v>
      </c>
      <c r="B2948" s="74" t="s">
        <v>6160</v>
      </c>
      <c r="C2948" s="74" t="s">
        <v>2743</v>
      </c>
      <c r="D2948" s="74" t="s">
        <v>3619</v>
      </c>
      <c r="E2948" s="74" t="s">
        <v>9223</v>
      </c>
      <c r="F2948" s="74" t="s">
        <v>9224</v>
      </c>
      <c r="G2948" s="74" t="s">
        <v>9224</v>
      </c>
      <c r="H2948" s="74" t="str">
        <f t="shared" si="193"/>
        <v>B61</v>
      </c>
      <c r="I2948" s="74" t="str">
        <f>IF(ISERROR(VLOOKUP(H2948,BD!BN$2:BO$51,2,FALSE)),"",VLOOKUP(H2948,BD!BN$2:BO$51,2,FALSE))</f>
        <v>BLOQUE 61</v>
      </c>
      <c r="J2948" s="74" t="str">
        <f t="shared" si="194"/>
        <v>AU</v>
      </c>
      <c r="K2948" s="74" t="str">
        <f t="shared" si="192"/>
        <v>AUCA</v>
      </c>
      <c r="L2948" s="74" t="str">
        <f t="shared" si="192"/>
        <v>PAD K</v>
      </c>
      <c r="M2948" s="74" t="str">
        <f t="shared" si="191"/>
        <v>AUCA-K183</v>
      </c>
      <c r="N2948" s="71" t="s">
        <v>3382</v>
      </c>
    </row>
    <row r="2949" spans="1:14" hidden="1">
      <c r="A2949" s="74" t="s">
        <v>2968</v>
      </c>
      <c r="B2949" s="74" t="s">
        <v>6160</v>
      </c>
      <c r="C2949" s="74" t="s">
        <v>2743</v>
      </c>
      <c r="D2949" s="74" t="s">
        <v>3619</v>
      </c>
      <c r="E2949" s="74" t="s">
        <v>9225</v>
      </c>
      <c r="F2949" s="74" t="s">
        <v>9226</v>
      </c>
      <c r="G2949" s="74" t="s">
        <v>9226</v>
      </c>
      <c r="H2949" s="74" t="str">
        <f t="shared" si="193"/>
        <v>B61</v>
      </c>
      <c r="I2949" s="74" t="str">
        <f>IF(ISERROR(VLOOKUP(H2949,BD!BN$2:BO$51,2,FALSE)),"",VLOOKUP(H2949,BD!BN$2:BO$51,2,FALSE))</f>
        <v>BLOQUE 61</v>
      </c>
      <c r="J2949" s="74" t="str">
        <f t="shared" si="194"/>
        <v>AU</v>
      </c>
      <c r="K2949" s="74" t="str">
        <f t="shared" si="192"/>
        <v>AUCA</v>
      </c>
      <c r="L2949" s="74" t="str">
        <f t="shared" si="192"/>
        <v>PAD K</v>
      </c>
      <c r="M2949" s="74" t="str">
        <f t="shared" si="191"/>
        <v>AUCA-K184</v>
      </c>
      <c r="N2949" s="71" t="s">
        <v>3382</v>
      </c>
    </row>
    <row r="2950" spans="1:14" hidden="1">
      <c r="A2950" s="74" t="s">
        <v>2968</v>
      </c>
      <c r="B2950" s="74" t="s">
        <v>6160</v>
      </c>
      <c r="C2950" s="74" t="s">
        <v>2743</v>
      </c>
      <c r="D2950" s="74" t="s">
        <v>3668</v>
      </c>
      <c r="E2950" s="74" t="s">
        <v>9227</v>
      </c>
      <c r="F2950" s="74" t="s">
        <v>9228</v>
      </c>
      <c r="G2950" s="74" t="s">
        <v>9228</v>
      </c>
      <c r="H2950" s="74" t="str">
        <f t="shared" si="193"/>
        <v>B61</v>
      </c>
      <c r="I2950" s="74" t="str">
        <f>IF(ISERROR(VLOOKUP(H2950,BD!BN$2:BO$51,2,FALSE)),"",VLOOKUP(H2950,BD!BN$2:BO$51,2,FALSE))</f>
        <v>BLOQUE 61</v>
      </c>
      <c r="J2950" s="74" t="str">
        <f t="shared" si="194"/>
        <v>AU</v>
      </c>
      <c r="K2950" s="74" t="str">
        <f t="shared" si="192"/>
        <v>AUCA</v>
      </c>
      <c r="L2950" s="74" t="str">
        <f t="shared" si="192"/>
        <v>PAD L</v>
      </c>
      <c r="M2950" s="74" t="str">
        <f t="shared" si="191"/>
        <v>AUCA-L137</v>
      </c>
      <c r="N2950" s="71" t="s">
        <v>3382</v>
      </c>
    </row>
    <row r="2951" spans="1:14" hidden="1">
      <c r="A2951" s="74" t="s">
        <v>2968</v>
      </c>
      <c r="B2951" s="74" t="s">
        <v>6160</v>
      </c>
      <c r="C2951" s="74" t="s">
        <v>2743</v>
      </c>
      <c r="D2951" s="74" t="s">
        <v>3668</v>
      </c>
      <c r="E2951" s="74" t="s">
        <v>9229</v>
      </c>
      <c r="F2951" s="74" t="s">
        <v>9230</v>
      </c>
      <c r="G2951" s="74" t="s">
        <v>9230</v>
      </c>
      <c r="H2951" s="74" t="str">
        <f t="shared" si="193"/>
        <v>B61</v>
      </c>
      <c r="I2951" s="74" t="str">
        <f>IF(ISERROR(VLOOKUP(H2951,BD!BN$2:BO$51,2,FALSE)),"",VLOOKUP(H2951,BD!BN$2:BO$51,2,FALSE))</f>
        <v>BLOQUE 61</v>
      </c>
      <c r="J2951" s="74" t="str">
        <f t="shared" si="194"/>
        <v>AU</v>
      </c>
      <c r="K2951" s="74" t="str">
        <f t="shared" si="192"/>
        <v>AUCA</v>
      </c>
      <c r="L2951" s="74" t="str">
        <f t="shared" si="192"/>
        <v>PAD L</v>
      </c>
      <c r="M2951" s="74" t="str">
        <f t="shared" si="191"/>
        <v>AUCA-L138</v>
      </c>
      <c r="N2951" s="71" t="s">
        <v>3382</v>
      </c>
    </row>
    <row r="2952" spans="1:14" hidden="1">
      <c r="A2952" s="74" t="s">
        <v>2968</v>
      </c>
      <c r="B2952" s="74" t="s">
        <v>6160</v>
      </c>
      <c r="C2952" s="74" t="s">
        <v>2743</v>
      </c>
      <c r="D2952" s="74" t="s">
        <v>3668</v>
      </c>
      <c r="E2952" s="74" t="s">
        <v>9231</v>
      </c>
      <c r="F2952" s="74" t="s">
        <v>9232</v>
      </c>
      <c r="G2952" s="74" t="s">
        <v>9232</v>
      </c>
      <c r="H2952" s="74" t="str">
        <f t="shared" si="193"/>
        <v>B61</v>
      </c>
      <c r="I2952" s="74" t="str">
        <f>IF(ISERROR(VLOOKUP(H2952,BD!BN$2:BO$51,2,FALSE)),"",VLOOKUP(H2952,BD!BN$2:BO$51,2,FALSE))</f>
        <v>BLOQUE 61</v>
      </c>
      <c r="J2952" s="74" t="str">
        <f t="shared" si="194"/>
        <v>AU</v>
      </c>
      <c r="K2952" s="74" t="str">
        <f t="shared" si="192"/>
        <v>AUCA</v>
      </c>
      <c r="L2952" s="74" t="str">
        <f t="shared" si="192"/>
        <v>PAD L</v>
      </c>
      <c r="M2952" s="74" t="str">
        <f t="shared" si="191"/>
        <v>AUCA-L139</v>
      </c>
      <c r="N2952" s="71" t="s">
        <v>3382</v>
      </c>
    </row>
    <row r="2953" spans="1:14" hidden="1">
      <c r="A2953" s="74" t="s">
        <v>2968</v>
      </c>
      <c r="B2953" s="74" t="s">
        <v>6160</v>
      </c>
      <c r="C2953" s="74" t="s">
        <v>2743</v>
      </c>
      <c r="D2953" s="74" t="s">
        <v>3668</v>
      </c>
      <c r="E2953" s="74" t="s">
        <v>9233</v>
      </c>
      <c r="F2953" s="74" t="s">
        <v>9234</v>
      </c>
      <c r="G2953" s="74" t="s">
        <v>9234</v>
      </c>
      <c r="H2953" s="74" t="str">
        <f t="shared" si="193"/>
        <v>B61</v>
      </c>
      <c r="I2953" s="74" t="str">
        <f>IF(ISERROR(VLOOKUP(H2953,BD!BN$2:BO$51,2,FALSE)),"",VLOOKUP(H2953,BD!BN$2:BO$51,2,FALSE))</f>
        <v>BLOQUE 61</v>
      </c>
      <c r="J2953" s="74" t="str">
        <f t="shared" si="194"/>
        <v>AU</v>
      </c>
      <c r="K2953" s="74" t="str">
        <f t="shared" si="192"/>
        <v>AUCA</v>
      </c>
      <c r="L2953" s="74" t="str">
        <f t="shared" si="192"/>
        <v>PAD L</v>
      </c>
      <c r="M2953" s="74" t="str">
        <f t="shared" si="191"/>
        <v>AUCA-L140</v>
      </c>
      <c r="N2953" s="71" t="s">
        <v>3382</v>
      </c>
    </row>
    <row r="2954" spans="1:14" hidden="1">
      <c r="A2954" s="74" t="s">
        <v>2968</v>
      </c>
      <c r="B2954" s="74" t="s">
        <v>6160</v>
      </c>
      <c r="C2954" s="74" t="s">
        <v>2743</v>
      </c>
      <c r="D2954" s="74" t="s">
        <v>3668</v>
      </c>
      <c r="E2954" s="74" t="s">
        <v>9235</v>
      </c>
      <c r="F2954" s="74" t="s">
        <v>9236</v>
      </c>
      <c r="G2954" s="74" t="s">
        <v>9236</v>
      </c>
      <c r="H2954" s="74" t="str">
        <f t="shared" si="193"/>
        <v>B61</v>
      </c>
      <c r="I2954" s="74" t="str">
        <f>IF(ISERROR(VLOOKUP(H2954,BD!BN$2:BO$51,2,FALSE)),"",VLOOKUP(H2954,BD!BN$2:BO$51,2,FALSE))</f>
        <v>BLOQUE 61</v>
      </c>
      <c r="J2954" s="74" t="str">
        <f t="shared" si="194"/>
        <v>AU</v>
      </c>
      <c r="K2954" s="74" t="str">
        <f t="shared" si="192"/>
        <v>AUCA</v>
      </c>
      <c r="L2954" s="74" t="str">
        <f t="shared" si="192"/>
        <v>PAD L</v>
      </c>
      <c r="M2954" s="74" t="str">
        <f t="shared" si="191"/>
        <v>AUCA-L204</v>
      </c>
      <c r="N2954" s="71" t="s">
        <v>3578</v>
      </c>
    </row>
    <row r="2955" spans="1:14" hidden="1">
      <c r="A2955" s="74" t="s">
        <v>2968</v>
      </c>
      <c r="B2955" s="74" t="s">
        <v>6160</v>
      </c>
      <c r="C2955" s="74" t="s">
        <v>2743</v>
      </c>
      <c r="D2955" s="74" t="s">
        <v>3671</v>
      </c>
      <c r="E2955" s="74" t="s">
        <v>9237</v>
      </c>
      <c r="F2955" s="74" t="s">
        <v>9238</v>
      </c>
      <c r="G2955" s="74" t="s">
        <v>9238</v>
      </c>
      <c r="H2955" s="74" t="str">
        <f t="shared" si="193"/>
        <v>B61</v>
      </c>
      <c r="I2955" s="74" t="str">
        <f>IF(ISERROR(VLOOKUP(H2955,BD!BN$2:BO$51,2,FALSE)),"",VLOOKUP(H2955,BD!BN$2:BO$51,2,FALSE))</f>
        <v>BLOQUE 61</v>
      </c>
      <c r="J2955" s="74" t="str">
        <f t="shared" si="194"/>
        <v>AU</v>
      </c>
      <c r="K2955" s="74" t="str">
        <f t="shared" si="192"/>
        <v>AUCA</v>
      </c>
      <c r="L2955" s="74" t="str">
        <f t="shared" si="192"/>
        <v>PAD M</v>
      </c>
      <c r="M2955" s="74" t="str">
        <f t="shared" si="191"/>
        <v>AUCA-M142</v>
      </c>
      <c r="N2955" s="71" t="s">
        <v>3382</v>
      </c>
    </row>
    <row r="2956" spans="1:14" hidden="1">
      <c r="A2956" s="74" t="s">
        <v>2968</v>
      </c>
      <c r="B2956" s="74" t="s">
        <v>6160</v>
      </c>
      <c r="C2956" s="74" t="s">
        <v>2743</v>
      </c>
      <c r="D2956" s="74" t="s">
        <v>3671</v>
      </c>
      <c r="E2956" s="74" t="s">
        <v>9239</v>
      </c>
      <c r="F2956" s="74" t="s">
        <v>9240</v>
      </c>
      <c r="G2956" s="74" t="s">
        <v>9240</v>
      </c>
      <c r="H2956" s="74" t="str">
        <f t="shared" si="193"/>
        <v>B61</v>
      </c>
      <c r="I2956" s="74" t="str">
        <f>IF(ISERROR(VLOOKUP(H2956,BD!BN$2:BO$51,2,FALSE)),"",VLOOKUP(H2956,BD!BN$2:BO$51,2,FALSE))</f>
        <v>BLOQUE 61</v>
      </c>
      <c r="J2956" s="74" t="str">
        <f t="shared" si="194"/>
        <v>AU</v>
      </c>
      <c r="K2956" s="74" t="str">
        <f t="shared" si="192"/>
        <v>AUCA</v>
      </c>
      <c r="L2956" s="74" t="str">
        <f t="shared" si="192"/>
        <v>PAD M</v>
      </c>
      <c r="M2956" s="74" t="str">
        <f t="shared" si="191"/>
        <v>AUCA-M143</v>
      </c>
      <c r="N2956" s="71" t="s">
        <v>3382</v>
      </c>
    </row>
    <row r="2957" spans="1:14" hidden="1">
      <c r="A2957" s="74" t="s">
        <v>2968</v>
      </c>
      <c r="B2957" s="74" t="s">
        <v>6160</v>
      </c>
      <c r="C2957" s="74" t="s">
        <v>2743</v>
      </c>
      <c r="D2957" s="74" t="s">
        <v>3671</v>
      </c>
      <c r="E2957" s="74" t="s">
        <v>9241</v>
      </c>
      <c r="F2957" s="74" t="s">
        <v>9242</v>
      </c>
      <c r="G2957" s="74" t="s">
        <v>9242</v>
      </c>
      <c r="H2957" s="74" t="str">
        <f t="shared" si="193"/>
        <v>B61</v>
      </c>
      <c r="I2957" s="74" t="str">
        <f>IF(ISERROR(VLOOKUP(H2957,BD!BN$2:BO$51,2,FALSE)),"",VLOOKUP(H2957,BD!BN$2:BO$51,2,FALSE))</f>
        <v>BLOQUE 61</v>
      </c>
      <c r="J2957" s="74" t="str">
        <f t="shared" si="194"/>
        <v>AU</v>
      </c>
      <c r="K2957" s="74" t="str">
        <f t="shared" si="192"/>
        <v>AUCA</v>
      </c>
      <c r="L2957" s="74" t="str">
        <f t="shared" si="192"/>
        <v>PAD M</v>
      </c>
      <c r="M2957" s="74" t="str">
        <f t="shared" si="191"/>
        <v>AUCA-M144</v>
      </c>
      <c r="N2957" s="71" t="s">
        <v>3382</v>
      </c>
    </row>
    <row r="2958" spans="1:14" hidden="1">
      <c r="A2958" s="74" t="s">
        <v>2968</v>
      </c>
      <c r="B2958" s="74" t="s">
        <v>6160</v>
      </c>
      <c r="C2958" s="74" t="s">
        <v>2743</v>
      </c>
      <c r="D2958" s="74" t="s">
        <v>3671</v>
      </c>
      <c r="E2958" s="74" t="s">
        <v>9243</v>
      </c>
      <c r="F2958" s="74" t="s">
        <v>9244</v>
      </c>
      <c r="G2958" s="74" t="s">
        <v>9244</v>
      </c>
      <c r="H2958" s="74" t="str">
        <f t="shared" si="193"/>
        <v>B61</v>
      </c>
      <c r="I2958" s="74" t="str">
        <f>IF(ISERROR(VLOOKUP(H2958,BD!BN$2:BO$51,2,FALSE)),"",VLOOKUP(H2958,BD!BN$2:BO$51,2,FALSE))</f>
        <v>BLOQUE 61</v>
      </c>
      <c r="J2958" s="74" t="str">
        <f t="shared" si="194"/>
        <v>AU</v>
      </c>
      <c r="K2958" s="74" t="str">
        <f t="shared" si="192"/>
        <v>AUCA</v>
      </c>
      <c r="L2958" s="74" t="str">
        <f t="shared" si="192"/>
        <v>PAD M</v>
      </c>
      <c r="M2958" s="74" t="str">
        <f t="shared" si="191"/>
        <v>AUCA-M145</v>
      </c>
      <c r="N2958" s="71" t="s">
        <v>3382</v>
      </c>
    </row>
    <row r="2959" spans="1:14" hidden="1">
      <c r="A2959" s="74" t="s">
        <v>2968</v>
      </c>
      <c r="B2959" s="74" t="s">
        <v>6160</v>
      </c>
      <c r="C2959" s="74" t="s">
        <v>2743</v>
      </c>
      <c r="D2959" s="74" t="s">
        <v>3671</v>
      </c>
      <c r="E2959" s="74" t="s">
        <v>9245</v>
      </c>
      <c r="F2959" s="74" t="s">
        <v>9246</v>
      </c>
      <c r="G2959" s="74" t="s">
        <v>9246</v>
      </c>
      <c r="H2959" s="74" t="str">
        <f t="shared" si="193"/>
        <v>B61</v>
      </c>
      <c r="I2959" s="74" t="str">
        <f>IF(ISERROR(VLOOKUP(H2959,BD!BN$2:BO$51,2,FALSE)),"",VLOOKUP(H2959,BD!BN$2:BO$51,2,FALSE))</f>
        <v>BLOQUE 61</v>
      </c>
      <c r="J2959" s="74" t="str">
        <f t="shared" si="194"/>
        <v>AU</v>
      </c>
      <c r="K2959" s="74" t="str">
        <f t="shared" si="192"/>
        <v>AUCA</v>
      </c>
      <c r="L2959" s="74" t="str">
        <f t="shared" si="192"/>
        <v>PAD M</v>
      </c>
      <c r="M2959" s="74" t="str">
        <f t="shared" si="191"/>
        <v>AUCA-M146</v>
      </c>
      <c r="N2959" s="71" t="s">
        <v>3382</v>
      </c>
    </row>
    <row r="2960" spans="1:14" hidden="1">
      <c r="A2960" s="74" t="s">
        <v>2968</v>
      </c>
      <c r="B2960" s="74" t="s">
        <v>6160</v>
      </c>
      <c r="C2960" s="74" t="s">
        <v>2743</v>
      </c>
      <c r="D2960" s="74" t="s">
        <v>3671</v>
      </c>
      <c r="E2960" s="74" t="s">
        <v>9247</v>
      </c>
      <c r="F2960" s="74" t="s">
        <v>9248</v>
      </c>
      <c r="G2960" s="74" t="s">
        <v>9248</v>
      </c>
      <c r="H2960" s="74" t="str">
        <f t="shared" si="193"/>
        <v>B61</v>
      </c>
      <c r="I2960" s="74" t="str">
        <f>IF(ISERROR(VLOOKUP(H2960,BD!BN$2:BO$51,2,FALSE)),"",VLOOKUP(H2960,BD!BN$2:BO$51,2,FALSE))</f>
        <v>BLOQUE 61</v>
      </c>
      <c r="J2960" s="74" t="str">
        <f t="shared" si="194"/>
        <v>AU</v>
      </c>
      <c r="K2960" s="74" t="str">
        <f t="shared" si="192"/>
        <v>AUCA</v>
      </c>
      <c r="L2960" s="74" t="str">
        <f t="shared" si="192"/>
        <v>PAD M</v>
      </c>
      <c r="M2960" s="74" t="str">
        <f t="shared" si="191"/>
        <v>AUCA-M147</v>
      </c>
      <c r="N2960" s="71" t="s">
        <v>3382</v>
      </c>
    </row>
    <row r="2961" spans="1:14" hidden="1">
      <c r="A2961" s="74" t="s">
        <v>2968</v>
      </c>
      <c r="B2961" s="74" t="s">
        <v>6160</v>
      </c>
      <c r="C2961" s="74" t="s">
        <v>2743</v>
      </c>
      <c r="D2961" s="74" t="s">
        <v>3671</v>
      </c>
      <c r="E2961" s="74" t="s">
        <v>9249</v>
      </c>
      <c r="F2961" s="74" t="s">
        <v>9250</v>
      </c>
      <c r="G2961" s="74" t="s">
        <v>9250</v>
      </c>
      <c r="H2961" s="74" t="str">
        <f t="shared" si="193"/>
        <v>B61</v>
      </c>
      <c r="I2961" s="74" t="str">
        <f>IF(ISERROR(VLOOKUP(H2961,BD!BN$2:BO$51,2,FALSE)),"",VLOOKUP(H2961,BD!BN$2:BO$51,2,FALSE))</f>
        <v>BLOQUE 61</v>
      </c>
      <c r="J2961" s="74" t="str">
        <f t="shared" si="194"/>
        <v>AU</v>
      </c>
      <c r="K2961" s="74" t="str">
        <f t="shared" si="192"/>
        <v>AUCA</v>
      </c>
      <c r="L2961" s="74" t="str">
        <f t="shared" si="192"/>
        <v>PAD M</v>
      </c>
      <c r="M2961" s="74" t="str">
        <f t="shared" si="191"/>
        <v>AUCA-M148</v>
      </c>
      <c r="N2961" s="71" t="s">
        <v>3382</v>
      </c>
    </row>
    <row r="2962" spans="1:14" hidden="1">
      <c r="A2962" s="74" t="s">
        <v>2968</v>
      </c>
      <c r="B2962" s="74" t="s">
        <v>6160</v>
      </c>
      <c r="C2962" s="74" t="s">
        <v>2743</v>
      </c>
      <c r="D2962" s="74" t="s">
        <v>3671</v>
      </c>
      <c r="E2962" s="74" t="s">
        <v>9251</v>
      </c>
      <c r="F2962" s="74" t="s">
        <v>9252</v>
      </c>
      <c r="G2962" s="74" t="s">
        <v>9252</v>
      </c>
      <c r="H2962" s="74" t="str">
        <f t="shared" si="193"/>
        <v>B61</v>
      </c>
      <c r="I2962" s="74" t="str">
        <f>IF(ISERROR(VLOOKUP(H2962,BD!BN$2:BO$51,2,FALSE)),"",VLOOKUP(H2962,BD!BN$2:BO$51,2,FALSE))</f>
        <v>BLOQUE 61</v>
      </c>
      <c r="J2962" s="74" t="str">
        <f t="shared" si="194"/>
        <v>AU</v>
      </c>
      <c r="K2962" s="74" t="str">
        <f t="shared" si="192"/>
        <v>AUCA</v>
      </c>
      <c r="L2962" s="74" t="str">
        <f t="shared" si="192"/>
        <v>PAD M</v>
      </c>
      <c r="M2962" s="74" t="str">
        <f t="shared" si="191"/>
        <v>AUCA-M149</v>
      </c>
      <c r="N2962" s="71" t="s">
        <v>3382</v>
      </c>
    </row>
    <row r="2963" spans="1:14" hidden="1">
      <c r="A2963" s="74" t="s">
        <v>2968</v>
      </c>
      <c r="B2963" s="74" t="s">
        <v>6160</v>
      </c>
      <c r="C2963" s="74" t="s">
        <v>2743</v>
      </c>
      <c r="D2963" s="74" t="s">
        <v>3671</v>
      </c>
      <c r="E2963" s="74" t="s">
        <v>9253</v>
      </c>
      <c r="F2963" s="74" t="s">
        <v>9254</v>
      </c>
      <c r="G2963" s="74" t="s">
        <v>9254</v>
      </c>
      <c r="H2963" s="74" t="str">
        <f t="shared" si="193"/>
        <v>B61</v>
      </c>
      <c r="I2963" s="74" t="str">
        <f>IF(ISERROR(VLOOKUP(H2963,BD!BN$2:BO$51,2,FALSE)),"",VLOOKUP(H2963,BD!BN$2:BO$51,2,FALSE))</f>
        <v>BLOQUE 61</v>
      </c>
      <c r="J2963" s="74" t="str">
        <f t="shared" si="194"/>
        <v>AU</v>
      </c>
      <c r="K2963" s="74" t="str">
        <f t="shared" ref="K2963:L2994" si="195">+C2963</f>
        <v>AUCA</v>
      </c>
      <c r="L2963" s="74" t="str">
        <f t="shared" si="195"/>
        <v>PAD M</v>
      </c>
      <c r="M2963" s="74" t="str">
        <f t="shared" si="191"/>
        <v>AUCA-M150</v>
      </c>
      <c r="N2963" s="71" t="s">
        <v>3382</v>
      </c>
    </row>
    <row r="2964" spans="1:14" hidden="1">
      <c r="A2964" s="74" t="s">
        <v>2968</v>
      </c>
      <c r="B2964" s="74" t="s">
        <v>6160</v>
      </c>
      <c r="C2964" s="74" t="s">
        <v>2743</v>
      </c>
      <c r="D2964" s="74" t="s">
        <v>4123</v>
      </c>
      <c r="E2964" s="74" t="s">
        <v>9255</v>
      </c>
      <c r="F2964" s="74" t="s">
        <v>9256</v>
      </c>
      <c r="G2964" s="74" t="s">
        <v>9256</v>
      </c>
      <c r="H2964" s="74" t="str">
        <f t="shared" si="193"/>
        <v>B61</v>
      </c>
      <c r="I2964" s="74" t="str">
        <f>IF(ISERROR(VLOOKUP(H2964,BD!BN$2:BO$51,2,FALSE)),"",VLOOKUP(H2964,BD!BN$2:BO$51,2,FALSE))</f>
        <v>BLOQUE 61</v>
      </c>
      <c r="J2964" s="74" t="str">
        <f t="shared" si="194"/>
        <v>AU</v>
      </c>
      <c r="K2964" s="74" t="str">
        <f t="shared" si="195"/>
        <v>AUCA</v>
      </c>
      <c r="L2964" s="74" t="str">
        <f t="shared" si="195"/>
        <v>PAD O</v>
      </c>
      <c r="M2964" s="74" t="str">
        <f t="shared" si="191"/>
        <v>AUCA-O037</v>
      </c>
      <c r="N2964" s="71" t="s">
        <v>3382</v>
      </c>
    </row>
    <row r="2965" spans="1:14" hidden="1">
      <c r="A2965" s="74" t="s">
        <v>2968</v>
      </c>
      <c r="B2965" s="74" t="s">
        <v>6160</v>
      </c>
      <c r="C2965" s="74" t="s">
        <v>2743</v>
      </c>
      <c r="D2965" s="74" t="s">
        <v>4123</v>
      </c>
      <c r="E2965" s="74" t="s">
        <v>9257</v>
      </c>
      <c r="F2965" s="74" t="s">
        <v>9258</v>
      </c>
      <c r="G2965" s="74" t="s">
        <v>9258</v>
      </c>
      <c r="H2965" s="74" t="str">
        <f t="shared" si="193"/>
        <v>B61</v>
      </c>
      <c r="I2965" s="74" t="str">
        <f>IF(ISERROR(VLOOKUP(H2965,BD!BN$2:BO$51,2,FALSE)),"",VLOOKUP(H2965,BD!BN$2:BO$51,2,FALSE))</f>
        <v>BLOQUE 61</v>
      </c>
      <c r="J2965" s="74" t="str">
        <f t="shared" si="194"/>
        <v>AU</v>
      </c>
      <c r="K2965" s="74" t="str">
        <f t="shared" si="195"/>
        <v>AUCA</v>
      </c>
      <c r="L2965" s="74" t="str">
        <f t="shared" si="195"/>
        <v>PAD O</v>
      </c>
      <c r="M2965" s="74" t="str">
        <f t="shared" ref="M2965:M3028" si="196">+IF(F2965=F2964,E2965&amp;RIGHT(G2965,2),E2965)</f>
        <v>AUCA-O068</v>
      </c>
      <c r="N2965" s="71" t="s">
        <v>3382</v>
      </c>
    </row>
    <row r="2966" spans="1:14" hidden="1">
      <c r="A2966" s="74" t="s">
        <v>2968</v>
      </c>
      <c r="B2966" s="74" t="s">
        <v>6160</v>
      </c>
      <c r="C2966" s="74" t="s">
        <v>2743</v>
      </c>
      <c r="D2966" s="74" t="s">
        <v>4123</v>
      </c>
      <c r="E2966" s="74" t="s">
        <v>9259</v>
      </c>
      <c r="F2966" s="74" t="s">
        <v>9260</v>
      </c>
      <c r="G2966" s="74" t="s">
        <v>9260</v>
      </c>
      <c r="H2966" s="74" t="str">
        <f t="shared" si="193"/>
        <v>B61</v>
      </c>
      <c r="I2966" s="74" t="str">
        <f>IF(ISERROR(VLOOKUP(H2966,BD!BN$2:BO$51,2,FALSE)),"",VLOOKUP(H2966,BD!BN$2:BO$51,2,FALSE))</f>
        <v>BLOQUE 61</v>
      </c>
      <c r="J2966" s="74" t="str">
        <f t="shared" si="194"/>
        <v>AU</v>
      </c>
      <c r="K2966" s="74" t="str">
        <f t="shared" si="195"/>
        <v>AUCA</v>
      </c>
      <c r="L2966" s="74" t="str">
        <f t="shared" si="195"/>
        <v>PAD O</v>
      </c>
      <c r="M2966" s="74" t="str">
        <f t="shared" si="196"/>
        <v>AUCA-O069</v>
      </c>
      <c r="N2966" s="71" t="s">
        <v>3382</v>
      </c>
    </row>
    <row r="2967" spans="1:14" hidden="1">
      <c r="A2967" s="74" t="s">
        <v>2968</v>
      </c>
      <c r="B2967" s="74" t="s">
        <v>6160</v>
      </c>
      <c r="C2967" s="74" t="s">
        <v>2743</v>
      </c>
      <c r="D2967" s="74" t="s">
        <v>4123</v>
      </c>
      <c r="E2967" s="74" t="s">
        <v>9261</v>
      </c>
      <c r="F2967" s="74" t="s">
        <v>9262</v>
      </c>
      <c r="G2967" s="74" t="s">
        <v>9262</v>
      </c>
      <c r="H2967" s="74" t="str">
        <f t="shared" si="193"/>
        <v>B61</v>
      </c>
      <c r="I2967" s="74" t="str">
        <f>IF(ISERROR(VLOOKUP(H2967,BD!BN$2:BO$51,2,FALSE)),"",VLOOKUP(H2967,BD!BN$2:BO$51,2,FALSE))</f>
        <v>BLOQUE 61</v>
      </c>
      <c r="J2967" s="74" t="str">
        <f t="shared" si="194"/>
        <v>AU</v>
      </c>
      <c r="K2967" s="74" t="str">
        <f t="shared" si="195"/>
        <v>AUCA</v>
      </c>
      <c r="L2967" s="74" t="str">
        <f t="shared" si="195"/>
        <v>PAD O</v>
      </c>
      <c r="M2967" s="74" t="str">
        <f t="shared" si="196"/>
        <v>AUCA-O155</v>
      </c>
      <c r="N2967" s="71" t="s">
        <v>3382</v>
      </c>
    </row>
    <row r="2968" spans="1:14" hidden="1">
      <c r="A2968" s="74" t="s">
        <v>2968</v>
      </c>
      <c r="B2968" s="74" t="s">
        <v>6160</v>
      </c>
      <c r="C2968" s="74" t="s">
        <v>2743</v>
      </c>
      <c r="D2968" s="74" t="s">
        <v>4123</v>
      </c>
      <c r="E2968" s="74" t="s">
        <v>9263</v>
      </c>
      <c r="F2968" s="74" t="s">
        <v>9264</v>
      </c>
      <c r="G2968" s="74" t="s">
        <v>9264</v>
      </c>
      <c r="H2968" s="74" t="str">
        <f t="shared" si="193"/>
        <v>B61</v>
      </c>
      <c r="I2968" s="74" t="str">
        <f>IF(ISERROR(VLOOKUP(H2968,BD!BN$2:BO$51,2,FALSE)),"",VLOOKUP(H2968,BD!BN$2:BO$51,2,FALSE))</f>
        <v>BLOQUE 61</v>
      </c>
      <c r="J2968" s="74" t="str">
        <f t="shared" si="194"/>
        <v>AU</v>
      </c>
      <c r="K2968" s="74" t="str">
        <f t="shared" si="195"/>
        <v>AUCA</v>
      </c>
      <c r="L2968" s="74" t="str">
        <f t="shared" si="195"/>
        <v>PAD O</v>
      </c>
      <c r="M2968" s="74" t="str">
        <f t="shared" si="196"/>
        <v>AUCA-O156</v>
      </c>
      <c r="N2968" s="71" t="s">
        <v>3382</v>
      </c>
    </row>
    <row r="2969" spans="1:14" hidden="1">
      <c r="A2969" s="74" t="s">
        <v>2968</v>
      </c>
      <c r="B2969" s="74" t="s">
        <v>6160</v>
      </c>
      <c r="C2969" s="74" t="s">
        <v>2743</v>
      </c>
      <c r="D2969" s="74" t="s">
        <v>4123</v>
      </c>
      <c r="E2969" s="74" t="s">
        <v>9265</v>
      </c>
      <c r="F2969" s="74" t="s">
        <v>9266</v>
      </c>
      <c r="G2969" s="74" t="s">
        <v>9266</v>
      </c>
      <c r="H2969" s="74" t="str">
        <f t="shared" si="193"/>
        <v>B61</v>
      </c>
      <c r="I2969" s="74" t="str">
        <f>IF(ISERROR(VLOOKUP(H2969,BD!BN$2:BO$51,2,FALSE)),"",VLOOKUP(H2969,BD!BN$2:BO$51,2,FALSE))</f>
        <v>BLOQUE 61</v>
      </c>
      <c r="J2969" s="74" t="str">
        <f t="shared" si="194"/>
        <v>AU</v>
      </c>
      <c r="K2969" s="74" t="str">
        <f t="shared" si="195"/>
        <v>AUCA</v>
      </c>
      <c r="L2969" s="74" t="str">
        <f t="shared" si="195"/>
        <v>PAD O</v>
      </c>
      <c r="M2969" s="74" t="str">
        <f t="shared" si="196"/>
        <v>AUCA-O157</v>
      </c>
      <c r="N2969" s="71" t="s">
        <v>3382</v>
      </c>
    </row>
    <row r="2970" spans="1:14" hidden="1">
      <c r="A2970" s="74" t="s">
        <v>2968</v>
      </c>
      <c r="B2970" s="74" t="s">
        <v>6160</v>
      </c>
      <c r="C2970" s="74" t="s">
        <v>2743</v>
      </c>
      <c r="D2970" s="74" t="s">
        <v>4123</v>
      </c>
      <c r="E2970" s="74" t="s">
        <v>9267</v>
      </c>
      <c r="F2970" s="74" t="s">
        <v>9268</v>
      </c>
      <c r="G2970" s="74" t="s">
        <v>9268</v>
      </c>
      <c r="H2970" s="74" t="str">
        <f t="shared" si="193"/>
        <v>B61</v>
      </c>
      <c r="I2970" s="74" t="str">
        <f>IF(ISERROR(VLOOKUP(H2970,BD!BN$2:BO$51,2,FALSE)),"",VLOOKUP(H2970,BD!BN$2:BO$51,2,FALSE))</f>
        <v>BLOQUE 61</v>
      </c>
      <c r="J2970" s="74" t="str">
        <f t="shared" si="194"/>
        <v>AU</v>
      </c>
      <c r="K2970" s="74" t="str">
        <f t="shared" si="195"/>
        <v>AUCA</v>
      </c>
      <c r="L2970" s="74" t="str">
        <f t="shared" si="195"/>
        <v>PAD O</v>
      </c>
      <c r="M2970" s="74" t="str">
        <f t="shared" si="196"/>
        <v>AUCA-O158</v>
      </c>
      <c r="N2970" s="71" t="s">
        <v>3382</v>
      </c>
    </row>
    <row r="2971" spans="1:14" hidden="1">
      <c r="A2971" s="74" t="s">
        <v>2968</v>
      </c>
      <c r="B2971" s="74" t="s">
        <v>6160</v>
      </c>
      <c r="C2971" s="74" t="s">
        <v>2743</v>
      </c>
      <c r="D2971" s="74" t="s">
        <v>4126</v>
      </c>
      <c r="E2971" s="74" t="s">
        <v>9269</v>
      </c>
      <c r="F2971" s="74" t="s">
        <v>9270</v>
      </c>
      <c r="G2971" s="74" t="s">
        <v>9270</v>
      </c>
      <c r="H2971" s="74" t="str">
        <f t="shared" si="193"/>
        <v>B61</v>
      </c>
      <c r="I2971" s="74" t="str">
        <f>IF(ISERROR(VLOOKUP(H2971,BD!BN$2:BO$51,2,FALSE)),"",VLOOKUP(H2971,BD!BN$2:BO$51,2,FALSE))</f>
        <v>BLOQUE 61</v>
      </c>
      <c r="J2971" s="74" t="str">
        <f t="shared" si="194"/>
        <v>AU</v>
      </c>
      <c r="K2971" s="74" t="str">
        <f t="shared" si="195"/>
        <v>AUCA</v>
      </c>
      <c r="L2971" s="74" t="str">
        <f t="shared" si="195"/>
        <v>PAD P</v>
      </c>
      <c r="M2971" s="74" t="str">
        <f t="shared" si="196"/>
        <v>AUCA-P056</v>
      </c>
      <c r="N2971" s="71" t="s">
        <v>3382</v>
      </c>
    </row>
    <row r="2972" spans="1:14" hidden="1">
      <c r="A2972" s="74" t="s">
        <v>2968</v>
      </c>
      <c r="B2972" s="74" t="s">
        <v>6160</v>
      </c>
      <c r="C2972" s="74" t="s">
        <v>2743</v>
      </c>
      <c r="D2972" s="74" t="s">
        <v>4126</v>
      </c>
      <c r="E2972" s="74" t="s">
        <v>9271</v>
      </c>
      <c r="F2972" s="74" t="s">
        <v>9272</v>
      </c>
      <c r="G2972" s="74" t="s">
        <v>9272</v>
      </c>
      <c r="H2972" s="74" t="str">
        <f t="shared" si="193"/>
        <v>B61</v>
      </c>
      <c r="I2972" s="74" t="str">
        <f>IF(ISERROR(VLOOKUP(H2972,BD!BN$2:BO$51,2,FALSE)),"",VLOOKUP(H2972,BD!BN$2:BO$51,2,FALSE))</f>
        <v>BLOQUE 61</v>
      </c>
      <c r="J2972" s="74" t="str">
        <f t="shared" si="194"/>
        <v>AU</v>
      </c>
      <c r="K2972" s="74" t="str">
        <f t="shared" si="195"/>
        <v>AUCA</v>
      </c>
      <c r="L2972" s="74" t="str">
        <f t="shared" si="195"/>
        <v>PAD P</v>
      </c>
      <c r="M2972" s="74" t="str">
        <f t="shared" si="196"/>
        <v>AUCA-P100</v>
      </c>
      <c r="N2972" s="71" t="s">
        <v>3382</v>
      </c>
    </row>
    <row r="2973" spans="1:14" hidden="1">
      <c r="A2973" s="74" t="s">
        <v>2968</v>
      </c>
      <c r="B2973" s="74" t="s">
        <v>6160</v>
      </c>
      <c r="C2973" s="74" t="s">
        <v>2743</v>
      </c>
      <c r="D2973" s="74" t="s">
        <v>4126</v>
      </c>
      <c r="E2973" s="74" t="s">
        <v>9273</v>
      </c>
      <c r="F2973" s="74" t="s">
        <v>9274</v>
      </c>
      <c r="G2973" s="74" t="s">
        <v>9274</v>
      </c>
      <c r="H2973" s="74" t="str">
        <f t="shared" si="193"/>
        <v>B61</v>
      </c>
      <c r="I2973" s="74" t="str">
        <f>IF(ISERROR(VLOOKUP(H2973,BD!BN$2:BO$51,2,FALSE)),"",VLOOKUP(H2973,BD!BN$2:BO$51,2,FALSE))</f>
        <v>BLOQUE 61</v>
      </c>
      <c r="J2973" s="74" t="str">
        <f t="shared" si="194"/>
        <v>AU</v>
      </c>
      <c r="K2973" s="74" t="str">
        <f t="shared" si="195"/>
        <v>AUCA</v>
      </c>
      <c r="L2973" s="74" t="str">
        <f t="shared" si="195"/>
        <v>PAD P</v>
      </c>
      <c r="M2973" s="74" t="str">
        <f t="shared" si="196"/>
        <v>AUCA-P101</v>
      </c>
      <c r="N2973" s="71" t="s">
        <v>3382</v>
      </c>
    </row>
    <row r="2974" spans="1:14" hidden="1">
      <c r="A2974" s="74" t="s">
        <v>2968</v>
      </c>
      <c r="B2974" s="74" t="s">
        <v>6160</v>
      </c>
      <c r="C2974" s="74" t="s">
        <v>2743</v>
      </c>
      <c r="D2974" s="74" t="s">
        <v>4126</v>
      </c>
      <c r="E2974" s="74" t="s">
        <v>9275</v>
      </c>
      <c r="F2974" s="74" t="s">
        <v>9276</v>
      </c>
      <c r="G2974" s="74" t="s">
        <v>9276</v>
      </c>
      <c r="H2974" s="74" t="str">
        <f t="shared" si="193"/>
        <v>B61</v>
      </c>
      <c r="I2974" s="74" t="str">
        <f>IF(ISERROR(VLOOKUP(H2974,BD!BN$2:BO$51,2,FALSE)),"",VLOOKUP(H2974,BD!BN$2:BO$51,2,FALSE))</f>
        <v>BLOQUE 61</v>
      </c>
      <c r="J2974" s="74" t="str">
        <f t="shared" si="194"/>
        <v>AU</v>
      </c>
      <c r="K2974" s="74" t="str">
        <f t="shared" si="195"/>
        <v>AUCA</v>
      </c>
      <c r="L2974" s="74" t="str">
        <f t="shared" si="195"/>
        <v>PAD P</v>
      </c>
      <c r="M2974" s="74" t="str">
        <f t="shared" si="196"/>
        <v>AUCA-P102</v>
      </c>
      <c r="N2974" s="71" t="s">
        <v>3382</v>
      </c>
    </row>
    <row r="2975" spans="1:14" hidden="1">
      <c r="A2975" s="74" t="s">
        <v>2968</v>
      </c>
      <c r="B2975" s="74" t="s">
        <v>6160</v>
      </c>
      <c r="C2975" s="74" t="s">
        <v>2743</v>
      </c>
      <c r="D2975" s="74" t="s">
        <v>4126</v>
      </c>
      <c r="E2975" s="74" t="s">
        <v>9277</v>
      </c>
      <c r="F2975" s="74" t="s">
        <v>9278</v>
      </c>
      <c r="G2975" s="74" t="s">
        <v>9278</v>
      </c>
      <c r="H2975" s="74" t="str">
        <f t="shared" si="193"/>
        <v>B61</v>
      </c>
      <c r="I2975" s="74" t="str">
        <f>IF(ISERROR(VLOOKUP(H2975,BD!BN$2:BO$51,2,FALSE)),"",VLOOKUP(H2975,BD!BN$2:BO$51,2,FALSE))</f>
        <v>BLOQUE 61</v>
      </c>
      <c r="J2975" s="74" t="str">
        <f t="shared" si="194"/>
        <v>AU</v>
      </c>
      <c r="K2975" s="74" t="str">
        <f t="shared" si="195"/>
        <v>AUCA</v>
      </c>
      <c r="L2975" s="74" t="str">
        <f t="shared" si="195"/>
        <v>PAD P</v>
      </c>
      <c r="M2975" s="74" t="str">
        <f t="shared" si="196"/>
        <v>AUCA-P103</v>
      </c>
      <c r="N2975" s="71" t="s">
        <v>3382</v>
      </c>
    </row>
    <row r="2976" spans="1:14" hidden="1">
      <c r="A2976" s="74" t="s">
        <v>2968</v>
      </c>
      <c r="B2976" s="74" t="s">
        <v>6160</v>
      </c>
      <c r="C2976" s="74" t="s">
        <v>2743</v>
      </c>
      <c r="D2976" s="74" t="s">
        <v>4126</v>
      </c>
      <c r="E2976" s="74" t="s">
        <v>9279</v>
      </c>
      <c r="F2976" s="74" t="s">
        <v>9280</v>
      </c>
      <c r="G2976" s="74" t="s">
        <v>9280</v>
      </c>
      <c r="H2976" s="74" t="str">
        <f t="shared" si="193"/>
        <v>B61</v>
      </c>
      <c r="I2976" s="74" t="str">
        <f>IF(ISERROR(VLOOKUP(H2976,BD!BN$2:BO$51,2,FALSE)),"",VLOOKUP(H2976,BD!BN$2:BO$51,2,FALSE))</f>
        <v>BLOQUE 61</v>
      </c>
      <c r="J2976" s="74" t="str">
        <f t="shared" si="194"/>
        <v>AU</v>
      </c>
      <c r="K2976" s="74" t="str">
        <f t="shared" si="195"/>
        <v>AUCA</v>
      </c>
      <c r="L2976" s="74" t="str">
        <f t="shared" si="195"/>
        <v>PAD P</v>
      </c>
      <c r="M2976" s="74" t="str">
        <f t="shared" si="196"/>
        <v>AUCA-P104</v>
      </c>
      <c r="N2976" s="71" t="s">
        <v>3382</v>
      </c>
    </row>
    <row r="2977" spans="1:14" hidden="1">
      <c r="A2977" s="74" t="s">
        <v>2968</v>
      </c>
      <c r="B2977" s="74" t="s">
        <v>6160</v>
      </c>
      <c r="C2977" s="74" t="s">
        <v>2743</v>
      </c>
      <c r="D2977" s="74" t="s">
        <v>4126</v>
      </c>
      <c r="E2977" s="74" t="s">
        <v>9281</v>
      </c>
      <c r="F2977" s="74" t="s">
        <v>9282</v>
      </c>
      <c r="G2977" s="74" t="s">
        <v>9282</v>
      </c>
      <c r="H2977" s="74" t="str">
        <f t="shared" si="193"/>
        <v>B61</v>
      </c>
      <c r="I2977" s="74" t="str">
        <f>IF(ISERROR(VLOOKUP(H2977,BD!BN$2:BO$51,2,FALSE)),"",VLOOKUP(H2977,BD!BN$2:BO$51,2,FALSE))</f>
        <v>BLOQUE 61</v>
      </c>
      <c r="J2977" s="74" t="str">
        <f t="shared" si="194"/>
        <v>AU</v>
      </c>
      <c r="K2977" s="74" t="str">
        <f t="shared" si="195"/>
        <v>AUCA</v>
      </c>
      <c r="L2977" s="74" t="str">
        <f t="shared" si="195"/>
        <v>PAD P</v>
      </c>
      <c r="M2977" s="74" t="str">
        <f t="shared" si="196"/>
        <v>AUCA-P105</v>
      </c>
      <c r="N2977" s="71" t="s">
        <v>3382</v>
      </c>
    </row>
    <row r="2978" spans="1:14" hidden="1">
      <c r="A2978" s="74" t="s">
        <v>2968</v>
      </c>
      <c r="B2978" s="74" t="s">
        <v>6160</v>
      </c>
      <c r="C2978" s="74" t="s">
        <v>2743</v>
      </c>
      <c r="D2978" s="74" t="s">
        <v>4126</v>
      </c>
      <c r="E2978" s="74" t="s">
        <v>9283</v>
      </c>
      <c r="F2978" s="74" t="s">
        <v>9284</v>
      </c>
      <c r="G2978" s="74" t="s">
        <v>9284</v>
      </c>
      <c r="H2978" s="74" t="str">
        <f t="shared" si="193"/>
        <v>B61</v>
      </c>
      <c r="I2978" s="74" t="str">
        <f>IF(ISERROR(VLOOKUP(H2978,BD!BN$2:BO$51,2,FALSE)),"",VLOOKUP(H2978,BD!BN$2:BO$51,2,FALSE))</f>
        <v>BLOQUE 61</v>
      </c>
      <c r="J2978" s="74" t="str">
        <f t="shared" si="194"/>
        <v>AU</v>
      </c>
      <c r="K2978" s="74" t="str">
        <f t="shared" si="195"/>
        <v>AUCA</v>
      </c>
      <c r="L2978" s="74" t="str">
        <f t="shared" si="195"/>
        <v>PAD P</v>
      </c>
      <c r="M2978" s="74" t="str">
        <f t="shared" si="196"/>
        <v>AUCA-P175</v>
      </c>
      <c r="N2978" s="71" t="s">
        <v>3382</v>
      </c>
    </row>
    <row r="2979" spans="1:14" hidden="1">
      <c r="A2979" s="74" t="s">
        <v>2968</v>
      </c>
      <c r="B2979" s="74" t="s">
        <v>6160</v>
      </c>
      <c r="C2979" s="74" t="s">
        <v>2743</v>
      </c>
      <c r="D2979" s="74" t="s">
        <v>4126</v>
      </c>
      <c r="E2979" s="74" t="s">
        <v>9285</v>
      </c>
      <c r="F2979" s="74" t="s">
        <v>9286</v>
      </c>
      <c r="G2979" s="74" t="s">
        <v>9286</v>
      </c>
      <c r="H2979" s="74" t="str">
        <f t="shared" si="193"/>
        <v>B61</v>
      </c>
      <c r="I2979" s="74" t="str">
        <f>IF(ISERROR(VLOOKUP(H2979,BD!BN$2:BO$51,2,FALSE)),"",VLOOKUP(H2979,BD!BN$2:BO$51,2,FALSE))</f>
        <v>BLOQUE 61</v>
      </c>
      <c r="J2979" s="74" t="str">
        <f t="shared" si="194"/>
        <v>AU</v>
      </c>
      <c r="K2979" s="74" t="str">
        <f t="shared" si="195"/>
        <v>AUCA</v>
      </c>
      <c r="L2979" s="74" t="str">
        <f t="shared" si="195"/>
        <v>PAD P</v>
      </c>
      <c r="M2979" s="74" t="str">
        <f t="shared" si="196"/>
        <v>AUCA-P176</v>
      </c>
      <c r="N2979" s="71" t="s">
        <v>3382</v>
      </c>
    </row>
    <row r="2980" spans="1:14" hidden="1">
      <c r="A2980" s="74" t="s">
        <v>2968</v>
      </c>
      <c r="B2980" s="74" t="s">
        <v>6160</v>
      </c>
      <c r="C2980" s="74" t="s">
        <v>2743</v>
      </c>
      <c r="D2980" s="74" t="s">
        <v>4126</v>
      </c>
      <c r="E2980" s="74" t="s">
        <v>9287</v>
      </c>
      <c r="F2980" s="74" t="s">
        <v>9288</v>
      </c>
      <c r="G2980" s="74" t="s">
        <v>9288</v>
      </c>
      <c r="H2980" s="74" t="str">
        <f t="shared" si="193"/>
        <v>B61</v>
      </c>
      <c r="I2980" s="74" t="str">
        <f>IF(ISERROR(VLOOKUP(H2980,BD!BN$2:BO$51,2,FALSE)),"",VLOOKUP(H2980,BD!BN$2:BO$51,2,FALSE))</f>
        <v>BLOQUE 61</v>
      </c>
      <c r="J2980" s="74" t="str">
        <f t="shared" si="194"/>
        <v>AU</v>
      </c>
      <c r="K2980" s="74" t="str">
        <f t="shared" si="195"/>
        <v>AUCA</v>
      </c>
      <c r="L2980" s="74" t="str">
        <f t="shared" si="195"/>
        <v>PAD P</v>
      </c>
      <c r="M2980" s="74" t="str">
        <f t="shared" si="196"/>
        <v>AUCA-P177</v>
      </c>
      <c r="N2980" s="71" t="s">
        <v>3382</v>
      </c>
    </row>
    <row r="2981" spans="1:14" hidden="1">
      <c r="A2981" s="74" t="s">
        <v>2968</v>
      </c>
      <c r="B2981" s="74" t="s">
        <v>6160</v>
      </c>
      <c r="C2981" s="74" t="s">
        <v>2743</v>
      </c>
      <c r="D2981" s="74" t="s">
        <v>4126</v>
      </c>
      <c r="E2981" s="74" t="s">
        <v>9289</v>
      </c>
      <c r="F2981" s="74" t="s">
        <v>9290</v>
      </c>
      <c r="G2981" s="74" t="s">
        <v>9290</v>
      </c>
      <c r="H2981" s="74" t="str">
        <f t="shared" si="193"/>
        <v>B61</v>
      </c>
      <c r="I2981" s="74" t="str">
        <f>IF(ISERROR(VLOOKUP(H2981,BD!BN$2:BO$51,2,FALSE)),"",VLOOKUP(H2981,BD!BN$2:BO$51,2,FALSE))</f>
        <v>BLOQUE 61</v>
      </c>
      <c r="J2981" s="74" t="str">
        <f t="shared" si="194"/>
        <v>AU</v>
      </c>
      <c r="K2981" s="74" t="str">
        <f t="shared" si="195"/>
        <v>AUCA</v>
      </c>
      <c r="L2981" s="74" t="str">
        <f t="shared" si="195"/>
        <v>PAD P</v>
      </c>
      <c r="M2981" s="74" t="str">
        <f t="shared" si="196"/>
        <v>AUCA-P178</v>
      </c>
      <c r="N2981" s="71" t="s">
        <v>3382</v>
      </c>
    </row>
    <row r="2982" spans="1:14" hidden="1">
      <c r="A2982" s="74" t="s">
        <v>2968</v>
      </c>
      <c r="B2982" s="74" t="s">
        <v>6160</v>
      </c>
      <c r="C2982" s="74" t="s">
        <v>2743</v>
      </c>
      <c r="D2982" s="74" t="s">
        <v>4126</v>
      </c>
      <c r="E2982" s="74" t="s">
        <v>9291</v>
      </c>
      <c r="F2982" s="74" t="s">
        <v>9292</v>
      </c>
      <c r="G2982" s="74" t="s">
        <v>9292</v>
      </c>
      <c r="H2982" s="74" t="str">
        <f t="shared" si="193"/>
        <v>B61</v>
      </c>
      <c r="I2982" s="74" t="str">
        <f>IF(ISERROR(VLOOKUP(H2982,BD!BN$2:BO$51,2,FALSE)),"",VLOOKUP(H2982,BD!BN$2:BO$51,2,FALSE))</f>
        <v>BLOQUE 61</v>
      </c>
      <c r="J2982" s="74" t="str">
        <f t="shared" si="194"/>
        <v>AU</v>
      </c>
      <c r="K2982" s="74" t="str">
        <f t="shared" si="195"/>
        <v>AUCA</v>
      </c>
      <c r="L2982" s="74" t="str">
        <f t="shared" si="195"/>
        <v>PAD P</v>
      </c>
      <c r="M2982" s="74" t="str">
        <f t="shared" si="196"/>
        <v>AUCA-P179</v>
      </c>
      <c r="N2982" s="71" t="s">
        <v>3382</v>
      </c>
    </row>
    <row r="2983" spans="1:14" hidden="1">
      <c r="A2983" s="74" t="s">
        <v>2968</v>
      </c>
      <c r="B2983" s="74" t="s">
        <v>6160</v>
      </c>
      <c r="C2983" s="74" t="s">
        <v>2743</v>
      </c>
      <c r="D2983" s="74" t="s">
        <v>8743</v>
      </c>
      <c r="E2983" s="74" t="s">
        <v>9293</v>
      </c>
      <c r="F2983" s="74" t="s">
        <v>9294</v>
      </c>
      <c r="G2983" s="74" t="s">
        <v>9294</v>
      </c>
      <c r="H2983" s="74" t="str">
        <f t="shared" si="193"/>
        <v>B61</v>
      </c>
      <c r="I2983" s="74" t="str">
        <f>IF(ISERROR(VLOOKUP(H2983,BD!BN$2:BO$51,2,FALSE)),"",VLOOKUP(H2983,BD!BN$2:BO$51,2,FALSE))</f>
        <v>BLOQUE 61</v>
      </c>
      <c r="J2983" s="74" t="str">
        <f t="shared" si="194"/>
        <v>AU</v>
      </c>
      <c r="K2983" s="74" t="str">
        <f t="shared" si="195"/>
        <v>AUCA</v>
      </c>
      <c r="L2983" s="74" t="str">
        <f t="shared" si="195"/>
        <v>PAD Q</v>
      </c>
      <c r="M2983" s="74" t="str">
        <f t="shared" si="196"/>
        <v>AUCA-Q064</v>
      </c>
      <c r="N2983" s="71" t="s">
        <v>3382</v>
      </c>
    </row>
    <row r="2984" spans="1:14" hidden="1">
      <c r="A2984" s="74" t="s">
        <v>2968</v>
      </c>
      <c r="B2984" s="74" t="s">
        <v>6160</v>
      </c>
      <c r="C2984" s="74" t="s">
        <v>2743</v>
      </c>
      <c r="D2984" s="74" t="s">
        <v>8743</v>
      </c>
      <c r="E2984" s="74" t="s">
        <v>9295</v>
      </c>
      <c r="F2984" s="74" t="s">
        <v>9296</v>
      </c>
      <c r="G2984" s="74" t="s">
        <v>9296</v>
      </c>
      <c r="H2984" s="74" t="str">
        <f t="shared" si="193"/>
        <v>B61</v>
      </c>
      <c r="I2984" s="74" t="str">
        <f>IF(ISERROR(VLOOKUP(H2984,BD!BN$2:BO$51,2,FALSE)),"",VLOOKUP(H2984,BD!BN$2:BO$51,2,FALSE))</f>
        <v>BLOQUE 61</v>
      </c>
      <c r="J2984" s="74" t="str">
        <f t="shared" si="194"/>
        <v>AU</v>
      </c>
      <c r="K2984" s="74" t="str">
        <f t="shared" si="195"/>
        <v>AUCA</v>
      </c>
      <c r="L2984" s="74" t="str">
        <f t="shared" si="195"/>
        <v>PAD Q</v>
      </c>
      <c r="M2984" s="74" t="str">
        <f t="shared" si="196"/>
        <v>AUCA-Q113</v>
      </c>
      <c r="N2984" s="71" t="s">
        <v>3382</v>
      </c>
    </row>
    <row r="2985" spans="1:14" hidden="1">
      <c r="A2985" s="74" t="s">
        <v>2968</v>
      </c>
      <c r="B2985" s="74" t="s">
        <v>6160</v>
      </c>
      <c r="C2985" s="74" t="s">
        <v>2743</v>
      </c>
      <c r="D2985" s="74" t="s">
        <v>8743</v>
      </c>
      <c r="E2985" s="74" t="s">
        <v>9297</v>
      </c>
      <c r="F2985" s="74" t="s">
        <v>9298</v>
      </c>
      <c r="G2985" s="74" t="s">
        <v>9298</v>
      </c>
      <c r="H2985" s="74" t="str">
        <f t="shared" si="193"/>
        <v>B61</v>
      </c>
      <c r="I2985" s="74" t="str">
        <f>IF(ISERROR(VLOOKUP(H2985,BD!BN$2:BO$51,2,FALSE)),"",VLOOKUP(H2985,BD!BN$2:BO$51,2,FALSE))</f>
        <v>BLOQUE 61</v>
      </c>
      <c r="J2985" s="74" t="str">
        <f t="shared" si="194"/>
        <v>AU</v>
      </c>
      <c r="K2985" s="74" t="str">
        <f t="shared" si="195"/>
        <v>AUCA</v>
      </c>
      <c r="L2985" s="74" t="str">
        <f t="shared" si="195"/>
        <v>PAD Q</v>
      </c>
      <c r="M2985" s="74" t="str">
        <f t="shared" si="196"/>
        <v>AUCA-Q114</v>
      </c>
      <c r="N2985" s="71" t="s">
        <v>3382</v>
      </c>
    </row>
    <row r="2986" spans="1:14" hidden="1">
      <c r="A2986" s="74" t="s">
        <v>2968</v>
      </c>
      <c r="B2986" s="74" t="s">
        <v>6160</v>
      </c>
      <c r="C2986" s="74" t="s">
        <v>2743</v>
      </c>
      <c r="D2986" s="74" t="s">
        <v>8743</v>
      </c>
      <c r="E2986" s="74" t="s">
        <v>9299</v>
      </c>
      <c r="F2986" s="74" t="s">
        <v>9300</v>
      </c>
      <c r="G2986" s="74" t="s">
        <v>9300</v>
      </c>
      <c r="H2986" s="74" t="str">
        <f t="shared" si="193"/>
        <v>B61</v>
      </c>
      <c r="I2986" s="74" t="str">
        <f>IF(ISERROR(VLOOKUP(H2986,BD!BN$2:BO$51,2,FALSE)),"",VLOOKUP(H2986,BD!BN$2:BO$51,2,FALSE))</f>
        <v>BLOQUE 61</v>
      </c>
      <c r="J2986" s="74" t="str">
        <f t="shared" si="194"/>
        <v>AU</v>
      </c>
      <c r="K2986" s="74" t="str">
        <f t="shared" si="195"/>
        <v>AUCA</v>
      </c>
      <c r="L2986" s="74" t="str">
        <f t="shared" si="195"/>
        <v>PAD Q</v>
      </c>
      <c r="M2986" s="74" t="str">
        <f t="shared" si="196"/>
        <v>AUCA-Q115</v>
      </c>
      <c r="N2986" s="71" t="s">
        <v>3382</v>
      </c>
    </row>
    <row r="2987" spans="1:14" hidden="1">
      <c r="A2987" s="74" t="s">
        <v>2968</v>
      </c>
      <c r="B2987" s="74" t="s">
        <v>6160</v>
      </c>
      <c r="C2987" s="74" t="s">
        <v>2743</v>
      </c>
      <c r="D2987" s="74" t="s">
        <v>8743</v>
      </c>
      <c r="E2987" s="74" t="s">
        <v>9301</v>
      </c>
      <c r="F2987" s="74" t="s">
        <v>9302</v>
      </c>
      <c r="G2987" s="74" t="s">
        <v>9302</v>
      </c>
      <c r="H2987" s="74" t="str">
        <f t="shared" si="193"/>
        <v>B61</v>
      </c>
      <c r="I2987" s="74" t="str">
        <f>IF(ISERROR(VLOOKUP(H2987,BD!BN$2:BO$51,2,FALSE)),"",VLOOKUP(H2987,BD!BN$2:BO$51,2,FALSE))</f>
        <v>BLOQUE 61</v>
      </c>
      <c r="J2987" s="74" t="str">
        <f t="shared" si="194"/>
        <v>AU</v>
      </c>
      <c r="K2987" s="74" t="str">
        <f t="shared" si="195"/>
        <v>AUCA</v>
      </c>
      <c r="L2987" s="74" t="str">
        <f t="shared" si="195"/>
        <v>PAD Q</v>
      </c>
      <c r="M2987" s="74" t="str">
        <f t="shared" si="196"/>
        <v>AUCA-Q116</v>
      </c>
      <c r="N2987" s="71" t="s">
        <v>3382</v>
      </c>
    </row>
    <row r="2988" spans="1:14" hidden="1">
      <c r="A2988" s="74" t="s">
        <v>2968</v>
      </c>
      <c r="B2988" s="74" t="s">
        <v>6160</v>
      </c>
      <c r="C2988" s="74" t="s">
        <v>2743</v>
      </c>
      <c r="D2988" s="74" t="s">
        <v>8743</v>
      </c>
      <c r="E2988" s="74" t="s">
        <v>9303</v>
      </c>
      <c r="F2988" s="74" t="s">
        <v>9304</v>
      </c>
      <c r="G2988" s="74" t="s">
        <v>9304</v>
      </c>
      <c r="H2988" s="74" t="str">
        <f t="shared" si="193"/>
        <v>B61</v>
      </c>
      <c r="I2988" s="74" t="str">
        <f>IF(ISERROR(VLOOKUP(H2988,BD!BN$2:BO$51,2,FALSE)),"",VLOOKUP(H2988,BD!BN$2:BO$51,2,FALSE))</f>
        <v>BLOQUE 61</v>
      </c>
      <c r="J2988" s="74" t="str">
        <f t="shared" si="194"/>
        <v>AU</v>
      </c>
      <c r="K2988" s="74" t="str">
        <f t="shared" si="195"/>
        <v>AUCA</v>
      </c>
      <c r="L2988" s="74" t="str">
        <f t="shared" si="195"/>
        <v>PAD Q</v>
      </c>
      <c r="M2988" s="74" t="str">
        <f t="shared" si="196"/>
        <v>AUCA-Q117</v>
      </c>
      <c r="N2988" s="71" t="s">
        <v>3382</v>
      </c>
    </row>
    <row r="2989" spans="1:14" hidden="1">
      <c r="A2989" s="74" t="s">
        <v>2968</v>
      </c>
      <c r="B2989" s="74" t="s">
        <v>6160</v>
      </c>
      <c r="C2989" s="74" t="s">
        <v>2743</v>
      </c>
      <c r="D2989" s="74" t="s">
        <v>8743</v>
      </c>
      <c r="E2989" s="74" t="s">
        <v>9305</v>
      </c>
      <c r="F2989" s="74" t="s">
        <v>9306</v>
      </c>
      <c r="G2989" s="74" t="s">
        <v>9306</v>
      </c>
      <c r="H2989" s="74" t="str">
        <f t="shared" si="193"/>
        <v>B61</v>
      </c>
      <c r="I2989" s="74" t="str">
        <f>IF(ISERROR(VLOOKUP(H2989,BD!BN$2:BO$51,2,FALSE)),"",VLOOKUP(H2989,BD!BN$2:BO$51,2,FALSE))</f>
        <v>BLOQUE 61</v>
      </c>
      <c r="J2989" s="74" t="str">
        <f t="shared" si="194"/>
        <v>AU</v>
      </c>
      <c r="K2989" s="74" t="str">
        <f t="shared" si="195"/>
        <v>AUCA</v>
      </c>
      <c r="L2989" s="74" t="str">
        <f t="shared" si="195"/>
        <v>PAD Q</v>
      </c>
      <c r="M2989" s="74" t="str">
        <f t="shared" si="196"/>
        <v>AUCA-Q118</v>
      </c>
      <c r="N2989" s="71" t="s">
        <v>3382</v>
      </c>
    </row>
    <row r="2990" spans="1:14" hidden="1">
      <c r="A2990" s="74" t="s">
        <v>2968</v>
      </c>
      <c r="B2990" s="74" t="s">
        <v>6160</v>
      </c>
      <c r="C2990" s="74" t="s">
        <v>2743</v>
      </c>
      <c r="D2990" s="74" t="s">
        <v>8743</v>
      </c>
      <c r="E2990" s="74" t="s">
        <v>9305</v>
      </c>
      <c r="F2990" s="74" t="s">
        <v>9306</v>
      </c>
      <c r="G2990" s="74" t="s">
        <v>9307</v>
      </c>
      <c r="H2990" s="74" t="str">
        <f t="shared" si="193"/>
        <v>B61</v>
      </c>
      <c r="I2990" s="74" t="str">
        <f>IF(ISERROR(VLOOKUP(H2990,BD!BN$2:BO$51,2,FALSE)),"",VLOOKUP(H2990,BD!BN$2:BO$51,2,FALSE))</f>
        <v>BLOQUE 61</v>
      </c>
      <c r="J2990" s="74" t="str">
        <f t="shared" si="194"/>
        <v>AU</v>
      </c>
      <c r="K2990" s="74" t="str">
        <f t="shared" si="195"/>
        <v>AUCA</v>
      </c>
      <c r="L2990" s="74" t="str">
        <f t="shared" si="195"/>
        <v>PAD Q</v>
      </c>
      <c r="M2990" s="74" t="str">
        <f t="shared" si="196"/>
        <v>AUCA-Q118S1</v>
      </c>
      <c r="N2990" s="71" t="s">
        <v>3382</v>
      </c>
    </row>
    <row r="2991" spans="1:14" hidden="1">
      <c r="A2991" s="74" t="s">
        <v>2968</v>
      </c>
      <c r="B2991" s="74" t="s">
        <v>6160</v>
      </c>
      <c r="C2991" s="74" t="s">
        <v>2743</v>
      </c>
      <c r="D2991" s="74" t="s">
        <v>8743</v>
      </c>
      <c r="E2991" s="74" t="s">
        <v>9308</v>
      </c>
      <c r="F2991" s="74" t="s">
        <v>9309</v>
      </c>
      <c r="G2991" s="74" t="s">
        <v>9309</v>
      </c>
      <c r="H2991" s="74" t="str">
        <f t="shared" si="193"/>
        <v>B61</v>
      </c>
      <c r="I2991" s="74" t="str">
        <f>IF(ISERROR(VLOOKUP(H2991,BD!BN$2:BO$51,2,FALSE)),"",VLOOKUP(H2991,BD!BN$2:BO$51,2,FALSE))</f>
        <v>BLOQUE 61</v>
      </c>
      <c r="J2991" s="74" t="str">
        <f t="shared" si="194"/>
        <v>AU</v>
      </c>
      <c r="K2991" s="74" t="str">
        <f t="shared" si="195"/>
        <v>AUCA</v>
      </c>
      <c r="L2991" s="74" t="str">
        <f t="shared" si="195"/>
        <v>PAD Q</v>
      </c>
      <c r="M2991" s="74" t="str">
        <f t="shared" si="196"/>
        <v>AUCA-Q159</v>
      </c>
      <c r="N2991" s="71" t="s">
        <v>3382</v>
      </c>
    </row>
    <row r="2992" spans="1:14" hidden="1">
      <c r="A2992" s="74" t="s">
        <v>2968</v>
      </c>
      <c r="B2992" s="74" t="s">
        <v>6160</v>
      </c>
      <c r="C2992" s="74" t="s">
        <v>2743</v>
      </c>
      <c r="D2992" s="74" t="s">
        <v>8743</v>
      </c>
      <c r="E2992" s="74" t="s">
        <v>9310</v>
      </c>
      <c r="F2992" s="74" t="s">
        <v>9311</v>
      </c>
      <c r="G2992" s="74" t="s">
        <v>9311</v>
      </c>
      <c r="H2992" s="74" t="str">
        <f t="shared" si="193"/>
        <v>B61</v>
      </c>
      <c r="I2992" s="74" t="str">
        <f>IF(ISERROR(VLOOKUP(H2992,BD!BN$2:BO$51,2,FALSE)),"",VLOOKUP(H2992,BD!BN$2:BO$51,2,FALSE))</f>
        <v>BLOQUE 61</v>
      </c>
      <c r="J2992" s="74" t="str">
        <f t="shared" si="194"/>
        <v>AU</v>
      </c>
      <c r="K2992" s="74" t="str">
        <f t="shared" si="195"/>
        <v>AUCA</v>
      </c>
      <c r="L2992" s="74" t="str">
        <f t="shared" si="195"/>
        <v>PAD Q</v>
      </c>
      <c r="M2992" s="74" t="str">
        <f t="shared" si="196"/>
        <v>AUCA-Q164</v>
      </c>
      <c r="N2992" s="71" t="s">
        <v>3382</v>
      </c>
    </row>
    <row r="2993" spans="1:14" hidden="1">
      <c r="A2993" s="74" t="s">
        <v>2968</v>
      </c>
      <c r="B2993" s="74" t="s">
        <v>6160</v>
      </c>
      <c r="C2993" s="74" t="s">
        <v>2743</v>
      </c>
      <c r="D2993" s="74" t="s">
        <v>8743</v>
      </c>
      <c r="E2993" s="74" t="s">
        <v>9312</v>
      </c>
      <c r="F2993" s="74" t="s">
        <v>9313</v>
      </c>
      <c r="G2993" s="74" t="s">
        <v>9313</v>
      </c>
      <c r="H2993" s="74" t="str">
        <f t="shared" si="193"/>
        <v>B61</v>
      </c>
      <c r="I2993" s="74" t="str">
        <f>IF(ISERROR(VLOOKUP(H2993,BD!BN$2:BO$51,2,FALSE)),"",VLOOKUP(H2993,BD!BN$2:BO$51,2,FALSE))</f>
        <v>BLOQUE 61</v>
      </c>
      <c r="J2993" s="74" t="str">
        <f t="shared" si="194"/>
        <v>AU</v>
      </c>
      <c r="K2993" s="74" t="str">
        <f t="shared" si="195"/>
        <v>AUCA</v>
      </c>
      <c r="L2993" s="74" t="str">
        <f t="shared" si="195"/>
        <v>PAD Q</v>
      </c>
      <c r="M2993" s="74" t="str">
        <f t="shared" si="196"/>
        <v>AUCA-Q173</v>
      </c>
      <c r="N2993" s="71" t="s">
        <v>3382</v>
      </c>
    </row>
    <row r="2994" spans="1:14" hidden="1">
      <c r="A2994" s="74" t="s">
        <v>2968</v>
      </c>
      <c r="B2994" s="74" t="s">
        <v>6160</v>
      </c>
      <c r="C2994" s="74" t="s">
        <v>2743</v>
      </c>
      <c r="D2994" s="74" t="s">
        <v>8743</v>
      </c>
      <c r="E2994" s="74" t="s">
        <v>9314</v>
      </c>
      <c r="F2994" s="74" t="s">
        <v>9315</v>
      </c>
      <c r="G2994" s="74" t="s">
        <v>9315</v>
      </c>
      <c r="H2994" s="74" t="str">
        <f t="shared" si="193"/>
        <v>B61</v>
      </c>
      <c r="I2994" s="74" t="str">
        <f>IF(ISERROR(VLOOKUP(H2994,BD!BN$2:BO$51,2,FALSE)),"",VLOOKUP(H2994,BD!BN$2:BO$51,2,FALSE))</f>
        <v>BLOQUE 61</v>
      </c>
      <c r="J2994" s="74" t="str">
        <f t="shared" si="194"/>
        <v>AU</v>
      </c>
      <c r="K2994" s="74" t="str">
        <f t="shared" si="195"/>
        <v>AUCA</v>
      </c>
      <c r="L2994" s="74" t="str">
        <f t="shared" si="195"/>
        <v>PAD Q</v>
      </c>
      <c r="M2994" s="74" t="str">
        <f t="shared" si="196"/>
        <v>AUCA-Q174</v>
      </c>
      <c r="N2994" s="71" t="s">
        <v>3382</v>
      </c>
    </row>
    <row r="2995" spans="1:14" hidden="1">
      <c r="A2995" s="74" t="s">
        <v>2968</v>
      </c>
      <c r="B2995" s="74" t="s">
        <v>6160</v>
      </c>
      <c r="C2995" s="74" t="s">
        <v>2743</v>
      </c>
      <c r="D2995" s="74" t="s">
        <v>8743</v>
      </c>
      <c r="E2995" s="74" t="s">
        <v>9314</v>
      </c>
      <c r="F2995" s="74" t="s">
        <v>9315</v>
      </c>
      <c r="G2995" s="74" t="s">
        <v>9316</v>
      </c>
      <c r="H2995" s="74" t="str">
        <f t="shared" si="193"/>
        <v>B61</v>
      </c>
      <c r="I2995" s="74" t="str">
        <f>IF(ISERROR(VLOOKUP(H2995,BD!BN$2:BO$51,2,FALSE)),"",VLOOKUP(H2995,BD!BN$2:BO$51,2,FALSE))</f>
        <v>BLOQUE 61</v>
      </c>
      <c r="J2995" s="74" t="str">
        <f t="shared" si="194"/>
        <v>AU</v>
      </c>
      <c r="K2995" s="74" t="str">
        <f t="shared" ref="K2995:L3010" si="197">+C2995</f>
        <v>AUCA</v>
      </c>
      <c r="L2995" s="74" t="str">
        <f t="shared" si="197"/>
        <v>PAD Q</v>
      </c>
      <c r="M2995" s="74" t="str">
        <f t="shared" si="196"/>
        <v>AUCA-Q174S1</v>
      </c>
      <c r="N2995" s="71" t="s">
        <v>3382</v>
      </c>
    </row>
    <row r="2996" spans="1:14" hidden="1">
      <c r="A2996" s="74" t="s">
        <v>2968</v>
      </c>
      <c r="B2996" s="74" t="s">
        <v>6160</v>
      </c>
      <c r="C2996" s="74" t="s">
        <v>2743</v>
      </c>
      <c r="D2996" s="74" t="s">
        <v>7412</v>
      </c>
      <c r="E2996" s="74" t="s">
        <v>9317</v>
      </c>
      <c r="F2996" s="74" t="s">
        <v>9318</v>
      </c>
      <c r="G2996" s="74" t="s">
        <v>9318</v>
      </c>
      <c r="H2996" s="74" t="str">
        <f t="shared" si="193"/>
        <v>B61</v>
      </c>
      <c r="I2996" s="74" t="str">
        <f>IF(ISERROR(VLOOKUP(H2996,BD!BN$2:BO$51,2,FALSE)),"",VLOOKUP(H2996,BD!BN$2:BO$51,2,FALSE))</f>
        <v>BLOQUE 61</v>
      </c>
      <c r="J2996" s="74" t="str">
        <f t="shared" si="194"/>
        <v>AU</v>
      </c>
      <c r="K2996" s="74" t="str">
        <f t="shared" si="197"/>
        <v>AUCA</v>
      </c>
      <c r="L2996" s="74" t="str">
        <f t="shared" si="197"/>
        <v>PAD R</v>
      </c>
      <c r="M2996" s="74" t="str">
        <f t="shared" si="196"/>
        <v>AUCA-R128</v>
      </c>
      <c r="N2996" s="71" t="s">
        <v>3578</v>
      </c>
    </row>
    <row r="2997" spans="1:14" hidden="1">
      <c r="A2997" s="74" t="s">
        <v>2968</v>
      </c>
      <c r="B2997" s="74" t="s">
        <v>6160</v>
      </c>
      <c r="C2997" s="74" t="s">
        <v>2743</v>
      </c>
      <c r="D2997" s="74" t="s">
        <v>7412</v>
      </c>
      <c r="E2997" s="74" t="s">
        <v>9319</v>
      </c>
      <c r="F2997" s="74" t="s">
        <v>9320</v>
      </c>
      <c r="G2997" s="74" t="s">
        <v>9320</v>
      </c>
      <c r="H2997" s="74" t="str">
        <f t="shared" si="193"/>
        <v>B61</v>
      </c>
      <c r="I2997" s="74" t="str">
        <f>IF(ISERROR(VLOOKUP(H2997,BD!BN$2:BO$51,2,FALSE)),"",VLOOKUP(H2997,BD!BN$2:BO$51,2,FALSE))</f>
        <v>BLOQUE 61</v>
      </c>
      <c r="J2997" s="74" t="str">
        <f t="shared" si="194"/>
        <v>AU</v>
      </c>
      <c r="K2997" s="74" t="str">
        <f t="shared" si="197"/>
        <v>AUCA</v>
      </c>
      <c r="L2997" s="74" t="str">
        <f t="shared" si="197"/>
        <v>PAD R</v>
      </c>
      <c r="M2997" s="74" t="str">
        <f t="shared" si="196"/>
        <v>AUCA-R130</v>
      </c>
      <c r="N2997" s="71" t="s">
        <v>3578</v>
      </c>
    </row>
    <row r="2998" spans="1:14" hidden="1">
      <c r="A2998" s="74" t="s">
        <v>2968</v>
      </c>
      <c r="B2998" s="74" t="s">
        <v>6160</v>
      </c>
      <c r="C2998" s="74" t="s">
        <v>9321</v>
      </c>
      <c r="D2998" s="74" t="s">
        <v>3489</v>
      </c>
      <c r="E2998" s="74" t="s">
        <v>9322</v>
      </c>
      <c r="F2998" s="74" t="s">
        <v>9323</v>
      </c>
      <c r="G2998" s="74" t="s">
        <v>9323</v>
      </c>
      <c r="H2998" s="74" t="str">
        <f t="shared" si="193"/>
        <v>B61</v>
      </c>
      <c r="I2998" s="74" t="str">
        <f>IF(ISERROR(VLOOKUP(H2998,BD!BN$2:BO$51,2,FALSE)),"",VLOOKUP(H2998,BD!BN$2:BO$51,2,FALSE))</f>
        <v>BLOQUE 61</v>
      </c>
      <c r="J2998" s="74" t="str">
        <f t="shared" si="194"/>
        <v>AU</v>
      </c>
      <c r="K2998" s="74" t="str">
        <f t="shared" si="197"/>
        <v>AUCA ESTE</v>
      </c>
      <c r="L2998" s="74" t="str">
        <f t="shared" si="197"/>
        <v>PAD A</v>
      </c>
      <c r="M2998" s="74" t="str">
        <f t="shared" si="196"/>
        <v>AUCA ESTE-A001</v>
      </c>
      <c r="N2998" s="71" t="s">
        <v>3382</v>
      </c>
    </row>
    <row r="2999" spans="1:14" hidden="1">
      <c r="A2999" s="74" t="s">
        <v>2968</v>
      </c>
      <c r="B2999" s="74" t="s">
        <v>6160</v>
      </c>
      <c r="C2999" s="74" t="s">
        <v>2753</v>
      </c>
      <c r="D2999" s="74" t="s">
        <v>3374</v>
      </c>
      <c r="E2999" s="74" t="s">
        <v>9324</v>
      </c>
      <c r="F2999" s="74" t="s">
        <v>9325</v>
      </c>
      <c r="G2999" s="74" t="s">
        <v>9325</v>
      </c>
      <c r="H2999" s="74" t="str">
        <f t="shared" si="193"/>
        <v>B61</v>
      </c>
      <c r="I2999" s="74" t="str">
        <f>IF(ISERROR(VLOOKUP(H2999,BD!BN$2:BO$51,2,FALSE)),"",VLOOKUP(H2999,BD!BN$2:BO$51,2,FALSE))</f>
        <v>BLOQUE 61</v>
      </c>
      <c r="J2999" s="74" t="str">
        <f t="shared" si="194"/>
        <v>AU</v>
      </c>
      <c r="K2999" s="74" t="str">
        <f t="shared" si="197"/>
        <v>AUCA SUR</v>
      </c>
      <c r="L2999" s="74" t="str">
        <f t="shared" si="197"/>
        <v>PAD</v>
      </c>
      <c r="M2999" s="74" t="str">
        <f t="shared" si="196"/>
        <v>AUCA SUR-003</v>
      </c>
      <c r="N2999" s="71" t="s">
        <v>3382</v>
      </c>
    </row>
    <row r="3000" spans="1:14" hidden="1">
      <c r="A3000" s="74" t="s">
        <v>2968</v>
      </c>
      <c r="B3000" s="74" t="s">
        <v>6160</v>
      </c>
      <c r="C3000" s="74" t="s">
        <v>2753</v>
      </c>
      <c r="D3000" s="74" t="s">
        <v>3489</v>
      </c>
      <c r="E3000" s="74" t="s">
        <v>9326</v>
      </c>
      <c r="F3000" s="74" t="s">
        <v>9327</v>
      </c>
      <c r="G3000" s="74" t="s">
        <v>9327</v>
      </c>
      <c r="H3000" s="74" t="str">
        <f t="shared" si="193"/>
        <v>B61</v>
      </c>
      <c r="I3000" s="74" t="str">
        <f>IF(ISERROR(VLOOKUP(H3000,BD!BN$2:BO$51,2,FALSE)),"",VLOOKUP(H3000,BD!BN$2:BO$51,2,FALSE))</f>
        <v>BLOQUE 61</v>
      </c>
      <c r="J3000" s="74" t="str">
        <f t="shared" si="194"/>
        <v>AU</v>
      </c>
      <c r="K3000" s="74" t="str">
        <f t="shared" si="197"/>
        <v>AUCA SUR</v>
      </c>
      <c r="L3000" s="74" t="str">
        <f t="shared" si="197"/>
        <v>PAD A</v>
      </c>
      <c r="M3000" s="74" t="str">
        <f t="shared" si="196"/>
        <v>AUCA SUR-A018</v>
      </c>
      <c r="N3000" s="71" t="s">
        <v>3382</v>
      </c>
    </row>
    <row r="3001" spans="1:14" hidden="1">
      <c r="A3001" s="74" t="s">
        <v>2968</v>
      </c>
      <c r="B3001" s="74" t="s">
        <v>6160</v>
      </c>
      <c r="C3001" s="74" t="s">
        <v>2753</v>
      </c>
      <c r="D3001" s="74" t="s">
        <v>3489</v>
      </c>
      <c r="E3001" s="74" t="s">
        <v>9328</v>
      </c>
      <c r="F3001" s="74" t="s">
        <v>9329</v>
      </c>
      <c r="G3001" s="74" t="s">
        <v>9329</v>
      </c>
      <c r="H3001" s="74" t="str">
        <f t="shared" si="193"/>
        <v>B61</v>
      </c>
      <c r="I3001" s="74" t="str">
        <f>IF(ISERROR(VLOOKUP(H3001,BD!BN$2:BO$51,2,FALSE)),"",VLOOKUP(H3001,BD!BN$2:BO$51,2,FALSE))</f>
        <v>BLOQUE 61</v>
      </c>
      <c r="J3001" s="74" t="str">
        <f t="shared" si="194"/>
        <v>AU</v>
      </c>
      <c r="K3001" s="74" t="str">
        <f t="shared" si="197"/>
        <v>AUCA SUR</v>
      </c>
      <c r="L3001" s="74" t="str">
        <f t="shared" si="197"/>
        <v>PAD A</v>
      </c>
      <c r="M3001" s="74" t="str">
        <f t="shared" si="196"/>
        <v>AUCA SUR-A007</v>
      </c>
      <c r="N3001" s="71" t="s">
        <v>3382</v>
      </c>
    </row>
    <row r="3002" spans="1:14" hidden="1">
      <c r="A3002" s="74" t="s">
        <v>2968</v>
      </c>
      <c r="B3002" s="74" t="s">
        <v>6160</v>
      </c>
      <c r="C3002" s="74" t="s">
        <v>2753</v>
      </c>
      <c r="D3002" s="74" t="s">
        <v>3489</v>
      </c>
      <c r="E3002" s="74" t="s">
        <v>9330</v>
      </c>
      <c r="F3002" s="74" t="s">
        <v>9331</v>
      </c>
      <c r="G3002" s="74" t="s">
        <v>9331</v>
      </c>
      <c r="H3002" s="74" t="str">
        <f t="shared" si="193"/>
        <v>B61</v>
      </c>
      <c r="I3002" s="74" t="str">
        <f>IF(ISERROR(VLOOKUP(H3002,BD!BN$2:BO$51,2,FALSE)),"",VLOOKUP(H3002,BD!BN$2:BO$51,2,FALSE))</f>
        <v>BLOQUE 61</v>
      </c>
      <c r="J3002" s="74" t="str">
        <f t="shared" si="194"/>
        <v>AU</v>
      </c>
      <c r="K3002" s="74" t="str">
        <f t="shared" si="197"/>
        <v>AUCA SUR</v>
      </c>
      <c r="L3002" s="74" t="str">
        <f t="shared" si="197"/>
        <v>PAD A</v>
      </c>
      <c r="M3002" s="74" t="str">
        <f t="shared" si="196"/>
        <v>AUCA SUR-A020</v>
      </c>
      <c r="N3002" s="71" t="s">
        <v>3382</v>
      </c>
    </row>
    <row r="3003" spans="1:14" hidden="1">
      <c r="A3003" s="74" t="s">
        <v>2968</v>
      </c>
      <c r="B3003" s="74" t="s">
        <v>6160</v>
      </c>
      <c r="C3003" s="74" t="s">
        <v>2753</v>
      </c>
      <c r="D3003" s="74" t="s">
        <v>3489</v>
      </c>
      <c r="E3003" s="74" t="s">
        <v>9332</v>
      </c>
      <c r="F3003" s="74" t="s">
        <v>9333</v>
      </c>
      <c r="G3003" s="74" t="s">
        <v>9333</v>
      </c>
      <c r="H3003" s="74" t="str">
        <f t="shared" si="193"/>
        <v>B61</v>
      </c>
      <c r="I3003" s="74" t="str">
        <f>IF(ISERROR(VLOOKUP(H3003,BD!BN$2:BO$51,2,FALSE)),"",VLOOKUP(H3003,BD!BN$2:BO$51,2,FALSE))</f>
        <v>BLOQUE 61</v>
      </c>
      <c r="J3003" s="74" t="str">
        <f t="shared" si="194"/>
        <v>AU</v>
      </c>
      <c r="K3003" s="74" t="str">
        <f t="shared" si="197"/>
        <v>AUCA SUR</v>
      </c>
      <c r="L3003" s="74" t="str">
        <f t="shared" si="197"/>
        <v>PAD A</v>
      </c>
      <c r="M3003" s="74" t="str">
        <f t="shared" si="196"/>
        <v>AUCA SUR-A001</v>
      </c>
      <c r="N3003" s="71" t="s">
        <v>3382</v>
      </c>
    </row>
    <row r="3004" spans="1:14" hidden="1">
      <c r="A3004" s="74" t="s">
        <v>2968</v>
      </c>
      <c r="B3004" s="74" t="s">
        <v>6160</v>
      </c>
      <c r="C3004" s="74" t="s">
        <v>2753</v>
      </c>
      <c r="D3004" s="74" t="s">
        <v>3489</v>
      </c>
      <c r="E3004" s="75" t="s">
        <v>9334</v>
      </c>
      <c r="F3004" s="74" t="s">
        <v>9327</v>
      </c>
      <c r="G3004" s="74" t="s">
        <v>9335</v>
      </c>
      <c r="H3004" s="74" t="str">
        <f t="shared" si="193"/>
        <v>B61</v>
      </c>
      <c r="I3004" s="74" t="str">
        <f>IF(ISERROR(VLOOKUP(H3004,BD!BN$2:BO$51,2,FALSE)),"",VLOOKUP(H3004,BD!BN$2:BO$51,2,FALSE))</f>
        <v>BLOQUE 61</v>
      </c>
      <c r="J3004" s="74" t="str">
        <f t="shared" si="194"/>
        <v>AU</v>
      </c>
      <c r="K3004" s="74" t="str">
        <f t="shared" si="197"/>
        <v>AUCA SUR</v>
      </c>
      <c r="L3004" s="74" t="str">
        <f t="shared" si="197"/>
        <v>PAD A</v>
      </c>
      <c r="M3004" s="74" t="str">
        <f t="shared" si="196"/>
        <v>AUCA SUR-A018S1</v>
      </c>
      <c r="N3004" s="71" t="s">
        <v>3382</v>
      </c>
    </row>
    <row r="3005" spans="1:14" hidden="1">
      <c r="A3005" s="74" t="s">
        <v>2968</v>
      </c>
      <c r="B3005" s="74" t="s">
        <v>6160</v>
      </c>
      <c r="C3005" s="74" t="s">
        <v>2753</v>
      </c>
      <c r="D3005" s="74" t="s">
        <v>3489</v>
      </c>
      <c r="E3005" s="74" t="s">
        <v>9336</v>
      </c>
      <c r="F3005" s="74" t="s">
        <v>9337</v>
      </c>
      <c r="G3005" s="74" t="s">
        <v>9337</v>
      </c>
      <c r="H3005" s="74" t="str">
        <f t="shared" si="193"/>
        <v>B61</v>
      </c>
      <c r="I3005" s="74" t="str">
        <f>IF(ISERROR(VLOOKUP(H3005,BD!BN$2:BO$51,2,FALSE)),"",VLOOKUP(H3005,BD!BN$2:BO$51,2,FALSE))</f>
        <v>BLOQUE 61</v>
      </c>
      <c r="J3005" s="74" t="str">
        <f t="shared" si="194"/>
        <v>AU</v>
      </c>
      <c r="K3005" s="74" t="str">
        <f t="shared" si="197"/>
        <v>AUCA SUR</v>
      </c>
      <c r="L3005" s="74" t="str">
        <f t="shared" si="197"/>
        <v>PAD A</v>
      </c>
      <c r="M3005" s="74" t="str">
        <f t="shared" si="196"/>
        <v>AUCA SUR-A006</v>
      </c>
      <c r="N3005" s="71" t="s">
        <v>3382</v>
      </c>
    </row>
    <row r="3006" spans="1:14" hidden="1">
      <c r="A3006" s="74" t="s">
        <v>2968</v>
      </c>
      <c r="B3006" s="74" t="s">
        <v>6160</v>
      </c>
      <c r="C3006" s="74" t="s">
        <v>2753</v>
      </c>
      <c r="D3006" s="74" t="s">
        <v>3489</v>
      </c>
      <c r="E3006" s="74" t="s">
        <v>9338</v>
      </c>
      <c r="F3006" s="74" t="s">
        <v>9339</v>
      </c>
      <c r="G3006" s="74" t="s">
        <v>9339</v>
      </c>
      <c r="H3006" s="74" t="str">
        <f t="shared" si="193"/>
        <v>B61</v>
      </c>
      <c r="I3006" s="74" t="str">
        <f>IF(ISERROR(VLOOKUP(H3006,BD!BN$2:BO$51,2,FALSE)),"",VLOOKUP(H3006,BD!BN$2:BO$51,2,FALSE))</f>
        <v>BLOQUE 61</v>
      </c>
      <c r="J3006" s="74" t="str">
        <f t="shared" si="194"/>
        <v>AU</v>
      </c>
      <c r="K3006" s="74" t="str">
        <f t="shared" si="197"/>
        <v>AUCA SUR</v>
      </c>
      <c r="L3006" s="74" t="str">
        <f t="shared" si="197"/>
        <v>PAD A</v>
      </c>
      <c r="M3006" s="74" t="str">
        <f t="shared" si="196"/>
        <v>AUCA SUR-A005</v>
      </c>
      <c r="N3006" s="71" t="s">
        <v>3382</v>
      </c>
    </row>
    <row r="3007" spans="1:14" hidden="1">
      <c r="A3007" s="74" t="s">
        <v>2968</v>
      </c>
      <c r="B3007" s="74" t="s">
        <v>6160</v>
      </c>
      <c r="C3007" s="74" t="s">
        <v>2753</v>
      </c>
      <c r="D3007" s="74" t="s">
        <v>3516</v>
      </c>
      <c r="E3007" s="74" t="s">
        <v>9340</v>
      </c>
      <c r="F3007" s="74" t="s">
        <v>9341</v>
      </c>
      <c r="G3007" s="74" t="s">
        <v>9341</v>
      </c>
      <c r="H3007" s="74" t="str">
        <f t="shared" si="193"/>
        <v>B61</v>
      </c>
      <c r="I3007" s="74" t="str">
        <f>IF(ISERROR(VLOOKUP(H3007,BD!BN$2:BO$51,2,FALSE)),"",VLOOKUP(H3007,BD!BN$2:BO$51,2,FALSE))</f>
        <v>BLOQUE 61</v>
      </c>
      <c r="J3007" s="74" t="str">
        <f t="shared" si="194"/>
        <v>AU</v>
      </c>
      <c r="K3007" s="74" t="str">
        <f t="shared" si="197"/>
        <v>AUCA SUR</v>
      </c>
      <c r="L3007" s="74" t="str">
        <f t="shared" si="197"/>
        <v>PAD B</v>
      </c>
      <c r="M3007" s="74" t="str">
        <f t="shared" si="196"/>
        <v>AUCA SUR-B008</v>
      </c>
      <c r="N3007" s="71" t="s">
        <v>3382</v>
      </c>
    </row>
    <row r="3008" spans="1:14" hidden="1">
      <c r="A3008" s="74" t="s">
        <v>2968</v>
      </c>
      <c r="B3008" s="74" t="s">
        <v>6160</v>
      </c>
      <c r="C3008" s="74" t="s">
        <v>2753</v>
      </c>
      <c r="D3008" s="74" t="s">
        <v>3516</v>
      </c>
      <c r="E3008" s="74" t="s">
        <v>9342</v>
      </c>
      <c r="F3008" s="74" t="s">
        <v>9343</v>
      </c>
      <c r="G3008" s="74" t="s">
        <v>9343</v>
      </c>
      <c r="H3008" s="74" t="str">
        <f t="shared" si="193"/>
        <v>B61</v>
      </c>
      <c r="I3008" s="74" t="str">
        <f>IF(ISERROR(VLOOKUP(H3008,BD!BN$2:BO$51,2,FALSE)),"",VLOOKUP(H3008,BD!BN$2:BO$51,2,FALSE))</f>
        <v>BLOQUE 61</v>
      </c>
      <c r="J3008" s="74" t="str">
        <f t="shared" si="194"/>
        <v>AU</v>
      </c>
      <c r="K3008" s="74" t="str">
        <f t="shared" si="197"/>
        <v>AUCA SUR</v>
      </c>
      <c r="L3008" s="74" t="str">
        <f t="shared" si="197"/>
        <v>PAD B</v>
      </c>
      <c r="M3008" s="74" t="str">
        <f t="shared" si="196"/>
        <v>AUCA SUR-B019</v>
      </c>
      <c r="N3008" s="71" t="s">
        <v>3382</v>
      </c>
    </row>
    <row r="3009" spans="1:14" hidden="1">
      <c r="A3009" s="74" t="s">
        <v>2968</v>
      </c>
      <c r="B3009" s="74" t="s">
        <v>6160</v>
      </c>
      <c r="C3009" s="74" t="s">
        <v>2753</v>
      </c>
      <c r="D3009" s="74" t="s">
        <v>3516</v>
      </c>
      <c r="E3009" s="74" t="s">
        <v>9344</v>
      </c>
      <c r="F3009" s="74" t="s">
        <v>9345</v>
      </c>
      <c r="G3009" s="74" t="s">
        <v>9345</v>
      </c>
      <c r="H3009" s="74" t="str">
        <f t="shared" si="193"/>
        <v>B61</v>
      </c>
      <c r="I3009" s="74" t="str">
        <f>IF(ISERROR(VLOOKUP(H3009,BD!BN$2:BO$51,2,FALSE)),"",VLOOKUP(H3009,BD!BN$2:BO$51,2,FALSE))</f>
        <v>BLOQUE 61</v>
      </c>
      <c r="J3009" s="74" t="str">
        <f t="shared" si="194"/>
        <v>AU</v>
      </c>
      <c r="K3009" s="74" t="str">
        <f t="shared" si="197"/>
        <v>AUCA SUR</v>
      </c>
      <c r="L3009" s="74" t="str">
        <f t="shared" si="197"/>
        <v>PAD B</v>
      </c>
      <c r="M3009" s="74" t="str">
        <f t="shared" si="196"/>
        <v>AUCA SUR-B004</v>
      </c>
      <c r="N3009" s="71" t="s">
        <v>3382</v>
      </c>
    </row>
    <row r="3010" spans="1:14" hidden="1">
      <c r="A3010" s="74" t="s">
        <v>2968</v>
      </c>
      <c r="B3010" s="74" t="s">
        <v>6160</v>
      </c>
      <c r="C3010" s="74" t="s">
        <v>2753</v>
      </c>
      <c r="D3010" s="74" t="s">
        <v>3516</v>
      </c>
      <c r="E3010" s="74" t="s">
        <v>9346</v>
      </c>
      <c r="F3010" s="74" t="s">
        <v>9347</v>
      </c>
      <c r="G3010" s="74" t="s">
        <v>9347</v>
      </c>
      <c r="H3010" s="74" t="str">
        <f t="shared" si="193"/>
        <v>B61</v>
      </c>
      <c r="I3010" s="74" t="str">
        <f>IF(ISERROR(VLOOKUP(H3010,BD!BN$2:BO$51,2,FALSE)),"",VLOOKUP(H3010,BD!BN$2:BO$51,2,FALSE))</f>
        <v>BLOQUE 61</v>
      </c>
      <c r="J3010" s="74" t="str">
        <f t="shared" si="194"/>
        <v>AU</v>
      </c>
      <c r="K3010" s="74" t="str">
        <f t="shared" si="197"/>
        <v>AUCA SUR</v>
      </c>
      <c r="L3010" s="74" t="str">
        <f t="shared" si="197"/>
        <v>PAD B</v>
      </c>
      <c r="M3010" s="74" t="str">
        <f t="shared" si="196"/>
        <v>AUCA SUR-B009</v>
      </c>
      <c r="N3010" s="71" t="s">
        <v>3382</v>
      </c>
    </row>
    <row r="3011" spans="1:14" hidden="1">
      <c r="A3011" s="74" t="s">
        <v>2968</v>
      </c>
      <c r="B3011" s="74" t="s">
        <v>6160</v>
      </c>
      <c r="C3011" s="74" t="s">
        <v>2753</v>
      </c>
      <c r="D3011" s="74" t="s">
        <v>3516</v>
      </c>
      <c r="E3011" s="74" t="s">
        <v>9348</v>
      </c>
      <c r="F3011" s="74" t="s">
        <v>9349</v>
      </c>
      <c r="G3011" s="74" t="s">
        <v>9349</v>
      </c>
      <c r="H3011" s="74" t="str">
        <f t="shared" ref="H3011:H3074" si="198">+A3011</f>
        <v>B61</v>
      </c>
      <c r="I3011" s="74" t="str">
        <f>IF(ISERROR(VLOOKUP(H3011,BD!BN$2:BO$51,2,FALSE)),"",VLOOKUP(H3011,BD!BN$2:BO$51,2,FALSE))</f>
        <v>BLOQUE 61</v>
      </c>
      <c r="J3011" s="74" t="str">
        <f t="shared" ref="J3011:J3074" si="199">IF(B3011="","",B3011)</f>
        <v>AU</v>
      </c>
      <c r="K3011" s="74" t="str">
        <f t="shared" ref="K3011:L3047" si="200">+C3011</f>
        <v>AUCA SUR</v>
      </c>
      <c r="L3011" s="74" t="str">
        <f t="shared" si="200"/>
        <v>PAD B</v>
      </c>
      <c r="M3011" s="74" t="str">
        <f t="shared" si="196"/>
        <v>AUCA SUR-B017</v>
      </c>
      <c r="N3011" s="71" t="s">
        <v>3382</v>
      </c>
    </row>
    <row r="3012" spans="1:14" hidden="1">
      <c r="A3012" s="74" t="s">
        <v>2968</v>
      </c>
      <c r="B3012" s="74" t="s">
        <v>6160</v>
      </c>
      <c r="C3012" s="74" t="s">
        <v>2753</v>
      </c>
      <c r="D3012" s="74" t="s">
        <v>3519</v>
      </c>
      <c r="E3012" s="74" t="s">
        <v>9350</v>
      </c>
      <c r="F3012" s="74" t="s">
        <v>9351</v>
      </c>
      <c r="G3012" s="74" t="s">
        <v>9351</v>
      </c>
      <c r="H3012" s="74" t="str">
        <f t="shared" si="198"/>
        <v>B61</v>
      </c>
      <c r="I3012" s="74" t="str">
        <f>IF(ISERROR(VLOOKUP(H3012,BD!BN$2:BO$51,2,FALSE)),"",VLOOKUP(H3012,BD!BN$2:BO$51,2,FALSE))</f>
        <v>BLOQUE 61</v>
      </c>
      <c r="J3012" s="74" t="str">
        <f t="shared" si="199"/>
        <v>AU</v>
      </c>
      <c r="K3012" s="74" t="str">
        <f t="shared" si="200"/>
        <v>AUCA SUR</v>
      </c>
      <c r="L3012" s="74" t="str">
        <f t="shared" si="200"/>
        <v>PAD C</v>
      </c>
      <c r="M3012" s="74" t="str">
        <f t="shared" si="196"/>
        <v>AUCA SUR-C012</v>
      </c>
      <c r="N3012" s="71" t="s">
        <v>3382</v>
      </c>
    </row>
    <row r="3013" spans="1:14" hidden="1">
      <c r="A3013" s="74" t="s">
        <v>2968</v>
      </c>
      <c r="B3013" s="74" t="s">
        <v>6160</v>
      </c>
      <c r="C3013" s="74" t="s">
        <v>2753</v>
      </c>
      <c r="D3013" s="74" t="s">
        <v>3519</v>
      </c>
      <c r="E3013" s="75" t="s">
        <v>9352</v>
      </c>
      <c r="F3013" s="74" t="s">
        <v>9353</v>
      </c>
      <c r="G3013" s="74" t="s">
        <v>9354</v>
      </c>
      <c r="H3013" s="74" t="str">
        <f t="shared" si="198"/>
        <v>B61</v>
      </c>
      <c r="I3013" s="74" t="str">
        <f>IF(ISERROR(VLOOKUP(H3013,BD!BN$2:BO$51,2,FALSE)),"",VLOOKUP(H3013,BD!BN$2:BO$51,2,FALSE))</f>
        <v>BLOQUE 61</v>
      </c>
      <c r="J3013" s="74" t="str">
        <f t="shared" si="199"/>
        <v>AU</v>
      </c>
      <c r="K3013" s="74" t="str">
        <f t="shared" si="200"/>
        <v>AUCA SUR</v>
      </c>
      <c r="L3013" s="74" t="str">
        <f t="shared" si="200"/>
        <v>PAD C</v>
      </c>
      <c r="M3013" s="74" t="str">
        <f t="shared" si="196"/>
        <v>AUCA SUR-C013ML</v>
      </c>
      <c r="N3013" s="71" t="s">
        <v>3382</v>
      </c>
    </row>
    <row r="3014" spans="1:14" hidden="1">
      <c r="A3014" s="74" t="s">
        <v>2968</v>
      </c>
      <c r="B3014" s="74" t="s">
        <v>6160</v>
      </c>
      <c r="C3014" s="74" t="s">
        <v>2753</v>
      </c>
      <c r="D3014" s="74" t="s">
        <v>3519</v>
      </c>
      <c r="E3014" s="75" t="s">
        <v>9352</v>
      </c>
      <c r="F3014" s="74" t="s">
        <v>9353</v>
      </c>
      <c r="G3014" s="74" t="s">
        <v>9355</v>
      </c>
      <c r="H3014" s="74" t="str">
        <f t="shared" si="198"/>
        <v>B61</v>
      </c>
      <c r="I3014" s="74" t="str">
        <f>IF(ISERROR(VLOOKUP(H3014,BD!BN$2:BO$51,2,FALSE)),"",VLOOKUP(H3014,BD!BN$2:BO$51,2,FALSE))</f>
        <v>BLOQUE 61</v>
      </c>
      <c r="J3014" s="74" t="str">
        <f t="shared" si="199"/>
        <v>AU</v>
      </c>
      <c r="K3014" s="74" t="str">
        <f t="shared" si="200"/>
        <v>AUCA SUR</v>
      </c>
      <c r="L3014" s="74" t="str">
        <f t="shared" si="200"/>
        <v>PAD C</v>
      </c>
      <c r="M3014" s="74" t="str">
        <f t="shared" si="196"/>
        <v>AUCA SUR-C013MLM2</v>
      </c>
      <c r="N3014" s="71" t="s">
        <v>3382</v>
      </c>
    </row>
    <row r="3015" spans="1:14" hidden="1">
      <c r="A3015" s="74" t="s">
        <v>2968</v>
      </c>
      <c r="B3015" s="74" t="s">
        <v>6160</v>
      </c>
      <c r="C3015" s="74" t="s">
        <v>2753</v>
      </c>
      <c r="D3015" s="74" t="s">
        <v>3519</v>
      </c>
      <c r="E3015" s="74" t="s">
        <v>9356</v>
      </c>
      <c r="F3015" s="74" t="s">
        <v>9357</v>
      </c>
      <c r="G3015" s="74" t="s">
        <v>9357</v>
      </c>
      <c r="H3015" s="74" t="str">
        <f t="shared" si="198"/>
        <v>B61</v>
      </c>
      <c r="I3015" s="74" t="str">
        <f>IF(ISERROR(VLOOKUP(H3015,BD!BN$2:BO$51,2,FALSE)),"",VLOOKUP(H3015,BD!BN$2:BO$51,2,FALSE))</f>
        <v>BLOQUE 61</v>
      </c>
      <c r="J3015" s="74" t="str">
        <f t="shared" si="199"/>
        <v>AU</v>
      </c>
      <c r="K3015" s="74" t="str">
        <f t="shared" si="200"/>
        <v>AUCA SUR</v>
      </c>
      <c r="L3015" s="74" t="str">
        <f t="shared" si="200"/>
        <v>PAD C</v>
      </c>
      <c r="M3015" s="74" t="str">
        <f t="shared" si="196"/>
        <v>AUCA SUR-C032</v>
      </c>
      <c r="N3015" s="71" t="s">
        <v>3382</v>
      </c>
    </row>
    <row r="3016" spans="1:14" hidden="1">
      <c r="A3016" s="74" t="s">
        <v>2968</v>
      </c>
      <c r="B3016" s="74" t="s">
        <v>6160</v>
      </c>
      <c r="C3016" s="74" t="s">
        <v>2753</v>
      </c>
      <c r="D3016" s="74" t="s">
        <v>3519</v>
      </c>
      <c r="E3016" s="74" t="s">
        <v>9356</v>
      </c>
      <c r="F3016" s="74" t="s">
        <v>9357</v>
      </c>
      <c r="G3016" s="74" t="s">
        <v>9358</v>
      </c>
      <c r="H3016" s="74" t="str">
        <f>+A3016</f>
        <v>B61</v>
      </c>
      <c r="I3016" s="74" t="str">
        <f>IF(ISERROR(VLOOKUP(H3016,BD!BN$2:BO$51,2,FALSE)),"",VLOOKUP(H3016,BD!BN$2:BO$51,2,FALSE))</f>
        <v>BLOQUE 61</v>
      </c>
      <c r="J3016" s="74" t="str">
        <f>IF(B3016="","",B3016)</f>
        <v>AU</v>
      </c>
      <c r="K3016" s="74" t="str">
        <f>+C3016</f>
        <v>AUCA SUR</v>
      </c>
      <c r="L3016" s="74" t="str">
        <f>+D3016</f>
        <v>PAD C</v>
      </c>
      <c r="M3016" s="74" t="str">
        <f t="shared" si="196"/>
        <v>AUCA SUR-C032S1</v>
      </c>
      <c r="N3016" s="71" t="s">
        <v>3382</v>
      </c>
    </row>
    <row r="3017" spans="1:14" hidden="1">
      <c r="A3017" s="74" t="s">
        <v>2968</v>
      </c>
      <c r="B3017" s="74" t="s">
        <v>6160</v>
      </c>
      <c r="C3017" s="74" t="s">
        <v>2753</v>
      </c>
      <c r="D3017" s="74" t="s">
        <v>3519</v>
      </c>
      <c r="E3017" s="74" t="s">
        <v>9359</v>
      </c>
      <c r="F3017" s="74" t="s">
        <v>9360</v>
      </c>
      <c r="G3017" s="74" t="s">
        <v>9360</v>
      </c>
      <c r="H3017" s="74" t="str">
        <f t="shared" si="198"/>
        <v>B61</v>
      </c>
      <c r="I3017" s="74" t="str">
        <f>IF(ISERROR(VLOOKUP(H3017,BD!BN$2:BO$51,2,FALSE)),"",VLOOKUP(H3017,BD!BN$2:BO$51,2,FALSE))</f>
        <v>BLOQUE 61</v>
      </c>
      <c r="J3017" s="74" t="str">
        <f t="shared" si="199"/>
        <v>AU</v>
      </c>
      <c r="K3017" s="74" t="str">
        <f t="shared" si="200"/>
        <v>AUCA SUR</v>
      </c>
      <c r="L3017" s="74" t="str">
        <f t="shared" si="200"/>
        <v>PAD C</v>
      </c>
      <c r="M3017" s="74" t="str">
        <f t="shared" si="196"/>
        <v>AUCA SUR-C010</v>
      </c>
      <c r="N3017" s="71" t="s">
        <v>3382</v>
      </c>
    </row>
    <row r="3018" spans="1:14" hidden="1">
      <c r="A3018" s="74" t="s">
        <v>2968</v>
      </c>
      <c r="B3018" s="74" t="s">
        <v>6160</v>
      </c>
      <c r="C3018" s="74" t="s">
        <v>2753</v>
      </c>
      <c r="D3018" s="74" t="s">
        <v>3519</v>
      </c>
      <c r="E3018" s="74" t="s">
        <v>9361</v>
      </c>
      <c r="F3018" s="74" t="s">
        <v>9362</v>
      </c>
      <c r="G3018" s="74" t="s">
        <v>9362</v>
      </c>
      <c r="H3018" s="74" t="str">
        <f t="shared" si="198"/>
        <v>B61</v>
      </c>
      <c r="I3018" s="74" t="str">
        <f>IF(ISERROR(VLOOKUP(H3018,BD!BN$2:BO$51,2,FALSE)),"",VLOOKUP(H3018,BD!BN$2:BO$51,2,FALSE))</f>
        <v>BLOQUE 61</v>
      </c>
      <c r="J3018" s="74" t="str">
        <f t="shared" si="199"/>
        <v>AU</v>
      </c>
      <c r="K3018" s="74" t="str">
        <f t="shared" si="200"/>
        <v>AUCA SUR</v>
      </c>
      <c r="L3018" s="74" t="str">
        <f t="shared" si="200"/>
        <v>PAD C</v>
      </c>
      <c r="M3018" s="74" t="str">
        <f t="shared" si="196"/>
        <v>AUCA SUR-C029</v>
      </c>
      <c r="N3018" s="71" t="s">
        <v>3382</v>
      </c>
    </row>
    <row r="3019" spans="1:14" hidden="1">
      <c r="A3019" s="74" t="s">
        <v>2968</v>
      </c>
      <c r="B3019" s="74" t="s">
        <v>6160</v>
      </c>
      <c r="C3019" s="74" t="s">
        <v>2753</v>
      </c>
      <c r="D3019" s="74" t="s">
        <v>3519</v>
      </c>
      <c r="E3019" s="74" t="s">
        <v>9363</v>
      </c>
      <c r="F3019" s="74" t="s">
        <v>9364</v>
      </c>
      <c r="G3019" s="74" t="s">
        <v>9364</v>
      </c>
      <c r="H3019" s="74" t="str">
        <f t="shared" si="198"/>
        <v>B61</v>
      </c>
      <c r="I3019" s="74" t="str">
        <f>IF(ISERROR(VLOOKUP(H3019,BD!BN$2:BO$51,2,FALSE)),"",VLOOKUP(H3019,BD!BN$2:BO$51,2,FALSE))</f>
        <v>BLOQUE 61</v>
      </c>
      <c r="J3019" s="74" t="str">
        <f t="shared" si="199"/>
        <v>AU</v>
      </c>
      <c r="K3019" s="74" t="str">
        <f t="shared" si="200"/>
        <v>AUCA SUR</v>
      </c>
      <c r="L3019" s="74" t="str">
        <f t="shared" si="200"/>
        <v>PAD C</v>
      </c>
      <c r="M3019" s="74" t="str">
        <f t="shared" si="196"/>
        <v>AUCA SUR-C031</v>
      </c>
      <c r="N3019" s="71" t="s">
        <v>3382</v>
      </c>
    </row>
    <row r="3020" spans="1:14" hidden="1">
      <c r="A3020" s="74" t="s">
        <v>2968</v>
      </c>
      <c r="B3020" s="74" t="s">
        <v>6160</v>
      </c>
      <c r="C3020" s="74" t="s">
        <v>2753</v>
      </c>
      <c r="D3020" s="74" t="s">
        <v>3519</v>
      </c>
      <c r="E3020" s="74" t="s">
        <v>9365</v>
      </c>
      <c r="F3020" s="74" t="s">
        <v>9366</v>
      </c>
      <c r="G3020" s="74" t="s">
        <v>9366</v>
      </c>
      <c r="H3020" s="74" t="str">
        <f t="shared" si="198"/>
        <v>B61</v>
      </c>
      <c r="I3020" s="74" t="str">
        <f>IF(ISERROR(VLOOKUP(H3020,BD!BN$2:BO$51,2,FALSE)),"",VLOOKUP(H3020,BD!BN$2:BO$51,2,FALSE))</f>
        <v>BLOQUE 61</v>
      </c>
      <c r="J3020" s="74" t="str">
        <f t="shared" si="199"/>
        <v>AU</v>
      </c>
      <c r="K3020" s="74" t="str">
        <f t="shared" si="200"/>
        <v>AUCA SUR</v>
      </c>
      <c r="L3020" s="74" t="str">
        <f t="shared" si="200"/>
        <v>PAD C</v>
      </c>
      <c r="M3020" s="74" t="str">
        <f t="shared" si="196"/>
        <v>AUCA SUR-C030</v>
      </c>
      <c r="N3020" s="71" t="s">
        <v>3382</v>
      </c>
    </row>
    <row r="3021" spans="1:14" hidden="1">
      <c r="A3021" s="74" t="s">
        <v>2968</v>
      </c>
      <c r="B3021" s="74" t="s">
        <v>6160</v>
      </c>
      <c r="C3021" s="74" t="s">
        <v>2753</v>
      </c>
      <c r="D3021" s="74" t="s">
        <v>3519</v>
      </c>
      <c r="E3021" s="74" t="s">
        <v>9367</v>
      </c>
      <c r="F3021" s="74" t="s">
        <v>9368</v>
      </c>
      <c r="G3021" s="74" t="s">
        <v>9368</v>
      </c>
      <c r="H3021" s="74" t="str">
        <f t="shared" si="198"/>
        <v>B61</v>
      </c>
      <c r="I3021" s="74" t="str">
        <f>IF(ISERROR(VLOOKUP(H3021,BD!BN$2:BO$51,2,FALSE)),"",VLOOKUP(H3021,BD!BN$2:BO$51,2,FALSE))</f>
        <v>BLOQUE 61</v>
      </c>
      <c r="J3021" s="74" t="str">
        <f t="shared" si="199"/>
        <v>AU</v>
      </c>
      <c r="K3021" s="74" t="str">
        <f t="shared" si="200"/>
        <v>AUCA SUR</v>
      </c>
      <c r="L3021" s="74" t="str">
        <f t="shared" si="200"/>
        <v>PAD C</v>
      </c>
      <c r="M3021" s="74" t="str">
        <f t="shared" si="196"/>
        <v>AUCA SUR-C011</v>
      </c>
      <c r="N3021" s="71" t="s">
        <v>3382</v>
      </c>
    </row>
    <row r="3022" spans="1:14" hidden="1">
      <c r="A3022" s="74" t="s">
        <v>2968</v>
      </c>
      <c r="B3022" s="74" t="s">
        <v>6160</v>
      </c>
      <c r="C3022" s="74" t="s">
        <v>2753</v>
      </c>
      <c r="D3022" s="74" t="s">
        <v>3523</v>
      </c>
      <c r="E3022" s="74" t="s">
        <v>9369</v>
      </c>
      <c r="F3022" s="74" t="s">
        <v>9370</v>
      </c>
      <c r="G3022" s="74" t="s">
        <v>9370</v>
      </c>
      <c r="H3022" s="74" t="str">
        <f>+A3022</f>
        <v>B61</v>
      </c>
      <c r="I3022" s="74" t="str">
        <f>IF(ISERROR(VLOOKUP(H3022,BD!BN$2:BO$51,2,FALSE)),"",VLOOKUP(H3022,BD!BN$2:BO$51,2,FALSE))</f>
        <v>BLOQUE 61</v>
      </c>
      <c r="J3022" s="74" t="str">
        <f t="shared" si="199"/>
        <v>AU</v>
      </c>
      <c r="K3022" s="74" t="str">
        <f>+C3022</f>
        <v>AUCA SUR</v>
      </c>
      <c r="L3022" s="74" t="str">
        <f>+D3022</f>
        <v>PAD D</v>
      </c>
      <c r="M3022" s="74" t="str">
        <f t="shared" si="196"/>
        <v>AUCA SUR-D002</v>
      </c>
      <c r="N3022" s="71" t="s">
        <v>3382</v>
      </c>
    </row>
    <row r="3023" spans="1:14" hidden="1">
      <c r="A3023" s="74" t="s">
        <v>2968</v>
      </c>
      <c r="B3023" s="74" t="s">
        <v>6160</v>
      </c>
      <c r="C3023" s="74" t="s">
        <v>2753</v>
      </c>
      <c r="D3023" s="74" t="s">
        <v>3523</v>
      </c>
      <c r="E3023" s="74" t="s">
        <v>9369</v>
      </c>
      <c r="F3023" s="74" t="s">
        <v>9370</v>
      </c>
      <c r="G3023" s="74" t="s">
        <v>9371</v>
      </c>
      <c r="H3023" s="74" t="str">
        <f t="shared" si="198"/>
        <v>B61</v>
      </c>
      <c r="I3023" s="74" t="str">
        <f>IF(ISERROR(VLOOKUP(H3023,BD!BN$2:BO$51,2,FALSE)),"",VLOOKUP(H3023,BD!BN$2:BO$51,2,FALSE))</f>
        <v>BLOQUE 61</v>
      </c>
      <c r="J3023" s="74" t="str">
        <f t="shared" si="199"/>
        <v>AU</v>
      </c>
      <c r="K3023" s="74" t="str">
        <f t="shared" si="200"/>
        <v>AUCA SUR</v>
      </c>
      <c r="L3023" s="74" t="str">
        <f t="shared" si="200"/>
        <v>PAD D</v>
      </c>
      <c r="M3023" s="74" t="str">
        <f t="shared" si="196"/>
        <v>AUCA SUR-D002R1</v>
      </c>
      <c r="N3023" s="71" t="s">
        <v>3382</v>
      </c>
    </row>
    <row r="3024" spans="1:14" hidden="1">
      <c r="A3024" s="74" t="s">
        <v>2968</v>
      </c>
      <c r="B3024" s="74" t="s">
        <v>6160</v>
      </c>
      <c r="C3024" s="74" t="s">
        <v>2753</v>
      </c>
      <c r="D3024" s="74" t="s">
        <v>3523</v>
      </c>
      <c r="E3024" s="74" t="s">
        <v>9372</v>
      </c>
      <c r="F3024" s="74" t="s">
        <v>9373</v>
      </c>
      <c r="G3024" s="74" t="s">
        <v>9373</v>
      </c>
      <c r="H3024" s="74" t="str">
        <f>+A3024</f>
        <v>B61</v>
      </c>
      <c r="I3024" s="74" t="str">
        <f>IF(ISERROR(VLOOKUP(H3024,BD!BN$2:BO$51,2,FALSE)),"",VLOOKUP(H3024,BD!BN$2:BO$51,2,FALSE))</f>
        <v>BLOQUE 61</v>
      </c>
      <c r="J3024" s="74" t="str">
        <f t="shared" si="199"/>
        <v>AU</v>
      </c>
      <c r="K3024" s="74" t="str">
        <f>+C3024</f>
        <v>AUCA SUR</v>
      </c>
      <c r="L3024" s="74" t="str">
        <f>+D3024</f>
        <v>PAD D</v>
      </c>
      <c r="M3024" s="74" t="str">
        <f t="shared" si="196"/>
        <v>AUCA SUR-D016H</v>
      </c>
      <c r="N3024" s="71" t="s">
        <v>3382</v>
      </c>
    </row>
    <row r="3025" spans="1:14" hidden="1">
      <c r="A3025" s="74" t="s">
        <v>2968</v>
      </c>
      <c r="B3025" s="74" t="s">
        <v>6160</v>
      </c>
      <c r="C3025" s="74" t="s">
        <v>2753</v>
      </c>
      <c r="D3025" s="74" t="s">
        <v>3523</v>
      </c>
      <c r="E3025" s="74" t="s">
        <v>9372</v>
      </c>
      <c r="F3025" s="74" t="s">
        <v>9373</v>
      </c>
      <c r="G3025" s="74" t="s">
        <v>9374</v>
      </c>
      <c r="H3025" s="74" t="str">
        <f t="shared" si="198"/>
        <v>B61</v>
      </c>
      <c r="I3025" s="74" t="str">
        <f>IF(ISERROR(VLOOKUP(H3025,BD!BN$2:BO$51,2,FALSE)),"",VLOOKUP(H3025,BD!BN$2:BO$51,2,FALSE))</f>
        <v>BLOQUE 61</v>
      </c>
      <c r="J3025" s="74" t="str">
        <f t="shared" si="199"/>
        <v>AU</v>
      </c>
      <c r="K3025" s="74" t="str">
        <f t="shared" si="200"/>
        <v>AUCA SUR</v>
      </c>
      <c r="L3025" s="74" t="str">
        <f t="shared" si="200"/>
        <v>PAD D</v>
      </c>
      <c r="M3025" s="74" t="str">
        <f t="shared" si="196"/>
        <v>AUCA SUR-D016HR1</v>
      </c>
      <c r="N3025" s="71" t="s">
        <v>3382</v>
      </c>
    </row>
    <row r="3026" spans="1:14" hidden="1">
      <c r="A3026" s="74" t="s">
        <v>2968</v>
      </c>
      <c r="B3026" s="74" t="s">
        <v>6160</v>
      </c>
      <c r="C3026" s="74" t="s">
        <v>2753</v>
      </c>
      <c r="D3026" s="74" t="s">
        <v>3523</v>
      </c>
      <c r="E3026" s="74" t="s">
        <v>9375</v>
      </c>
      <c r="F3026" s="74" t="s">
        <v>9373</v>
      </c>
      <c r="G3026" s="74" t="s">
        <v>9376</v>
      </c>
      <c r="H3026" s="74" t="str">
        <f t="shared" si="198"/>
        <v>B61</v>
      </c>
      <c r="I3026" s="74" t="str">
        <f>IF(ISERROR(VLOOKUP(H3026,BD!BN$2:BO$51,2,FALSE)),"",VLOOKUP(H3026,BD!BN$2:BO$51,2,FALSE))</f>
        <v>BLOQUE 61</v>
      </c>
      <c r="J3026" s="74" t="str">
        <f t="shared" si="199"/>
        <v>AU</v>
      </c>
      <c r="K3026" s="74" t="str">
        <f t="shared" si="200"/>
        <v>AUCA SUR</v>
      </c>
      <c r="L3026" s="74" t="str">
        <f t="shared" si="200"/>
        <v>PAD D</v>
      </c>
      <c r="M3026" s="74" t="str">
        <f t="shared" si="196"/>
        <v>AUCA SUR-D016PH</v>
      </c>
      <c r="N3026" s="71" t="s">
        <v>3382</v>
      </c>
    </row>
    <row r="3027" spans="1:14" hidden="1">
      <c r="A3027" s="74" t="s">
        <v>2968</v>
      </c>
      <c r="B3027" s="74" t="s">
        <v>6160</v>
      </c>
      <c r="C3027" s="74" t="s">
        <v>2753</v>
      </c>
      <c r="D3027" s="74" t="s">
        <v>3523</v>
      </c>
      <c r="E3027" s="74" t="s">
        <v>9377</v>
      </c>
      <c r="F3027" s="74" t="s">
        <v>9378</v>
      </c>
      <c r="G3027" s="74" t="s">
        <v>9378</v>
      </c>
      <c r="H3027" s="74" t="str">
        <f t="shared" si="198"/>
        <v>B61</v>
      </c>
      <c r="I3027" s="74" t="str">
        <f>IF(ISERROR(VLOOKUP(H3027,BD!BN$2:BO$51,2,FALSE)),"",VLOOKUP(H3027,BD!BN$2:BO$51,2,FALSE))</f>
        <v>BLOQUE 61</v>
      </c>
      <c r="J3027" s="74" t="str">
        <f t="shared" si="199"/>
        <v>AU</v>
      </c>
      <c r="K3027" s="74" t="str">
        <f t="shared" si="200"/>
        <v>AUCA SUR</v>
      </c>
      <c r="L3027" s="74" t="str">
        <f t="shared" si="200"/>
        <v>PAD D</v>
      </c>
      <c r="M3027" s="74" t="str">
        <f t="shared" si="196"/>
        <v>AUCA SUR-D015</v>
      </c>
      <c r="N3027" s="71" t="s">
        <v>3382</v>
      </c>
    </row>
    <row r="3028" spans="1:14" hidden="1">
      <c r="A3028" s="74" t="s">
        <v>2968</v>
      </c>
      <c r="B3028" s="74" t="s">
        <v>6160</v>
      </c>
      <c r="C3028" s="74" t="s">
        <v>2753</v>
      </c>
      <c r="D3028" s="74" t="s">
        <v>3523</v>
      </c>
      <c r="E3028" s="74" t="s">
        <v>9379</v>
      </c>
      <c r="F3028" s="74" t="s">
        <v>9380</v>
      </c>
      <c r="G3028" s="74" t="s">
        <v>9380</v>
      </c>
      <c r="H3028" s="74" t="str">
        <f t="shared" si="198"/>
        <v>B61</v>
      </c>
      <c r="I3028" s="74" t="str">
        <f>IF(ISERROR(VLOOKUP(H3028,BD!BN$2:BO$51,2,FALSE)),"",VLOOKUP(H3028,BD!BN$2:BO$51,2,FALSE))</f>
        <v>BLOQUE 61</v>
      </c>
      <c r="J3028" s="74" t="str">
        <f t="shared" si="199"/>
        <v>AU</v>
      </c>
      <c r="K3028" s="74" t="str">
        <f t="shared" si="200"/>
        <v>AUCA SUR</v>
      </c>
      <c r="L3028" s="74" t="str">
        <f t="shared" si="200"/>
        <v>PAD D</v>
      </c>
      <c r="M3028" s="74" t="str">
        <f t="shared" si="196"/>
        <v>AUCA SUR-D014</v>
      </c>
      <c r="N3028" s="71" t="s">
        <v>3382</v>
      </c>
    </row>
    <row r="3029" spans="1:14" hidden="1">
      <c r="A3029" s="74" t="s">
        <v>2968</v>
      </c>
      <c r="B3029" s="74" t="s">
        <v>6160</v>
      </c>
      <c r="C3029" s="74" t="s">
        <v>2753</v>
      </c>
      <c r="D3029" s="74" t="s">
        <v>3523</v>
      </c>
      <c r="E3029" s="74" t="s">
        <v>9381</v>
      </c>
      <c r="F3029" s="74" t="s">
        <v>9382</v>
      </c>
      <c r="G3029" s="74" t="s">
        <v>9382</v>
      </c>
      <c r="H3029" s="74" t="str">
        <f>+A3029</f>
        <v>B61</v>
      </c>
      <c r="I3029" s="74" t="str">
        <f>IF(ISERROR(VLOOKUP(H3029,BD!BN$2:BO$51,2,FALSE)),"",VLOOKUP(H3029,BD!BN$2:BO$51,2,FALSE))</f>
        <v>BLOQUE 61</v>
      </c>
      <c r="J3029" s="74" t="str">
        <f>IF(B3029="","",B3029)</f>
        <v>AU</v>
      </c>
      <c r="K3029" s="74" t="str">
        <f>+C3029</f>
        <v>AUCA SUR</v>
      </c>
      <c r="L3029" s="74" t="str">
        <f>+D3029</f>
        <v>PAD D</v>
      </c>
      <c r="M3029" s="74" t="str">
        <f t="shared" ref="M3029:M3092" si="201">+IF(F3029=F3028,E3029&amp;RIGHT(G3029,2),E3029)</f>
        <v>AUCA SUR-D022</v>
      </c>
      <c r="N3029" s="71" t="s">
        <v>3382</v>
      </c>
    </row>
    <row r="3030" spans="1:14" hidden="1">
      <c r="A3030" s="74" t="s">
        <v>2968</v>
      </c>
      <c r="B3030" s="74" t="s">
        <v>6160</v>
      </c>
      <c r="C3030" s="74" t="s">
        <v>2753</v>
      </c>
      <c r="D3030" s="74" t="s">
        <v>3523</v>
      </c>
      <c r="E3030" s="74" t="s">
        <v>9381</v>
      </c>
      <c r="F3030" s="74" t="s">
        <v>9382</v>
      </c>
      <c r="G3030" s="74" t="s">
        <v>9383</v>
      </c>
      <c r="H3030" s="74" t="str">
        <f t="shared" si="198"/>
        <v>B61</v>
      </c>
      <c r="I3030" s="74" t="str">
        <f>IF(ISERROR(VLOOKUP(H3030,BD!BN$2:BO$51,2,FALSE)),"",VLOOKUP(H3030,BD!BN$2:BO$51,2,FALSE))</f>
        <v>BLOQUE 61</v>
      </c>
      <c r="J3030" s="74" t="str">
        <f t="shared" si="199"/>
        <v>AU</v>
      </c>
      <c r="K3030" s="74" t="str">
        <f t="shared" si="200"/>
        <v>AUCA SUR</v>
      </c>
      <c r="L3030" s="74" t="str">
        <f t="shared" si="200"/>
        <v>PAD D</v>
      </c>
      <c r="M3030" s="74" t="str">
        <f t="shared" si="201"/>
        <v>AUCA SUR-D022R1</v>
      </c>
      <c r="N3030" s="71" t="s">
        <v>3382</v>
      </c>
    </row>
    <row r="3031" spans="1:14" hidden="1">
      <c r="A3031" s="74" t="s">
        <v>2968</v>
      </c>
      <c r="B3031" s="74" t="s">
        <v>6160</v>
      </c>
      <c r="C3031" s="74" t="s">
        <v>2753</v>
      </c>
      <c r="D3031" s="74" t="s">
        <v>3523</v>
      </c>
      <c r="E3031" s="74" t="s">
        <v>9384</v>
      </c>
      <c r="F3031" s="74" t="s">
        <v>9385</v>
      </c>
      <c r="G3031" s="74" t="s">
        <v>9385</v>
      </c>
      <c r="H3031" s="74" t="str">
        <f t="shared" si="198"/>
        <v>B61</v>
      </c>
      <c r="I3031" s="74" t="str">
        <f>IF(ISERROR(VLOOKUP(H3031,BD!BN$2:BO$51,2,FALSE)),"",VLOOKUP(H3031,BD!BN$2:BO$51,2,FALSE))</f>
        <v>BLOQUE 61</v>
      </c>
      <c r="J3031" s="74" t="str">
        <f t="shared" si="199"/>
        <v>AU</v>
      </c>
      <c r="K3031" s="74" t="str">
        <f t="shared" si="200"/>
        <v>AUCA SUR</v>
      </c>
      <c r="L3031" s="74" t="str">
        <f t="shared" si="200"/>
        <v>PAD D</v>
      </c>
      <c r="M3031" s="74" t="str">
        <f t="shared" si="201"/>
        <v>AUCA SUR-D027</v>
      </c>
      <c r="N3031" s="71" t="s">
        <v>3382</v>
      </c>
    </row>
    <row r="3032" spans="1:14" hidden="1">
      <c r="A3032" s="74" t="s">
        <v>2968</v>
      </c>
      <c r="B3032" s="74" t="s">
        <v>6160</v>
      </c>
      <c r="C3032" s="74" t="s">
        <v>2753</v>
      </c>
      <c r="D3032" s="74" t="s">
        <v>3523</v>
      </c>
      <c r="E3032" s="74" t="s">
        <v>9386</v>
      </c>
      <c r="F3032" s="74" t="s">
        <v>9387</v>
      </c>
      <c r="G3032" s="74" t="s">
        <v>9387</v>
      </c>
      <c r="H3032" s="74" t="str">
        <f t="shared" si="198"/>
        <v>B61</v>
      </c>
      <c r="I3032" s="74" t="str">
        <f>IF(ISERROR(VLOOKUP(H3032,BD!BN$2:BO$51,2,FALSE)),"",VLOOKUP(H3032,BD!BN$2:BO$51,2,FALSE))</f>
        <v>BLOQUE 61</v>
      </c>
      <c r="J3032" s="74" t="str">
        <f t="shared" si="199"/>
        <v>AU</v>
      </c>
      <c r="K3032" s="74" t="str">
        <f t="shared" si="200"/>
        <v>AUCA SUR</v>
      </c>
      <c r="L3032" s="74" t="str">
        <f t="shared" si="200"/>
        <v>PAD D</v>
      </c>
      <c r="M3032" s="74" t="str">
        <f t="shared" si="201"/>
        <v>AUCA SUR-D024</v>
      </c>
      <c r="N3032" s="71" t="s">
        <v>3382</v>
      </c>
    </row>
    <row r="3033" spans="1:14" hidden="1">
      <c r="A3033" s="74" t="s">
        <v>2968</v>
      </c>
      <c r="B3033" s="74" t="s">
        <v>6160</v>
      </c>
      <c r="C3033" s="74" t="s">
        <v>2753</v>
      </c>
      <c r="D3033" s="74" t="s">
        <v>3523</v>
      </c>
      <c r="E3033" s="74" t="s">
        <v>9388</v>
      </c>
      <c r="F3033" s="74" t="s">
        <v>9389</v>
      </c>
      <c r="G3033" s="74" t="s">
        <v>9389</v>
      </c>
      <c r="H3033" s="74" t="str">
        <f t="shared" si="198"/>
        <v>B61</v>
      </c>
      <c r="I3033" s="74" t="str">
        <f>IF(ISERROR(VLOOKUP(H3033,BD!BN$2:BO$51,2,FALSE)),"",VLOOKUP(H3033,BD!BN$2:BO$51,2,FALSE))</f>
        <v>BLOQUE 61</v>
      </c>
      <c r="J3033" s="74" t="str">
        <f t="shared" si="199"/>
        <v>AU</v>
      </c>
      <c r="K3033" s="74" t="str">
        <f t="shared" si="200"/>
        <v>AUCA SUR</v>
      </c>
      <c r="L3033" s="74" t="str">
        <f t="shared" si="200"/>
        <v>PAD D</v>
      </c>
      <c r="M3033" s="74" t="str">
        <f t="shared" si="201"/>
        <v>AUCA SUR-D023</v>
      </c>
      <c r="N3033" s="71" t="s">
        <v>3382</v>
      </c>
    </row>
    <row r="3034" spans="1:14" hidden="1">
      <c r="A3034" s="74" t="s">
        <v>2968</v>
      </c>
      <c r="B3034" s="74" t="s">
        <v>6160</v>
      </c>
      <c r="C3034" s="74" t="s">
        <v>2753</v>
      </c>
      <c r="D3034" s="74" t="s">
        <v>3523</v>
      </c>
      <c r="E3034" s="74" t="s">
        <v>9390</v>
      </c>
      <c r="F3034" s="74" t="s">
        <v>9391</v>
      </c>
      <c r="G3034" s="74" t="s">
        <v>9391</v>
      </c>
      <c r="H3034" s="74" t="str">
        <f t="shared" si="198"/>
        <v>B61</v>
      </c>
      <c r="I3034" s="74" t="str">
        <f>IF(ISERROR(VLOOKUP(H3034,BD!BN$2:BO$51,2,FALSE)),"",VLOOKUP(H3034,BD!BN$2:BO$51,2,FALSE))</f>
        <v>BLOQUE 61</v>
      </c>
      <c r="J3034" s="74" t="str">
        <f t="shared" si="199"/>
        <v>AU</v>
      </c>
      <c r="K3034" s="74" t="str">
        <f t="shared" si="200"/>
        <v>AUCA SUR</v>
      </c>
      <c r="L3034" s="74" t="str">
        <f t="shared" si="200"/>
        <v>PAD D</v>
      </c>
      <c r="M3034" s="74" t="str">
        <f t="shared" si="201"/>
        <v>AUCA SUR-D028</v>
      </c>
      <c r="N3034" s="71" t="s">
        <v>3382</v>
      </c>
    </row>
    <row r="3035" spans="1:14" hidden="1">
      <c r="A3035" s="74" t="s">
        <v>2968</v>
      </c>
      <c r="B3035" s="74" t="s">
        <v>6160</v>
      </c>
      <c r="C3035" s="74" t="s">
        <v>2753</v>
      </c>
      <c r="D3035" s="74" t="s">
        <v>3523</v>
      </c>
      <c r="E3035" s="74" t="s">
        <v>9392</v>
      </c>
      <c r="F3035" s="74" t="s">
        <v>9393</v>
      </c>
      <c r="G3035" s="74" t="s">
        <v>9393</v>
      </c>
      <c r="H3035" s="74" t="str">
        <f t="shared" si="198"/>
        <v>B61</v>
      </c>
      <c r="I3035" s="74" t="str">
        <f>IF(ISERROR(VLOOKUP(H3035,BD!BN$2:BO$51,2,FALSE)),"",VLOOKUP(H3035,BD!BN$2:BO$51,2,FALSE))</f>
        <v>BLOQUE 61</v>
      </c>
      <c r="J3035" s="74" t="str">
        <f t="shared" si="199"/>
        <v>AU</v>
      </c>
      <c r="K3035" s="74" t="str">
        <f t="shared" si="200"/>
        <v>AUCA SUR</v>
      </c>
      <c r="L3035" s="74" t="str">
        <f t="shared" si="200"/>
        <v>PAD D</v>
      </c>
      <c r="M3035" s="74" t="str">
        <f t="shared" si="201"/>
        <v>AUCA SUR-D021</v>
      </c>
      <c r="N3035" s="71" t="s">
        <v>3382</v>
      </c>
    </row>
    <row r="3036" spans="1:14" hidden="1">
      <c r="A3036" s="74" t="s">
        <v>2968</v>
      </c>
      <c r="B3036" s="74" t="s">
        <v>6160</v>
      </c>
      <c r="C3036" s="74" t="s">
        <v>2753</v>
      </c>
      <c r="D3036" s="74" t="s">
        <v>3523</v>
      </c>
      <c r="E3036" s="74" t="s">
        <v>9394</v>
      </c>
      <c r="F3036" s="74" t="s">
        <v>9395</v>
      </c>
      <c r="G3036" s="74" t="s">
        <v>9395</v>
      </c>
      <c r="H3036" s="74" t="str">
        <f t="shared" si="198"/>
        <v>B61</v>
      </c>
      <c r="I3036" s="74" t="str">
        <f>IF(ISERROR(VLOOKUP(H3036,BD!BN$2:BO$51,2,FALSE)),"",VLOOKUP(H3036,BD!BN$2:BO$51,2,FALSE))</f>
        <v>BLOQUE 61</v>
      </c>
      <c r="J3036" s="74" t="str">
        <f t="shared" si="199"/>
        <v>AU</v>
      </c>
      <c r="K3036" s="74" t="str">
        <f t="shared" si="200"/>
        <v>AUCA SUR</v>
      </c>
      <c r="L3036" s="74" t="str">
        <f t="shared" si="200"/>
        <v>PAD D</v>
      </c>
      <c r="M3036" s="74" t="str">
        <f t="shared" si="201"/>
        <v>AUCA SUR-D001I</v>
      </c>
      <c r="N3036" s="71" t="s">
        <v>3382</v>
      </c>
    </row>
    <row r="3037" spans="1:14" hidden="1">
      <c r="A3037" s="74" t="s">
        <v>2968</v>
      </c>
      <c r="B3037" s="74" t="s">
        <v>6160</v>
      </c>
      <c r="C3037" s="74" t="s">
        <v>2753</v>
      </c>
      <c r="D3037" s="74" t="s">
        <v>3523</v>
      </c>
      <c r="E3037" s="74" t="s">
        <v>9396</v>
      </c>
      <c r="F3037" s="74" t="s">
        <v>9397</v>
      </c>
      <c r="G3037" s="74" t="s">
        <v>9397</v>
      </c>
      <c r="H3037" s="74" t="str">
        <f t="shared" si="198"/>
        <v>B61</v>
      </c>
      <c r="I3037" s="74" t="str">
        <f>IF(ISERROR(VLOOKUP(H3037,BD!BN$2:BO$51,2,FALSE)),"",VLOOKUP(H3037,BD!BN$2:BO$51,2,FALSE))</f>
        <v>BLOQUE 61</v>
      </c>
      <c r="J3037" s="74" t="str">
        <f t="shared" si="199"/>
        <v>AU</v>
      </c>
      <c r="K3037" s="74" t="str">
        <f t="shared" si="200"/>
        <v>AUCA SUR</v>
      </c>
      <c r="L3037" s="74" t="str">
        <f t="shared" si="200"/>
        <v>PAD D</v>
      </c>
      <c r="M3037" s="74" t="str">
        <f t="shared" si="201"/>
        <v>AUCA SUR-D025</v>
      </c>
      <c r="N3037" s="71" t="s">
        <v>3382</v>
      </c>
    </row>
    <row r="3038" spans="1:14" hidden="1">
      <c r="A3038" s="74" t="s">
        <v>2968</v>
      </c>
      <c r="B3038" s="74" t="s">
        <v>6160</v>
      </c>
      <c r="C3038" s="74" t="s">
        <v>2753</v>
      </c>
      <c r="D3038" s="74" t="s">
        <v>3523</v>
      </c>
      <c r="E3038" s="74" t="s">
        <v>9398</v>
      </c>
      <c r="F3038" s="74" t="s">
        <v>9399</v>
      </c>
      <c r="G3038" s="74" t="s">
        <v>9399</v>
      </c>
      <c r="H3038" s="74" t="str">
        <f t="shared" si="198"/>
        <v>B61</v>
      </c>
      <c r="I3038" s="74" t="str">
        <f>IF(ISERROR(VLOOKUP(H3038,BD!BN$2:BO$51,2,FALSE)),"",VLOOKUP(H3038,BD!BN$2:BO$51,2,FALSE))</f>
        <v>BLOQUE 61</v>
      </c>
      <c r="J3038" s="74" t="str">
        <f t="shared" si="199"/>
        <v>AU</v>
      </c>
      <c r="K3038" s="74" t="str">
        <f t="shared" si="200"/>
        <v>AUCA SUR</v>
      </c>
      <c r="L3038" s="74" t="str">
        <f t="shared" si="200"/>
        <v>PAD D</v>
      </c>
      <c r="M3038" s="74" t="str">
        <f t="shared" si="201"/>
        <v>AUCA SUR-D026</v>
      </c>
      <c r="N3038" s="71" t="s">
        <v>3382</v>
      </c>
    </row>
    <row r="3039" spans="1:14" hidden="1">
      <c r="A3039" s="74" t="s">
        <v>2968</v>
      </c>
      <c r="B3039" s="74" t="s">
        <v>6160</v>
      </c>
      <c r="C3039" s="74" t="s">
        <v>2770</v>
      </c>
      <c r="D3039" s="74" t="s">
        <v>3489</v>
      </c>
      <c r="E3039" s="74" t="s">
        <v>9400</v>
      </c>
      <c r="F3039" s="74" t="s">
        <v>9401</v>
      </c>
      <c r="G3039" s="74" t="s">
        <v>9401</v>
      </c>
      <c r="H3039" s="74" t="str">
        <f t="shared" si="198"/>
        <v>B61</v>
      </c>
      <c r="I3039" s="74" t="str">
        <f>IF(ISERROR(VLOOKUP(H3039,BD!BN$2:BO$51,2,FALSE)),"",VLOOKUP(H3039,BD!BN$2:BO$51,2,FALSE))</f>
        <v>BLOQUE 61</v>
      </c>
      <c r="J3039" s="74" t="str">
        <f t="shared" si="199"/>
        <v>AU</v>
      </c>
      <c r="K3039" s="74" t="str">
        <f t="shared" si="200"/>
        <v>BOA</v>
      </c>
      <c r="L3039" s="74" t="str">
        <f t="shared" si="200"/>
        <v>PAD A</v>
      </c>
      <c r="M3039" s="74" t="str">
        <f t="shared" si="201"/>
        <v>BOA-A001</v>
      </c>
      <c r="N3039" s="71" t="s">
        <v>3382</v>
      </c>
    </row>
    <row r="3040" spans="1:14" hidden="1">
      <c r="A3040" s="74" t="s">
        <v>2968</v>
      </c>
      <c r="B3040" s="74" t="s">
        <v>6160</v>
      </c>
      <c r="C3040" s="74" t="s">
        <v>2801</v>
      </c>
      <c r="D3040" s="74" t="s">
        <v>3489</v>
      </c>
      <c r="E3040" s="74" t="s">
        <v>9402</v>
      </c>
      <c r="F3040" s="74" t="s">
        <v>9403</v>
      </c>
      <c r="G3040" s="74" t="s">
        <v>9403</v>
      </c>
      <c r="H3040" s="74" t="str">
        <f t="shared" si="198"/>
        <v>B61</v>
      </c>
      <c r="I3040" s="74" t="str">
        <f>IF(ISERROR(VLOOKUP(H3040,BD!BN$2:BO$51,2,FALSE)),"",VLOOKUP(H3040,BD!BN$2:BO$51,2,FALSE))</f>
        <v>BLOQUE 61</v>
      </c>
      <c r="J3040" s="74" t="str">
        <f t="shared" si="199"/>
        <v>AU</v>
      </c>
      <c r="K3040" s="74" t="str">
        <f t="shared" si="200"/>
        <v>CHONTA ESTE</v>
      </c>
      <c r="L3040" s="74" t="str">
        <f t="shared" si="200"/>
        <v>PAD A</v>
      </c>
      <c r="M3040" s="74" t="str">
        <f t="shared" si="201"/>
        <v>CHONTA ESTE-A004</v>
      </c>
      <c r="N3040" s="71" t="s">
        <v>3382</v>
      </c>
    </row>
    <row r="3041" spans="1:14" hidden="1">
      <c r="A3041" s="74" t="s">
        <v>2968</v>
      </c>
      <c r="B3041" s="74" t="s">
        <v>6160</v>
      </c>
      <c r="C3041" s="74" t="s">
        <v>2801</v>
      </c>
      <c r="D3041" s="74" t="s">
        <v>3489</v>
      </c>
      <c r="E3041" s="74" t="s">
        <v>9404</v>
      </c>
      <c r="F3041" s="74" t="s">
        <v>9405</v>
      </c>
      <c r="G3041" s="74" t="s">
        <v>9405</v>
      </c>
      <c r="H3041" s="74" t="str">
        <f t="shared" si="198"/>
        <v>B61</v>
      </c>
      <c r="I3041" s="74" t="str">
        <f>IF(ISERROR(VLOOKUP(H3041,BD!BN$2:BO$51,2,FALSE)),"",VLOOKUP(H3041,BD!BN$2:BO$51,2,FALSE))</f>
        <v>BLOQUE 61</v>
      </c>
      <c r="J3041" s="74" t="str">
        <f t="shared" si="199"/>
        <v>AU</v>
      </c>
      <c r="K3041" s="74" t="str">
        <f t="shared" si="200"/>
        <v>CHONTA ESTE</v>
      </c>
      <c r="L3041" s="74" t="str">
        <f t="shared" si="200"/>
        <v>PAD A</v>
      </c>
      <c r="M3041" s="74" t="str">
        <f t="shared" si="201"/>
        <v>CHONTA ESTE-A001</v>
      </c>
      <c r="N3041" s="71" t="s">
        <v>3382</v>
      </c>
    </row>
    <row r="3042" spans="1:14" hidden="1">
      <c r="A3042" s="74" t="s">
        <v>2968</v>
      </c>
      <c r="B3042" s="74" t="s">
        <v>6160</v>
      </c>
      <c r="C3042" s="74" t="s">
        <v>2801</v>
      </c>
      <c r="D3042" s="74" t="s">
        <v>3489</v>
      </c>
      <c r="E3042" s="74" t="s">
        <v>9406</v>
      </c>
      <c r="F3042" s="74" t="s">
        <v>9407</v>
      </c>
      <c r="G3042" s="74" t="s">
        <v>9407</v>
      </c>
      <c r="H3042" s="74" t="str">
        <f t="shared" si="198"/>
        <v>B61</v>
      </c>
      <c r="I3042" s="74" t="str">
        <f>IF(ISERROR(VLOOKUP(H3042,BD!BN$2:BO$51,2,FALSE)),"",VLOOKUP(H3042,BD!BN$2:BO$51,2,FALSE))</f>
        <v>BLOQUE 61</v>
      </c>
      <c r="J3042" s="74" t="str">
        <f t="shared" si="199"/>
        <v>AU</v>
      </c>
      <c r="K3042" s="74" t="str">
        <f t="shared" si="200"/>
        <v>CHONTA ESTE</v>
      </c>
      <c r="L3042" s="74" t="str">
        <f t="shared" si="200"/>
        <v>PAD A</v>
      </c>
      <c r="M3042" s="74" t="str">
        <f t="shared" si="201"/>
        <v>CHONTA ESTE-A005</v>
      </c>
      <c r="N3042" s="71" t="s">
        <v>3382</v>
      </c>
    </row>
    <row r="3043" spans="1:14" hidden="1">
      <c r="A3043" s="74" t="s">
        <v>2968</v>
      </c>
      <c r="B3043" s="74" t="s">
        <v>6160</v>
      </c>
      <c r="C3043" s="74" t="s">
        <v>2801</v>
      </c>
      <c r="D3043" s="74" t="s">
        <v>3489</v>
      </c>
      <c r="E3043" s="74" t="s">
        <v>9408</v>
      </c>
      <c r="F3043" s="74" t="s">
        <v>9409</v>
      </c>
      <c r="G3043" s="74" t="s">
        <v>9409</v>
      </c>
      <c r="H3043" s="74" t="str">
        <f t="shared" si="198"/>
        <v>B61</v>
      </c>
      <c r="I3043" s="74" t="str">
        <f>IF(ISERROR(VLOOKUP(H3043,BD!BN$2:BO$51,2,FALSE)),"",VLOOKUP(H3043,BD!BN$2:BO$51,2,FALSE))</f>
        <v>BLOQUE 61</v>
      </c>
      <c r="J3043" s="74" t="str">
        <f t="shared" si="199"/>
        <v>AU</v>
      </c>
      <c r="K3043" s="74" t="str">
        <f t="shared" si="200"/>
        <v>CHONTA ESTE</v>
      </c>
      <c r="L3043" s="74" t="str">
        <f t="shared" si="200"/>
        <v>PAD A</v>
      </c>
      <c r="M3043" s="74" t="str">
        <f t="shared" si="201"/>
        <v>CHONTA ESTE-A003</v>
      </c>
      <c r="N3043" s="71" t="s">
        <v>3382</v>
      </c>
    </row>
    <row r="3044" spans="1:14" hidden="1">
      <c r="A3044" s="74" t="s">
        <v>2968</v>
      </c>
      <c r="B3044" s="74" t="s">
        <v>6160</v>
      </c>
      <c r="C3044" s="74" t="s">
        <v>2801</v>
      </c>
      <c r="D3044" s="74" t="s">
        <v>3489</v>
      </c>
      <c r="E3044" s="74" t="s">
        <v>9410</v>
      </c>
      <c r="F3044" s="74" t="s">
        <v>9411</v>
      </c>
      <c r="G3044" s="74" t="s">
        <v>9411</v>
      </c>
      <c r="H3044" s="74" t="str">
        <f t="shared" si="198"/>
        <v>B61</v>
      </c>
      <c r="I3044" s="74" t="str">
        <f>IF(ISERROR(VLOOKUP(H3044,BD!BN$2:BO$51,2,FALSE)),"",VLOOKUP(H3044,BD!BN$2:BO$51,2,FALSE))</f>
        <v>BLOQUE 61</v>
      </c>
      <c r="J3044" s="74" t="str">
        <f t="shared" si="199"/>
        <v>AU</v>
      </c>
      <c r="K3044" s="74" t="str">
        <f t="shared" si="200"/>
        <v>CHONTA ESTE</v>
      </c>
      <c r="L3044" s="74" t="str">
        <f t="shared" si="200"/>
        <v>PAD A</v>
      </c>
      <c r="M3044" s="74" t="str">
        <f t="shared" si="201"/>
        <v>CHONTA ESTE-A002</v>
      </c>
      <c r="N3044" s="71" t="s">
        <v>3382</v>
      </c>
    </row>
    <row r="3045" spans="1:14" hidden="1">
      <c r="A3045" s="74" t="s">
        <v>2968</v>
      </c>
      <c r="B3045" s="74" t="s">
        <v>6160</v>
      </c>
      <c r="C3045" s="74" t="s">
        <v>2801</v>
      </c>
      <c r="D3045" s="74" t="s">
        <v>3489</v>
      </c>
      <c r="E3045" s="74" t="s">
        <v>9412</v>
      </c>
      <c r="F3045" s="74" t="s">
        <v>9413</v>
      </c>
      <c r="G3045" s="74" t="s">
        <v>9413</v>
      </c>
      <c r="H3045" s="74" t="str">
        <f>+A3045</f>
        <v>B61</v>
      </c>
      <c r="I3045" s="74" t="str">
        <f>IF(ISERROR(VLOOKUP(H3045,BD!BN$2:BO$51,2,FALSE)),"",VLOOKUP(H3045,BD!BN$2:BO$51,2,FALSE))</f>
        <v>BLOQUE 61</v>
      </c>
      <c r="J3045" s="74" t="str">
        <f>IF(B3045="","",B3045)</f>
        <v>AU</v>
      </c>
      <c r="K3045" s="74" t="str">
        <f t="shared" si="200"/>
        <v>CHONTA ESTE</v>
      </c>
      <c r="L3045" s="74" t="str">
        <f t="shared" si="200"/>
        <v>PAD A</v>
      </c>
      <c r="M3045" s="74" t="str">
        <f t="shared" si="201"/>
        <v>CHONTA ESTE-A006</v>
      </c>
      <c r="N3045" s="71" t="s">
        <v>3382</v>
      </c>
    </row>
    <row r="3046" spans="1:14" hidden="1">
      <c r="A3046" s="74" t="s">
        <v>2968</v>
      </c>
      <c r="B3046" s="74" t="s">
        <v>6160</v>
      </c>
      <c r="C3046" s="74" t="s">
        <v>2801</v>
      </c>
      <c r="D3046" s="74" t="s">
        <v>3489</v>
      </c>
      <c r="E3046" s="74" t="s">
        <v>9412</v>
      </c>
      <c r="F3046" s="74" t="s">
        <v>9413</v>
      </c>
      <c r="G3046" s="74" t="s">
        <v>9414</v>
      </c>
      <c r="H3046" s="74" t="str">
        <f>+A3046</f>
        <v>B61</v>
      </c>
      <c r="I3046" s="74" t="str">
        <f>IF(ISERROR(VLOOKUP(H3046,BD!BN$2:BO$51,2,FALSE)),"",VLOOKUP(H3046,BD!BN$2:BO$51,2,FALSE))</f>
        <v>BLOQUE 61</v>
      </c>
      <c r="J3046" s="74" t="str">
        <f>IF(B3046="","",B3046)</f>
        <v>AU</v>
      </c>
      <c r="K3046" s="74" t="str">
        <f t="shared" si="200"/>
        <v>CHONTA ESTE</v>
      </c>
      <c r="L3046" s="74" t="str">
        <f t="shared" si="200"/>
        <v>PAD A</v>
      </c>
      <c r="M3046" s="74" t="str">
        <f t="shared" si="201"/>
        <v>CHONTA ESTE-A006S1</v>
      </c>
      <c r="N3046" s="71" t="s">
        <v>3382</v>
      </c>
    </row>
    <row r="3047" spans="1:14" hidden="1">
      <c r="A3047" s="74" t="s">
        <v>2968</v>
      </c>
      <c r="B3047" s="74" t="s">
        <v>6160</v>
      </c>
      <c r="C3047" s="74" t="s">
        <v>2801</v>
      </c>
      <c r="D3047" s="74" t="s">
        <v>3489</v>
      </c>
      <c r="E3047" s="74" t="s">
        <v>9415</v>
      </c>
      <c r="F3047" s="74" t="s">
        <v>9416</v>
      </c>
      <c r="G3047" s="74" t="s">
        <v>9416</v>
      </c>
      <c r="H3047" s="74" t="str">
        <f>+A3047</f>
        <v>B61</v>
      </c>
      <c r="I3047" s="74" t="str">
        <f>IF(ISERROR(VLOOKUP(H3047,BD!BN$2:BO$51,2,FALSE)),"",VLOOKUP(H3047,BD!BN$2:BO$51,2,FALSE))</f>
        <v>BLOQUE 61</v>
      </c>
      <c r="J3047" s="74" t="str">
        <f>IF(B3047="","",B3047)</f>
        <v>AU</v>
      </c>
      <c r="K3047" s="74" t="str">
        <f t="shared" si="200"/>
        <v>CHONTA ESTE</v>
      </c>
      <c r="L3047" s="74" t="str">
        <f t="shared" si="200"/>
        <v>PAD A</v>
      </c>
      <c r="M3047" s="74" t="str">
        <f t="shared" si="201"/>
        <v>CHONTA ESTE-A007</v>
      </c>
      <c r="N3047" s="71" t="s">
        <v>3382</v>
      </c>
    </row>
    <row r="3048" spans="1:14" hidden="1">
      <c r="A3048" s="74" t="s">
        <v>2968</v>
      </c>
      <c r="B3048" s="74" t="s">
        <v>6160</v>
      </c>
      <c r="C3048" s="74" t="s">
        <v>9417</v>
      </c>
      <c r="D3048" s="74" t="s">
        <v>3489</v>
      </c>
      <c r="E3048" s="74" t="s">
        <v>9418</v>
      </c>
      <c r="F3048" s="74" t="s">
        <v>9419</v>
      </c>
      <c r="G3048" s="74" t="s">
        <v>9419</v>
      </c>
      <c r="H3048" s="74" t="str">
        <f t="shared" si="198"/>
        <v>B61</v>
      </c>
      <c r="I3048" s="74" t="str">
        <f>IF(ISERROR(VLOOKUP(H3048,BD!BN$2:BO$51,2,FALSE)),"",VLOOKUP(H3048,BD!BN$2:BO$51,2,FALSE))</f>
        <v>BLOQUE 61</v>
      </c>
      <c r="J3048" s="74" t="str">
        <f t="shared" si="199"/>
        <v>AU</v>
      </c>
      <c r="K3048" s="74" t="str">
        <f t="shared" ref="K3048:L3121" si="202">+C3048</f>
        <v>CHONTA SUR</v>
      </c>
      <c r="L3048" s="74" t="str">
        <f t="shared" si="202"/>
        <v>PAD A</v>
      </c>
      <c r="M3048" s="74" t="str">
        <f t="shared" si="201"/>
        <v>CHONTA SUR-A009</v>
      </c>
      <c r="N3048" s="71" t="s">
        <v>3382</v>
      </c>
    </row>
    <row r="3049" spans="1:14" hidden="1">
      <c r="A3049" s="74" t="s">
        <v>2968</v>
      </c>
      <c r="B3049" s="74" t="s">
        <v>6160</v>
      </c>
      <c r="C3049" s="74" t="s">
        <v>9417</v>
      </c>
      <c r="D3049" s="74" t="s">
        <v>3489</v>
      </c>
      <c r="E3049" s="74" t="s">
        <v>9420</v>
      </c>
      <c r="F3049" s="74" t="s">
        <v>9421</v>
      </c>
      <c r="G3049" s="74" t="s">
        <v>9421</v>
      </c>
      <c r="H3049" s="74" t="str">
        <f t="shared" si="198"/>
        <v>B61</v>
      </c>
      <c r="I3049" s="74" t="str">
        <f>IF(ISERROR(VLOOKUP(H3049,BD!BN$2:BO$51,2,FALSE)),"",VLOOKUP(H3049,BD!BN$2:BO$51,2,FALSE))</f>
        <v>BLOQUE 61</v>
      </c>
      <c r="J3049" s="74" t="str">
        <f t="shared" si="199"/>
        <v>AU</v>
      </c>
      <c r="K3049" s="74" t="str">
        <f t="shared" si="202"/>
        <v>CHONTA SUR</v>
      </c>
      <c r="L3049" s="74" t="str">
        <f t="shared" si="202"/>
        <v>PAD A</v>
      </c>
      <c r="M3049" s="74" t="str">
        <f t="shared" si="201"/>
        <v>CHONTA SUR-A001</v>
      </c>
      <c r="N3049" s="71" t="s">
        <v>3382</v>
      </c>
    </row>
    <row r="3050" spans="1:14" hidden="1">
      <c r="A3050" s="74" t="s">
        <v>2968</v>
      </c>
      <c r="B3050" s="74" t="s">
        <v>6160</v>
      </c>
      <c r="C3050" s="74" t="s">
        <v>9417</v>
      </c>
      <c r="D3050" s="74" t="s">
        <v>3489</v>
      </c>
      <c r="E3050" s="74" t="s">
        <v>9422</v>
      </c>
      <c r="F3050" s="74" t="s">
        <v>9423</v>
      </c>
      <c r="G3050" s="74" t="s">
        <v>9423</v>
      </c>
      <c r="H3050" s="74" t="str">
        <f t="shared" si="198"/>
        <v>B61</v>
      </c>
      <c r="I3050" s="74" t="str">
        <f>IF(ISERROR(VLOOKUP(H3050,BD!BN$2:BO$51,2,FALSE)),"",VLOOKUP(H3050,BD!BN$2:BO$51,2,FALSE))</f>
        <v>BLOQUE 61</v>
      </c>
      <c r="J3050" s="74" t="str">
        <f t="shared" si="199"/>
        <v>AU</v>
      </c>
      <c r="K3050" s="74" t="str">
        <f t="shared" si="202"/>
        <v>CHONTA SUR</v>
      </c>
      <c r="L3050" s="74" t="str">
        <f t="shared" si="202"/>
        <v>PAD A</v>
      </c>
      <c r="M3050" s="74" t="str">
        <f t="shared" si="201"/>
        <v>CHONTA SUR-A007</v>
      </c>
      <c r="N3050" s="71" t="s">
        <v>3382</v>
      </c>
    </row>
    <row r="3051" spans="1:14" hidden="1">
      <c r="A3051" s="74" t="s">
        <v>2968</v>
      </c>
      <c r="B3051" s="74" t="s">
        <v>6160</v>
      </c>
      <c r="C3051" s="74" t="s">
        <v>9417</v>
      </c>
      <c r="D3051" s="74" t="s">
        <v>3489</v>
      </c>
      <c r="E3051" s="74" t="s">
        <v>9424</v>
      </c>
      <c r="F3051" s="74" t="s">
        <v>9425</v>
      </c>
      <c r="G3051" s="74" t="s">
        <v>9425</v>
      </c>
      <c r="H3051" s="74" t="str">
        <f>+A3051</f>
        <v>B61</v>
      </c>
      <c r="I3051" s="74" t="str">
        <f>IF(ISERROR(VLOOKUP(H3051,BD!BN$2:BO$51,2,FALSE)),"",VLOOKUP(H3051,BD!BN$2:BO$51,2,FALSE))</f>
        <v>BLOQUE 61</v>
      </c>
      <c r="J3051" s="74" t="str">
        <f t="shared" si="199"/>
        <v>AU</v>
      </c>
      <c r="K3051" s="74" t="str">
        <f>+C3051</f>
        <v>CHONTA SUR</v>
      </c>
      <c r="L3051" s="74" t="str">
        <f>+D3051</f>
        <v>PAD A</v>
      </c>
      <c r="M3051" s="74" t="str">
        <f t="shared" si="201"/>
        <v>CHONTA SUR-A002</v>
      </c>
      <c r="N3051" s="71" t="s">
        <v>3382</v>
      </c>
    </row>
    <row r="3052" spans="1:14" hidden="1">
      <c r="A3052" s="74" t="s">
        <v>2968</v>
      </c>
      <c r="B3052" s="74" t="s">
        <v>6160</v>
      </c>
      <c r="C3052" s="74" t="s">
        <v>9417</v>
      </c>
      <c r="D3052" s="74" t="s">
        <v>3489</v>
      </c>
      <c r="E3052" s="74" t="s">
        <v>9424</v>
      </c>
      <c r="F3052" s="74" t="s">
        <v>9425</v>
      </c>
      <c r="G3052" s="74" t="s">
        <v>9426</v>
      </c>
      <c r="H3052" s="74" t="str">
        <f t="shared" si="198"/>
        <v>B61</v>
      </c>
      <c r="I3052" s="74" t="str">
        <f>IF(ISERROR(VLOOKUP(H3052,BD!BN$2:BO$51,2,FALSE)),"",VLOOKUP(H3052,BD!BN$2:BO$51,2,FALSE))</f>
        <v>BLOQUE 61</v>
      </c>
      <c r="J3052" s="74" t="str">
        <f t="shared" si="199"/>
        <v>AU</v>
      </c>
      <c r="K3052" s="74" t="str">
        <f t="shared" si="202"/>
        <v>CHONTA SUR</v>
      </c>
      <c r="L3052" s="74" t="str">
        <f t="shared" si="202"/>
        <v>PAD A</v>
      </c>
      <c r="M3052" s="74" t="str">
        <f t="shared" si="201"/>
        <v>CHONTA SUR-A002S1</v>
      </c>
      <c r="N3052" s="71" t="s">
        <v>3382</v>
      </c>
    </row>
    <row r="3053" spans="1:14" hidden="1">
      <c r="A3053" s="74" t="s">
        <v>2968</v>
      </c>
      <c r="B3053" s="74" t="s">
        <v>6160</v>
      </c>
      <c r="C3053" s="74" t="s">
        <v>9417</v>
      </c>
      <c r="D3053" s="74" t="s">
        <v>3489</v>
      </c>
      <c r="E3053" s="74" t="s">
        <v>9427</v>
      </c>
      <c r="F3053" s="74" t="s">
        <v>9428</v>
      </c>
      <c r="G3053" s="74" t="s">
        <v>9428</v>
      </c>
      <c r="H3053" s="74" t="str">
        <f t="shared" si="198"/>
        <v>B61</v>
      </c>
      <c r="I3053" s="74" t="str">
        <f>IF(ISERROR(VLOOKUP(H3053,BD!BN$2:BO$51,2,FALSE)),"",VLOOKUP(H3053,BD!BN$2:BO$51,2,FALSE))</f>
        <v>BLOQUE 61</v>
      </c>
      <c r="J3053" s="74" t="str">
        <f t="shared" si="199"/>
        <v>AU</v>
      </c>
      <c r="K3053" s="74" t="str">
        <f t="shared" si="202"/>
        <v>CHONTA SUR</v>
      </c>
      <c r="L3053" s="74" t="str">
        <f t="shared" si="202"/>
        <v>PAD A</v>
      </c>
      <c r="M3053" s="74" t="str">
        <f t="shared" si="201"/>
        <v>CHONTA SUR-A010</v>
      </c>
      <c r="N3053" s="71" t="s">
        <v>3382</v>
      </c>
    </row>
    <row r="3054" spans="1:14" hidden="1">
      <c r="A3054" s="74" t="s">
        <v>2968</v>
      </c>
      <c r="B3054" s="74" t="s">
        <v>6160</v>
      </c>
      <c r="C3054" s="74" t="s">
        <v>9417</v>
      </c>
      <c r="D3054" s="74" t="s">
        <v>3489</v>
      </c>
      <c r="E3054" s="74" t="s">
        <v>9429</v>
      </c>
      <c r="F3054" s="74" t="s">
        <v>9430</v>
      </c>
      <c r="G3054" s="74" t="s">
        <v>9430</v>
      </c>
      <c r="H3054" s="74" t="str">
        <f t="shared" si="198"/>
        <v>B61</v>
      </c>
      <c r="I3054" s="74" t="str">
        <f>IF(ISERROR(VLOOKUP(H3054,BD!BN$2:BO$51,2,FALSE)),"",VLOOKUP(H3054,BD!BN$2:BO$51,2,FALSE))</f>
        <v>BLOQUE 61</v>
      </c>
      <c r="J3054" s="74" t="str">
        <f t="shared" si="199"/>
        <v>AU</v>
      </c>
      <c r="K3054" s="74" t="str">
        <f t="shared" si="202"/>
        <v>CHONTA SUR</v>
      </c>
      <c r="L3054" s="74" t="str">
        <f t="shared" si="202"/>
        <v>PAD A</v>
      </c>
      <c r="M3054" s="74" t="str">
        <f t="shared" si="201"/>
        <v>CHONTA SUR-A011</v>
      </c>
      <c r="N3054" s="71" t="s">
        <v>3382</v>
      </c>
    </row>
    <row r="3055" spans="1:14" hidden="1">
      <c r="A3055" s="74" t="s">
        <v>2968</v>
      </c>
      <c r="B3055" s="74" t="s">
        <v>6160</v>
      </c>
      <c r="C3055" s="74" t="s">
        <v>9417</v>
      </c>
      <c r="D3055" s="74" t="s">
        <v>3489</v>
      </c>
      <c r="E3055" s="74" t="s">
        <v>9431</v>
      </c>
      <c r="F3055" s="74" t="s">
        <v>9432</v>
      </c>
      <c r="G3055" s="74" t="s">
        <v>9432</v>
      </c>
      <c r="H3055" s="74" t="str">
        <f t="shared" si="198"/>
        <v>B61</v>
      </c>
      <c r="I3055" s="74" t="str">
        <f>IF(ISERROR(VLOOKUP(H3055,BD!BN$2:BO$51,2,FALSE)),"",VLOOKUP(H3055,BD!BN$2:BO$51,2,FALSE))</f>
        <v>BLOQUE 61</v>
      </c>
      <c r="J3055" s="74" t="str">
        <f t="shared" si="199"/>
        <v>AU</v>
      </c>
      <c r="K3055" s="74" t="str">
        <f t="shared" si="202"/>
        <v>CHONTA SUR</v>
      </c>
      <c r="L3055" s="74" t="str">
        <f t="shared" si="202"/>
        <v>PAD A</v>
      </c>
      <c r="M3055" s="74" t="str">
        <f t="shared" si="201"/>
        <v>CHONTA SUR-A003</v>
      </c>
      <c r="N3055" s="71" t="s">
        <v>3382</v>
      </c>
    </row>
    <row r="3056" spans="1:14" hidden="1">
      <c r="A3056" s="74" t="s">
        <v>2968</v>
      </c>
      <c r="B3056" s="74" t="s">
        <v>6160</v>
      </c>
      <c r="C3056" s="74" t="s">
        <v>9417</v>
      </c>
      <c r="D3056" s="74" t="s">
        <v>3489</v>
      </c>
      <c r="E3056" s="74" t="s">
        <v>9433</v>
      </c>
      <c r="F3056" s="74" t="s">
        <v>9434</v>
      </c>
      <c r="G3056" s="74" t="s">
        <v>9434</v>
      </c>
      <c r="H3056" s="74" t="str">
        <f t="shared" si="198"/>
        <v>B61</v>
      </c>
      <c r="I3056" s="74" t="str">
        <f>IF(ISERROR(VLOOKUP(H3056,BD!BN$2:BO$51,2,FALSE)),"",VLOOKUP(H3056,BD!BN$2:BO$51,2,FALSE))</f>
        <v>BLOQUE 61</v>
      </c>
      <c r="J3056" s="74" t="str">
        <f t="shared" si="199"/>
        <v>AU</v>
      </c>
      <c r="K3056" s="74" t="str">
        <f t="shared" si="202"/>
        <v>CHONTA SUR</v>
      </c>
      <c r="L3056" s="74" t="str">
        <f t="shared" si="202"/>
        <v>PAD A</v>
      </c>
      <c r="M3056" s="74" t="str">
        <f t="shared" si="201"/>
        <v>CHONTA SUR-A006</v>
      </c>
      <c r="N3056" s="71" t="s">
        <v>3382</v>
      </c>
    </row>
    <row r="3057" spans="1:14" hidden="1">
      <c r="A3057" s="74" t="s">
        <v>2968</v>
      </c>
      <c r="B3057" s="74" t="s">
        <v>6160</v>
      </c>
      <c r="C3057" s="74" t="s">
        <v>9417</v>
      </c>
      <c r="D3057" s="74" t="s">
        <v>3489</v>
      </c>
      <c r="E3057" s="74" t="s">
        <v>9435</v>
      </c>
      <c r="F3057" s="74" t="s">
        <v>9436</v>
      </c>
      <c r="G3057" s="74" t="s">
        <v>9436</v>
      </c>
      <c r="H3057" s="74" t="str">
        <f t="shared" si="198"/>
        <v>B61</v>
      </c>
      <c r="I3057" s="74" t="str">
        <f>IF(ISERROR(VLOOKUP(H3057,BD!BN$2:BO$51,2,FALSE)),"",VLOOKUP(H3057,BD!BN$2:BO$51,2,FALSE))</f>
        <v>BLOQUE 61</v>
      </c>
      <c r="J3057" s="74" t="str">
        <f t="shared" si="199"/>
        <v>AU</v>
      </c>
      <c r="K3057" s="74" t="str">
        <f t="shared" si="202"/>
        <v>CHONTA SUR</v>
      </c>
      <c r="L3057" s="74" t="str">
        <f t="shared" si="202"/>
        <v>PAD A</v>
      </c>
      <c r="M3057" s="74" t="str">
        <f t="shared" si="201"/>
        <v>CHONTA SUR-A005</v>
      </c>
      <c r="N3057" s="71" t="s">
        <v>3382</v>
      </c>
    </row>
    <row r="3058" spans="1:14" hidden="1">
      <c r="A3058" s="74" t="s">
        <v>2968</v>
      </c>
      <c r="B3058" s="74" t="s">
        <v>6160</v>
      </c>
      <c r="C3058" s="74" t="s">
        <v>9417</v>
      </c>
      <c r="D3058" s="74" t="s">
        <v>3489</v>
      </c>
      <c r="E3058" s="74" t="s">
        <v>9437</v>
      </c>
      <c r="F3058" s="74" t="s">
        <v>9438</v>
      </c>
      <c r="G3058" s="74" t="s">
        <v>9438</v>
      </c>
      <c r="H3058" s="74" t="str">
        <f t="shared" si="198"/>
        <v>B61</v>
      </c>
      <c r="I3058" s="74" t="str">
        <f>IF(ISERROR(VLOOKUP(H3058,BD!BN$2:BO$51,2,FALSE)),"",VLOOKUP(H3058,BD!BN$2:BO$51,2,FALSE))</f>
        <v>BLOQUE 61</v>
      </c>
      <c r="J3058" s="74" t="str">
        <f t="shared" si="199"/>
        <v>AU</v>
      </c>
      <c r="K3058" s="74" t="str">
        <f t="shared" si="202"/>
        <v>CHONTA SUR</v>
      </c>
      <c r="L3058" s="74" t="str">
        <f t="shared" si="202"/>
        <v>PAD A</v>
      </c>
      <c r="M3058" s="74" t="str">
        <f t="shared" si="201"/>
        <v>CHONTA SUR-A004</v>
      </c>
      <c r="N3058" s="71" t="s">
        <v>3382</v>
      </c>
    </row>
    <row r="3059" spans="1:14" hidden="1">
      <c r="A3059" s="74" t="s">
        <v>2968</v>
      </c>
      <c r="B3059" s="74" t="s">
        <v>6160</v>
      </c>
      <c r="C3059" s="74" t="s">
        <v>9417</v>
      </c>
      <c r="D3059" s="74" t="s">
        <v>3489</v>
      </c>
      <c r="E3059" s="74" t="s">
        <v>9439</v>
      </c>
      <c r="F3059" s="74" t="s">
        <v>9440</v>
      </c>
      <c r="G3059" s="74" t="s">
        <v>9440</v>
      </c>
      <c r="H3059" s="74" t="str">
        <f t="shared" si="198"/>
        <v>B61</v>
      </c>
      <c r="I3059" s="74" t="str">
        <f>IF(ISERROR(VLOOKUP(H3059,BD!BN$2:BO$51,2,FALSE)),"",VLOOKUP(H3059,BD!BN$2:BO$51,2,FALSE))</f>
        <v>BLOQUE 61</v>
      </c>
      <c r="J3059" s="74" t="str">
        <f t="shared" si="199"/>
        <v>AU</v>
      </c>
      <c r="K3059" s="74" t="str">
        <f t="shared" si="202"/>
        <v>CHONTA SUR</v>
      </c>
      <c r="L3059" s="74" t="str">
        <f t="shared" si="202"/>
        <v>PAD A</v>
      </c>
      <c r="M3059" s="74" t="str">
        <f t="shared" si="201"/>
        <v>CHONTA SUR-A008</v>
      </c>
      <c r="N3059" s="71" t="s">
        <v>3382</v>
      </c>
    </row>
    <row r="3060" spans="1:14" hidden="1">
      <c r="A3060" s="74" t="s">
        <v>2968</v>
      </c>
      <c r="B3060" s="74" t="s">
        <v>6160</v>
      </c>
      <c r="C3060" s="74" t="s">
        <v>9417</v>
      </c>
      <c r="D3060" s="74" t="s">
        <v>3489</v>
      </c>
      <c r="E3060" s="74" t="s">
        <v>9441</v>
      </c>
      <c r="F3060" s="74" t="s">
        <v>9442</v>
      </c>
      <c r="G3060" s="74" t="s">
        <v>9442</v>
      </c>
      <c r="H3060" s="74" t="str">
        <f t="shared" si="198"/>
        <v>B61</v>
      </c>
      <c r="I3060" s="74" t="str">
        <f>IF(ISERROR(VLOOKUP(H3060,BD!BN$2:BO$51,2,FALSE)),"",VLOOKUP(H3060,BD!BN$2:BO$51,2,FALSE))</f>
        <v>BLOQUE 61</v>
      </c>
      <c r="J3060" s="74" t="str">
        <f t="shared" si="199"/>
        <v>AU</v>
      </c>
      <c r="K3060" s="74" t="str">
        <f t="shared" si="202"/>
        <v>CHONTA SUR</v>
      </c>
      <c r="L3060" s="74" t="str">
        <f t="shared" si="202"/>
        <v>PAD A</v>
      </c>
      <c r="M3060" s="74" t="str">
        <f t="shared" si="201"/>
        <v>CHONTA SUR-A012</v>
      </c>
      <c r="N3060" s="71" t="s">
        <v>3578</v>
      </c>
    </row>
    <row r="3061" spans="1:14" hidden="1">
      <c r="A3061" s="74" t="s">
        <v>2968</v>
      </c>
      <c r="B3061" s="74" t="s">
        <v>6160</v>
      </c>
      <c r="C3061" s="74" t="s">
        <v>9417</v>
      </c>
      <c r="D3061" s="74" t="s">
        <v>3489</v>
      </c>
      <c r="E3061" s="74" t="s">
        <v>9443</v>
      </c>
      <c r="F3061" s="74" t="s">
        <v>9444</v>
      </c>
      <c r="G3061" s="74" t="s">
        <v>9444</v>
      </c>
      <c r="H3061" s="74" t="str">
        <f t="shared" si="198"/>
        <v>B61</v>
      </c>
      <c r="I3061" s="74" t="str">
        <f>IF(ISERROR(VLOOKUP(H3061,BD!BN$2:BO$51,2,FALSE)),"",VLOOKUP(H3061,BD!BN$2:BO$51,2,FALSE))</f>
        <v>BLOQUE 61</v>
      </c>
      <c r="J3061" s="74" t="str">
        <f t="shared" si="199"/>
        <v>AU</v>
      </c>
      <c r="K3061" s="74" t="str">
        <f t="shared" si="202"/>
        <v>CHONTA SUR</v>
      </c>
      <c r="L3061" s="74" t="str">
        <f t="shared" si="202"/>
        <v>PAD A</v>
      </c>
      <c r="M3061" s="74" t="str">
        <f t="shared" si="201"/>
        <v>CHONTA SUR-A013H</v>
      </c>
      <c r="N3061" s="71" t="s">
        <v>3578</v>
      </c>
    </row>
    <row r="3062" spans="1:14" hidden="1">
      <c r="A3062" s="74" t="s">
        <v>2968</v>
      </c>
      <c r="B3062" s="74" t="s">
        <v>6160</v>
      </c>
      <c r="C3062" s="74" t="s">
        <v>9417</v>
      </c>
      <c r="D3062" s="74" t="s">
        <v>3489</v>
      </c>
      <c r="E3062" s="74" t="s">
        <v>9445</v>
      </c>
      <c r="F3062" s="74" t="s">
        <v>9446</v>
      </c>
      <c r="G3062" s="74" t="s">
        <v>9446</v>
      </c>
      <c r="H3062" s="74" t="str">
        <f t="shared" si="198"/>
        <v>B61</v>
      </c>
      <c r="I3062" s="74" t="str">
        <f>IF(ISERROR(VLOOKUP(H3062,BD!BN$2:BO$51,2,FALSE)),"",VLOOKUP(H3062,BD!BN$2:BO$51,2,FALSE))</f>
        <v>BLOQUE 61</v>
      </c>
      <c r="J3062" s="74" t="str">
        <f t="shared" si="199"/>
        <v>AU</v>
      </c>
      <c r="K3062" s="74" t="str">
        <f t="shared" si="202"/>
        <v>CHONTA SUR</v>
      </c>
      <c r="L3062" s="74" t="str">
        <f t="shared" si="202"/>
        <v>PAD A</v>
      </c>
      <c r="M3062" s="74" t="str">
        <f t="shared" si="201"/>
        <v>CHONTA SUR-A014</v>
      </c>
      <c r="N3062" s="71" t="s">
        <v>3578</v>
      </c>
    </row>
    <row r="3063" spans="1:14" hidden="1">
      <c r="A3063" s="74" t="s">
        <v>2968</v>
      </c>
      <c r="B3063" s="74" t="s">
        <v>6160</v>
      </c>
      <c r="C3063" s="74" t="s">
        <v>9417</v>
      </c>
      <c r="D3063" s="74" t="s">
        <v>3489</v>
      </c>
      <c r="E3063" s="74" t="s">
        <v>9445</v>
      </c>
      <c r="F3063" s="74" t="s">
        <v>9446</v>
      </c>
      <c r="G3063" s="74" t="s">
        <v>9447</v>
      </c>
      <c r="H3063" s="74" t="str">
        <f t="shared" si="198"/>
        <v>B61</v>
      </c>
      <c r="I3063" s="74" t="str">
        <f>IF(ISERROR(VLOOKUP(H3063,BD!BN$2:BO$51,2,FALSE)),"",VLOOKUP(H3063,BD!BN$2:BO$51,2,FALSE))</f>
        <v>BLOQUE 61</v>
      </c>
      <c r="J3063" s="74" t="str">
        <f t="shared" si="199"/>
        <v>AU</v>
      </c>
      <c r="K3063" s="74" t="str">
        <f t="shared" si="202"/>
        <v>CHONTA SUR</v>
      </c>
      <c r="L3063" s="74" t="str">
        <f t="shared" si="202"/>
        <v>PAD A</v>
      </c>
      <c r="M3063" s="74" t="str">
        <f t="shared" si="201"/>
        <v>CHONTA SUR-A014S1</v>
      </c>
      <c r="N3063" s="71" t="s">
        <v>3578</v>
      </c>
    </row>
    <row r="3064" spans="1:14" hidden="1">
      <c r="A3064" s="74" t="s">
        <v>2968</v>
      </c>
      <c r="B3064" s="74" t="s">
        <v>6160</v>
      </c>
      <c r="C3064" s="74" t="s">
        <v>9417</v>
      </c>
      <c r="D3064" s="74" t="s">
        <v>3489</v>
      </c>
      <c r="E3064" s="74" t="s">
        <v>9445</v>
      </c>
      <c r="F3064" s="74" t="s">
        <v>9446</v>
      </c>
      <c r="G3064" s="74" t="s">
        <v>9448</v>
      </c>
      <c r="H3064" s="74" t="str">
        <f t="shared" si="198"/>
        <v>B61</v>
      </c>
      <c r="I3064" s="74" t="str">
        <f>IF(ISERROR(VLOOKUP(H3064,BD!BN$2:BO$51,2,FALSE)),"",VLOOKUP(H3064,BD!BN$2:BO$51,2,FALSE))</f>
        <v>BLOQUE 61</v>
      </c>
      <c r="J3064" s="74" t="str">
        <f t="shared" si="199"/>
        <v>AU</v>
      </c>
      <c r="K3064" s="74" t="str">
        <f t="shared" si="202"/>
        <v>CHONTA SUR</v>
      </c>
      <c r="L3064" s="74" t="str">
        <f t="shared" si="202"/>
        <v>PAD A</v>
      </c>
      <c r="M3064" s="74" t="str">
        <f t="shared" si="201"/>
        <v>CHONTA SUR-A014R1</v>
      </c>
      <c r="N3064" s="71" t="s">
        <v>3578</v>
      </c>
    </row>
    <row r="3065" spans="1:14" hidden="1">
      <c r="A3065" s="74" t="s">
        <v>2968</v>
      </c>
      <c r="B3065" s="74" t="s">
        <v>6160</v>
      </c>
      <c r="C3065" s="74" t="s">
        <v>9417</v>
      </c>
      <c r="D3065" s="74" t="s">
        <v>3489</v>
      </c>
      <c r="E3065" s="74" t="s">
        <v>9449</v>
      </c>
      <c r="F3065" s="74" t="s">
        <v>9450</v>
      </c>
      <c r="G3065" s="74" t="s">
        <v>9450</v>
      </c>
      <c r="H3065" s="74" t="str">
        <f t="shared" si="198"/>
        <v>B61</v>
      </c>
      <c r="I3065" s="74" t="str">
        <f>IF(ISERROR(VLOOKUP(H3065,BD!BN$2:BO$51,2,FALSE)),"",VLOOKUP(H3065,BD!BN$2:BO$51,2,FALSE))</f>
        <v>BLOQUE 61</v>
      </c>
      <c r="J3065" s="74" t="str">
        <f t="shared" si="199"/>
        <v>AU</v>
      </c>
      <c r="K3065" s="74" t="str">
        <f t="shared" si="202"/>
        <v>CHONTA SUR</v>
      </c>
      <c r="L3065" s="74" t="str">
        <f t="shared" si="202"/>
        <v>PAD A</v>
      </c>
      <c r="M3065" s="74" t="str">
        <f t="shared" si="201"/>
        <v>CHONTA SUR-A015</v>
      </c>
      <c r="N3065" s="71" t="s">
        <v>3578</v>
      </c>
    </row>
    <row r="3066" spans="1:14" hidden="1">
      <c r="A3066" s="74" t="s">
        <v>2968</v>
      </c>
      <c r="B3066" s="74" t="s">
        <v>6160</v>
      </c>
      <c r="C3066" s="74" t="s">
        <v>9417</v>
      </c>
      <c r="D3066" s="74" t="s">
        <v>3489</v>
      </c>
      <c r="E3066" s="74" t="s">
        <v>9451</v>
      </c>
      <c r="F3066" s="74" t="s">
        <v>9452</v>
      </c>
      <c r="G3066" s="74" t="s">
        <v>9452</v>
      </c>
      <c r="H3066" s="74" t="str">
        <f t="shared" si="198"/>
        <v>B61</v>
      </c>
      <c r="I3066" s="74" t="str">
        <f>IF(ISERROR(VLOOKUP(H3066,BD!BN$2:BO$51,2,FALSE)),"",VLOOKUP(H3066,BD!BN$2:BO$51,2,FALSE))</f>
        <v>BLOQUE 61</v>
      </c>
      <c r="J3066" s="74" t="str">
        <f t="shared" si="199"/>
        <v>AU</v>
      </c>
      <c r="K3066" s="74" t="str">
        <f t="shared" si="202"/>
        <v>CHONTA SUR</v>
      </c>
      <c r="L3066" s="74" t="str">
        <f t="shared" si="202"/>
        <v>PAD A</v>
      </c>
      <c r="M3066" s="74" t="str">
        <f t="shared" si="201"/>
        <v>CHONTA SUR-A016</v>
      </c>
      <c r="N3066" s="71" t="s">
        <v>3578</v>
      </c>
    </row>
    <row r="3067" spans="1:14" hidden="1">
      <c r="A3067" s="74" t="s">
        <v>2968</v>
      </c>
      <c r="B3067" s="74" t="s">
        <v>6160</v>
      </c>
      <c r="C3067" s="74" t="s">
        <v>2848</v>
      </c>
      <c r="D3067" s="74" t="s">
        <v>3374</v>
      </c>
      <c r="E3067" s="74" t="s">
        <v>9453</v>
      </c>
      <c r="F3067" s="74" t="s">
        <v>9454</v>
      </c>
      <c r="G3067" s="74" t="s">
        <v>9454</v>
      </c>
      <c r="H3067" s="74" t="str">
        <f t="shared" si="198"/>
        <v>B61</v>
      </c>
      <c r="I3067" s="74" t="str">
        <f>IF(ISERROR(VLOOKUP(H3067,BD!BN$2:BO$51,2,FALSE)),"",VLOOKUP(H3067,BD!BN$2:BO$51,2,FALSE))</f>
        <v>BLOQUE 61</v>
      </c>
      <c r="J3067" s="74" t="str">
        <f t="shared" si="199"/>
        <v>AU</v>
      </c>
      <c r="K3067" s="74" t="str">
        <f t="shared" si="202"/>
        <v>CONGA</v>
      </c>
      <c r="L3067" s="74" t="str">
        <f t="shared" si="202"/>
        <v>PAD</v>
      </c>
      <c r="M3067" s="74" t="str">
        <f t="shared" si="201"/>
        <v>CONGA-002</v>
      </c>
      <c r="N3067" s="71" t="s">
        <v>3382</v>
      </c>
    </row>
    <row r="3068" spans="1:14" hidden="1">
      <c r="A3068" s="74" t="s">
        <v>2968</v>
      </c>
      <c r="B3068" s="74" t="s">
        <v>6160</v>
      </c>
      <c r="C3068" s="74" t="s">
        <v>2848</v>
      </c>
      <c r="D3068" s="74" t="s">
        <v>3374</v>
      </c>
      <c r="E3068" s="74" t="s">
        <v>9455</v>
      </c>
      <c r="F3068" s="74" t="s">
        <v>9456</v>
      </c>
      <c r="G3068" s="74" t="s">
        <v>9456</v>
      </c>
      <c r="H3068" s="74" t="str">
        <f t="shared" si="198"/>
        <v>B61</v>
      </c>
      <c r="I3068" s="74" t="str">
        <f>IF(ISERROR(VLOOKUP(H3068,BD!BN$2:BO$51,2,FALSE)),"",VLOOKUP(H3068,BD!BN$2:BO$51,2,FALSE))</f>
        <v>BLOQUE 61</v>
      </c>
      <c r="J3068" s="74" t="str">
        <f t="shared" si="199"/>
        <v>AU</v>
      </c>
      <c r="K3068" s="74" t="str">
        <f t="shared" si="202"/>
        <v>CONGA</v>
      </c>
      <c r="L3068" s="74" t="str">
        <f t="shared" si="202"/>
        <v>PAD</v>
      </c>
      <c r="M3068" s="74" t="str">
        <f t="shared" si="201"/>
        <v>CONGA-001</v>
      </c>
      <c r="N3068" s="71" t="s">
        <v>3382</v>
      </c>
    </row>
    <row r="3069" spans="1:14" hidden="1">
      <c r="A3069" s="74" t="s">
        <v>2968</v>
      </c>
      <c r="B3069" s="74" t="s">
        <v>6160</v>
      </c>
      <c r="C3069" s="74" t="s">
        <v>9457</v>
      </c>
      <c r="D3069" s="74" t="s">
        <v>3489</v>
      </c>
      <c r="E3069" s="74" t="s">
        <v>9458</v>
      </c>
      <c r="F3069" s="74" t="s">
        <v>9459</v>
      </c>
      <c r="G3069" s="74" t="s">
        <v>9459</v>
      </c>
      <c r="H3069" s="74" t="str">
        <f t="shared" si="198"/>
        <v>B61</v>
      </c>
      <c r="I3069" s="74" t="str">
        <f>IF(ISERROR(VLOOKUP(H3069,BD!BN$2:BO$51,2,FALSE)),"",VLOOKUP(H3069,BD!BN$2:BO$51,2,FALSE))</f>
        <v>BLOQUE 61</v>
      </c>
      <c r="J3069" s="74" t="str">
        <f t="shared" si="199"/>
        <v>AU</v>
      </c>
      <c r="K3069" s="74" t="str">
        <f t="shared" si="202"/>
        <v>CONGA SUR</v>
      </c>
      <c r="L3069" s="74" t="str">
        <f t="shared" si="202"/>
        <v>PAD A</v>
      </c>
      <c r="M3069" s="74" t="str">
        <f t="shared" si="201"/>
        <v>CONGA SUR-A001</v>
      </c>
      <c r="N3069" s="71" t="s">
        <v>3382</v>
      </c>
    </row>
    <row r="3070" spans="1:14" hidden="1">
      <c r="A3070" s="74" t="s">
        <v>2968</v>
      </c>
      <c r="B3070" s="74" t="s">
        <v>6160</v>
      </c>
      <c r="C3070" s="74" t="s">
        <v>2858</v>
      </c>
      <c r="D3070" s="74" t="s">
        <v>3374</v>
      </c>
      <c r="E3070" s="74" t="s">
        <v>9460</v>
      </c>
      <c r="F3070" s="74" t="s">
        <v>9461</v>
      </c>
      <c r="G3070" s="74" t="s">
        <v>9461</v>
      </c>
      <c r="H3070" s="74" t="str">
        <f>+A3070</f>
        <v>B61</v>
      </c>
      <c r="I3070" s="74" t="str">
        <f>IF(ISERROR(VLOOKUP(H3070,BD!BN$2:BO$51,2,FALSE)),"",VLOOKUP(H3070,BD!BN$2:BO$51,2,FALSE))</f>
        <v>BLOQUE 61</v>
      </c>
      <c r="J3070" s="74" t="str">
        <f>IF(B3070="","",B3070)</f>
        <v>AU</v>
      </c>
      <c r="K3070" s="74" t="str">
        <f t="shared" si="202"/>
        <v>CONONACO</v>
      </c>
      <c r="L3070" s="74" t="str">
        <f t="shared" si="202"/>
        <v>PAD</v>
      </c>
      <c r="M3070" s="74" t="str">
        <f t="shared" si="201"/>
        <v>CONONACO-002</v>
      </c>
      <c r="N3070" s="71" t="s">
        <v>3382</v>
      </c>
    </row>
    <row r="3071" spans="1:14" hidden="1">
      <c r="A3071" s="74" t="s">
        <v>2968</v>
      </c>
      <c r="B3071" s="74" t="s">
        <v>6160</v>
      </c>
      <c r="C3071" s="74" t="s">
        <v>2858</v>
      </c>
      <c r="D3071" s="74" t="s">
        <v>3374</v>
      </c>
      <c r="E3071" s="74" t="s">
        <v>9460</v>
      </c>
      <c r="F3071" s="74" t="s">
        <v>9461</v>
      </c>
      <c r="G3071" s="74" t="s">
        <v>9462</v>
      </c>
      <c r="H3071" s="74" t="str">
        <f>+A3071</f>
        <v>B61</v>
      </c>
      <c r="I3071" s="74" t="str">
        <f>IF(ISERROR(VLOOKUP(H3071,BD!BN$2:BO$51,2,FALSE)),"",VLOOKUP(H3071,BD!BN$2:BO$51,2,FALSE))</f>
        <v>BLOQUE 61</v>
      </c>
      <c r="J3071" s="74" t="str">
        <f>IF(B3071="","",B3071)</f>
        <v>AU</v>
      </c>
      <c r="K3071" s="74" t="str">
        <f t="shared" si="202"/>
        <v>CONONACO</v>
      </c>
      <c r="L3071" s="74" t="str">
        <f t="shared" si="202"/>
        <v>PAD</v>
      </c>
      <c r="M3071" s="74" t="str">
        <f t="shared" si="201"/>
        <v>CONONACO-002R1</v>
      </c>
      <c r="N3071" s="71" t="s">
        <v>3382</v>
      </c>
    </row>
    <row r="3072" spans="1:14" hidden="1">
      <c r="A3072" s="74" t="s">
        <v>2968</v>
      </c>
      <c r="B3072" s="74" t="s">
        <v>6160</v>
      </c>
      <c r="C3072" s="74" t="s">
        <v>2858</v>
      </c>
      <c r="D3072" s="74" t="s">
        <v>3374</v>
      </c>
      <c r="E3072" s="74" t="s">
        <v>9463</v>
      </c>
      <c r="F3072" s="74" t="s">
        <v>9464</v>
      </c>
      <c r="G3072" s="74" t="s">
        <v>9464</v>
      </c>
      <c r="H3072" s="74" t="str">
        <f>+A3072</f>
        <v>B61</v>
      </c>
      <c r="I3072" s="74" t="str">
        <f>IF(ISERROR(VLOOKUP(H3072,BD!BN$2:BO$51,2,FALSE)),"",VLOOKUP(H3072,BD!BN$2:BO$51,2,FALSE))</f>
        <v>BLOQUE 61</v>
      </c>
      <c r="J3072" s="74" t="str">
        <f>IF(B3072="","",B3072)</f>
        <v>AU</v>
      </c>
      <c r="K3072" s="74" t="str">
        <f t="shared" si="202"/>
        <v>CONONACO</v>
      </c>
      <c r="L3072" s="74" t="str">
        <f t="shared" si="202"/>
        <v>PAD</v>
      </c>
      <c r="M3072" s="74" t="str">
        <f t="shared" si="201"/>
        <v>CONONACO-002I</v>
      </c>
      <c r="N3072" s="71" t="s">
        <v>3382</v>
      </c>
    </row>
    <row r="3073" spans="1:14" hidden="1">
      <c r="A3073" s="74" t="s">
        <v>2968</v>
      </c>
      <c r="B3073" s="74" t="s">
        <v>6160</v>
      </c>
      <c r="C3073" s="74" t="s">
        <v>2858</v>
      </c>
      <c r="D3073" s="74" t="s">
        <v>3374</v>
      </c>
      <c r="E3073" s="74" t="s">
        <v>9465</v>
      </c>
      <c r="F3073" s="74" t="s">
        <v>9466</v>
      </c>
      <c r="G3073" s="74" t="s">
        <v>9466</v>
      </c>
      <c r="H3073" s="74" t="str">
        <f t="shared" si="198"/>
        <v>B61</v>
      </c>
      <c r="I3073" s="74" t="str">
        <f>IF(ISERROR(VLOOKUP(H3073,BD!BN$2:BO$51,2,FALSE)),"",VLOOKUP(H3073,BD!BN$2:BO$51,2,FALSE))</f>
        <v>BLOQUE 61</v>
      </c>
      <c r="J3073" s="74" t="str">
        <f t="shared" si="199"/>
        <v>AU</v>
      </c>
      <c r="K3073" s="74" t="str">
        <f t="shared" si="202"/>
        <v>CONONACO</v>
      </c>
      <c r="L3073" s="74" t="str">
        <f t="shared" si="202"/>
        <v>PAD</v>
      </c>
      <c r="M3073" s="74" t="str">
        <f t="shared" si="201"/>
        <v>CONONACO-020</v>
      </c>
      <c r="N3073" s="71" t="s">
        <v>3382</v>
      </c>
    </row>
    <row r="3074" spans="1:14" hidden="1">
      <c r="A3074" s="74" t="s">
        <v>2968</v>
      </c>
      <c r="B3074" s="74" t="s">
        <v>6160</v>
      </c>
      <c r="C3074" s="74" t="s">
        <v>2858</v>
      </c>
      <c r="D3074" s="74" t="s">
        <v>3374</v>
      </c>
      <c r="E3074" s="74" t="s">
        <v>9467</v>
      </c>
      <c r="F3074" s="74" t="s">
        <v>9468</v>
      </c>
      <c r="G3074" s="74" t="s">
        <v>9468</v>
      </c>
      <c r="H3074" s="74" t="str">
        <f t="shared" si="198"/>
        <v>B61</v>
      </c>
      <c r="I3074" s="74" t="str">
        <f>IF(ISERROR(VLOOKUP(H3074,BD!BN$2:BO$51,2,FALSE)),"",VLOOKUP(H3074,BD!BN$2:BO$51,2,FALSE))</f>
        <v>BLOQUE 61</v>
      </c>
      <c r="J3074" s="74" t="str">
        <f t="shared" si="199"/>
        <v>AU</v>
      </c>
      <c r="K3074" s="74" t="str">
        <f t="shared" si="202"/>
        <v>CONONACO</v>
      </c>
      <c r="L3074" s="74" t="str">
        <f t="shared" si="202"/>
        <v>PAD</v>
      </c>
      <c r="M3074" s="74" t="str">
        <f t="shared" si="201"/>
        <v>CONONACO-029</v>
      </c>
      <c r="N3074" s="71" t="s">
        <v>3382</v>
      </c>
    </row>
    <row r="3075" spans="1:14" hidden="1">
      <c r="A3075" s="74" t="s">
        <v>2968</v>
      </c>
      <c r="B3075" s="74" t="s">
        <v>6160</v>
      </c>
      <c r="C3075" s="74" t="s">
        <v>2858</v>
      </c>
      <c r="D3075" s="74" t="s">
        <v>3374</v>
      </c>
      <c r="E3075" s="74" t="s">
        <v>9469</v>
      </c>
      <c r="F3075" s="74" t="s">
        <v>9470</v>
      </c>
      <c r="G3075" s="74" t="s">
        <v>9470</v>
      </c>
      <c r="H3075" s="74" t="str">
        <f t="shared" ref="H3075:H3148" si="203">+A3075</f>
        <v>B61</v>
      </c>
      <c r="I3075" s="74" t="str">
        <f>IF(ISERROR(VLOOKUP(H3075,BD!BN$2:BO$51,2,FALSE)),"",VLOOKUP(H3075,BD!BN$2:BO$51,2,FALSE))</f>
        <v>BLOQUE 61</v>
      </c>
      <c r="J3075" s="74" t="str">
        <f t="shared" ref="J3075:J3148" si="204">IF(B3075="","",B3075)</f>
        <v>AU</v>
      </c>
      <c r="K3075" s="74" t="str">
        <f t="shared" si="202"/>
        <v>CONONACO</v>
      </c>
      <c r="L3075" s="74" t="str">
        <f t="shared" si="202"/>
        <v>PAD</v>
      </c>
      <c r="M3075" s="74" t="str">
        <f t="shared" si="201"/>
        <v>CONONACO-026</v>
      </c>
      <c r="N3075" s="71" t="s">
        <v>3382</v>
      </c>
    </row>
    <row r="3076" spans="1:14" hidden="1">
      <c r="A3076" s="74" t="s">
        <v>2968</v>
      </c>
      <c r="B3076" s="74" t="s">
        <v>6160</v>
      </c>
      <c r="C3076" s="74" t="s">
        <v>2858</v>
      </c>
      <c r="D3076" s="74" t="s">
        <v>3374</v>
      </c>
      <c r="E3076" s="74" t="s">
        <v>9471</v>
      </c>
      <c r="F3076" s="74" t="s">
        <v>9472</v>
      </c>
      <c r="G3076" s="74" t="s">
        <v>9472</v>
      </c>
      <c r="H3076" s="74" t="str">
        <f t="shared" si="203"/>
        <v>B61</v>
      </c>
      <c r="I3076" s="74" t="str">
        <f>IF(ISERROR(VLOOKUP(H3076,BD!BN$2:BO$51,2,FALSE)),"",VLOOKUP(H3076,BD!BN$2:BO$51,2,FALSE))</f>
        <v>BLOQUE 61</v>
      </c>
      <c r="J3076" s="74" t="str">
        <f t="shared" si="204"/>
        <v>AU</v>
      </c>
      <c r="K3076" s="74" t="str">
        <f t="shared" si="202"/>
        <v>CONONACO</v>
      </c>
      <c r="L3076" s="74" t="str">
        <f t="shared" si="202"/>
        <v>PAD</v>
      </c>
      <c r="M3076" s="74" t="str">
        <f t="shared" si="201"/>
        <v>CONONACO-007</v>
      </c>
      <c r="N3076" s="71" t="s">
        <v>3382</v>
      </c>
    </row>
    <row r="3077" spans="1:14" hidden="1">
      <c r="A3077" s="74" t="s">
        <v>2968</v>
      </c>
      <c r="B3077" s="74" t="s">
        <v>6160</v>
      </c>
      <c r="C3077" s="74" t="s">
        <v>2858</v>
      </c>
      <c r="D3077" s="74" t="s">
        <v>3374</v>
      </c>
      <c r="E3077" s="74" t="s">
        <v>9471</v>
      </c>
      <c r="F3077" s="74" t="s">
        <v>9472</v>
      </c>
      <c r="G3077" s="74" t="s">
        <v>9473</v>
      </c>
      <c r="H3077" s="74" t="str">
        <f t="shared" si="203"/>
        <v>B61</v>
      </c>
      <c r="I3077" s="74" t="str">
        <f>IF(ISERROR(VLOOKUP(H3077,BD!BN$2:BO$51,2,FALSE)),"",VLOOKUP(H3077,BD!BN$2:BO$51,2,FALSE))</f>
        <v>BLOQUE 61</v>
      </c>
      <c r="J3077" s="74" t="str">
        <f t="shared" si="204"/>
        <v>AU</v>
      </c>
      <c r="K3077" s="74" t="str">
        <f t="shared" si="202"/>
        <v>CONONACO</v>
      </c>
      <c r="L3077" s="74" t="str">
        <f t="shared" si="202"/>
        <v>PAD</v>
      </c>
      <c r="M3077" s="74" t="str">
        <f t="shared" si="201"/>
        <v>CONONACO-007R1</v>
      </c>
      <c r="N3077" s="71" t="s">
        <v>3382</v>
      </c>
    </row>
    <row r="3078" spans="1:14" hidden="1">
      <c r="A3078" s="74" t="s">
        <v>2968</v>
      </c>
      <c r="B3078" s="74" t="s">
        <v>6160</v>
      </c>
      <c r="C3078" s="74" t="s">
        <v>2858</v>
      </c>
      <c r="D3078" s="74" t="s">
        <v>3374</v>
      </c>
      <c r="E3078" s="74" t="s">
        <v>9474</v>
      </c>
      <c r="F3078" s="74" t="s">
        <v>9475</v>
      </c>
      <c r="G3078" s="74" t="s">
        <v>9475</v>
      </c>
      <c r="H3078" s="74" t="str">
        <f t="shared" si="203"/>
        <v>B61</v>
      </c>
      <c r="I3078" s="74" t="str">
        <f>IF(ISERROR(VLOOKUP(H3078,BD!BN$2:BO$51,2,FALSE)),"",VLOOKUP(H3078,BD!BN$2:BO$51,2,FALSE))</f>
        <v>BLOQUE 61</v>
      </c>
      <c r="J3078" s="74" t="str">
        <f t="shared" si="204"/>
        <v>AU</v>
      </c>
      <c r="K3078" s="74" t="str">
        <f t="shared" si="202"/>
        <v>CONONACO</v>
      </c>
      <c r="L3078" s="74" t="str">
        <f t="shared" si="202"/>
        <v>PAD</v>
      </c>
      <c r="M3078" s="74" t="str">
        <f t="shared" si="201"/>
        <v>CONONACO-008</v>
      </c>
      <c r="N3078" s="71" t="s">
        <v>3382</v>
      </c>
    </row>
    <row r="3079" spans="1:14" hidden="1">
      <c r="A3079" s="74" t="s">
        <v>2968</v>
      </c>
      <c r="B3079" s="74" t="s">
        <v>6160</v>
      </c>
      <c r="C3079" s="74" t="s">
        <v>2858</v>
      </c>
      <c r="D3079" s="74" t="s">
        <v>3374</v>
      </c>
      <c r="E3079" s="74" t="s">
        <v>9476</v>
      </c>
      <c r="F3079" s="74" t="s">
        <v>9477</v>
      </c>
      <c r="G3079" s="74" t="s">
        <v>9477</v>
      </c>
      <c r="H3079" s="74" t="str">
        <f t="shared" si="203"/>
        <v>B61</v>
      </c>
      <c r="I3079" s="74" t="str">
        <f>IF(ISERROR(VLOOKUP(H3079,BD!BN$2:BO$51,2,FALSE)),"",VLOOKUP(H3079,BD!BN$2:BO$51,2,FALSE))</f>
        <v>BLOQUE 61</v>
      </c>
      <c r="J3079" s="74" t="str">
        <f t="shared" si="204"/>
        <v>AU</v>
      </c>
      <c r="K3079" s="74" t="str">
        <f t="shared" si="202"/>
        <v>CONONACO</v>
      </c>
      <c r="L3079" s="74" t="str">
        <f t="shared" si="202"/>
        <v>PAD</v>
      </c>
      <c r="M3079" s="74" t="str">
        <f t="shared" si="201"/>
        <v>CONONACO-009</v>
      </c>
      <c r="N3079" s="71" t="s">
        <v>3382</v>
      </c>
    </row>
    <row r="3080" spans="1:14" hidden="1">
      <c r="A3080" s="74" t="s">
        <v>2968</v>
      </c>
      <c r="B3080" s="74" t="s">
        <v>6160</v>
      </c>
      <c r="C3080" s="74" t="s">
        <v>2858</v>
      </c>
      <c r="D3080" s="74" t="s">
        <v>3374</v>
      </c>
      <c r="E3080" s="74" t="s">
        <v>9478</v>
      </c>
      <c r="F3080" s="74" t="s">
        <v>9479</v>
      </c>
      <c r="G3080" s="74" t="s">
        <v>9479</v>
      </c>
      <c r="H3080" s="74" t="str">
        <f t="shared" si="203"/>
        <v>B61</v>
      </c>
      <c r="I3080" s="74" t="str">
        <f>IF(ISERROR(VLOOKUP(H3080,BD!BN$2:BO$51,2,FALSE)),"",VLOOKUP(H3080,BD!BN$2:BO$51,2,FALSE))</f>
        <v>BLOQUE 61</v>
      </c>
      <c r="J3080" s="74" t="str">
        <f t="shared" si="204"/>
        <v>AU</v>
      </c>
      <c r="K3080" s="74" t="str">
        <f t="shared" si="202"/>
        <v>CONONACO</v>
      </c>
      <c r="L3080" s="74" t="str">
        <f t="shared" si="202"/>
        <v>PAD</v>
      </c>
      <c r="M3080" s="74" t="str">
        <f t="shared" si="201"/>
        <v>CONONACO-015</v>
      </c>
      <c r="N3080" s="71" t="s">
        <v>3382</v>
      </c>
    </row>
    <row r="3081" spans="1:14" hidden="1">
      <c r="A3081" s="74" t="s">
        <v>2968</v>
      </c>
      <c r="B3081" s="74" t="s">
        <v>6160</v>
      </c>
      <c r="C3081" s="74" t="s">
        <v>2858</v>
      </c>
      <c r="D3081" s="74" t="s">
        <v>3374</v>
      </c>
      <c r="E3081" s="74" t="s">
        <v>9480</v>
      </c>
      <c r="F3081" s="74" t="s">
        <v>9481</v>
      </c>
      <c r="G3081" s="74" t="s">
        <v>9481</v>
      </c>
      <c r="H3081" s="74" t="str">
        <f t="shared" si="203"/>
        <v>B61</v>
      </c>
      <c r="I3081" s="74" t="str">
        <f>IF(ISERROR(VLOOKUP(H3081,BD!BN$2:BO$51,2,FALSE)),"",VLOOKUP(H3081,BD!BN$2:BO$51,2,FALSE))</f>
        <v>BLOQUE 61</v>
      </c>
      <c r="J3081" s="74" t="str">
        <f t="shared" si="204"/>
        <v>AU</v>
      </c>
      <c r="K3081" s="74" t="str">
        <f t="shared" si="202"/>
        <v>CONONACO</v>
      </c>
      <c r="L3081" s="74" t="str">
        <f t="shared" si="202"/>
        <v>PAD</v>
      </c>
      <c r="M3081" s="74" t="str">
        <f t="shared" si="201"/>
        <v>CONONACO-016</v>
      </c>
      <c r="N3081" s="71" t="s">
        <v>3382</v>
      </c>
    </row>
    <row r="3082" spans="1:14" hidden="1">
      <c r="A3082" s="74" t="s">
        <v>2968</v>
      </c>
      <c r="B3082" s="74" t="s">
        <v>6160</v>
      </c>
      <c r="C3082" s="74" t="s">
        <v>2858</v>
      </c>
      <c r="D3082" s="74" t="s">
        <v>3374</v>
      </c>
      <c r="E3082" s="74" t="s">
        <v>9482</v>
      </c>
      <c r="F3082" s="74" t="s">
        <v>9483</v>
      </c>
      <c r="G3082" s="74" t="s">
        <v>9483</v>
      </c>
      <c r="H3082" s="74" t="str">
        <f t="shared" si="203"/>
        <v>B61</v>
      </c>
      <c r="I3082" s="74" t="str">
        <f>IF(ISERROR(VLOOKUP(H3082,BD!BN$2:BO$51,2,FALSE)),"",VLOOKUP(H3082,BD!BN$2:BO$51,2,FALSE))</f>
        <v>BLOQUE 61</v>
      </c>
      <c r="J3082" s="74" t="str">
        <f t="shared" si="204"/>
        <v>AU</v>
      </c>
      <c r="K3082" s="74" t="str">
        <f t="shared" si="202"/>
        <v>CONONACO</v>
      </c>
      <c r="L3082" s="74" t="str">
        <f t="shared" si="202"/>
        <v>PAD</v>
      </c>
      <c r="M3082" s="74" t="str">
        <f t="shared" si="201"/>
        <v>CONONACO-019</v>
      </c>
      <c r="N3082" s="71" t="s">
        <v>3382</v>
      </c>
    </row>
    <row r="3083" spans="1:14" hidden="1">
      <c r="A3083" s="74" t="s">
        <v>2968</v>
      </c>
      <c r="B3083" s="74" t="s">
        <v>6160</v>
      </c>
      <c r="C3083" s="74" t="s">
        <v>2858</v>
      </c>
      <c r="D3083" s="74" t="s">
        <v>3374</v>
      </c>
      <c r="E3083" s="74" t="s">
        <v>9484</v>
      </c>
      <c r="F3083" s="74" t="s">
        <v>9485</v>
      </c>
      <c r="G3083" s="74" t="s">
        <v>9485</v>
      </c>
      <c r="H3083" s="74" t="str">
        <f>+A3083</f>
        <v>B61</v>
      </c>
      <c r="I3083" s="74" t="str">
        <f>IF(ISERROR(VLOOKUP(H3083,BD!BN$2:BO$51,2,FALSE)),"",VLOOKUP(H3083,BD!BN$2:BO$51,2,FALSE))</f>
        <v>BLOQUE 61</v>
      </c>
      <c r="J3083" s="74" t="str">
        <f t="shared" si="204"/>
        <v>AU</v>
      </c>
      <c r="K3083" s="74" t="str">
        <f>+C3083</f>
        <v>CONONACO</v>
      </c>
      <c r="L3083" s="74" t="str">
        <f>+D3083</f>
        <v>PAD</v>
      </c>
      <c r="M3083" s="74" t="str">
        <f t="shared" si="201"/>
        <v>CONONACO-021</v>
      </c>
      <c r="N3083" s="71" t="s">
        <v>3382</v>
      </c>
    </row>
    <row r="3084" spans="1:14" hidden="1">
      <c r="A3084" s="74" t="s">
        <v>2968</v>
      </c>
      <c r="B3084" s="74" t="s">
        <v>6160</v>
      </c>
      <c r="C3084" s="74" t="s">
        <v>2858</v>
      </c>
      <c r="D3084" s="74" t="s">
        <v>3374</v>
      </c>
      <c r="E3084" s="74" t="s">
        <v>9484</v>
      </c>
      <c r="F3084" s="74" t="s">
        <v>9485</v>
      </c>
      <c r="G3084" s="74" t="s">
        <v>9486</v>
      </c>
      <c r="H3084" s="74" t="str">
        <f t="shared" si="203"/>
        <v>B61</v>
      </c>
      <c r="I3084" s="74" t="str">
        <f>IF(ISERROR(VLOOKUP(H3084,BD!BN$2:BO$51,2,FALSE)),"",VLOOKUP(H3084,BD!BN$2:BO$51,2,FALSE))</f>
        <v>BLOQUE 61</v>
      </c>
      <c r="J3084" s="74" t="str">
        <f t="shared" si="204"/>
        <v>AU</v>
      </c>
      <c r="K3084" s="74" t="str">
        <f t="shared" si="202"/>
        <v>CONONACO</v>
      </c>
      <c r="L3084" s="74" t="str">
        <f t="shared" si="202"/>
        <v>PAD</v>
      </c>
      <c r="M3084" s="74" t="str">
        <f t="shared" si="201"/>
        <v>CONONACO-021R1</v>
      </c>
      <c r="N3084" s="71" t="s">
        <v>3382</v>
      </c>
    </row>
    <row r="3085" spans="1:14" hidden="1">
      <c r="A3085" s="74" t="s">
        <v>2968</v>
      </c>
      <c r="B3085" s="74" t="s">
        <v>6160</v>
      </c>
      <c r="C3085" s="74" t="s">
        <v>2858</v>
      </c>
      <c r="D3085" s="74" t="s">
        <v>3374</v>
      </c>
      <c r="E3085" s="74" t="s">
        <v>9487</v>
      </c>
      <c r="F3085" s="74" t="s">
        <v>9488</v>
      </c>
      <c r="G3085" s="74" t="s">
        <v>9488</v>
      </c>
      <c r="H3085" s="74" t="str">
        <f t="shared" si="203"/>
        <v>B61</v>
      </c>
      <c r="I3085" s="74" t="str">
        <f>IF(ISERROR(VLOOKUP(H3085,BD!BN$2:BO$51,2,FALSE)),"",VLOOKUP(H3085,BD!BN$2:BO$51,2,FALSE))</f>
        <v>BLOQUE 61</v>
      </c>
      <c r="J3085" s="74" t="str">
        <f t="shared" si="204"/>
        <v>AU</v>
      </c>
      <c r="K3085" s="74" t="str">
        <f t="shared" si="202"/>
        <v>CONONACO</v>
      </c>
      <c r="L3085" s="74" t="str">
        <f t="shared" si="202"/>
        <v>PAD</v>
      </c>
      <c r="M3085" s="74" t="str">
        <f t="shared" si="201"/>
        <v>CONONACO-022</v>
      </c>
      <c r="N3085" s="71" t="s">
        <v>3382</v>
      </c>
    </row>
    <row r="3086" spans="1:14" hidden="1">
      <c r="A3086" s="74" t="s">
        <v>2968</v>
      </c>
      <c r="B3086" s="74" t="s">
        <v>6160</v>
      </c>
      <c r="C3086" s="74" t="s">
        <v>2858</v>
      </c>
      <c r="D3086" s="74" t="s">
        <v>3374</v>
      </c>
      <c r="E3086" s="74" t="s">
        <v>9489</v>
      </c>
      <c r="F3086" s="74" t="s">
        <v>9490</v>
      </c>
      <c r="G3086" s="74" t="s">
        <v>9490</v>
      </c>
      <c r="H3086" s="74" t="str">
        <f t="shared" si="203"/>
        <v>B61</v>
      </c>
      <c r="I3086" s="74" t="str">
        <f>IF(ISERROR(VLOOKUP(H3086,BD!BN$2:BO$51,2,FALSE)),"",VLOOKUP(H3086,BD!BN$2:BO$51,2,FALSE))</f>
        <v>BLOQUE 61</v>
      </c>
      <c r="J3086" s="74" t="str">
        <f t="shared" si="204"/>
        <v>AU</v>
      </c>
      <c r="K3086" s="74" t="str">
        <f t="shared" si="202"/>
        <v>CONONACO</v>
      </c>
      <c r="L3086" s="74" t="str">
        <f t="shared" si="202"/>
        <v>PAD</v>
      </c>
      <c r="M3086" s="74" t="str">
        <f t="shared" si="201"/>
        <v>CONONACO-025</v>
      </c>
      <c r="N3086" s="71" t="s">
        <v>3382</v>
      </c>
    </row>
    <row r="3087" spans="1:14" hidden="1">
      <c r="A3087" s="74" t="s">
        <v>2968</v>
      </c>
      <c r="B3087" s="74" t="s">
        <v>6160</v>
      </c>
      <c r="C3087" s="74" t="s">
        <v>2858</v>
      </c>
      <c r="D3087" s="74" t="s">
        <v>3374</v>
      </c>
      <c r="E3087" s="74" t="s">
        <v>9491</v>
      </c>
      <c r="F3087" s="74" t="s">
        <v>9492</v>
      </c>
      <c r="G3087" s="74" t="s">
        <v>9492</v>
      </c>
      <c r="H3087" s="74" t="str">
        <f>+A3087</f>
        <v>B61</v>
      </c>
      <c r="I3087" s="74" t="str">
        <f>IF(ISERROR(VLOOKUP(H3087,BD!BN$2:BO$51,2,FALSE)),"",VLOOKUP(H3087,BD!BN$2:BO$51,2,FALSE))</f>
        <v>BLOQUE 61</v>
      </c>
      <c r="J3087" s="74" t="str">
        <f t="shared" si="204"/>
        <v>AU</v>
      </c>
      <c r="K3087" s="74" t="str">
        <f>+C3087</f>
        <v>CONONACO</v>
      </c>
      <c r="L3087" s="74" t="str">
        <f>+D3087</f>
        <v>PAD</v>
      </c>
      <c r="M3087" s="74" t="str">
        <f t="shared" si="201"/>
        <v>CONONACO-031</v>
      </c>
      <c r="N3087" s="71" t="s">
        <v>3382</v>
      </c>
    </row>
    <row r="3088" spans="1:14" hidden="1">
      <c r="A3088" s="74" t="s">
        <v>2968</v>
      </c>
      <c r="B3088" s="74" t="s">
        <v>6160</v>
      </c>
      <c r="C3088" s="74" t="s">
        <v>2858</v>
      </c>
      <c r="D3088" s="74" t="s">
        <v>3374</v>
      </c>
      <c r="E3088" s="74" t="s">
        <v>9491</v>
      </c>
      <c r="F3088" s="74" t="s">
        <v>9492</v>
      </c>
      <c r="G3088" s="74" t="s">
        <v>9493</v>
      </c>
      <c r="H3088" s="74" t="str">
        <f t="shared" si="203"/>
        <v>B61</v>
      </c>
      <c r="I3088" s="74" t="str">
        <f>IF(ISERROR(VLOOKUP(H3088,BD!BN$2:BO$51,2,FALSE)),"",VLOOKUP(H3088,BD!BN$2:BO$51,2,FALSE))</f>
        <v>BLOQUE 61</v>
      </c>
      <c r="J3088" s="74" t="str">
        <f t="shared" si="204"/>
        <v>AU</v>
      </c>
      <c r="K3088" s="74" t="str">
        <f t="shared" si="202"/>
        <v>CONONACO</v>
      </c>
      <c r="L3088" s="74" t="str">
        <f t="shared" si="202"/>
        <v>PAD</v>
      </c>
      <c r="M3088" s="74" t="str">
        <f t="shared" si="201"/>
        <v>CONONACO-031R1</v>
      </c>
      <c r="N3088" s="71" t="s">
        <v>3382</v>
      </c>
    </row>
    <row r="3089" spans="1:14" hidden="1">
      <c r="A3089" s="74" t="s">
        <v>2968</v>
      </c>
      <c r="B3089" s="74" t="s">
        <v>6160</v>
      </c>
      <c r="C3089" s="74" t="s">
        <v>2858</v>
      </c>
      <c r="D3089" s="74" t="s">
        <v>3374</v>
      </c>
      <c r="E3089" s="74" t="s">
        <v>9494</v>
      </c>
      <c r="F3089" s="74" t="s">
        <v>9495</v>
      </c>
      <c r="G3089" s="74" t="s">
        <v>9495</v>
      </c>
      <c r="H3089" s="74" t="str">
        <f t="shared" si="203"/>
        <v>B61</v>
      </c>
      <c r="I3089" s="74" t="str">
        <f>IF(ISERROR(VLOOKUP(H3089,BD!BN$2:BO$51,2,FALSE)),"",VLOOKUP(H3089,BD!BN$2:BO$51,2,FALSE))</f>
        <v>BLOQUE 61</v>
      </c>
      <c r="J3089" s="74" t="str">
        <f t="shared" si="204"/>
        <v>AU</v>
      </c>
      <c r="K3089" s="74" t="str">
        <f t="shared" si="202"/>
        <v>CONONACO</v>
      </c>
      <c r="L3089" s="74" t="str">
        <f t="shared" si="202"/>
        <v>PAD</v>
      </c>
      <c r="M3089" s="74" t="str">
        <f t="shared" si="201"/>
        <v>CONONACO-032</v>
      </c>
      <c r="N3089" s="71" t="s">
        <v>3382</v>
      </c>
    </row>
    <row r="3090" spans="1:14" hidden="1">
      <c r="A3090" s="74" t="s">
        <v>2968</v>
      </c>
      <c r="B3090" s="74" t="s">
        <v>6160</v>
      </c>
      <c r="C3090" s="74" t="s">
        <v>2858</v>
      </c>
      <c r="D3090" s="74" t="s">
        <v>3374</v>
      </c>
      <c r="E3090" s="74" t="s">
        <v>9496</v>
      </c>
      <c r="F3090" s="74" t="s">
        <v>9497</v>
      </c>
      <c r="G3090" s="74" t="s">
        <v>9497</v>
      </c>
      <c r="H3090" s="74" t="str">
        <f t="shared" si="203"/>
        <v>B61</v>
      </c>
      <c r="I3090" s="74" t="str">
        <f>IF(ISERROR(VLOOKUP(H3090,BD!BN$2:BO$51,2,FALSE)),"",VLOOKUP(H3090,BD!BN$2:BO$51,2,FALSE))</f>
        <v>BLOQUE 61</v>
      </c>
      <c r="J3090" s="74" t="str">
        <f t="shared" si="204"/>
        <v>AU</v>
      </c>
      <c r="K3090" s="74" t="str">
        <f t="shared" si="202"/>
        <v>CONONACO</v>
      </c>
      <c r="L3090" s="74" t="str">
        <f t="shared" si="202"/>
        <v>PAD</v>
      </c>
      <c r="M3090" s="74" t="str">
        <f t="shared" si="201"/>
        <v>CONONACO-033</v>
      </c>
      <c r="N3090" s="71" t="s">
        <v>3382</v>
      </c>
    </row>
    <row r="3091" spans="1:14" hidden="1">
      <c r="A3091" s="74" t="s">
        <v>2968</v>
      </c>
      <c r="B3091" s="74" t="s">
        <v>6160</v>
      </c>
      <c r="C3091" s="74" t="s">
        <v>2858</v>
      </c>
      <c r="D3091" s="74" t="s">
        <v>3374</v>
      </c>
      <c r="E3091" s="74" t="s">
        <v>9498</v>
      </c>
      <c r="F3091" s="74" t="s">
        <v>9499</v>
      </c>
      <c r="G3091" s="74" t="s">
        <v>9499</v>
      </c>
      <c r="H3091" s="74" t="str">
        <f t="shared" si="203"/>
        <v>B61</v>
      </c>
      <c r="I3091" s="74" t="str">
        <f>IF(ISERROR(VLOOKUP(H3091,BD!BN$2:BO$51,2,FALSE)),"",VLOOKUP(H3091,BD!BN$2:BO$51,2,FALSE))</f>
        <v>BLOQUE 61</v>
      </c>
      <c r="J3091" s="74" t="str">
        <f t="shared" si="204"/>
        <v>AU</v>
      </c>
      <c r="K3091" s="74" t="str">
        <f t="shared" si="202"/>
        <v>CONONACO</v>
      </c>
      <c r="L3091" s="74" t="str">
        <f t="shared" si="202"/>
        <v>PAD</v>
      </c>
      <c r="M3091" s="74" t="str">
        <f t="shared" si="201"/>
        <v>CONONACO-003</v>
      </c>
      <c r="N3091" s="71" t="s">
        <v>3382</v>
      </c>
    </row>
    <row r="3092" spans="1:14" hidden="1">
      <c r="A3092" s="74" t="s">
        <v>2968</v>
      </c>
      <c r="B3092" s="74" t="s">
        <v>6160</v>
      </c>
      <c r="C3092" s="74" t="s">
        <v>2858</v>
      </c>
      <c r="D3092" s="74" t="s">
        <v>3374</v>
      </c>
      <c r="E3092" s="74" t="s">
        <v>9500</v>
      </c>
      <c r="F3092" s="74" t="s">
        <v>9501</v>
      </c>
      <c r="G3092" s="74" t="s">
        <v>9501</v>
      </c>
      <c r="H3092" s="74" t="str">
        <f t="shared" si="203"/>
        <v>B61</v>
      </c>
      <c r="I3092" s="74" t="str">
        <f>IF(ISERROR(VLOOKUP(H3092,BD!BN$2:BO$51,2,FALSE)),"",VLOOKUP(H3092,BD!BN$2:BO$51,2,FALSE))</f>
        <v>BLOQUE 61</v>
      </c>
      <c r="J3092" s="74" t="str">
        <f t="shared" si="204"/>
        <v>AU</v>
      </c>
      <c r="K3092" s="74" t="str">
        <f t="shared" si="202"/>
        <v>CONONACO</v>
      </c>
      <c r="L3092" s="74" t="str">
        <f t="shared" si="202"/>
        <v>PAD</v>
      </c>
      <c r="M3092" s="74" t="str">
        <f t="shared" si="201"/>
        <v>CONONACO-023</v>
      </c>
      <c r="N3092" s="71" t="s">
        <v>3382</v>
      </c>
    </row>
    <row r="3093" spans="1:14" hidden="1">
      <c r="A3093" s="74" t="s">
        <v>2968</v>
      </c>
      <c r="B3093" s="74" t="s">
        <v>6160</v>
      </c>
      <c r="C3093" s="74" t="s">
        <v>2858</v>
      </c>
      <c r="D3093" s="74" t="s">
        <v>3374</v>
      </c>
      <c r="E3093" s="74" t="s">
        <v>9502</v>
      </c>
      <c r="F3093" s="74" t="s">
        <v>9503</v>
      </c>
      <c r="G3093" s="74" t="s">
        <v>9503</v>
      </c>
      <c r="H3093" s="74" t="str">
        <f t="shared" si="203"/>
        <v>B61</v>
      </c>
      <c r="I3093" s="74" t="str">
        <f>IF(ISERROR(VLOOKUP(H3093,BD!BN$2:BO$51,2,FALSE)),"",VLOOKUP(H3093,BD!BN$2:BO$51,2,FALSE))</f>
        <v>BLOQUE 61</v>
      </c>
      <c r="J3093" s="74" t="str">
        <f t="shared" si="204"/>
        <v>AU</v>
      </c>
      <c r="K3093" s="74" t="str">
        <f t="shared" si="202"/>
        <v>CONONACO</v>
      </c>
      <c r="L3093" s="74" t="str">
        <f t="shared" si="202"/>
        <v>PAD</v>
      </c>
      <c r="M3093" s="74" t="str">
        <f t="shared" ref="M3093:M3156" si="205">+IF(F3093=F3092,E3093&amp;RIGHT(G3093,2),E3093)</f>
        <v>CONONACO-035</v>
      </c>
      <c r="N3093" s="71" t="s">
        <v>3382</v>
      </c>
    </row>
    <row r="3094" spans="1:14" hidden="1">
      <c r="A3094" s="74" t="s">
        <v>2968</v>
      </c>
      <c r="B3094" s="74" t="s">
        <v>6160</v>
      </c>
      <c r="C3094" s="74" t="s">
        <v>2858</v>
      </c>
      <c r="D3094" s="74" t="s">
        <v>3374</v>
      </c>
      <c r="E3094" s="74" t="s">
        <v>9504</v>
      </c>
      <c r="F3094" s="74" t="s">
        <v>9505</v>
      </c>
      <c r="G3094" s="74" t="s">
        <v>9505</v>
      </c>
      <c r="H3094" s="74" t="str">
        <f>+A3094</f>
        <v>B61</v>
      </c>
      <c r="I3094" s="74" t="str">
        <f>IF(ISERROR(VLOOKUP(H3094,BD!BN$2:BO$51,2,FALSE)),"",VLOOKUP(H3094,BD!BN$2:BO$51,2,FALSE))</f>
        <v>BLOQUE 61</v>
      </c>
      <c r="J3094" s="74" t="str">
        <f>IF(B3094="","",B3094)</f>
        <v>AU</v>
      </c>
      <c r="K3094" s="74" t="str">
        <f>+C3094</f>
        <v>CONONACO</v>
      </c>
      <c r="L3094" s="74" t="str">
        <f>+D3094</f>
        <v>PAD</v>
      </c>
      <c r="M3094" s="74" t="str">
        <f t="shared" si="205"/>
        <v>CONONACO-010</v>
      </c>
      <c r="N3094" s="71" t="s">
        <v>3382</v>
      </c>
    </row>
    <row r="3095" spans="1:14" hidden="1">
      <c r="A3095" s="74" t="s">
        <v>2968</v>
      </c>
      <c r="B3095" s="74" t="s">
        <v>6160</v>
      </c>
      <c r="C3095" s="74" t="s">
        <v>2858</v>
      </c>
      <c r="D3095" s="74" t="s">
        <v>3374</v>
      </c>
      <c r="E3095" s="74" t="s">
        <v>9506</v>
      </c>
      <c r="F3095" s="74" t="s">
        <v>9507</v>
      </c>
      <c r="G3095" s="74" t="s">
        <v>9507</v>
      </c>
      <c r="H3095" s="74" t="str">
        <f>+A3095</f>
        <v>B61</v>
      </c>
      <c r="I3095" s="74" t="str">
        <f>IF(ISERROR(VLOOKUP(H3095,BD!BN$2:BO$51,2,FALSE)),"",VLOOKUP(H3095,BD!BN$2:BO$51,2,FALSE))</f>
        <v>BLOQUE 61</v>
      </c>
      <c r="J3095" s="74" t="str">
        <f>IF(B3095="","",B3095)</f>
        <v>AU</v>
      </c>
      <c r="K3095" s="74" t="str">
        <f>+C3095</f>
        <v>CONONACO</v>
      </c>
      <c r="L3095" s="74" t="str">
        <f>+D3095</f>
        <v>PAD</v>
      </c>
      <c r="M3095" s="74" t="str">
        <f t="shared" si="205"/>
        <v>CONONACO-011</v>
      </c>
      <c r="N3095" s="71" t="s">
        <v>3382</v>
      </c>
    </row>
    <row r="3096" spans="1:14" hidden="1">
      <c r="A3096" s="74" t="s">
        <v>2968</v>
      </c>
      <c r="B3096" s="74" t="s">
        <v>6160</v>
      </c>
      <c r="C3096" s="74" t="s">
        <v>2858</v>
      </c>
      <c r="D3096" s="74" t="s">
        <v>3374</v>
      </c>
      <c r="E3096" s="74" t="s">
        <v>9506</v>
      </c>
      <c r="F3096" s="74" t="s">
        <v>9507</v>
      </c>
      <c r="G3096" s="74" t="s">
        <v>9508</v>
      </c>
      <c r="H3096" s="74" t="str">
        <f t="shared" si="203"/>
        <v>B61</v>
      </c>
      <c r="I3096" s="74" t="str">
        <f>IF(ISERROR(VLOOKUP(H3096,BD!BN$2:BO$51,2,FALSE)),"",VLOOKUP(H3096,BD!BN$2:BO$51,2,FALSE))</f>
        <v>BLOQUE 61</v>
      </c>
      <c r="J3096" s="74" t="str">
        <f t="shared" si="204"/>
        <v>AU</v>
      </c>
      <c r="K3096" s="74" t="str">
        <f t="shared" si="202"/>
        <v>CONONACO</v>
      </c>
      <c r="L3096" s="74" t="str">
        <f t="shared" si="202"/>
        <v>PAD</v>
      </c>
      <c r="M3096" s="74" t="str">
        <f t="shared" si="205"/>
        <v>CONONACO-011R1</v>
      </c>
      <c r="N3096" s="71" t="s">
        <v>3382</v>
      </c>
    </row>
    <row r="3097" spans="1:14" hidden="1">
      <c r="A3097" s="74" t="s">
        <v>2968</v>
      </c>
      <c r="B3097" s="74" t="s">
        <v>6160</v>
      </c>
      <c r="C3097" s="74" t="s">
        <v>2858</v>
      </c>
      <c r="D3097" s="74" t="s">
        <v>3374</v>
      </c>
      <c r="E3097" s="74" t="s">
        <v>9509</v>
      </c>
      <c r="F3097" s="74" t="s">
        <v>9510</v>
      </c>
      <c r="G3097" s="74" t="s">
        <v>9510</v>
      </c>
      <c r="H3097" s="74" t="str">
        <f>+A3097</f>
        <v>B61</v>
      </c>
      <c r="I3097" s="74" t="str">
        <f>IF(ISERROR(VLOOKUP(H3097,BD!BN$2:BO$51,2,FALSE)),"",VLOOKUP(H3097,BD!BN$2:BO$51,2,FALSE))</f>
        <v>BLOQUE 61</v>
      </c>
      <c r="J3097" s="74" t="str">
        <f>IF(B3097="","",B3097)</f>
        <v>AU</v>
      </c>
      <c r="K3097" s="74" t="str">
        <f>+C3097</f>
        <v>CONONACO</v>
      </c>
      <c r="L3097" s="74" t="str">
        <f>+D3097</f>
        <v>PAD</v>
      </c>
      <c r="M3097" s="74" t="str">
        <f t="shared" si="205"/>
        <v>CONONACO-017</v>
      </c>
      <c r="N3097" s="71" t="s">
        <v>3382</v>
      </c>
    </row>
    <row r="3098" spans="1:14" hidden="1">
      <c r="A3098" s="74" t="s">
        <v>2968</v>
      </c>
      <c r="B3098" s="74" t="s">
        <v>6160</v>
      </c>
      <c r="C3098" s="74" t="s">
        <v>2858</v>
      </c>
      <c r="D3098" s="74" t="s">
        <v>3374</v>
      </c>
      <c r="E3098" s="74" t="s">
        <v>9509</v>
      </c>
      <c r="F3098" s="74" t="s">
        <v>9510</v>
      </c>
      <c r="G3098" s="74" t="s">
        <v>9511</v>
      </c>
      <c r="H3098" s="74" t="str">
        <f>+A3098</f>
        <v>B61</v>
      </c>
      <c r="I3098" s="74" t="str">
        <f>IF(ISERROR(VLOOKUP(H3098,BD!BN$2:BO$51,2,FALSE)),"",VLOOKUP(H3098,BD!BN$2:BO$51,2,FALSE))</f>
        <v>BLOQUE 61</v>
      </c>
      <c r="J3098" s="74" t="str">
        <f>IF(B3098="","",B3098)</f>
        <v>AU</v>
      </c>
      <c r="K3098" s="74" t="str">
        <f>+C3098</f>
        <v>CONONACO</v>
      </c>
      <c r="L3098" s="74" t="str">
        <f>+D3098</f>
        <v>PAD</v>
      </c>
      <c r="M3098" s="74" t="str">
        <f t="shared" si="205"/>
        <v>CONONACO-017R1</v>
      </c>
      <c r="N3098" s="71" t="s">
        <v>3382</v>
      </c>
    </row>
    <row r="3099" spans="1:14" hidden="1">
      <c r="A3099" s="74" t="s">
        <v>2968</v>
      </c>
      <c r="B3099" s="74" t="s">
        <v>6160</v>
      </c>
      <c r="C3099" s="74" t="s">
        <v>2858</v>
      </c>
      <c r="D3099" s="74" t="s">
        <v>3374</v>
      </c>
      <c r="E3099" s="74" t="s">
        <v>9512</v>
      </c>
      <c r="F3099" s="74" t="s">
        <v>9513</v>
      </c>
      <c r="G3099" s="74" t="s">
        <v>9513</v>
      </c>
      <c r="H3099" s="74" t="str">
        <f t="shared" si="203"/>
        <v>B61</v>
      </c>
      <c r="I3099" s="74" t="str">
        <f>IF(ISERROR(VLOOKUP(H3099,BD!BN$2:BO$51,2,FALSE)),"",VLOOKUP(H3099,BD!BN$2:BO$51,2,FALSE))</f>
        <v>BLOQUE 61</v>
      </c>
      <c r="J3099" s="74" t="str">
        <f t="shared" si="204"/>
        <v>AU</v>
      </c>
      <c r="K3099" s="74" t="str">
        <f t="shared" si="202"/>
        <v>CONONACO</v>
      </c>
      <c r="L3099" s="74" t="str">
        <f t="shared" si="202"/>
        <v>PAD</v>
      </c>
      <c r="M3099" s="74" t="str">
        <f t="shared" si="205"/>
        <v>CONONACO-004</v>
      </c>
      <c r="N3099" s="71" t="s">
        <v>3382</v>
      </c>
    </row>
    <row r="3100" spans="1:14" hidden="1">
      <c r="A3100" s="74" t="s">
        <v>2968</v>
      </c>
      <c r="B3100" s="74" t="s">
        <v>6160</v>
      </c>
      <c r="C3100" s="74" t="s">
        <v>2858</v>
      </c>
      <c r="D3100" s="74" t="s">
        <v>3374</v>
      </c>
      <c r="E3100" s="74" t="s">
        <v>9514</v>
      </c>
      <c r="F3100" s="74" t="s">
        <v>9515</v>
      </c>
      <c r="G3100" s="74" t="s">
        <v>9515</v>
      </c>
      <c r="H3100" s="74" t="str">
        <f t="shared" si="203"/>
        <v>B61</v>
      </c>
      <c r="I3100" s="74" t="str">
        <f>IF(ISERROR(VLOOKUP(H3100,BD!BN$2:BO$51,2,FALSE)),"",VLOOKUP(H3100,BD!BN$2:BO$51,2,FALSE))</f>
        <v>BLOQUE 61</v>
      </c>
      <c r="J3100" s="74" t="str">
        <f t="shared" si="204"/>
        <v>AU</v>
      </c>
      <c r="K3100" s="74" t="str">
        <f t="shared" si="202"/>
        <v>CONONACO</v>
      </c>
      <c r="L3100" s="74" t="str">
        <f t="shared" si="202"/>
        <v>PAD</v>
      </c>
      <c r="M3100" s="74" t="str">
        <f t="shared" si="205"/>
        <v>CONONACO-028</v>
      </c>
      <c r="N3100" s="71" t="s">
        <v>3382</v>
      </c>
    </row>
    <row r="3101" spans="1:14" hidden="1">
      <c r="A3101" s="74" t="s">
        <v>2968</v>
      </c>
      <c r="B3101" s="74" t="s">
        <v>6160</v>
      </c>
      <c r="C3101" s="74" t="s">
        <v>2858</v>
      </c>
      <c r="D3101" s="74" t="s">
        <v>3374</v>
      </c>
      <c r="E3101" s="74" t="s">
        <v>9514</v>
      </c>
      <c r="F3101" s="74" t="s">
        <v>9515</v>
      </c>
      <c r="G3101" s="74" t="s">
        <v>9516</v>
      </c>
      <c r="H3101" s="74" t="str">
        <f t="shared" si="203"/>
        <v>B61</v>
      </c>
      <c r="I3101" s="74" t="str">
        <f>IF(ISERROR(VLOOKUP(H3101,BD!BN$2:BO$51,2,FALSE)),"",VLOOKUP(H3101,BD!BN$2:BO$51,2,FALSE))</f>
        <v>BLOQUE 61</v>
      </c>
      <c r="J3101" s="74" t="str">
        <f t="shared" si="204"/>
        <v>AU</v>
      </c>
      <c r="K3101" s="74" t="str">
        <f t="shared" si="202"/>
        <v>CONONACO</v>
      </c>
      <c r="L3101" s="74" t="str">
        <f t="shared" si="202"/>
        <v>PAD</v>
      </c>
      <c r="M3101" s="74" t="str">
        <f t="shared" si="205"/>
        <v>CONONACO-028R1</v>
      </c>
      <c r="N3101" s="71" t="s">
        <v>3382</v>
      </c>
    </row>
    <row r="3102" spans="1:14" hidden="1">
      <c r="A3102" s="74" t="s">
        <v>2968</v>
      </c>
      <c r="B3102" s="74" t="s">
        <v>6160</v>
      </c>
      <c r="C3102" s="74" t="s">
        <v>2858</v>
      </c>
      <c r="D3102" s="74" t="s">
        <v>3374</v>
      </c>
      <c r="E3102" s="74" t="s">
        <v>9517</v>
      </c>
      <c r="F3102" s="74" t="s">
        <v>9518</v>
      </c>
      <c r="G3102" s="74" t="s">
        <v>9518</v>
      </c>
      <c r="H3102" s="74" t="str">
        <f t="shared" si="203"/>
        <v>B61</v>
      </c>
      <c r="I3102" s="74" t="str">
        <f>IF(ISERROR(VLOOKUP(H3102,BD!BN$2:BO$51,2,FALSE)),"",VLOOKUP(H3102,BD!BN$2:BO$51,2,FALSE))</f>
        <v>BLOQUE 61</v>
      </c>
      <c r="J3102" s="74" t="str">
        <f t="shared" si="204"/>
        <v>AU</v>
      </c>
      <c r="K3102" s="74" t="str">
        <f t="shared" si="202"/>
        <v>CONONACO</v>
      </c>
      <c r="L3102" s="74" t="str">
        <f t="shared" si="202"/>
        <v>PAD</v>
      </c>
      <c r="M3102" s="74" t="str">
        <f t="shared" si="205"/>
        <v>CONONACO-005</v>
      </c>
      <c r="N3102" s="71" t="s">
        <v>3382</v>
      </c>
    </row>
    <row r="3103" spans="1:14" hidden="1">
      <c r="A3103" s="74" t="s">
        <v>2968</v>
      </c>
      <c r="B3103" s="74" t="s">
        <v>6160</v>
      </c>
      <c r="C3103" s="74" t="s">
        <v>2858</v>
      </c>
      <c r="D3103" s="74" t="s">
        <v>3489</v>
      </c>
      <c r="E3103" s="74" t="s">
        <v>9519</v>
      </c>
      <c r="F3103" s="74" t="s">
        <v>9520</v>
      </c>
      <c r="G3103" s="74" t="s">
        <v>9520</v>
      </c>
      <c r="H3103" s="74" t="str">
        <f t="shared" si="203"/>
        <v>B61</v>
      </c>
      <c r="I3103" s="74" t="str">
        <f>IF(ISERROR(VLOOKUP(H3103,BD!BN$2:BO$51,2,FALSE)),"",VLOOKUP(H3103,BD!BN$2:BO$51,2,FALSE))</f>
        <v>BLOQUE 61</v>
      </c>
      <c r="J3103" s="74" t="str">
        <f t="shared" si="204"/>
        <v>AU</v>
      </c>
      <c r="K3103" s="74" t="str">
        <f t="shared" si="202"/>
        <v>CONONACO</v>
      </c>
      <c r="L3103" s="74" t="str">
        <f t="shared" si="202"/>
        <v>PAD A</v>
      </c>
      <c r="M3103" s="74" t="str">
        <f t="shared" si="205"/>
        <v>CONONACO-A047</v>
      </c>
      <c r="N3103" s="71" t="s">
        <v>3382</v>
      </c>
    </row>
    <row r="3104" spans="1:14" hidden="1">
      <c r="A3104" s="74" t="s">
        <v>2968</v>
      </c>
      <c r="B3104" s="74" t="s">
        <v>6160</v>
      </c>
      <c r="C3104" s="74" t="s">
        <v>2858</v>
      </c>
      <c r="D3104" s="74" t="s">
        <v>3489</v>
      </c>
      <c r="E3104" s="74" t="s">
        <v>9521</v>
      </c>
      <c r="F3104" s="74" t="s">
        <v>9522</v>
      </c>
      <c r="G3104" s="74" t="s">
        <v>9522</v>
      </c>
      <c r="H3104" s="74" t="str">
        <f t="shared" si="203"/>
        <v>B61</v>
      </c>
      <c r="I3104" s="74" t="str">
        <f>IF(ISERROR(VLOOKUP(H3104,BD!BN$2:BO$51,2,FALSE)),"",VLOOKUP(H3104,BD!BN$2:BO$51,2,FALSE))</f>
        <v>BLOQUE 61</v>
      </c>
      <c r="J3104" s="74" t="str">
        <f t="shared" si="204"/>
        <v>AU</v>
      </c>
      <c r="K3104" s="74" t="str">
        <f t="shared" si="202"/>
        <v>CONONACO</v>
      </c>
      <c r="L3104" s="74" t="str">
        <f t="shared" si="202"/>
        <v>PAD A</v>
      </c>
      <c r="M3104" s="74" t="str">
        <f t="shared" si="205"/>
        <v>CONONACO-A051</v>
      </c>
      <c r="N3104" s="71" t="s">
        <v>3382</v>
      </c>
    </row>
    <row r="3105" spans="1:14" hidden="1">
      <c r="A3105" s="74" t="s">
        <v>2968</v>
      </c>
      <c r="B3105" s="74" t="s">
        <v>6160</v>
      </c>
      <c r="C3105" s="74" t="s">
        <v>2858</v>
      </c>
      <c r="D3105" s="74" t="s">
        <v>3489</v>
      </c>
      <c r="E3105" s="74" t="s">
        <v>9523</v>
      </c>
      <c r="F3105" s="74" t="s">
        <v>9524</v>
      </c>
      <c r="G3105" s="74" t="s">
        <v>9524</v>
      </c>
      <c r="H3105" s="74" t="str">
        <f t="shared" si="203"/>
        <v>B61</v>
      </c>
      <c r="I3105" s="74" t="str">
        <f>IF(ISERROR(VLOOKUP(H3105,BD!BN$2:BO$51,2,FALSE)),"",VLOOKUP(H3105,BD!BN$2:BO$51,2,FALSE))</f>
        <v>BLOQUE 61</v>
      </c>
      <c r="J3105" s="74" t="str">
        <f t="shared" si="204"/>
        <v>AU</v>
      </c>
      <c r="K3105" s="74" t="str">
        <f t="shared" si="202"/>
        <v>CONONACO</v>
      </c>
      <c r="L3105" s="74" t="str">
        <f t="shared" si="202"/>
        <v>PAD A</v>
      </c>
      <c r="M3105" s="74" t="str">
        <f t="shared" si="205"/>
        <v>CONONACO-A048</v>
      </c>
      <c r="N3105" s="71" t="s">
        <v>3382</v>
      </c>
    </row>
    <row r="3106" spans="1:14" hidden="1">
      <c r="A3106" s="74" t="s">
        <v>2968</v>
      </c>
      <c r="B3106" s="74" t="s">
        <v>6160</v>
      </c>
      <c r="C3106" s="74" t="s">
        <v>2858</v>
      </c>
      <c r="D3106" s="74" t="s">
        <v>3489</v>
      </c>
      <c r="E3106" s="74" t="s">
        <v>9525</v>
      </c>
      <c r="F3106" s="74" t="s">
        <v>9526</v>
      </c>
      <c r="G3106" s="74" t="s">
        <v>9526</v>
      </c>
      <c r="H3106" s="74" t="str">
        <f t="shared" si="203"/>
        <v>B61</v>
      </c>
      <c r="I3106" s="74" t="str">
        <f>IF(ISERROR(VLOOKUP(H3106,BD!BN$2:BO$51,2,FALSE)),"",VLOOKUP(H3106,BD!BN$2:BO$51,2,FALSE))</f>
        <v>BLOQUE 61</v>
      </c>
      <c r="J3106" s="74" t="str">
        <f t="shared" si="204"/>
        <v>AU</v>
      </c>
      <c r="K3106" s="74" t="str">
        <f t="shared" si="202"/>
        <v>CONONACO</v>
      </c>
      <c r="L3106" s="74" t="str">
        <f t="shared" si="202"/>
        <v>PAD A</v>
      </c>
      <c r="M3106" s="74" t="str">
        <f t="shared" si="205"/>
        <v>CONONACO-A001</v>
      </c>
      <c r="N3106" s="71" t="s">
        <v>3382</v>
      </c>
    </row>
    <row r="3107" spans="1:14" hidden="1">
      <c r="A3107" s="74" t="s">
        <v>2968</v>
      </c>
      <c r="B3107" s="74" t="s">
        <v>6160</v>
      </c>
      <c r="C3107" s="74" t="s">
        <v>2858</v>
      </c>
      <c r="D3107" s="74" t="s">
        <v>3516</v>
      </c>
      <c r="E3107" s="74" t="s">
        <v>9527</v>
      </c>
      <c r="F3107" s="74" t="s">
        <v>9528</v>
      </c>
      <c r="G3107" s="74" t="s">
        <v>9528</v>
      </c>
      <c r="H3107" s="74" t="str">
        <f t="shared" si="203"/>
        <v>B61</v>
      </c>
      <c r="I3107" s="74" t="str">
        <f>IF(ISERROR(VLOOKUP(H3107,BD!BN$2:BO$51,2,FALSE)),"",VLOOKUP(H3107,BD!BN$2:BO$51,2,FALSE))</f>
        <v>BLOQUE 61</v>
      </c>
      <c r="J3107" s="74" t="str">
        <f t="shared" si="204"/>
        <v>AU</v>
      </c>
      <c r="K3107" s="74" t="str">
        <f t="shared" si="202"/>
        <v>CONONACO</v>
      </c>
      <c r="L3107" s="74" t="str">
        <f t="shared" si="202"/>
        <v>PAD B</v>
      </c>
      <c r="M3107" s="74" t="str">
        <f t="shared" si="205"/>
        <v>CONONACO-B012B</v>
      </c>
      <c r="N3107" s="71" t="s">
        <v>3382</v>
      </c>
    </row>
    <row r="3108" spans="1:14" hidden="1">
      <c r="A3108" s="74" t="s">
        <v>2968</v>
      </c>
      <c r="B3108" s="74" t="s">
        <v>6160</v>
      </c>
      <c r="C3108" s="74" t="s">
        <v>2858</v>
      </c>
      <c r="D3108" s="74" t="s">
        <v>3516</v>
      </c>
      <c r="E3108" s="74" t="s">
        <v>9529</v>
      </c>
      <c r="F3108" s="74" t="s">
        <v>9530</v>
      </c>
      <c r="G3108" s="74" t="s">
        <v>9530</v>
      </c>
      <c r="H3108" s="74" t="str">
        <f t="shared" si="203"/>
        <v>B61</v>
      </c>
      <c r="I3108" s="74" t="str">
        <f>IF(ISERROR(VLOOKUP(H3108,BD!BN$2:BO$51,2,FALSE)),"",VLOOKUP(H3108,BD!BN$2:BO$51,2,FALSE))</f>
        <v>BLOQUE 61</v>
      </c>
      <c r="J3108" s="74" t="str">
        <f t="shared" si="204"/>
        <v>AU</v>
      </c>
      <c r="K3108" s="74" t="str">
        <f t="shared" si="202"/>
        <v>CONONACO</v>
      </c>
      <c r="L3108" s="74" t="str">
        <f t="shared" si="202"/>
        <v>PAD B</v>
      </c>
      <c r="M3108" s="74" t="str">
        <f t="shared" si="205"/>
        <v>CONONACO-B012</v>
      </c>
      <c r="N3108" s="71" t="s">
        <v>3382</v>
      </c>
    </row>
    <row r="3109" spans="1:14" hidden="1">
      <c r="A3109" s="74" t="s">
        <v>2968</v>
      </c>
      <c r="B3109" s="74" t="s">
        <v>6160</v>
      </c>
      <c r="C3109" s="74" t="s">
        <v>2858</v>
      </c>
      <c r="D3109" s="74" t="s">
        <v>3519</v>
      </c>
      <c r="E3109" s="74" t="s">
        <v>9531</v>
      </c>
      <c r="F3109" s="74" t="s">
        <v>9532</v>
      </c>
      <c r="G3109" s="74" t="s">
        <v>9532</v>
      </c>
      <c r="H3109" s="74" t="str">
        <f t="shared" si="203"/>
        <v>B61</v>
      </c>
      <c r="I3109" s="74" t="str">
        <f>IF(ISERROR(VLOOKUP(H3109,BD!BN$2:BO$51,2,FALSE)),"",VLOOKUP(H3109,BD!BN$2:BO$51,2,FALSE))</f>
        <v>BLOQUE 61</v>
      </c>
      <c r="J3109" s="74" t="str">
        <f t="shared" si="204"/>
        <v>AU</v>
      </c>
      <c r="K3109" s="74" t="str">
        <f t="shared" si="202"/>
        <v>CONONACO</v>
      </c>
      <c r="L3109" s="74" t="str">
        <f t="shared" si="202"/>
        <v>PAD C</v>
      </c>
      <c r="M3109" s="74" t="str">
        <f t="shared" si="205"/>
        <v>CONONACO-C061</v>
      </c>
      <c r="N3109" s="71" t="s">
        <v>3382</v>
      </c>
    </row>
    <row r="3110" spans="1:14" hidden="1">
      <c r="A3110" s="74" t="s">
        <v>2968</v>
      </c>
      <c r="B3110" s="74" t="s">
        <v>6160</v>
      </c>
      <c r="C3110" s="74" t="s">
        <v>2858</v>
      </c>
      <c r="D3110" s="74" t="s">
        <v>3519</v>
      </c>
      <c r="E3110" s="74" t="s">
        <v>9533</v>
      </c>
      <c r="F3110" s="74" t="s">
        <v>9534</v>
      </c>
      <c r="G3110" s="74" t="s">
        <v>9534</v>
      </c>
      <c r="H3110" s="74" t="str">
        <f t="shared" si="203"/>
        <v>B61</v>
      </c>
      <c r="I3110" s="74" t="str">
        <f>IF(ISERROR(VLOOKUP(H3110,BD!BN$2:BO$51,2,FALSE)),"",VLOOKUP(H3110,BD!BN$2:BO$51,2,FALSE))</f>
        <v>BLOQUE 61</v>
      </c>
      <c r="J3110" s="74" t="str">
        <f t="shared" si="204"/>
        <v>AU</v>
      </c>
      <c r="K3110" s="74" t="str">
        <f t="shared" si="202"/>
        <v>CONONACO</v>
      </c>
      <c r="L3110" s="74" t="str">
        <f t="shared" si="202"/>
        <v>PAD C</v>
      </c>
      <c r="M3110" s="74" t="str">
        <f t="shared" si="205"/>
        <v>CONONACO-C059</v>
      </c>
      <c r="N3110" s="71" t="s">
        <v>3382</v>
      </c>
    </row>
    <row r="3111" spans="1:14" hidden="1">
      <c r="A3111" s="74" t="s">
        <v>2968</v>
      </c>
      <c r="B3111" s="74" t="s">
        <v>6160</v>
      </c>
      <c r="C3111" s="74" t="s">
        <v>2858</v>
      </c>
      <c r="D3111" s="74" t="s">
        <v>3519</v>
      </c>
      <c r="E3111" s="74" t="s">
        <v>9535</v>
      </c>
      <c r="F3111" s="74" t="s">
        <v>9536</v>
      </c>
      <c r="G3111" s="74" t="s">
        <v>9536</v>
      </c>
      <c r="H3111" s="74" t="str">
        <f t="shared" si="203"/>
        <v>B61</v>
      </c>
      <c r="I3111" s="74" t="str">
        <f>IF(ISERROR(VLOOKUP(H3111,BD!BN$2:BO$51,2,FALSE)),"",VLOOKUP(H3111,BD!BN$2:BO$51,2,FALSE))</f>
        <v>BLOQUE 61</v>
      </c>
      <c r="J3111" s="74" t="str">
        <f t="shared" si="204"/>
        <v>AU</v>
      </c>
      <c r="K3111" s="74" t="str">
        <f t="shared" si="202"/>
        <v>CONONACO</v>
      </c>
      <c r="L3111" s="74" t="str">
        <f t="shared" si="202"/>
        <v>PAD C</v>
      </c>
      <c r="M3111" s="74" t="str">
        <f t="shared" si="205"/>
        <v>CONONACO-C058</v>
      </c>
      <c r="N3111" s="71" t="s">
        <v>3382</v>
      </c>
    </row>
    <row r="3112" spans="1:14" hidden="1">
      <c r="A3112" s="74" t="s">
        <v>2968</v>
      </c>
      <c r="B3112" s="74" t="s">
        <v>6160</v>
      </c>
      <c r="C3112" s="74" t="s">
        <v>2858</v>
      </c>
      <c r="D3112" s="74" t="s">
        <v>3519</v>
      </c>
      <c r="E3112" s="74" t="s">
        <v>9537</v>
      </c>
      <c r="F3112" s="74" t="s">
        <v>9538</v>
      </c>
      <c r="G3112" s="74" t="s">
        <v>9538</v>
      </c>
      <c r="H3112" s="74" t="str">
        <f t="shared" si="203"/>
        <v>B61</v>
      </c>
      <c r="I3112" s="74" t="str">
        <f>IF(ISERROR(VLOOKUP(H3112,BD!BN$2:BO$51,2,FALSE)),"",VLOOKUP(H3112,BD!BN$2:BO$51,2,FALSE))</f>
        <v>BLOQUE 61</v>
      </c>
      <c r="J3112" s="74" t="str">
        <f t="shared" si="204"/>
        <v>AU</v>
      </c>
      <c r="K3112" s="74" t="str">
        <f t="shared" si="202"/>
        <v>CONONACO</v>
      </c>
      <c r="L3112" s="74" t="str">
        <f t="shared" si="202"/>
        <v>PAD C</v>
      </c>
      <c r="M3112" s="74" t="str">
        <f t="shared" si="205"/>
        <v>CONONACO-C046</v>
      </c>
      <c r="N3112" s="71" t="s">
        <v>3382</v>
      </c>
    </row>
    <row r="3113" spans="1:14" hidden="1">
      <c r="A3113" s="74" t="s">
        <v>2968</v>
      </c>
      <c r="B3113" s="74" t="s">
        <v>6160</v>
      </c>
      <c r="C3113" s="74" t="s">
        <v>2858</v>
      </c>
      <c r="D3113" s="74" t="s">
        <v>3519</v>
      </c>
      <c r="E3113" s="74" t="s">
        <v>9537</v>
      </c>
      <c r="F3113" s="74" t="s">
        <v>9538</v>
      </c>
      <c r="G3113" s="74" t="s">
        <v>9539</v>
      </c>
      <c r="H3113" s="74" t="str">
        <f t="shared" si="203"/>
        <v>B61</v>
      </c>
      <c r="I3113" s="74" t="str">
        <f>IF(ISERROR(VLOOKUP(H3113,BD!BN$2:BO$51,2,FALSE)),"",VLOOKUP(H3113,BD!BN$2:BO$51,2,FALSE))</f>
        <v>BLOQUE 61</v>
      </c>
      <c r="J3113" s="74" t="str">
        <f t="shared" si="204"/>
        <v>AU</v>
      </c>
      <c r="K3113" s="74" t="str">
        <f t="shared" si="202"/>
        <v>CONONACO</v>
      </c>
      <c r="L3113" s="74" t="str">
        <f t="shared" si="202"/>
        <v>PAD C</v>
      </c>
      <c r="M3113" s="74" t="str">
        <f t="shared" si="205"/>
        <v>CONONACO-C046R1</v>
      </c>
      <c r="N3113" s="71" t="s">
        <v>3382</v>
      </c>
    </row>
    <row r="3114" spans="1:14" hidden="1">
      <c r="A3114" s="74" t="s">
        <v>2968</v>
      </c>
      <c r="B3114" s="74" t="s">
        <v>6160</v>
      </c>
      <c r="C3114" s="74" t="s">
        <v>2858</v>
      </c>
      <c r="D3114" s="74" t="s">
        <v>3519</v>
      </c>
      <c r="E3114" s="74" t="s">
        <v>9540</v>
      </c>
      <c r="F3114" s="74" t="s">
        <v>9541</v>
      </c>
      <c r="G3114" s="74" t="s">
        <v>9541</v>
      </c>
      <c r="H3114" s="74" t="str">
        <f t="shared" si="203"/>
        <v>B61</v>
      </c>
      <c r="I3114" s="74" t="str">
        <f>IF(ISERROR(VLOOKUP(H3114,BD!BN$2:BO$51,2,FALSE)),"",VLOOKUP(H3114,BD!BN$2:BO$51,2,FALSE))</f>
        <v>BLOQUE 61</v>
      </c>
      <c r="J3114" s="74" t="str">
        <f t="shared" si="204"/>
        <v>AU</v>
      </c>
      <c r="K3114" s="74" t="str">
        <f t="shared" si="202"/>
        <v>CONONACO</v>
      </c>
      <c r="L3114" s="74" t="str">
        <f t="shared" si="202"/>
        <v>PAD C</v>
      </c>
      <c r="M3114" s="74" t="str">
        <f t="shared" si="205"/>
        <v>CONONACO-C013</v>
      </c>
      <c r="N3114" s="71" t="s">
        <v>3382</v>
      </c>
    </row>
    <row r="3115" spans="1:14" hidden="1">
      <c r="A3115" s="74" t="s">
        <v>2968</v>
      </c>
      <c r="B3115" s="74" t="s">
        <v>6160</v>
      </c>
      <c r="C3115" s="74" t="s">
        <v>2858</v>
      </c>
      <c r="D3115" s="74" t="s">
        <v>3519</v>
      </c>
      <c r="E3115" s="74" t="s">
        <v>9542</v>
      </c>
      <c r="F3115" s="74" t="s">
        <v>9543</v>
      </c>
      <c r="G3115" s="74" t="s">
        <v>9543</v>
      </c>
      <c r="H3115" s="74" t="str">
        <f t="shared" si="203"/>
        <v>B61</v>
      </c>
      <c r="I3115" s="74" t="str">
        <f>IF(ISERROR(VLOOKUP(H3115,BD!BN$2:BO$51,2,FALSE)),"",VLOOKUP(H3115,BD!BN$2:BO$51,2,FALSE))</f>
        <v>BLOQUE 61</v>
      </c>
      <c r="J3115" s="74" t="str">
        <f t="shared" si="204"/>
        <v>AU</v>
      </c>
      <c r="K3115" s="74" t="str">
        <f t="shared" si="202"/>
        <v>CONONACO</v>
      </c>
      <c r="L3115" s="74" t="str">
        <f t="shared" si="202"/>
        <v>PAD C</v>
      </c>
      <c r="M3115" s="74" t="str">
        <f t="shared" si="205"/>
        <v>CONONACO-C036</v>
      </c>
      <c r="N3115" s="71" t="s">
        <v>3382</v>
      </c>
    </row>
    <row r="3116" spans="1:14" hidden="1">
      <c r="A3116" s="74" t="s">
        <v>2968</v>
      </c>
      <c r="B3116" s="74" t="s">
        <v>6160</v>
      </c>
      <c r="C3116" s="74" t="s">
        <v>2858</v>
      </c>
      <c r="D3116" s="74" t="s">
        <v>3523</v>
      </c>
      <c r="E3116" s="74" t="s">
        <v>9544</v>
      </c>
      <c r="F3116" s="74" t="s">
        <v>9545</v>
      </c>
      <c r="G3116" s="74" t="s">
        <v>9545</v>
      </c>
      <c r="H3116" s="74" t="str">
        <f t="shared" si="203"/>
        <v>B61</v>
      </c>
      <c r="I3116" s="74" t="str">
        <f>IF(ISERROR(VLOOKUP(H3116,BD!BN$2:BO$51,2,FALSE)),"",VLOOKUP(H3116,BD!BN$2:BO$51,2,FALSE))</f>
        <v>BLOQUE 61</v>
      </c>
      <c r="J3116" s="74" t="str">
        <f t="shared" si="204"/>
        <v>AU</v>
      </c>
      <c r="K3116" s="74" t="str">
        <f t="shared" si="202"/>
        <v>CONONACO</v>
      </c>
      <c r="L3116" s="74" t="str">
        <f t="shared" si="202"/>
        <v>PAD D</v>
      </c>
      <c r="M3116" s="74" t="str">
        <f t="shared" si="205"/>
        <v>CONONACO-D037</v>
      </c>
      <c r="N3116" s="71" t="s">
        <v>3382</v>
      </c>
    </row>
    <row r="3117" spans="1:14" hidden="1">
      <c r="A3117" s="74" t="s">
        <v>2968</v>
      </c>
      <c r="B3117" s="74" t="s">
        <v>6160</v>
      </c>
      <c r="C3117" s="74" t="s">
        <v>2858</v>
      </c>
      <c r="D3117" s="74" t="s">
        <v>3523</v>
      </c>
      <c r="E3117" s="74" t="s">
        <v>9546</v>
      </c>
      <c r="F3117" s="74" t="s">
        <v>9547</v>
      </c>
      <c r="G3117" s="74" t="s">
        <v>9547</v>
      </c>
      <c r="H3117" s="74" t="str">
        <f t="shared" si="203"/>
        <v>B61</v>
      </c>
      <c r="I3117" s="74" t="str">
        <f>IF(ISERROR(VLOOKUP(H3117,BD!BN$2:BO$51,2,FALSE)),"",VLOOKUP(H3117,BD!BN$2:BO$51,2,FALSE))</f>
        <v>BLOQUE 61</v>
      </c>
      <c r="J3117" s="74" t="str">
        <f t="shared" si="204"/>
        <v>AU</v>
      </c>
      <c r="K3117" s="74" t="str">
        <f t="shared" si="202"/>
        <v>CONONACO</v>
      </c>
      <c r="L3117" s="74" t="str">
        <f t="shared" si="202"/>
        <v>PAD D</v>
      </c>
      <c r="M3117" s="74" t="str">
        <f t="shared" si="205"/>
        <v>CONONACO-D050</v>
      </c>
      <c r="N3117" s="71" t="s">
        <v>3382</v>
      </c>
    </row>
    <row r="3118" spans="1:14" hidden="1">
      <c r="A3118" s="74" t="s">
        <v>2968</v>
      </c>
      <c r="B3118" s="74" t="s">
        <v>6160</v>
      </c>
      <c r="C3118" s="74" t="s">
        <v>2858</v>
      </c>
      <c r="D3118" s="74" t="s">
        <v>3523</v>
      </c>
      <c r="E3118" s="74" t="s">
        <v>9548</v>
      </c>
      <c r="F3118" s="74" t="s">
        <v>9549</v>
      </c>
      <c r="G3118" s="74" t="s">
        <v>9549</v>
      </c>
      <c r="H3118" s="74" t="str">
        <f t="shared" si="203"/>
        <v>B61</v>
      </c>
      <c r="I3118" s="74" t="str">
        <f>IF(ISERROR(VLOOKUP(H3118,BD!BN$2:BO$51,2,FALSE)),"",VLOOKUP(H3118,BD!BN$2:BO$51,2,FALSE))</f>
        <v>BLOQUE 61</v>
      </c>
      <c r="J3118" s="74" t="str">
        <f t="shared" si="204"/>
        <v>AU</v>
      </c>
      <c r="K3118" s="74" t="str">
        <f t="shared" si="202"/>
        <v>CONONACO</v>
      </c>
      <c r="L3118" s="74" t="str">
        <f t="shared" si="202"/>
        <v>PAD D</v>
      </c>
      <c r="M3118" s="74" t="str">
        <f t="shared" si="205"/>
        <v>CONONACO-D024</v>
      </c>
      <c r="N3118" s="71" t="s">
        <v>3382</v>
      </c>
    </row>
    <row r="3119" spans="1:14" hidden="1">
      <c r="A3119" s="74" t="s">
        <v>2968</v>
      </c>
      <c r="B3119" s="74" t="s">
        <v>6160</v>
      </c>
      <c r="C3119" s="74" t="s">
        <v>2858</v>
      </c>
      <c r="D3119" s="74" t="s">
        <v>3523</v>
      </c>
      <c r="E3119" s="74" t="s">
        <v>9550</v>
      </c>
      <c r="F3119" s="74" t="s">
        <v>9551</v>
      </c>
      <c r="G3119" s="74" t="s">
        <v>9551</v>
      </c>
      <c r="H3119" s="74" t="str">
        <f t="shared" si="203"/>
        <v>B61</v>
      </c>
      <c r="I3119" s="74" t="str">
        <f>IF(ISERROR(VLOOKUP(H3119,BD!BN$2:BO$51,2,FALSE)),"",VLOOKUP(H3119,BD!BN$2:BO$51,2,FALSE))</f>
        <v>BLOQUE 61</v>
      </c>
      <c r="J3119" s="74" t="str">
        <f t="shared" si="204"/>
        <v>AU</v>
      </c>
      <c r="K3119" s="74" t="str">
        <f t="shared" si="202"/>
        <v>CONONACO</v>
      </c>
      <c r="L3119" s="74" t="str">
        <f t="shared" si="202"/>
        <v>PAD D</v>
      </c>
      <c r="M3119" s="74" t="str">
        <f t="shared" si="205"/>
        <v>CONONACO-D049</v>
      </c>
      <c r="N3119" s="71" t="s">
        <v>3382</v>
      </c>
    </row>
    <row r="3120" spans="1:14" hidden="1">
      <c r="A3120" s="74" t="s">
        <v>2968</v>
      </c>
      <c r="B3120" s="74" t="s">
        <v>6160</v>
      </c>
      <c r="C3120" s="74" t="s">
        <v>2858</v>
      </c>
      <c r="D3120" s="74" t="s">
        <v>3599</v>
      </c>
      <c r="E3120" s="74" t="s">
        <v>9552</v>
      </c>
      <c r="F3120" s="74" t="s">
        <v>9553</v>
      </c>
      <c r="G3120" s="74" t="s">
        <v>9553</v>
      </c>
      <c r="H3120" s="74" t="str">
        <f t="shared" si="203"/>
        <v>B61</v>
      </c>
      <c r="I3120" s="74" t="str">
        <f>IF(ISERROR(VLOOKUP(H3120,BD!BN$2:BO$51,2,FALSE)),"",VLOOKUP(H3120,BD!BN$2:BO$51,2,FALSE))</f>
        <v>BLOQUE 61</v>
      </c>
      <c r="J3120" s="74" t="str">
        <f t="shared" si="204"/>
        <v>AU</v>
      </c>
      <c r="K3120" s="74" t="str">
        <f t="shared" si="202"/>
        <v>CONONACO</v>
      </c>
      <c r="L3120" s="74" t="str">
        <f t="shared" si="202"/>
        <v>PAD E</v>
      </c>
      <c r="M3120" s="74" t="str">
        <f t="shared" si="205"/>
        <v>CONONACO-E014</v>
      </c>
      <c r="N3120" s="71" t="s">
        <v>3382</v>
      </c>
    </row>
    <row r="3121" spans="1:14" hidden="1">
      <c r="A3121" s="74" t="s">
        <v>2968</v>
      </c>
      <c r="B3121" s="74" t="s">
        <v>6160</v>
      </c>
      <c r="C3121" s="74" t="s">
        <v>2858</v>
      </c>
      <c r="D3121" s="74" t="s">
        <v>3599</v>
      </c>
      <c r="E3121" s="74" t="s">
        <v>9554</v>
      </c>
      <c r="F3121" s="74" t="s">
        <v>9555</v>
      </c>
      <c r="G3121" s="74" t="s">
        <v>9555</v>
      </c>
      <c r="H3121" s="74" t="str">
        <f t="shared" si="203"/>
        <v>B61</v>
      </c>
      <c r="I3121" s="74" t="str">
        <f>IF(ISERROR(VLOOKUP(H3121,BD!BN$2:BO$51,2,FALSE)),"",VLOOKUP(H3121,BD!BN$2:BO$51,2,FALSE))</f>
        <v>BLOQUE 61</v>
      </c>
      <c r="J3121" s="74" t="str">
        <f t="shared" si="204"/>
        <v>AU</v>
      </c>
      <c r="K3121" s="74" t="str">
        <f t="shared" si="202"/>
        <v>CONONACO</v>
      </c>
      <c r="L3121" s="74" t="str">
        <f t="shared" si="202"/>
        <v>PAD E</v>
      </c>
      <c r="M3121" s="74" t="str">
        <f t="shared" si="205"/>
        <v>CONONACO-E030</v>
      </c>
      <c r="N3121" s="71" t="s">
        <v>3382</v>
      </c>
    </row>
    <row r="3122" spans="1:14" hidden="1">
      <c r="A3122" s="74" t="s">
        <v>2968</v>
      </c>
      <c r="B3122" s="74" t="s">
        <v>6160</v>
      </c>
      <c r="C3122" s="74" t="s">
        <v>2858</v>
      </c>
      <c r="D3122" s="74" t="s">
        <v>3602</v>
      </c>
      <c r="E3122" s="74" t="s">
        <v>9556</v>
      </c>
      <c r="F3122" s="74" t="s">
        <v>9557</v>
      </c>
      <c r="G3122" s="74" t="s">
        <v>9557</v>
      </c>
      <c r="H3122" s="74" t="str">
        <f t="shared" si="203"/>
        <v>B61</v>
      </c>
      <c r="I3122" s="74" t="str">
        <f>IF(ISERROR(VLOOKUP(H3122,BD!BN$2:BO$51,2,FALSE)),"",VLOOKUP(H3122,BD!BN$2:BO$51,2,FALSE))</f>
        <v>BLOQUE 61</v>
      </c>
      <c r="J3122" s="74" t="str">
        <f t="shared" si="204"/>
        <v>AU</v>
      </c>
      <c r="K3122" s="74" t="str">
        <f t="shared" ref="K3122:L3201" si="206">+C3122</f>
        <v>CONONACO</v>
      </c>
      <c r="L3122" s="74" t="str">
        <f t="shared" si="206"/>
        <v>PAD F</v>
      </c>
      <c r="M3122" s="74" t="str">
        <f t="shared" si="205"/>
        <v>CONONACO-F054</v>
      </c>
      <c r="N3122" s="71" t="s">
        <v>3382</v>
      </c>
    </row>
    <row r="3123" spans="1:14" hidden="1">
      <c r="A3123" s="74" t="s">
        <v>2968</v>
      </c>
      <c r="B3123" s="74" t="s">
        <v>6160</v>
      </c>
      <c r="C3123" s="74" t="s">
        <v>2858</v>
      </c>
      <c r="D3123" s="74" t="s">
        <v>3602</v>
      </c>
      <c r="E3123" s="74" t="s">
        <v>9558</v>
      </c>
      <c r="F3123" s="74" t="s">
        <v>9559</v>
      </c>
      <c r="G3123" s="74" t="s">
        <v>9559</v>
      </c>
      <c r="H3123" s="74" t="str">
        <f t="shared" si="203"/>
        <v>B61</v>
      </c>
      <c r="I3123" s="74" t="str">
        <f>IF(ISERROR(VLOOKUP(H3123,BD!BN$2:BO$51,2,FALSE)),"",VLOOKUP(H3123,BD!BN$2:BO$51,2,FALSE))</f>
        <v>BLOQUE 61</v>
      </c>
      <c r="J3123" s="74" t="str">
        <f t="shared" si="204"/>
        <v>AU</v>
      </c>
      <c r="K3123" s="74" t="str">
        <f t="shared" si="206"/>
        <v>CONONACO</v>
      </c>
      <c r="L3123" s="74" t="str">
        <f t="shared" si="206"/>
        <v>PAD F</v>
      </c>
      <c r="M3123" s="74" t="str">
        <f t="shared" si="205"/>
        <v>CONONACO-F055</v>
      </c>
      <c r="N3123" s="71" t="s">
        <v>3382</v>
      </c>
    </row>
    <row r="3124" spans="1:14" hidden="1">
      <c r="A3124" s="74" t="s">
        <v>2968</v>
      </c>
      <c r="B3124" s="74" t="s">
        <v>6160</v>
      </c>
      <c r="C3124" s="74" t="s">
        <v>2858</v>
      </c>
      <c r="D3124" s="74" t="s">
        <v>3602</v>
      </c>
      <c r="E3124" s="74" t="s">
        <v>9560</v>
      </c>
      <c r="F3124" s="74" t="s">
        <v>9561</v>
      </c>
      <c r="G3124" s="74" t="s">
        <v>9561</v>
      </c>
      <c r="H3124" s="74" t="str">
        <f t="shared" si="203"/>
        <v>B61</v>
      </c>
      <c r="I3124" s="74" t="str">
        <f>IF(ISERROR(VLOOKUP(H3124,BD!BN$2:BO$51,2,FALSE)),"",VLOOKUP(H3124,BD!BN$2:BO$51,2,FALSE))</f>
        <v>BLOQUE 61</v>
      </c>
      <c r="J3124" s="74" t="str">
        <f t="shared" si="204"/>
        <v>AU</v>
      </c>
      <c r="K3124" s="74" t="str">
        <f t="shared" si="206"/>
        <v>CONONACO</v>
      </c>
      <c r="L3124" s="74" t="str">
        <f t="shared" si="206"/>
        <v>PAD F</v>
      </c>
      <c r="M3124" s="74" t="str">
        <f t="shared" si="205"/>
        <v>CONONACO-F053</v>
      </c>
      <c r="N3124" s="71" t="s">
        <v>3382</v>
      </c>
    </row>
    <row r="3125" spans="1:14" hidden="1">
      <c r="A3125" s="74" t="s">
        <v>2968</v>
      </c>
      <c r="B3125" s="74" t="s">
        <v>6160</v>
      </c>
      <c r="C3125" s="74" t="s">
        <v>2858</v>
      </c>
      <c r="D3125" s="74" t="s">
        <v>3602</v>
      </c>
      <c r="E3125" s="74" t="s">
        <v>9562</v>
      </c>
      <c r="F3125" s="74" t="s">
        <v>9563</v>
      </c>
      <c r="G3125" s="74" t="s">
        <v>9563</v>
      </c>
      <c r="H3125" s="74" t="str">
        <f t="shared" si="203"/>
        <v>B61</v>
      </c>
      <c r="I3125" s="74" t="str">
        <f>IF(ISERROR(VLOOKUP(H3125,BD!BN$2:BO$51,2,FALSE)),"",VLOOKUP(H3125,BD!BN$2:BO$51,2,FALSE))</f>
        <v>BLOQUE 61</v>
      </c>
      <c r="J3125" s="74" t="str">
        <f t="shared" si="204"/>
        <v>AU</v>
      </c>
      <c r="K3125" s="74" t="str">
        <f t="shared" si="206"/>
        <v>CONONACO</v>
      </c>
      <c r="L3125" s="74" t="str">
        <f t="shared" si="206"/>
        <v>PAD F</v>
      </c>
      <c r="M3125" s="74" t="str">
        <f t="shared" si="205"/>
        <v>CONONACO-F056</v>
      </c>
      <c r="N3125" s="71" t="s">
        <v>3382</v>
      </c>
    </row>
    <row r="3126" spans="1:14" hidden="1">
      <c r="A3126" s="74" t="s">
        <v>2968</v>
      </c>
      <c r="B3126" s="74" t="s">
        <v>6160</v>
      </c>
      <c r="C3126" s="74" t="s">
        <v>2858</v>
      </c>
      <c r="D3126" s="74" t="s">
        <v>3602</v>
      </c>
      <c r="E3126" s="74" t="s">
        <v>9564</v>
      </c>
      <c r="F3126" s="74" t="s">
        <v>9565</v>
      </c>
      <c r="G3126" s="74" t="s">
        <v>9565</v>
      </c>
      <c r="H3126" s="74" t="str">
        <f t="shared" si="203"/>
        <v>B61</v>
      </c>
      <c r="I3126" s="74" t="str">
        <f>IF(ISERROR(VLOOKUP(H3126,BD!BN$2:BO$51,2,FALSE)),"",VLOOKUP(H3126,BD!BN$2:BO$51,2,FALSE))</f>
        <v>BLOQUE 61</v>
      </c>
      <c r="J3126" s="74" t="str">
        <f t="shared" si="204"/>
        <v>AU</v>
      </c>
      <c r="K3126" s="74" t="str">
        <f t="shared" si="206"/>
        <v>CONONACO</v>
      </c>
      <c r="L3126" s="74" t="str">
        <f t="shared" si="206"/>
        <v>PAD F</v>
      </c>
      <c r="M3126" s="74" t="str">
        <f t="shared" si="205"/>
        <v>CONONACO-F064</v>
      </c>
      <c r="N3126" s="71" t="s">
        <v>3382</v>
      </c>
    </row>
    <row r="3127" spans="1:14" hidden="1">
      <c r="A3127" s="74" t="s">
        <v>2968</v>
      </c>
      <c r="B3127" s="74" t="s">
        <v>6160</v>
      </c>
      <c r="C3127" s="74" t="s">
        <v>2858</v>
      </c>
      <c r="D3127" s="74" t="s">
        <v>3605</v>
      </c>
      <c r="E3127" s="74" t="s">
        <v>9566</v>
      </c>
      <c r="F3127" s="74" t="s">
        <v>9567</v>
      </c>
      <c r="G3127" s="74" t="s">
        <v>9567</v>
      </c>
      <c r="H3127" s="74" t="str">
        <f t="shared" si="203"/>
        <v>B61</v>
      </c>
      <c r="I3127" s="74" t="str">
        <f>IF(ISERROR(VLOOKUP(H3127,BD!BN$2:BO$51,2,FALSE)),"",VLOOKUP(H3127,BD!BN$2:BO$51,2,FALSE))</f>
        <v>BLOQUE 61</v>
      </c>
      <c r="J3127" s="74" t="str">
        <f t="shared" si="204"/>
        <v>AU</v>
      </c>
      <c r="K3127" s="74" t="str">
        <f t="shared" si="206"/>
        <v>CONONACO</v>
      </c>
      <c r="L3127" s="74" t="str">
        <f t="shared" si="206"/>
        <v>PAD G</v>
      </c>
      <c r="M3127" s="74" t="str">
        <f t="shared" si="205"/>
        <v>CONONACO-G027</v>
      </c>
      <c r="N3127" s="71" t="s">
        <v>3382</v>
      </c>
    </row>
    <row r="3128" spans="1:14" hidden="1">
      <c r="A3128" s="74" t="s">
        <v>2968</v>
      </c>
      <c r="B3128" s="74" t="s">
        <v>6160</v>
      </c>
      <c r="C3128" s="74" t="s">
        <v>2858</v>
      </c>
      <c r="D3128" s="74" t="s">
        <v>3608</v>
      </c>
      <c r="E3128" s="74" t="s">
        <v>9568</v>
      </c>
      <c r="F3128" s="74" t="s">
        <v>9569</v>
      </c>
      <c r="G3128" s="74" t="s">
        <v>9569</v>
      </c>
      <c r="H3128" s="74" t="str">
        <f t="shared" si="203"/>
        <v>B61</v>
      </c>
      <c r="I3128" s="74" t="str">
        <f>IF(ISERROR(VLOOKUP(H3128,BD!BN$2:BO$51,2,FALSE)),"",VLOOKUP(H3128,BD!BN$2:BO$51,2,FALSE))</f>
        <v>BLOQUE 61</v>
      </c>
      <c r="J3128" s="74" t="str">
        <f t="shared" si="204"/>
        <v>AU</v>
      </c>
      <c r="K3128" s="74" t="str">
        <f t="shared" si="206"/>
        <v>CONONACO</v>
      </c>
      <c r="L3128" s="74" t="str">
        <f t="shared" si="206"/>
        <v>PAD H</v>
      </c>
      <c r="M3128" s="74" t="str">
        <f t="shared" si="205"/>
        <v>CONONACO-H018</v>
      </c>
      <c r="N3128" s="71" t="s">
        <v>3382</v>
      </c>
    </row>
    <row r="3129" spans="1:14" hidden="1">
      <c r="A3129" s="74" t="s">
        <v>2968</v>
      </c>
      <c r="B3129" s="74" t="s">
        <v>6160</v>
      </c>
      <c r="C3129" s="74" t="s">
        <v>2858</v>
      </c>
      <c r="D3129" s="74" t="s">
        <v>3613</v>
      </c>
      <c r="E3129" s="74" t="s">
        <v>9570</v>
      </c>
      <c r="F3129" s="74" t="s">
        <v>9571</v>
      </c>
      <c r="G3129" s="74" t="s">
        <v>9571</v>
      </c>
      <c r="H3129" s="74" t="str">
        <f t="shared" si="203"/>
        <v>B61</v>
      </c>
      <c r="I3129" s="74" t="str">
        <f>IF(ISERROR(VLOOKUP(H3129,BD!BN$2:BO$51,2,FALSE)),"",VLOOKUP(H3129,BD!BN$2:BO$51,2,FALSE))</f>
        <v>BLOQUE 61</v>
      </c>
      <c r="J3129" s="74" t="str">
        <f t="shared" si="204"/>
        <v>AU</v>
      </c>
      <c r="K3129" s="74" t="str">
        <f t="shared" si="206"/>
        <v>CONONACO</v>
      </c>
      <c r="L3129" s="74" t="str">
        <f t="shared" si="206"/>
        <v>PAD I</v>
      </c>
      <c r="M3129" s="74" t="str">
        <f t="shared" si="205"/>
        <v>CONONACO-I038</v>
      </c>
      <c r="N3129" s="71" t="s">
        <v>3382</v>
      </c>
    </row>
    <row r="3130" spans="1:14" hidden="1">
      <c r="A3130" s="74" t="s">
        <v>2968</v>
      </c>
      <c r="B3130" s="74" t="s">
        <v>6160</v>
      </c>
      <c r="C3130" s="74" t="s">
        <v>2858</v>
      </c>
      <c r="D3130" s="74" t="s">
        <v>3613</v>
      </c>
      <c r="E3130" s="74" t="s">
        <v>9572</v>
      </c>
      <c r="F3130" s="74" t="s">
        <v>9573</v>
      </c>
      <c r="G3130" s="74" t="s">
        <v>9573</v>
      </c>
      <c r="H3130" s="74" t="str">
        <f>+A3130</f>
        <v>B61</v>
      </c>
      <c r="I3130" s="74" t="str">
        <f>IF(ISERROR(VLOOKUP(H3130,BD!BN$2:BO$51,2,FALSE)),"",VLOOKUP(H3130,BD!BN$2:BO$51,2,FALSE))</f>
        <v>BLOQUE 61</v>
      </c>
      <c r="J3130" s="74" t="str">
        <f>IF(B3130="","",B3130)</f>
        <v>AU</v>
      </c>
      <c r="K3130" s="74" t="str">
        <f>+C3130</f>
        <v>CONONACO</v>
      </c>
      <c r="L3130" s="74" t="str">
        <f>+D3130</f>
        <v>PAD I</v>
      </c>
      <c r="M3130" s="74" t="str">
        <f t="shared" si="205"/>
        <v>CONONACO-I040</v>
      </c>
      <c r="N3130" s="71" t="s">
        <v>3382</v>
      </c>
    </row>
    <row r="3131" spans="1:14" hidden="1">
      <c r="A3131" s="74" t="s">
        <v>2968</v>
      </c>
      <c r="B3131" s="74" t="s">
        <v>6160</v>
      </c>
      <c r="C3131" s="74" t="s">
        <v>2858</v>
      </c>
      <c r="D3131" s="74" t="s">
        <v>3613</v>
      </c>
      <c r="E3131" s="74" t="s">
        <v>9572</v>
      </c>
      <c r="F3131" s="74" t="s">
        <v>9573</v>
      </c>
      <c r="G3131" s="74" t="s">
        <v>9574</v>
      </c>
      <c r="H3131" s="74" t="str">
        <f t="shared" si="203"/>
        <v>B61</v>
      </c>
      <c r="I3131" s="74" t="str">
        <f>IF(ISERROR(VLOOKUP(H3131,BD!BN$2:BO$51,2,FALSE)),"",VLOOKUP(H3131,BD!BN$2:BO$51,2,FALSE))</f>
        <v>BLOQUE 61</v>
      </c>
      <c r="J3131" s="74" t="str">
        <f t="shared" si="204"/>
        <v>AU</v>
      </c>
      <c r="K3131" s="74" t="str">
        <f t="shared" si="206"/>
        <v>CONONACO</v>
      </c>
      <c r="L3131" s="74" t="str">
        <f t="shared" si="206"/>
        <v>PAD I</v>
      </c>
      <c r="M3131" s="74" t="str">
        <f t="shared" si="205"/>
        <v>CONONACO-I040S1</v>
      </c>
      <c r="N3131" s="71" t="s">
        <v>3382</v>
      </c>
    </row>
    <row r="3132" spans="1:14" hidden="1">
      <c r="A3132" s="74" t="s">
        <v>2968</v>
      </c>
      <c r="B3132" s="74" t="s">
        <v>6160</v>
      </c>
      <c r="C3132" s="74" t="s">
        <v>2858</v>
      </c>
      <c r="D3132" s="74" t="s">
        <v>3613</v>
      </c>
      <c r="E3132" s="74" t="s">
        <v>9575</v>
      </c>
      <c r="F3132" s="74" t="s">
        <v>9576</v>
      </c>
      <c r="G3132" s="74" t="s">
        <v>9576</v>
      </c>
      <c r="H3132" s="74" t="str">
        <f t="shared" si="203"/>
        <v>B61</v>
      </c>
      <c r="I3132" s="74" t="str">
        <f>IF(ISERROR(VLOOKUP(H3132,BD!BN$2:BO$51,2,FALSE)),"",VLOOKUP(H3132,BD!BN$2:BO$51,2,FALSE))</f>
        <v>BLOQUE 61</v>
      </c>
      <c r="J3132" s="74" t="str">
        <f t="shared" si="204"/>
        <v>AU</v>
      </c>
      <c r="K3132" s="74" t="str">
        <f t="shared" si="206"/>
        <v>CONONACO</v>
      </c>
      <c r="L3132" s="74" t="str">
        <f t="shared" si="206"/>
        <v>PAD I</v>
      </c>
      <c r="M3132" s="74" t="str">
        <f t="shared" si="205"/>
        <v>CONONACO-I039</v>
      </c>
      <c r="N3132" s="71" t="s">
        <v>3382</v>
      </c>
    </row>
    <row r="3133" spans="1:14" hidden="1">
      <c r="A3133" s="74" t="s">
        <v>2968</v>
      </c>
      <c r="B3133" s="74" t="s">
        <v>6160</v>
      </c>
      <c r="C3133" s="74" t="s">
        <v>2858</v>
      </c>
      <c r="D3133" s="74" t="s">
        <v>3613</v>
      </c>
      <c r="E3133" s="74" t="s">
        <v>9577</v>
      </c>
      <c r="F3133" s="74" t="s">
        <v>9578</v>
      </c>
      <c r="G3133" s="74" t="s">
        <v>9578</v>
      </c>
      <c r="H3133" s="74" t="str">
        <f t="shared" si="203"/>
        <v>B61</v>
      </c>
      <c r="I3133" s="74" t="str">
        <f>IF(ISERROR(VLOOKUP(H3133,BD!BN$2:BO$51,2,FALSE)),"",VLOOKUP(H3133,BD!BN$2:BO$51,2,FALSE))</f>
        <v>BLOQUE 61</v>
      </c>
      <c r="J3133" s="74" t="str">
        <f t="shared" si="204"/>
        <v>AU</v>
      </c>
      <c r="K3133" s="74" t="str">
        <f t="shared" si="206"/>
        <v>CONONACO</v>
      </c>
      <c r="L3133" s="74" t="str">
        <f t="shared" si="206"/>
        <v>PAD I</v>
      </c>
      <c r="M3133" s="74" t="str">
        <f t="shared" si="205"/>
        <v>CONONACO-I041</v>
      </c>
      <c r="N3133" s="71" t="s">
        <v>3382</v>
      </c>
    </row>
    <row r="3134" spans="1:14" hidden="1">
      <c r="A3134" s="74" t="s">
        <v>2968</v>
      </c>
      <c r="B3134" s="74" t="s">
        <v>6160</v>
      </c>
      <c r="C3134" s="74" t="s">
        <v>2858</v>
      </c>
      <c r="D3134" s="74" t="s">
        <v>3613</v>
      </c>
      <c r="E3134" s="74" t="s">
        <v>9579</v>
      </c>
      <c r="F3134" s="74" t="s">
        <v>9580</v>
      </c>
      <c r="G3134" s="74" t="s">
        <v>9580</v>
      </c>
      <c r="H3134" s="74" t="str">
        <f t="shared" si="203"/>
        <v>B61</v>
      </c>
      <c r="I3134" s="74" t="str">
        <f>IF(ISERROR(VLOOKUP(H3134,BD!BN$2:BO$51,2,FALSE)),"",VLOOKUP(H3134,BD!BN$2:BO$51,2,FALSE))</f>
        <v>BLOQUE 61</v>
      </c>
      <c r="J3134" s="74" t="str">
        <f t="shared" si="204"/>
        <v>AU</v>
      </c>
      <c r="K3134" s="74" t="str">
        <f t="shared" si="206"/>
        <v>CONONACO</v>
      </c>
      <c r="L3134" s="74" t="str">
        <f t="shared" si="206"/>
        <v>PAD I</v>
      </c>
      <c r="M3134" s="74" t="str">
        <f t="shared" si="205"/>
        <v>CONONACO-I042</v>
      </c>
      <c r="N3134" s="71" t="s">
        <v>3382</v>
      </c>
    </row>
    <row r="3135" spans="1:14" hidden="1">
      <c r="A3135" s="74" t="s">
        <v>2968</v>
      </c>
      <c r="B3135" s="74" t="s">
        <v>6160</v>
      </c>
      <c r="C3135" s="74" t="s">
        <v>2858</v>
      </c>
      <c r="D3135" s="74" t="s">
        <v>3613</v>
      </c>
      <c r="E3135" s="74" t="s">
        <v>9581</v>
      </c>
      <c r="F3135" s="74" t="s">
        <v>9582</v>
      </c>
      <c r="G3135" s="74" t="s">
        <v>9582</v>
      </c>
      <c r="H3135" s="74" t="str">
        <f t="shared" si="203"/>
        <v>B61</v>
      </c>
      <c r="I3135" s="74" t="str">
        <f>IF(ISERROR(VLOOKUP(H3135,BD!BN$2:BO$51,2,FALSE)),"",VLOOKUP(H3135,BD!BN$2:BO$51,2,FALSE))</f>
        <v>BLOQUE 61</v>
      </c>
      <c r="J3135" s="74" t="str">
        <f t="shared" si="204"/>
        <v>AU</v>
      </c>
      <c r="K3135" s="74" t="str">
        <f t="shared" si="206"/>
        <v>CONONACO</v>
      </c>
      <c r="L3135" s="74" t="str">
        <f t="shared" si="206"/>
        <v>PAD I</v>
      </c>
      <c r="M3135" s="74" t="str">
        <f t="shared" si="205"/>
        <v>CONONACO-I034</v>
      </c>
      <c r="N3135" s="71" t="s">
        <v>3382</v>
      </c>
    </row>
    <row r="3136" spans="1:14" hidden="1">
      <c r="A3136" s="74" t="s">
        <v>2968</v>
      </c>
      <c r="B3136" s="74" t="s">
        <v>6160</v>
      </c>
      <c r="C3136" s="74" t="s">
        <v>2858</v>
      </c>
      <c r="D3136" s="74" t="s">
        <v>3616</v>
      </c>
      <c r="E3136" s="74" t="s">
        <v>9583</v>
      </c>
      <c r="F3136" s="74" t="s">
        <v>9584</v>
      </c>
      <c r="G3136" s="74" t="s">
        <v>9584</v>
      </c>
      <c r="H3136" s="74" t="str">
        <f>+A3136</f>
        <v>B61</v>
      </c>
      <c r="I3136" s="74" t="str">
        <f>IF(ISERROR(VLOOKUP(H3136,BD!BN$2:BO$51,2,FALSE)),"",VLOOKUP(H3136,BD!BN$2:BO$51,2,FALSE))</f>
        <v>BLOQUE 61</v>
      </c>
      <c r="J3136" s="74" t="str">
        <f t="shared" si="204"/>
        <v>AU</v>
      </c>
      <c r="K3136" s="74" t="str">
        <f>+C3136</f>
        <v>CONONACO</v>
      </c>
      <c r="L3136" s="74" t="str">
        <f>+D3136</f>
        <v>PAD J</v>
      </c>
      <c r="M3136" s="74" t="str">
        <f t="shared" si="205"/>
        <v>CONONACO-J006</v>
      </c>
      <c r="N3136" s="71" t="s">
        <v>3382</v>
      </c>
    </row>
    <row r="3137" spans="1:14" hidden="1">
      <c r="A3137" s="74" t="s">
        <v>2968</v>
      </c>
      <c r="B3137" s="74" t="s">
        <v>6160</v>
      </c>
      <c r="C3137" s="74" t="s">
        <v>2858</v>
      </c>
      <c r="D3137" s="74" t="s">
        <v>3616</v>
      </c>
      <c r="E3137" s="74" t="s">
        <v>9583</v>
      </c>
      <c r="F3137" s="74" t="s">
        <v>9584</v>
      </c>
      <c r="G3137" s="74" t="s">
        <v>9585</v>
      </c>
      <c r="H3137" s="74" t="str">
        <f t="shared" si="203"/>
        <v>B61</v>
      </c>
      <c r="I3137" s="74" t="str">
        <f>IF(ISERROR(VLOOKUP(H3137,BD!BN$2:BO$51,2,FALSE)),"",VLOOKUP(H3137,BD!BN$2:BO$51,2,FALSE))</f>
        <v>BLOQUE 61</v>
      </c>
      <c r="J3137" s="74" t="str">
        <f t="shared" si="204"/>
        <v>AU</v>
      </c>
      <c r="K3137" s="74" t="str">
        <f t="shared" si="206"/>
        <v>CONONACO</v>
      </c>
      <c r="L3137" s="74" t="str">
        <f t="shared" si="206"/>
        <v>PAD J</v>
      </c>
      <c r="M3137" s="74" t="str">
        <f t="shared" si="205"/>
        <v>CONONACO-J006R1</v>
      </c>
      <c r="N3137" s="71" t="s">
        <v>3382</v>
      </c>
    </row>
    <row r="3138" spans="1:14" hidden="1">
      <c r="A3138" s="74" t="s">
        <v>2968</v>
      </c>
      <c r="B3138" s="74" t="s">
        <v>6160</v>
      </c>
      <c r="C3138" s="74" t="s">
        <v>2866</v>
      </c>
      <c r="D3138" s="74" t="s">
        <v>3374</v>
      </c>
      <c r="E3138" s="74" t="s">
        <v>9586</v>
      </c>
      <c r="F3138" s="74" t="s">
        <v>9587</v>
      </c>
      <c r="G3138" s="74" t="s">
        <v>9587</v>
      </c>
      <c r="H3138" s="74" t="str">
        <f t="shared" si="203"/>
        <v>B61</v>
      </c>
      <c r="I3138" s="74" t="str">
        <f>IF(ISERROR(VLOOKUP(H3138,BD!BN$2:BO$51,2,FALSE)),"",VLOOKUP(H3138,BD!BN$2:BO$51,2,FALSE))</f>
        <v>BLOQUE 61</v>
      </c>
      <c r="J3138" s="74" t="str">
        <f t="shared" si="204"/>
        <v>AU</v>
      </c>
      <c r="K3138" s="74" t="str">
        <f t="shared" si="206"/>
        <v>CULEBRA</v>
      </c>
      <c r="L3138" s="74" t="str">
        <f t="shared" si="206"/>
        <v>PAD</v>
      </c>
      <c r="M3138" s="74" t="str">
        <f t="shared" si="205"/>
        <v>CULEBRA-001</v>
      </c>
      <c r="N3138" s="71" t="s">
        <v>3382</v>
      </c>
    </row>
    <row r="3139" spans="1:14" hidden="1">
      <c r="A3139" s="74" t="s">
        <v>2968</v>
      </c>
      <c r="B3139" s="74" t="s">
        <v>6160</v>
      </c>
      <c r="C3139" s="74" t="s">
        <v>2866</v>
      </c>
      <c r="D3139" s="74" t="s">
        <v>3374</v>
      </c>
      <c r="E3139" s="74" t="s">
        <v>9588</v>
      </c>
      <c r="F3139" s="74" t="s">
        <v>9589</v>
      </c>
      <c r="G3139" s="74" t="s">
        <v>9589</v>
      </c>
      <c r="H3139" s="74" t="str">
        <f t="shared" si="203"/>
        <v>B61</v>
      </c>
      <c r="I3139" s="74" t="str">
        <f>IF(ISERROR(VLOOKUP(H3139,BD!BN$2:BO$51,2,FALSE)),"",VLOOKUP(H3139,BD!BN$2:BO$51,2,FALSE))</f>
        <v>BLOQUE 61</v>
      </c>
      <c r="J3139" s="74" t="str">
        <f t="shared" si="204"/>
        <v>AU</v>
      </c>
      <c r="K3139" s="74" t="str">
        <f t="shared" si="206"/>
        <v>CULEBRA</v>
      </c>
      <c r="L3139" s="74" t="str">
        <f t="shared" si="206"/>
        <v>PAD</v>
      </c>
      <c r="M3139" s="74" t="str">
        <f t="shared" si="205"/>
        <v>CULEBRA-003</v>
      </c>
      <c r="N3139" s="71" t="s">
        <v>3382</v>
      </c>
    </row>
    <row r="3140" spans="1:14" hidden="1">
      <c r="A3140" s="74" t="s">
        <v>2968</v>
      </c>
      <c r="B3140" s="74" t="s">
        <v>6160</v>
      </c>
      <c r="C3140" s="74" t="s">
        <v>2866</v>
      </c>
      <c r="D3140" s="74" t="s">
        <v>3374</v>
      </c>
      <c r="E3140" s="74" t="s">
        <v>9590</v>
      </c>
      <c r="F3140" s="74" t="s">
        <v>9591</v>
      </c>
      <c r="G3140" s="74" t="s">
        <v>9591</v>
      </c>
      <c r="H3140" s="74" t="str">
        <f t="shared" si="203"/>
        <v>B61</v>
      </c>
      <c r="I3140" s="74" t="str">
        <f>IF(ISERROR(VLOOKUP(H3140,BD!BN$2:BO$51,2,FALSE)),"",VLOOKUP(H3140,BD!BN$2:BO$51,2,FALSE))</f>
        <v>BLOQUE 61</v>
      </c>
      <c r="J3140" s="74" t="str">
        <f t="shared" si="204"/>
        <v>AU</v>
      </c>
      <c r="K3140" s="74" t="str">
        <f t="shared" si="206"/>
        <v>CULEBRA</v>
      </c>
      <c r="L3140" s="74" t="str">
        <f t="shared" si="206"/>
        <v>PAD</v>
      </c>
      <c r="M3140" s="74" t="str">
        <f t="shared" si="205"/>
        <v>CULEBRA-004</v>
      </c>
      <c r="N3140" s="71" t="s">
        <v>3382</v>
      </c>
    </row>
    <row r="3141" spans="1:14" hidden="1">
      <c r="A3141" s="74" t="s">
        <v>2968</v>
      </c>
      <c r="B3141" s="74" t="s">
        <v>6160</v>
      </c>
      <c r="C3141" s="74" t="s">
        <v>2866</v>
      </c>
      <c r="D3141" s="74" t="s">
        <v>3374</v>
      </c>
      <c r="E3141" s="74" t="s">
        <v>9592</v>
      </c>
      <c r="F3141" s="74" t="s">
        <v>9593</v>
      </c>
      <c r="G3141" s="74" t="s">
        <v>9593</v>
      </c>
      <c r="H3141" s="74" t="str">
        <f t="shared" si="203"/>
        <v>B61</v>
      </c>
      <c r="I3141" s="74" t="str">
        <f>IF(ISERROR(VLOOKUP(H3141,BD!BN$2:BO$51,2,FALSE)),"",VLOOKUP(H3141,BD!BN$2:BO$51,2,FALSE))</f>
        <v>BLOQUE 61</v>
      </c>
      <c r="J3141" s="74" t="str">
        <f t="shared" si="204"/>
        <v>AU</v>
      </c>
      <c r="K3141" s="74" t="str">
        <f t="shared" si="206"/>
        <v>CULEBRA</v>
      </c>
      <c r="L3141" s="74" t="str">
        <f t="shared" si="206"/>
        <v>PAD</v>
      </c>
      <c r="M3141" s="74" t="str">
        <f t="shared" si="205"/>
        <v>CULEBRA-005</v>
      </c>
      <c r="N3141" s="71" t="s">
        <v>3382</v>
      </c>
    </row>
    <row r="3142" spans="1:14" hidden="1">
      <c r="A3142" s="74" t="s">
        <v>2968</v>
      </c>
      <c r="B3142" s="74" t="s">
        <v>6160</v>
      </c>
      <c r="C3142" s="74" t="s">
        <v>2866</v>
      </c>
      <c r="D3142" s="74" t="s">
        <v>3374</v>
      </c>
      <c r="E3142" s="74" t="s">
        <v>9594</v>
      </c>
      <c r="F3142" s="74" t="s">
        <v>9595</v>
      </c>
      <c r="G3142" s="74" t="s">
        <v>9595</v>
      </c>
      <c r="H3142" s="74" t="str">
        <f t="shared" si="203"/>
        <v>B61</v>
      </c>
      <c r="I3142" s="74" t="str">
        <f>IF(ISERROR(VLOOKUP(H3142,BD!BN$2:BO$51,2,FALSE)),"",VLOOKUP(H3142,BD!BN$2:BO$51,2,FALSE))</f>
        <v>BLOQUE 61</v>
      </c>
      <c r="J3142" s="74" t="str">
        <f t="shared" si="204"/>
        <v>AU</v>
      </c>
      <c r="K3142" s="74" t="str">
        <f t="shared" si="206"/>
        <v>CULEBRA</v>
      </c>
      <c r="L3142" s="74" t="str">
        <f t="shared" si="206"/>
        <v>PAD</v>
      </c>
      <c r="M3142" s="74" t="str">
        <f t="shared" si="205"/>
        <v>CULEBRA-002</v>
      </c>
      <c r="N3142" s="71" t="s">
        <v>3382</v>
      </c>
    </row>
    <row r="3143" spans="1:14" hidden="1">
      <c r="A3143" s="74" t="s">
        <v>2968</v>
      </c>
      <c r="B3143" s="74" t="s">
        <v>6160</v>
      </c>
      <c r="C3143" s="74" t="s">
        <v>2866</v>
      </c>
      <c r="D3143" s="74" t="s">
        <v>3489</v>
      </c>
      <c r="E3143" s="74" t="s">
        <v>9596</v>
      </c>
      <c r="F3143" s="74" t="s">
        <v>9597</v>
      </c>
      <c r="G3143" s="74" t="s">
        <v>9597</v>
      </c>
      <c r="H3143" s="74" t="str">
        <f t="shared" si="203"/>
        <v>B61</v>
      </c>
      <c r="I3143" s="74" t="str">
        <f>IF(ISERROR(VLOOKUP(H3143,BD!BN$2:BO$51,2,FALSE)),"",VLOOKUP(H3143,BD!BN$2:BO$51,2,FALSE))</f>
        <v>BLOQUE 61</v>
      </c>
      <c r="J3143" s="74" t="str">
        <f t="shared" si="204"/>
        <v>AU</v>
      </c>
      <c r="K3143" s="74" t="str">
        <f t="shared" si="206"/>
        <v>CULEBRA</v>
      </c>
      <c r="L3143" s="74" t="str">
        <f t="shared" si="206"/>
        <v>PAD A</v>
      </c>
      <c r="M3143" s="74" t="str">
        <f t="shared" si="205"/>
        <v>CULEBRA-A006</v>
      </c>
      <c r="N3143" s="71" t="s">
        <v>3382</v>
      </c>
    </row>
    <row r="3144" spans="1:14" hidden="1">
      <c r="A3144" s="74" t="s">
        <v>2968</v>
      </c>
      <c r="B3144" s="74" t="s">
        <v>6160</v>
      </c>
      <c r="C3144" s="74" t="s">
        <v>2866</v>
      </c>
      <c r="D3144" s="74" t="s">
        <v>3489</v>
      </c>
      <c r="E3144" s="74" t="s">
        <v>9598</v>
      </c>
      <c r="F3144" s="74" t="s">
        <v>9599</v>
      </c>
      <c r="G3144" s="74" t="s">
        <v>9599</v>
      </c>
      <c r="H3144" s="74" t="str">
        <f t="shared" si="203"/>
        <v>B61</v>
      </c>
      <c r="I3144" s="74" t="str">
        <f>IF(ISERROR(VLOOKUP(H3144,BD!BN$2:BO$51,2,FALSE)),"",VLOOKUP(H3144,BD!BN$2:BO$51,2,FALSE))</f>
        <v>BLOQUE 61</v>
      </c>
      <c r="J3144" s="74" t="str">
        <f t="shared" si="204"/>
        <v>AU</v>
      </c>
      <c r="K3144" s="74" t="str">
        <f t="shared" si="206"/>
        <v>CULEBRA</v>
      </c>
      <c r="L3144" s="74" t="str">
        <f t="shared" si="206"/>
        <v>PAD A</v>
      </c>
      <c r="M3144" s="74" t="str">
        <f t="shared" si="205"/>
        <v>CULEBRA-A007</v>
      </c>
      <c r="N3144" s="71" t="s">
        <v>3382</v>
      </c>
    </row>
    <row r="3145" spans="1:14" hidden="1">
      <c r="A3145" s="74" t="s">
        <v>2968</v>
      </c>
      <c r="B3145" s="74" t="s">
        <v>6160</v>
      </c>
      <c r="C3145" s="74" t="s">
        <v>2866</v>
      </c>
      <c r="D3145" s="74" t="s">
        <v>3489</v>
      </c>
      <c r="E3145" s="74" t="s">
        <v>9598</v>
      </c>
      <c r="F3145" s="74" t="s">
        <v>9599</v>
      </c>
      <c r="G3145" s="74" t="s">
        <v>9600</v>
      </c>
      <c r="H3145" s="74" t="str">
        <f t="shared" si="203"/>
        <v>B61</v>
      </c>
      <c r="I3145" s="74" t="str">
        <f>IF(ISERROR(VLOOKUP(H3145,BD!BN$2:BO$51,2,FALSE)),"",VLOOKUP(H3145,BD!BN$2:BO$51,2,FALSE))</f>
        <v>BLOQUE 61</v>
      </c>
      <c r="J3145" s="74" t="str">
        <f t="shared" si="204"/>
        <v>AU</v>
      </c>
      <c r="K3145" s="74" t="str">
        <f t="shared" si="206"/>
        <v>CULEBRA</v>
      </c>
      <c r="L3145" s="74" t="str">
        <f t="shared" si="206"/>
        <v>PAD A</v>
      </c>
      <c r="M3145" s="74" t="str">
        <f t="shared" si="205"/>
        <v>CULEBRA-A007R1</v>
      </c>
      <c r="N3145" s="71" t="s">
        <v>3382</v>
      </c>
    </row>
    <row r="3146" spans="1:14" hidden="1">
      <c r="A3146" s="74" t="s">
        <v>2968</v>
      </c>
      <c r="B3146" s="74" t="s">
        <v>6160</v>
      </c>
      <c r="C3146" s="74" t="s">
        <v>2866</v>
      </c>
      <c r="D3146" s="74" t="s">
        <v>3489</v>
      </c>
      <c r="E3146" s="74" t="s">
        <v>9601</v>
      </c>
      <c r="F3146" s="74" t="s">
        <v>9602</v>
      </c>
      <c r="G3146" s="74" t="s">
        <v>9602</v>
      </c>
      <c r="H3146" s="74" t="str">
        <f t="shared" si="203"/>
        <v>B61</v>
      </c>
      <c r="I3146" s="74" t="str">
        <f>IF(ISERROR(VLOOKUP(H3146,BD!BN$2:BO$51,2,FALSE)),"",VLOOKUP(H3146,BD!BN$2:BO$51,2,FALSE))</f>
        <v>BLOQUE 61</v>
      </c>
      <c r="J3146" s="74" t="str">
        <f t="shared" si="204"/>
        <v>AU</v>
      </c>
      <c r="K3146" s="74" t="str">
        <f t="shared" si="206"/>
        <v>CULEBRA</v>
      </c>
      <c r="L3146" s="74" t="str">
        <f t="shared" si="206"/>
        <v>PAD A</v>
      </c>
      <c r="M3146" s="74" t="str">
        <f t="shared" si="205"/>
        <v>CULEBRA-A009</v>
      </c>
      <c r="N3146" s="71" t="s">
        <v>3382</v>
      </c>
    </row>
    <row r="3147" spans="1:14" hidden="1">
      <c r="A3147" s="74" t="s">
        <v>2968</v>
      </c>
      <c r="B3147" s="74" t="s">
        <v>6160</v>
      </c>
      <c r="C3147" s="74" t="s">
        <v>2866</v>
      </c>
      <c r="D3147" s="74" t="s">
        <v>3489</v>
      </c>
      <c r="E3147" s="74" t="s">
        <v>9603</v>
      </c>
      <c r="F3147" s="74" t="s">
        <v>9604</v>
      </c>
      <c r="G3147" s="74" t="s">
        <v>9604</v>
      </c>
      <c r="H3147" s="74" t="str">
        <f t="shared" si="203"/>
        <v>B61</v>
      </c>
      <c r="I3147" s="74" t="str">
        <f>IF(ISERROR(VLOOKUP(H3147,BD!BN$2:BO$51,2,FALSE)),"",VLOOKUP(H3147,BD!BN$2:BO$51,2,FALSE))</f>
        <v>BLOQUE 61</v>
      </c>
      <c r="J3147" s="74" t="str">
        <f t="shared" si="204"/>
        <v>AU</v>
      </c>
      <c r="K3147" s="74" t="str">
        <f t="shared" si="206"/>
        <v>CULEBRA</v>
      </c>
      <c r="L3147" s="74" t="str">
        <f t="shared" si="206"/>
        <v>PAD A</v>
      </c>
      <c r="M3147" s="74" t="str">
        <f t="shared" si="205"/>
        <v>CULEBRA-A010H</v>
      </c>
      <c r="N3147" s="71" t="s">
        <v>3382</v>
      </c>
    </row>
    <row r="3148" spans="1:14" hidden="1">
      <c r="A3148" s="74" t="s">
        <v>2968</v>
      </c>
      <c r="B3148" s="74" t="s">
        <v>6160</v>
      </c>
      <c r="C3148" s="74" t="s">
        <v>2866</v>
      </c>
      <c r="D3148" s="74" t="s">
        <v>3489</v>
      </c>
      <c r="E3148" s="74" t="s">
        <v>9603</v>
      </c>
      <c r="F3148" s="74" t="s">
        <v>9604</v>
      </c>
      <c r="G3148" s="74" t="s">
        <v>9605</v>
      </c>
      <c r="H3148" s="74" t="str">
        <f t="shared" si="203"/>
        <v>B61</v>
      </c>
      <c r="I3148" s="74" t="str">
        <f>IF(ISERROR(VLOOKUP(H3148,BD!BN$2:BO$51,2,FALSE)),"",VLOOKUP(H3148,BD!BN$2:BO$51,2,FALSE))</f>
        <v>BLOQUE 61</v>
      </c>
      <c r="J3148" s="74" t="str">
        <f t="shared" si="204"/>
        <v>AU</v>
      </c>
      <c r="K3148" s="74" t="str">
        <f t="shared" si="206"/>
        <v>CULEBRA</v>
      </c>
      <c r="L3148" s="74" t="str">
        <f t="shared" si="206"/>
        <v>PAD A</v>
      </c>
      <c r="M3148" s="74" t="str">
        <f t="shared" si="205"/>
        <v>CULEBRA-A010HS1</v>
      </c>
      <c r="N3148" s="71" t="s">
        <v>3382</v>
      </c>
    </row>
    <row r="3149" spans="1:14" hidden="1">
      <c r="A3149" s="74" t="s">
        <v>2968</v>
      </c>
      <c r="B3149" s="74" t="s">
        <v>6160</v>
      </c>
      <c r="C3149" s="74" t="s">
        <v>2866</v>
      </c>
      <c r="D3149" s="74" t="s">
        <v>3489</v>
      </c>
      <c r="E3149" s="74" t="s">
        <v>9606</v>
      </c>
      <c r="F3149" s="74" t="s">
        <v>9607</v>
      </c>
      <c r="G3149" s="74" t="s">
        <v>9607</v>
      </c>
      <c r="H3149" s="74" t="str">
        <f t="shared" ref="H3149:H3228" si="207">+A3149</f>
        <v>B61</v>
      </c>
      <c r="I3149" s="74" t="str">
        <f>IF(ISERROR(VLOOKUP(H3149,BD!BN$2:BO$51,2,FALSE)),"",VLOOKUP(H3149,BD!BN$2:BO$51,2,FALSE))</f>
        <v>BLOQUE 61</v>
      </c>
      <c r="J3149" s="74" t="str">
        <f t="shared" ref="J3149:J3228" si="208">IF(B3149="","",B3149)</f>
        <v>AU</v>
      </c>
      <c r="K3149" s="74" t="str">
        <f t="shared" si="206"/>
        <v>CULEBRA</v>
      </c>
      <c r="L3149" s="74" t="str">
        <f t="shared" si="206"/>
        <v>PAD A</v>
      </c>
      <c r="M3149" s="74" t="str">
        <f t="shared" si="205"/>
        <v>CULEBRA-A011</v>
      </c>
      <c r="N3149" s="71" t="s">
        <v>3382</v>
      </c>
    </row>
    <row r="3150" spans="1:14" hidden="1">
      <c r="A3150" s="74" t="s">
        <v>2968</v>
      </c>
      <c r="B3150" s="74" t="s">
        <v>6160</v>
      </c>
      <c r="C3150" s="74" t="s">
        <v>2866</v>
      </c>
      <c r="D3150" s="74" t="s">
        <v>3489</v>
      </c>
      <c r="E3150" s="74" t="s">
        <v>9608</v>
      </c>
      <c r="F3150" s="74" t="s">
        <v>9609</v>
      </c>
      <c r="G3150" s="74" t="s">
        <v>9609</v>
      </c>
      <c r="H3150" s="74" t="str">
        <f>+A3150</f>
        <v>B61</v>
      </c>
      <c r="I3150" s="74" t="str">
        <f>IF(ISERROR(VLOOKUP(H3150,BD!BN$2:BO$51,2,FALSE)),"",VLOOKUP(H3150,BD!BN$2:BO$51,2,FALSE))</f>
        <v>BLOQUE 61</v>
      </c>
      <c r="J3150" s="74" t="str">
        <f>IF(B3150="","",B3150)</f>
        <v>AU</v>
      </c>
      <c r="K3150" s="74" t="str">
        <f>+C3150</f>
        <v>CULEBRA</v>
      </c>
      <c r="L3150" s="74" t="str">
        <f>+D3150</f>
        <v>PAD A</v>
      </c>
      <c r="M3150" s="74" t="str">
        <f t="shared" si="205"/>
        <v>CULEBRA-A013H</v>
      </c>
      <c r="N3150" s="71" t="s">
        <v>3382</v>
      </c>
    </row>
    <row r="3151" spans="1:14" hidden="1">
      <c r="A3151" s="74" t="s">
        <v>2968</v>
      </c>
      <c r="B3151" s="74" t="s">
        <v>6160</v>
      </c>
      <c r="C3151" s="74" t="s">
        <v>2866</v>
      </c>
      <c r="D3151" s="74" t="s">
        <v>3489</v>
      </c>
      <c r="E3151" s="74" t="s">
        <v>9610</v>
      </c>
      <c r="F3151" s="74" t="s">
        <v>9611</v>
      </c>
      <c r="G3151" s="74" t="s">
        <v>9611</v>
      </c>
      <c r="H3151" s="74" t="str">
        <f t="shared" si="207"/>
        <v>B61</v>
      </c>
      <c r="I3151" s="74" t="str">
        <f>IF(ISERROR(VLOOKUP(H3151,BD!BN$2:BO$51,2,FALSE)),"",VLOOKUP(H3151,BD!BN$2:BO$51,2,FALSE))</f>
        <v>BLOQUE 61</v>
      </c>
      <c r="J3151" s="74" t="str">
        <f t="shared" si="208"/>
        <v>AU</v>
      </c>
      <c r="K3151" s="74" t="str">
        <f t="shared" si="206"/>
        <v>CULEBRA</v>
      </c>
      <c r="L3151" s="74" t="str">
        <f t="shared" si="206"/>
        <v>PAD A</v>
      </c>
      <c r="M3151" s="74" t="str">
        <f t="shared" si="205"/>
        <v>CULEBRA-A016PH</v>
      </c>
      <c r="N3151" s="71" t="s">
        <v>3382</v>
      </c>
    </row>
    <row r="3152" spans="1:14" hidden="1">
      <c r="A3152" s="74" t="s">
        <v>2968</v>
      </c>
      <c r="B3152" s="74" t="s">
        <v>6160</v>
      </c>
      <c r="C3152" s="74" t="s">
        <v>2866</v>
      </c>
      <c r="D3152" s="74" t="s">
        <v>3489</v>
      </c>
      <c r="E3152" s="74" t="s">
        <v>9610</v>
      </c>
      <c r="F3152" s="74" t="s">
        <v>9611</v>
      </c>
      <c r="G3152" s="74" t="s">
        <v>9612</v>
      </c>
      <c r="H3152" s="74" t="str">
        <f t="shared" si="207"/>
        <v>B61</v>
      </c>
      <c r="I3152" s="74" t="str">
        <f>IF(ISERROR(VLOOKUP(H3152,BD!BN$2:BO$51,2,FALSE)),"",VLOOKUP(H3152,BD!BN$2:BO$51,2,FALSE))</f>
        <v>BLOQUE 61</v>
      </c>
      <c r="J3152" s="74" t="str">
        <f t="shared" si="208"/>
        <v>AU</v>
      </c>
      <c r="K3152" s="74" t="str">
        <f t="shared" si="206"/>
        <v>CULEBRA</v>
      </c>
      <c r="L3152" s="74" t="str">
        <f t="shared" si="206"/>
        <v>PAD A</v>
      </c>
      <c r="M3152" s="74" t="str">
        <f t="shared" si="205"/>
        <v>CULEBRA-A016PHR1</v>
      </c>
      <c r="N3152" s="71" t="s">
        <v>3382</v>
      </c>
    </row>
    <row r="3153" spans="1:14" hidden="1">
      <c r="A3153" s="74" t="s">
        <v>2968</v>
      </c>
      <c r="B3153" s="74" t="s">
        <v>6160</v>
      </c>
      <c r="C3153" s="74" t="s">
        <v>2866</v>
      </c>
      <c r="D3153" s="74" t="s">
        <v>3489</v>
      </c>
      <c r="E3153" s="74" t="s">
        <v>9613</v>
      </c>
      <c r="F3153" s="74" t="s">
        <v>9614</v>
      </c>
      <c r="G3153" s="74" t="s">
        <v>9614</v>
      </c>
      <c r="H3153" s="74" t="str">
        <f t="shared" si="207"/>
        <v>B61</v>
      </c>
      <c r="I3153" s="74" t="str">
        <f>IF(ISERROR(VLOOKUP(H3153,BD!BN$2:BO$51,2,FALSE)),"",VLOOKUP(H3153,BD!BN$2:BO$51,2,FALSE))</f>
        <v>BLOQUE 61</v>
      </c>
      <c r="J3153" s="74" t="str">
        <f t="shared" si="208"/>
        <v>AU</v>
      </c>
      <c r="K3153" s="74" t="str">
        <f t="shared" si="206"/>
        <v>CULEBRA</v>
      </c>
      <c r="L3153" s="74" t="str">
        <f t="shared" si="206"/>
        <v>PAD A</v>
      </c>
      <c r="M3153" s="74" t="str">
        <f t="shared" si="205"/>
        <v>CULEBRA-A036I</v>
      </c>
      <c r="N3153" s="71" t="s">
        <v>3382</v>
      </c>
    </row>
    <row r="3154" spans="1:14" hidden="1">
      <c r="A3154" s="74" t="s">
        <v>2968</v>
      </c>
      <c r="B3154" s="74" t="s">
        <v>6160</v>
      </c>
      <c r="C3154" s="74" t="s">
        <v>2866</v>
      </c>
      <c r="D3154" s="74" t="s">
        <v>3489</v>
      </c>
      <c r="E3154" s="74" t="s">
        <v>9615</v>
      </c>
      <c r="F3154" s="74" t="s">
        <v>9616</v>
      </c>
      <c r="G3154" s="74" t="s">
        <v>9616</v>
      </c>
      <c r="H3154" s="74" t="str">
        <f t="shared" si="207"/>
        <v>B61</v>
      </c>
      <c r="I3154" s="74" t="str">
        <f>IF(ISERROR(VLOOKUP(H3154,BD!BN$2:BO$51,2,FALSE)),"",VLOOKUP(H3154,BD!BN$2:BO$51,2,FALSE))</f>
        <v>BLOQUE 61</v>
      </c>
      <c r="J3154" s="74" t="str">
        <f t="shared" si="208"/>
        <v>AU</v>
      </c>
      <c r="K3154" s="74" t="str">
        <f t="shared" si="206"/>
        <v>CULEBRA</v>
      </c>
      <c r="L3154" s="74" t="str">
        <f t="shared" si="206"/>
        <v>PAD A</v>
      </c>
      <c r="M3154" s="74" t="str">
        <f t="shared" si="205"/>
        <v>CULEBRA-A037</v>
      </c>
      <c r="N3154" s="71" t="s">
        <v>3382</v>
      </c>
    </row>
    <row r="3155" spans="1:14" hidden="1">
      <c r="A3155" s="74" t="s">
        <v>2968</v>
      </c>
      <c r="B3155" s="74" t="s">
        <v>6160</v>
      </c>
      <c r="C3155" s="74" t="s">
        <v>2866</v>
      </c>
      <c r="D3155" s="74" t="s">
        <v>3489</v>
      </c>
      <c r="E3155" s="74" t="s">
        <v>9617</v>
      </c>
      <c r="F3155" s="74" t="s">
        <v>9618</v>
      </c>
      <c r="G3155" s="74" t="s">
        <v>9618</v>
      </c>
      <c r="H3155" s="74" t="str">
        <f t="shared" si="207"/>
        <v>B61</v>
      </c>
      <c r="I3155" s="74" t="str">
        <f>IF(ISERROR(VLOOKUP(H3155,BD!BN$2:BO$51,2,FALSE)),"",VLOOKUP(H3155,BD!BN$2:BO$51,2,FALSE))</f>
        <v>BLOQUE 61</v>
      </c>
      <c r="J3155" s="74" t="str">
        <f t="shared" si="208"/>
        <v>AU</v>
      </c>
      <c r="K3155" s="74" t="str">
        <f t="shared" si="206"/>
        <v>CULEBRA</v>
      </c>
      <c r="L3155" s="74" t="str">
        <f t="shared" si="206"/>
        <v>PAD A</v>
      </c>
      <c r="M3155" s="74" t="str">
        <f t="shared" si="205"/>
        <v>CULEBRA-A038</v>
      </c>
      <c r="N3155" s="71" t="s">
        <v>3382</v>
      </c>
    </row>
    <row r="3156" spans="1:14" hidden="1">
      <c r="A3156" s="74" t="s">
        <v>2968</v>
      </c>
      <c r="B3156" s="74" t="s">
        <v>6160</v>
      </c>
      <c r="C3156" s="74" t="s">
        <v>2866</v>
      </c>
      <c r="D3156" s="74" t="s">
        <v>3516</v>
      </c>
      <c r="E3156" s="74" t="s">
        <v>9619</v>
      </c>
      <c r="F3156" s="74" t="s">
        <v>9620</v>
      </c>
      <c r="G3156" s="74" t="s">
        <v>9620</v>
      </c>
      <c r="H3156" s="74" t="str">
        <f t="shared" si="207"/>
        <v>B61</v>
      </c>
      <c r="I3156" s="74" t="str">
        <f>IF(ISERROR(VLOOKUP(H3156,BD!BN$2:BO$51,2,FALSE)),"",VLOOKUP(H3156,BD!BN$2:BO$51,2,FALSE))</f>
        <v>BLOQUE 61</v>
      </c>
      <c r="J3156" s="74" t="str">
        <f t="shared" si="208"/>
        <v>AU</v>
      </c>
      <c r="K3156" s="74" t="str">
        <f t="shared" si="206"/>
        <v>CULEBRA</v>
      </c>
      <c r="L3156" s="74" t="str">
        <f t="shared" si="206"/>
        <v>PAD B</v>
      </c>
      <c r="M3156" s="74" t="str">
        <f t="shared" si="205"/>
        <v>CULEBRA-B008</v>
      </c>
      <c r="N3156" s="71" t="s">
        <v>3382</v>
      </c>
    </row>
    <row r="3157" spans="1:14" hidden="1">
      <c r="A3157" s="74" t="s">
        <v>2968</v>
      </c>
      <c r="B3157" s="74" t="s">
        <v>6160</v>
      </c>
      <c r="C3157" s="74" t="s">
        <v>2866</v>
      </c>
      <c r="D3157" s="74" t="s">
        <v>3516</v>
      </c>
      <c r="E3157" s="74" t="s">
        <v>9619</v>
      </c>
      <c r="F3157" s="74" t="s">
        <v>9620</v>
      </c>
      <c r="G3157" s="74" t="s">
        <v>9621</v>
      </c>
      <c r="H3157" s="74" t="str">
        <f t="shared" si="207"/>
        <v>B61</v>
      </c>
      <c r="I3157" s="74" t="str">
        <f>IF(ISERROR(VLOOKUP(H3157,BD!BN$2:BO$51,2,FALSE)),"",VLOOKUP(H3157,BD!BN$2:BO$51,2,FALSE))</f>
        <v>BLOQUE 61</v>
      </c>
      <c r="J3157" s="74" t="str">
        <f t="shared" si="208"/>
        <v>AU</v>
      </c>
      <c r="K3157" s="74" t="str">
        <f t="shared" si="206"/>
        <v>CULEBRA</v>
      </c>
      <c r="L3157" s="74" t="str">
        <f t="shared" si="206"/>
        <v>PAD B</v>
      </c>
      <c r="M3157" s="74" t="str">
        <f t="shared" ref="M3157:M3220" si="209">+IF(F3157=F3156,E3157&amp;RIGHT(G3157,2),E3157)</f>
        <v>CULEBRA-B008R1</v>
      </c>
      <c r="N3157" s="71" t="s">
        <v>3382</v>
      </c>
    </row>
    <row r="3158" spans="1:14" hidden="1">
      <c r="A3158" s="74" t="s">
        <v>2968</v>
      </c>
      <c r="B3158" s="74" t="s">
        <v>6160</v>
      </c>
      <c r="C3158" s="74" t="s">
        <v>2866</v>
      </c>
      <c r="D3158" s="74" t="s">
        <v>3516</v>
      </c>
      <c r="E3158" s="74" t="s">
        <v>9622</v>
      </c>
      <c r="F3158" s="74" t="s">
        <v>9623</v>
      </c>
      <c r="G3158" s="74" t="s">
        <v>9623</v>
      </c>
      <c r="H3158" s="74" t="str">
        <f t="shared" si="207"/>
        <v>B61</v>
      </c>
      <c r="I3158" s="74" t="str">
        <f>IF(ISERROR(VLOOKUP(H3158,BD!BN$2:BO$51,2,FALSE)),"",VLOOKUP(H3158,BD!BN$2:BO$51,2,FALSE))</f>
        <v>BLOQUE 61</v>
      </c>
      <c r="J3158" s="74" t="str">
        <f t="shared" si="208"/>
        <v>AU</v>
      </c>
      <c r="K3158" s="74" t="str">
        <f t="shared" si="206"/>
        <v>CULEBRA</v>
      </c>
      <c r="L3158" s="74" t="str">
        <f t="shared" si="206"/>
        <v>PAD B</v>
      </c>
      <c r="M3158" s="74" t="str">
        <f t="shared" si="209"/>
        <v>CULEBRA-B017</v>
      </c>
      <c r="N3158" s="71" t="s">
        <v>3382</v>
      </c>
    </row>
    <row r="3159" spans="1:14" hidden="1">
      <c r="A3159" s="74" t="s">
        <v>2968</v>
      </c>
      <c r="B3159" s="74" t="s">
        <v>6160</v>
      </c>
      <c r="C3159" s="74" t="s">
        <v>2866</v>
      </c>
      <c r="D3159" s="74" t="s">
        <v>3516</v>
      </c>
      <c r="E3159" s="74" t="s">
        <v>9624</v>
      </c>
      <c r="F3159" s="74" t="s">
        <v>9625</v>
      </c>
      <c r="G3159" s="74" t="s">
        <v>9625</v>
      </c>
      <c r="H3159" s="74" t="str">
        <f t="shared" si="207"/>
        <v>B61</v>
      </c>
      <c r="I3159" s="74" t="str">
        <f>IF(ISERROR(VLOOKUP(H3159,BD!BN$2:BO$51,2,FALSE)),"",VLOOKUP(H3159,BD!BN$2:BO$51,2,FALSE))</f>
        <v>BLOQUE 61</v>
      </c>
      <c r="J3159" s="74" t="str">
        <f t="shared" si="208"/>
        <v>AU</v>
      </c>
      <c r="K3159" s="74" t="str">
        <f t="shared" si="206"/>
        <v>CULEBRA</v>
      </c>
      <c r="L3159" s="74" t="str">
        <f t="shared" si="206"/>
        <v>PAD B</v>
      </c>
      <c r="M3159" s="74" t="str">
        <f t="shared" si="209"/>
        <v>CULEBRA-B034</v>
      </c>
      <c r="N3159" s="71" t="s">
        <v>3382</v>
      </c>
    </row>
    <row r="3160" spans="1:14" hidden="1">
      <c r="A3160" s="74" t="s">
        <v>2968</v>
      </c>
      <c r="B3160" s="74" t="s">
        <v>6160</v>
      </c>
      <c r="C3160" s="74" t="s">
        <v>2866</v>
      </c>
      <c r="D3160" s="74" t="s">
        <v>3516</v>
      </c>
      <c r="E3160" s="74" t="s">
        <v>9626</v>
      </c>
      <c r="F3160" s="74" t="s">
        <v>9627</v>
      </c>
      <c r="G3160" s="74" t="s">
        <v>9627</v>
      </c>
      <c r="H3160" s="74" t="str">
        <f t="shared" si="207"/>
        <v>B61</v>
      </c>
      <c r="I3160" s="74" t="str">
        <f>IF(ISERROR(VLOOKUP(H3160,BD!BN$2:BO$51,2,FALSE)),"",VLOOKUP(H3160,BD!BN$2:BO$51,2,FALSE))</f>
        <v>BLOQUE 61</v>
      </c>
      <c r="J3160" s="74" t="str">
        <f t="shared" si="208"/>
        <v>AU</v>
      </c>
      <c r="K3160" s="74" t="str">
        <f t="shared" si="206"/>
        <v>CULEBRA</v>
      </c>
      <c r="L3160" s="74" t="str">
        <f t="shared" si="206"/>
        <v>PAD B</v>
      </c>
      <c r="M3160" s="74" t="str">
        <f t="shared" si="209"/>
        <v>CULEBRA-B018</v>
      </c>
      <c r="N3160" s="71" t="s">
        <v>3382</v>
      </c>
    </row>
    <row r="3161" spans="1:14" hidden="1">
      <c r="A3161" s="74" t="s">
        <v>2968</v>
      </c>
      <c r="B3161" s="74" t="s">
        <v>6160</v>
      </c>
      <c r="C3161" s="74" t="s">
        <v>2866</v>
      </c>
      <c r="D3161" s="74" t="s">
        <v>3516</v>
      </c>
      <c r="E3161" s="74" t="s">
        <v>9628</v>
      </c>
      <c r="F3161" s="74" t="s">
        <v>9629</v>
      </c>
      <c r="G3161" s="74" t="s">
        <v>9629</v>
      </c>
      <c r="H3161" s="74" t="str">
        <f t="shared" si="207"/>
        <v>B61</v>
      </c>
      <c r="I3161" s="74" t="str">
        <f>IF(ISERROR(VLOOKUP(H3161,BD!BN$2:BO$51,2,FALSE)),"",VLOOKUP(H3161,BD!BN$2:BO$51,2,FALSE))</f>
        <v>BLOQUE 61</v>
      </c>
      <c r="J3161" s="74" t="str">
        <f t="shared" si="208"/>
        <v>AU</v>
      </c>
      <c r="K3161" s="74" t="str">
        <f t="shared" si="206"/>
        <v>CULEBRA</v>
      </c>
      <c r="L3161" s="74" t="str">
        <f t="shared" si="206"/>
        <v>PAD B</v>
      </c>
      <c r="M3161" s="74" t="str">
        <f t="shared" si="209"/>
        <v>CULEBRA-B012</v>
      </c>
      <c r="N3161" s="71" t="s">
        <v>3382</v>
      </c>
    </row>
    <row r="3162" spans="1:14" hidden="1">
      <c r="A3162" s="74" t="s">
        <v>2968</v>
      </c>
      <c r="B3162" s="74" t="s">
        <v>6160</v>
      </c>
      <c r="C3162" s="74" t="s">
        <v>2866</v>
      </c>
      <c r="D3162" s="74" t="s">
        <v>3516</v>
      </c>
      <c r="E3162" s="74" t="s">
        <v>9630</v>
      </c>
      <c r="F3162" s="74" t="s">
        <v>9631</v>
      </c>
      <c r="G3162" s="74" t="s">
        <v>9631</v>
      </c>
      <c r="H3162" s="74" t="str">
        <f t="shared" si="207"/>
        <v>B61</v>
      </c>
      <c r="I3162" s="74" t="str">
        <f>IF(ISERROR(VLOOKUP(H3162,BD!BN$2:BO$51,2,FALSE)),"",VLOOKUP(H3162,BD!BN$2:BO$51,2,FALSE))</f>
        <v>BLOQUE 61</v>
      </c>
      <c r="J3162" s="74" t="str">
        <f t="shared" si="208"/>
        <v>AU</v>
      </c>
      <c r="K3162" s="74" t="str">
        <f t="shared" si="206"/>
        <v>CULEBRA</v>
      </c>
      <c r="L3162" s="74" t="str">
        <f t="shared" si="206"/>
        <v>PAD B</v>
      </c>
      <c r="M3162" s="74" t="str">
        <f t="shared" si="209"/>
        <v>CULEBRA-B021</v>
      </c>
      <c r="N3162" s="71" t="s">
        <v>3382</v>
      </c>
    </row>
    <row r="3163" spans="1:14" hidden="1">
      <c r="A3163" s="74" t="s">
        <v>2968</v>
      </c>
      <c r="B3163" s="74" t="s">
        <v>6160</v>
      </c>
      <c r="C3163" s="74" t="s">
        <v>2866</v>
      </c>
      <c r="D3163" s="74" t="s">
        <v>3516</v>
      </c>
      <c r="E3163" s="74" t="s">
        <v>9632</v>
      </c>
      <c r="F3163" s="74" t="s">
        <v>9633</v>
      </c>
      <c r="G3163" s="74" t="s">
        <v>9633</v>
      </c>
      <c r="H3163" s="74" t="str">
        <f t="shared" si="207"/>
        <v>B61</v>
      </c>
      <c r="I3163" s="74" t="str">
        <f>IF(ISERROR(VLOOKUP(H3163,BD!BN$2:BO$51,2,FALSE)),"",VLOOKUP(H3163,BD!BN$2:BO$51,2,FALSE))</f>
        <v>BLOQUE 61</v>
      </c>
      <c r="J3163" s="74" t="str">
        <f t="shared" si="208"/>
        <v>AU</v>
      </c>
      <c r="K3163" s="74" t="str">
        <f t="shared" si="206"/>
        <v>CULEBRA</v>
      </c>
      <c r="L3163" s="74" t="str">
        <f t="shared" si="206"/>
        <v>PAD B</v>
      </c>
      <c r="M3163" s="74" t="str">
        <f t="shared" si="209"/>
        <v>CULEBRA-B014</v>
      </c>
      <c r="N3163" s="71" t="s">
        <v>3382</v>
      </c>
    </row>
    <row r="3164" spans="1:14" hidden="1">
      <c r="A3164" s="74" t="s">
        <v>2968</v>
      </c>
      <c r="B3164" s="74" t="s">
        <v>6160</v>
      </c>
      <c r="C3164" s="74" t="s">
        <v>2866</v>
      </c>
      <c r="D3164" s="74" t="s">
        <v>3516</v>
      </c>
      <c r="E3164" s="74" t="s">
        <v>9632</v>
      </c>
      <c r="F3164" s="74" t="s">
        <v>9633</v>
      </c>
      <c r="G3164" s="74" t="s">
        <v>9634</v>
      </c>
      <c r="H3164" s="74" t="str">
        <f>+A3164</f>
        <v>B61</v>
      </c>
      <c r="I3164" s="74" t="str">
        <f>IF(ISERROR(VLOOKUP(H3164,BD!BN$2:BO$51,2,FALSE)),"",VLOOKUP(H3164,BD!BN$2:BO$51,2,FALSE))</f>
        <v>BLOQUE 61</v>
      </c>
      <c r="J3164" s="74" t="str">
        <f>IF(B3164="","",B3164)</f>
        <v>AU</v>
      </c>
      <c r="K3164" s="74" t="str">
        <f>+C3164</f>
        <v>CULEBRA</v>
      </c>
      <c r="L3164" s="74" t="str">
        <f>+D3164</f>
        <v>PAD B</v>
      </c>
      <c r="M3164" s="74" t="str">
        <f t="shared" si="209"/>
        <v>CULEBRA-B014R1</v>
      </c>
      <c r="N3164" s="71" t="s">
        <v>3382</v>
      </c>
    </row>
    <row r="3165" spans="1:14" hidden="1">
      <c r="A3165" s="74" t="s">
        <v>2968</v>
      </c>
      <c r="B3165" s="74" t="s">
        <v>6160</v>
      </c>
      <c r="C3165" s="74" t="s">
        <v>2866</v>
      </c>
      <c r="D3165" s="74" t="s">
        <v>3516</v>
      </c>
      <c r="E3165" s="74" t="s">
        <v>9635</v>
      </c>
      <c r="F3165" s="74" t="s">
        <v>9636</v>
      </c>
      <c r="G3165" s="74" t="s">
        <v>9636</v>
      </c>
      <c r="H3165" s="74" t="str">
        <f t="shared" si="207"/>
        <v>B61</v>
      </c>
      <c r="I3165" s="74" t="str">
        <f>IF(ISERROR(VLOOKUP(H3165,BD!BN$2:BO$51,2,FALSE)),"",VLOOKUP(H3165,BD!BN$2:BO$51,2,FALSE))</f>
        <v>BLOQUE 61</v>
      </c>
      <c r="J3165" s="74" t="str">
        <f t="shared" si="208"/>
        <v>AU</v>
      </c>
      <c r="K3165" s="74" t="str">
        <f t="shared" si="206"/>
        <v>CULEBRA</v>
      </c>
      <c r="L3165" s="74" t="str">
        <f t="shared" si="206"/>
        <v>PAD B</v>
      </c>
      <c r="M3165" s="74" t="str">
        <f t="shared" si="209"/>
        <v>CULEBRA-B019</v>
      </c>
      <c r="N3165" s="71" t="s">
        <v>3382</v>
      </c>
    </row>
    <row r="3166" spans="1:14" hidden="1">
      <c r="A3166" s="74" t="s">
        <v>2968</v>
      </c>
      <c r="B3166" s="74" t="s">
        <v>6160</v>
      </c>
      <c r="C3166" s="74" t="s">
        <v>2866</v>
      </c>
      <c r="D3166" s="74" t="s">
        <v>3516</v>
      </c>
      <c r="E3166" s="74" t="s">
        <v>9637</v>
      </c>
      <c r="F3166" s="74" t="s">
        <v>9638</v>
      </c>
      <c r="G3166" s="74" t="s">
        <v>9638</v>
      </c>
      <c r="H3166" s="74" t="str">
        <f t="shared" si="207"/>
        <v>B61</v>
      </c>
      <c r="I3166" s="74" t="str">
        <f>IF(ISERROR(VLOOKUP(H3166,BD!BN$2:BO$51,2,FALSE)),"",VLOOKUP(H3166,BD!BN$2:BO$51,2,FALSE))</f>
        <v>BLOQUE 61</v>
      </c>
      <c r="J3166" s="74" t="str">
        <f t="shared" si="208"/>
        <v>AU</v>
      </c>
      <c r="K3166" s="74" t="str">
        <f t="shared" si="206"/>
        <v>CULEBRA</v>
      </c>
      <c r="L3166" s="74" t="str">
        <f t="shared" si="206"/>
        <v>PAD B</v>
      </c>
      <c r="M3166" s="74" t="str">
        <f t="shared" si="209"/>
        <v>CULEBRA-B015</v>
      </c>
      <c r="N3166" s="71" t="s">
        <v>3382</v>
      </c>
    </row>
    <row r="3167" spans="1:14" hidden="1">
      <c r="A3167" s="74" t="s">
        <v>2968</v>
      </c>
      <c r="B3167" s="74" t="s">
        <v>6160</v>
      </c>
      <c r="C3167" s="74" t="s">
        <v>2866</v>
      </c>
      <c r="D3167" s="74" t="s">
        <v>3516</v>
      </c>
      <c r="E3167" s="74" t="s">
        <v>9639</v>
      </c>
      <c r="F3167" s="74" t="s">
        <v>9640</v>
      </c>
      <c r="G3167" s="74" t="s">
        <v>9640</v>
      </c>
      <c r="H3167" s="74" t="str">
        <f>+A3167</f>
        <v>B61</v>
      </c>
      <c r="I3167" s="74" t="str">
        <f>IF(ISERROR(VLOOKUP(H3167,BD!BN$2:BO$51,2,FALSE)),"",VLOOKUP(H3167,BD!BN$2:BO$51,2,FALSE))</f>
        <v>BLOQUE 61</v>
      </c>
      <c r="J3167" s="74" t="str">
        <f>IF(B3167="","",B3167)</f>
        <v>AU</v>
      </c>
      <c r="K3167" s="74" t="str">
        <f>+C3167</f>
        <v>CULEBRA</v>
      </c>
      <c r="L3167" s="74" t="str">
        <f>+D3167</f>
        <v>PAD B</v>
      </c>
      <c r="M3167" s="74" t="str">
        <f t="shared" si="209"/>
        <v>CULEBRA-B033</v>
      </c>
      <c r="N3167" s="71" t="s">
        <v>3382</v>
      </c>
    </row>
    <row r="3168" spans="1:14" hidden="1">
      <c r="A3168" s="74" t="s">
        <v>2968</v>
      </c>
      <c r="B3168" s="74" t="s">
        <v>6160</v>
      </c>
      <c r="C3168" s="74" t="s">
        <v>2866</v>
      </c>
      <c r="D3168" s="74" t="s">
        <v>3516</v>
      </c>
      <c r="E3168" s="74" t="s">
        <v>9641</v>
      </c>
      <c r="F3168" s="74" t="s">
        <v>9642</v>
      </c>
      <c r="G3168" s="74" t="s">
        <v>9642</v>
      </c>
      <c r="H3168" s="74" t="str">
        <f>+A3168</f>
        <v>B61</v>
      </c>
      <c r="I3168" s="74" t="str">
        <f>IF(ISERROR(VLOOKUP(H3168,BD!BN$2:BO$51,2,FALSE)),"",VLOOKUP(H3168,BD!BN$2:BO$51,2,FALSE))</f>
        <v>BLOQUE 61</v>
      </c>
      <c r="J3168" s="74" t="str">
        <f>IF(B3168="","",B3168)</f>
        <v>AU</v>
      </c>
      <c r="K3168" s="74" t="str">
        <f>+C3168</f>
        <v>CULEBRA</v>
      </c>
      <c r="L3168" s="74" t="str">
        <f>+D3168</f>
        <v>PAD B</v>
      </c>
      <c r="M3168" s="74" t="str">
        <f t="shared" si="209"/>
        <v>CULEBRA-B035</v>
      </c>
      <c r="N3168" s="71" t="s">
        <v>3382</v>
      </c>
    </row>
    <row r="3169" spans="1:14" hidden="1">
      <c r="A3169" s="74" t="s">
        <v>2968</v>
      </c>
      <c r="B3169" s="74" t="s">
        <v>6160</v>
      </c>
      <c r="C3169" s="74" t="s">
        <v>2866</v>
      </c>
      <c r="D3169" s="74" t="s">
        <v>3519</v>
      </c>
      <c r="E3169" s="74" t="s">
        <v>9643</v>
      </c>
      <c r="F3169" s="74" t="s">
        <v>9644</v>
      </c>
      <c r="G3169" s="74" t="s">
        <v>9644</v>
      </c>
      <c r="H3169" s="74" t="str">
        <f t="shared" ref="H3169:H3174" si="210">+A3169</f>
        <v>B61</v>
      </c>
      <c r="I3169" s="74" t="str">
        <f>IF(ISERROR(VLOOKUP(H3169,BD!BN$2:BO$51,2,FALSE)),"",VLOOKUP(H3169,BD!BN$2:BO$51,2,FALSE))</f>
        <v>BLOQUE 61</v>
      </c>
      <c r="J3169" s="74" t="str">
        <f t="shared" ref="J3169:J3174" si="211">IF(B3169="","",B3169)</f>
        <v>AU</v>
      </c>
      <c r="K3169" s="74" t="str">
        <f t="shared" ref="K3169:L3174" si="212">+C3169</f>
        <v>CULEBRA</v>
      </c>
      <c r="L3169" s="74" t="str">
        <f t="shared" si="212"/>
        <v>PAD C</v>
      </c>
      <c r="M3169" s="74" t="str">
        <f t="shared" si="209"/>
        <v>CULEBRA-C040I</v>
      </c>
      <c r="N3169" s="71" t="s">
        <v>3382</v>
      </c>
    </row>
    <row r="3170" spans="1:14" hidden="1">
      <c r="A3170" s="74" t="s">
        <v>2968</v>
      </c>
      <c r="B3170" s="74" t="s">
        <v>6160</v>
      </c>
      <c r="C3170" s="74" t="s">
        <v>2866</v>
      </c>
      <c r="D3170" s="74" t="s">
        <v>3519</v>
      </c>
      <c r="E3170" s="74" t="s">
        <v>9645</v>
      </c>
      <c r="F3170" s="74" t="s">
        <v>9646</v>
      </c>
      <c r="G3170" s="74" t="s">
        <v>9646</v>
      </c>
      <c r="H3170" s="74" t="str">
        <f t="shared" si="210"/>
        <v>B61</v>
      </c>
      <c r="I3170" s="74" t="str">
        <f>IF(ISERROR(VLOOKUP(H3170,BD!BN$2:BO$51,2,FALSE)),"",VLOOKUP(H3170,BD!BN$2:BO$51,2,FALSE))</f>
        <v>BLOQUE 61</v>
      </c>
      <c r="J3170" s="74" t="str">
        <f t="shared" si="211"/>
        <v>AU</v>
      </c>
      <c r="K3170" s="74" t="str">
        <f t="shared" si="212"/>
        <v>CULEBRA</v>
      </c>
      <c r="L3170" s="74" t="str">
        <f t="shared" si="212"/>
        <v>PAD C</v>
      </c>
      <c r="M3170" s="74" t="str">
        <f t="shared" si="209"/>
        <v>CULEBRA-C041H</v>
      </c>
      <c r="N3170" s="71" t="s">
        <v>3382</v>
      </c>
    </row>
    <row r="3171" spans="1:14" hidden="1">
      <c r="A3171" s="74" t="s">
        <v>2968</v>
      </c>
      <c r="B3171" s="74" t="s">
        <v>6160</v>
      </c>
      <c r="C3171" s="74" t="s">
        <v>2866</v>
      </c>
      <c r="D3171" s="74" t="s">
        <v>3519</v>
      </c>
      <c r="E3171" s="74" t="s">
        <v>9647</v>
      </c>
      <c r="F3171" s="74" t="s">
        <v>9648</v>
      </c>
      <c r="G3171" s="74" t="s">
        <v>9648</v>
      </c>
      <c r="H3171" s="74" t="str">
        <f>+A3171</f>
        <v>B61</v>
      </c>
      <c r="I3171" s="74" t="str">
        <f>IF(ISERROR(VLOOKUP(H3171,BD!BN$2:BO$51,2,FALSE)),"",VLOOKUP(H3171,BD!BN$2:BO$51,2,FALSE))</f>
        <v>BLOQUE 61</v>
      </c>
      <c r="J3171" s="74" t="str">
        <f>IF(B3171="","",B3171)</f>
        <v>AU</v>
      </c>
      <c r="K3171" s="74" t="str">
        <f>+C3171</f>
        <v>CULEBRA</v>
      </c>
      <c r="L3171" s="74" t="str">
        <f>+D3171</f>
        <v>PAD C</v>
      </c>
      <c r="M3171" s="74" t="str">
        <f t="shared" si="209"/>
        <v>CULEBRA-C042</v>
      </c>
      <c r="N3171" s="71" t="s">
        <v>3382</v>
      </c>
    </row>
    <row r="3172" spans="1:14" hidden="1">
      <c r="A3172" s="74" t="s">
        <v>2968</v>
      </c>
      <c r="B3172" s="74" t="s">
        <v>6160</v>
      </c>
      <c r="C3172" s="74" t="s">
        <v>2866</v>
      </c>
      <c r="D3172" s="74" t="s">
        <v>3519</v>
      </c>
      <c r="E3172" s="74" t="s">
        <v>9649</v>
      </c>
      <c r="F3172" s="74" t="s">
        <v>9650</v>
      </c>
      <c r="G3172" s="74" t="s">
        <v>9650</v>
      </c>
      <c r="H3172" s="74" t="str">
        <f t="shared" si="210"/>
        <v>B61</v>
      </c>
      <c r="I3172" s="74" t="str">
        <f>IF(ISERROR(VLOOKUP(H3172,BD!BN$2:BO$51,2,FALSE)),"",VLOOKUP(H3172,BD!BN$2:BO$51,2,FALSE))</f>
        <v>BLOQUE 61</v>
      </c>
      <c r="J3172" s="74" t="str">
        <f t="shared" si="211"/>
        <v>AU</v>
      </c>
      <c r="K3172" s="74" t="str">
        <f t="shared" si="212"/>
        <v>CULEBRA</v>
      </c>
      <c r="L3172" s="74" t="str">
        <f t="shared" si="212"/>
        <v>PAD C</v>
      </c>
      <c r="M3172" s="74" t="str">
        <f t="shared" si="209"/>
        <v>CULEBRA-C043H</v>
      </c>
      <c r="N3172" s="71" t="s">
        <v>3382</v>
      </c>
    </row>
    <row r="3173" spans="1:14" hidden="1">
      <c r="A3173" s="74" t="s">
        <v>2968</v>
      </c>
      <c r="B3173" s="74" t="s">
        <v>6160</v>
      </c>
      <c r="C3173" s="74" t="s">
        <v>2866</v>
      </c>
      <c r="D3173" s="74" t="s">
        <v>3519</v>
      </c>
      <c r="E3173" s="74" t="s">
        <v>9651</v>
      </c>
      <c r="F3173" s="74" t="s">
        <v>9652</v>
      </c>
      <c r="G3173" s="74" t="s">
        <v>9652</v>
      </c>
      <c r="H3173" s="74" t="str">
        <f t="shared" si="210"/>
        <v>B61</v>
      </c>
      <c r="I3173" s="74" t="str">
        <f>IF(ISERROR(VLOOKUP(H3173,BD!BN$2:BO$51,2,FALSE)),"",VLOOKUP(H3173,BD!BN$2:BO$51,2,FALSE))</f>
        <v>BLOQUE 61</v>
      </c>
      <c r="J3173" s="74" t="str">
        <f t="shared" si="211"/>
        <v>AU</v>
      </c>
      <c r="K3173" s="74" t="str">
        <f t="shared" si="212"/>
        <v>CULEBRA</v>
      </c>
      <c r="L3173" s="74" t="str">
        <f t="shared" si="212"/>
        <v>PAD C</v>
      </c>
      <c r="M3173" s="74" t="str">
        <f t="shared" si="209"/>
        <v>CULEBRA-C044H</v>
      </c>
      <c r="N3173" s="71" t="s">
        <v>3382</v>
      </c>
    </row>
    <row r="3174" spans="1:14" hidden="1">
      <c r="A3174" s="74" t="s">
        <v>2968</v>
      </c>
      <c r="B3174" s="74" t="s">
        <v>6160</v>
      </c>
      <c r="C3174" s="74" t="s">
        <v>2866</v>
      </c>
      <c r="D3174" s="74" t="s">
        <v>3519</v>
      </c>
      <c r="E3174" s="74" t="s">
        <v>9653</v>
      </c>
      <c r="F3174" s="74" t="s">
        <v>9654</v>
      </c>
      <c r="G3174" s="74" t="s">
        <v>9654</v>
      </c>
      <c r="H3174" s="74" t="str">
        <f t="shared" si="210"/>
        <v>B61</v>
      </c>
      <c r="I3174" s="74" t="str">
        <f>IF(ISERROR(VLOOKUP(H3174,BD!BN$2:BO$51,2,FALSE)),"",VLOOKUP(H3174,BD!BN$2:BO$51,2,FALSE))</f>
        <v>BLOQUE 61</v>
      </c>
      <c r="J3174" s="74" t="str">
        <f t="shared" si="211"/>
        <v>AU</v>
      </c>
      <c r="K3174" s="74" t="str">
        <f t="shared" si="212"/>
        <v>CULEBRA</v>
      </c>
      <c r="L3174" s="74" t="str">
        <f t="shared" si="212"/>
        <v>PAD C</v>
      </c>
      <c r="M3174" s="74" t="str">
        <f t="shared" si="209"/>
        <v>CULEBRA-C045</v>
      </c>
      <c r="N3174" s="71" t="s">
        <v>3382</v>
      </c>
    </row>
    <row r="3175" spans="1:14" hidden="1">
      <c r="A3175" s="74" t="s">
        <v>2968</v>
      </c>
      <c r="B3175" s="74" t="s">
        <v>6160</v>
      </c>
      <c r="C3175" s="74" t="s">
        <v>3107</v>
      </c>
      <c r="D3175" s="74" t="s">
        <v>3489</v>
      </c>
      <c r="E3175" s="74" t="s">
        <v>9655</v>
      </c>
      <c r="F3175" s="74" t="s">
        <v>9656</v>
      </c>
      <c r="G3175" s="74" t="s">
        <v>9656</v>
      </c>
      <c r="H3175" s="74" t="str">
        <f t="shared" si="207"/>
        <v>B61</v>
      </c>
      <c r="I3175" s="74" t="str">
        <f>IF(ISERROR(VLOOKUP(H3175,BD!BN$2:BO$51,2,FALSE)),"",VLOOKUP(H3175,BD!BN$2:BO$51,2,FALSE))</f>
        <v>BLOQUE 61</v>
      </c>
      <c r="J3175" s="74" t="str">
        <f t="shared" si="208"/>
        <v>AU</v>
      </c>
      <c r="K3175" s="74" t="str">
        <f t="shared" si="206"/>
        <v>PITALALA</v>
      </c>
      <c r="L3175" s="74" t="str">
        <f t="shared" si="206"/>
        <v>PAD A</v>
      </c>
      <c r="M3175" s="74" t="str">
        <f t="shared" si="209"/>
        <v>PITALALA-A001</v>
      </c>
      <c r="N3175" s="71" t="s">
        <v>3382</v>
      </c>
    </row>
    <row r="3176" spans="1:14" hidden="1">
      <c r="A3176" s="74" t="s">
        <v>2968</v>
      </c>
      <c r="B3176" s="74" t="s">
        <v>6160</v>
      </c>
      <c r="C3176" s="74" t="s">
        <v>3107</v>
      </c>
      <c r="D3176" s="74" t="s">
        <v>3489</v>
      </c>
      <c r="E3176" s="74" t="s">
        <v>9657</v>
      </c>
      <c r="F3176" s="74" t="s">
        <v>9658</v>
      </c>
      <c r="G3176" s="74" t="s">
        <v>9658</v>
      </c>
      <c r="H3176" s="74" t="str">
        <f>+A3176</f>
        <v>B61</v>
      </c>
      <c r="I3176" s="74" t="str">
        <f>IF(ISERROR(VLOOKUP(H3176,BD!BN$2:BO$51,2,FALSE)),"",VLOOKUP(H3176,BD!BN$2:BO$51,2,FALSE))</f>
        <v>BLOQUE 61</v>
      </c>
      <c r="J3176" s="74" t="str">
        <f>IF(B3176="","",B3176)</f>
        <v>AU</v>
      </c>
      <c r="K3176" s="74" t="str">
        <f>+C3176</f>
        <v>PITALALA</v>
      </c>
      <c r="L3176" s="74" t="str">
        <f>+D3176</f>
        <v>PAD A</v>
      </c>
      <c r="M3176" s="74" t="str">
        <f t="shared" si="209"/>
        <v>PITALALA-A002</v>
      </c>
      <c r="N3176" s="71" t="s">
        <v>3382</v>
      </c>
    </row>
    <row r="3177" spans="1:14" hidden="1">
      <c r="A3177" s="74" t="s">
        <v>2968</v>
      </c>
      <c r="B3177" s="74" t="s">
        <v>6160</v>
      </c>
      <c r="C3177" s="74" t="s">
        <v>3107</v>
      </c>
      <c r="D3177" s="74" t="s">
        <v>3489</v>
      </c>
      <c r="E3177" s="74" t="s">
        <v>9659</v>
      </c>
      <c r="F3177" s="74" t="s">
        <v>9660</v>
      </c>
      <c r="G3177" s="74" t="s">
        <v>9660</v>
      </c>
      <c r="H3177" s="74" t="str">
        <f t="shared" si="207"/>
        <v>B61</v>
      </c>
      <c r="I3177" s="74" t="str">
        <f>IF(ISERROR(VLOOKUP(H3177,BD!BN$2:BO$51,2,FALSE)),"",VLOOKUP(H3177,BD!BN$2:BO$51,2,FALSE))</f>
        <v>BLOQUE 61</v>
      </c>
      <c r="J3177" s="74" t="str">
        <f t="shared" si="208"/>
        <v>AU</v>
      </c>
      <c r="K3177" s="74" t="str">
        <f t="shared" si="206"/>
        <v>PITALALA</v>
      </c>
      <c r="L3177" s="74" t="str">
        <f t="shared" si="206"/>
        <v>PAD A</v>
      </c>
      <c r="M3177" s="74" t="str">
        <f t="shared" si="209"/>
        <v>PITALALA-A003</v>
      </c>
      <c r="N3177" s="71" t="s">
        <v>3382</v>
      </c>
    </row>
    <row r="3178" spans="1:14" hidden="1">
      <c r="A3178" s="74" t="s">
        <v>2968</v>
      </c>
      <c r="B3178" s="74" t="s">
        <v>6160</v>
      </c>
      <c r="C3178" s="74" t="s">
        <v>3107</v>
      </c>
      <c r="D3178" s="74" t="s">
        <v>3489</v>
      </c>
      <c r="E3178" s="74" t="s">
        <v>9661</v>
      </c>
      <c r="F3178" s="74" t="s">
        <v>9662</v>
      </c>
      <c r="G3178" s="74" t="s">
        <v>9662</v>
      </c>
      <c r="H3178" s="74" t="str">
        <f>+A3178</f>
        <v>B61</v>
      </c>
      <c r="I3178" s="74" t="str">
        <f>IF(ISERROR(VLOOKUP(H3178,BD!BN$2:BO$51,2,FALSE)),"",VLOOKUP(H3178,BD!BN$2:BO$51,2,FALSE))</f>
        <v>BLOQUE 61</v>
      </c>
      <c r="J3178" s="74" t="str">
        <f>IF(B3178="","",B3178)</f>
        <v>AU</v>
      </c>
      <c r="K3178" s="74" t="str">
        <f>+C3178</f>
        <v>PITALALA</v>
      </c>
      <c r="L3178" s="74" t="str">
        <f>+D3178</f>
        <v>PAD A</v>
      </c>
      <c r="M3178" s="74" t="str">
        <f t="shared" si="209"/>
        <v>PITALALA-A004</v>
      </c>
      <c r="N3178" s="71" t="s">
        <v>3382</v>
      </c>
    </row>
    <row r="3179" spans="1:14" hidden="1">
      <c r="A3179" s="74" t="s">
        <v>2968</v>
      </c>
      <c r="B3179" s="74" t="s">
        <v>6160</v>
      </c>
      <c r="C3179" s="74" t="s">
        <v>3119</v>
      </c>
      <c r="D3179" s="74" t="s">
        <v>3489</v>
      </c>
      <c r="E3179" s="74" t="s">
        <v>9663</v>
      </c>
      <c r="F3179" s="74" t="s">
        <v>9664</v>
      </c>
      <c r="G3179" s="74" t="s">
        <v>9664</v>
      </c>
      <c r="H3179" s="74" t="str">
        <f t="shared" si="207"/>
        <v>B61</v>
      </c>
      <c r="I3179" s="74" t="str">
        <f>IF(ISERROR(VLOOKUP(H3179,BD!BN$2:BO$51,2,FALSE)),"",VLOOKUP(H3179,BD!BN$2:BO$51,2,FALSE))</f>
        <v>BLOQUE 61</v>
      </c>
      <c r="J3179" s="74" t="str">
        <f t="shared" si="208"/>
        <v>AU</v>
      </c>
      <c r="K3179" s="74" t="str">
        <f t="shared" si="206"/>
        <v>RUMIYACU</v>
      </c>
      <c r="L3179" s="74" t="str">
        <f t="shared" si="206"/>
        <v>PAD A</v>
      </c>
      <c r="M3179" s="74" t="str">
        <f t="shared" si="209"/>
        <v>RUMIYACU-A001</v>
      </c>
      <c r="N3179" s="71" t="s">
        <v>3382</v>
      </c>
    </row>
    <row r="3180" spans="1:14" hidden="1">
      <c r="A3180" s="74" t="s">
        <v>2968</v>
      </c>
      <c r="B3180" s="74" t="s">
        <v>6160</v>
      </c>
      <c r="C3180" s="74" t="s">
        <v>3119</v>
      </c>
      <c r="D3180" s="74" t="s">
        <v>3489</v>
      </c>
      <c r="E3180" s="74" t="s">
        <v>9665</v>
      </c>
      <c r="F3180" s="74" t="s">
        <v>9666</v>
      </c>
      <c r="G3180" s="74" t="s">
        <v>9666</v>
      </c>
      <c r="H3180" s="74" t="str">
        <f t="shared" si="207"/>
        <v>B61</v>
      </c>
      <c r="I3180" s="74" t="str">
        <f>IF(ISERROR(VLOOKUP(H3180,BD!BN$2:BO$51,2,FALSE)),"",VLOOKUP(H3180,BD!BN$2:BO$51,2,FALSE))</f>
        <v>BLOQUE 61</v>
      </c>
      <c r="J3180" s="74" t="str">
        <f t="shared" si="208"/>
        <v>AU</v>
      </c>
      <c r="K3180" s="74" t="str">
        <f t="shared" si="206"/>
        <v>RUMIYACU</v>
      </c>
      <c r="L3180" s="74" t="str">
        <f t="shared" si="206"/>
        <v>PAD A</v>
      </c>
      <c r="M3180" s="74" t="str">
        <f t="shared" si="209"/>
        <v>RUMIYACU-A002</v>
      </c>
      <c r="N3180" s="71" t="s">
        <v>3382</v>
      </c>
    </row>
    <row r="3181" spans="1:14" hidden="1">
      <c r="A3181" s="74" t="s">
        <v>2968</v>
      </c>
      <c r="B3181" s="74" t="s">
        <v>6160</v>
      </c>
      <c r="C3181" s="74" t="s">
        <v>3119</v>
      </c>
      <c r="D3181" s="74" t="s">
        <v>3489</v>
      </c>
      <c r="E3181" s="74" t="s">
        <v>9667</v>
      </c>
      <c r="F3181" s="74" t="s">
        <v>9668</v>
      </c>
      <c r="G3181" s="74" t="s">
        <v>9668</v>
      </c>
      <c r="H3181" s="74" t="str">
        <f t="shared" si="207"/>
        <v>B61</v>
      </c>
      <c r="I3181" s="74" t="str">
        <f>IF(ISERROR(VLOOKUP(H3181,BD!BN$2:BO$51,2,FALSE)),"",VLOOKUP(H3181,BD!BN$2:BO$51,2,FALSE))</f>
        <v>BLOQUE 61</v>
      </c>
      <c r="J3181" s="74" t="str">
        <f t="shared" si="208"/>
        <v>AU</v>
      </c>
      <c r="K3181" s="74" t="str">
        <f t="shared" si="206"/>
        <v>RUMIYACU</v>
      </c>
      <c r="L3181" s="74" t="str">
        <f t="shared" si="206"/>
        <v>PAD A</v>
      </c>
      <c r="M3181" s="74" t="str">
        <f t="shared" si="209"/>
        <v>RUMIYACU-A003</v>
      </c>
      <c r="N3181" s="71" t="s">
        <v>3382</v>
      </c>
    </row>
    <row r="3182" spans="1:14" hidden="1">
      <c r="A3182" s="74" t="s">
        <v>2968</v>
      </c>
      <c r="B3182" s="74" t="s">
        <v>6160</v>
      </c>
      <c r="C3182" s="74" t="s">
        <v>3119</v>
      </c>
      <c r="D3182" s="74" t="s">
        <v>3489</v>
      </c>
      <c r="E3182" s="74" t="s">
        <v>9669</v>
      </c>
      <c r="F3182" s="74" t="s">
        <v>9670</v>
      </c>
      <c r="G3182" s="74" t="s">
        <v>9670</v>
      </c>
      <c r="H3182" s="74" t="str">
        <f t="shared" si="207"/>
        <v>B61</v>
      </c>
      <c r="I3182" s="74" t="str">
        <f>IF(ISERROR(VLOOKUP(H3182,BD!BN$2:BO$51,2,FALSE)),"",VLOOKUP(H3182,BD!BN$2:BO$51,2,FALSE))</f>
        <v>BLOQUE 61</v>
      </c>
      <c r="J3182" s="74" t="str">
        <f t="shared" si="208"/>
        <v>AU</v>
      </c>
      <c r="K3182" s="74" t="str">
        <f t="shared" si="206"/>
        <v>RUMIYACU</v>
      </c>
      <c r="L3182" s="74" t="str">
        <f t="shared" si="206"/>
        <v>PAD A</v>
      </c>
      <c r="M3182" s="74" t="str">
        <f t="shared" si="209"/>
        <v>RUMIYACU-A006</v>
      </c>
      <c r="N3182" s="71" t="s">
        <v>3382</v>
      </c>
    </row>
    <row r="3183" spans="1:14" hidden="1">
      <c r="A3183" s="74" t="s">
        <v>2968</v>
      </c>
      <c r="B3183" s="74" t="s">
        <v>6160</v>
      </c>
      <c r="C3183" s="74" t="s">
        <v>3119</v>
      </c>
      <c r="D3183" s="74" t="s">
        <v>3489</v>
      </c>
      <c r="E3183" s="74" t="s">
        <v>9671</v>
      </c>
      <c r="F3183" s="74" t="s">
        <v>9672</v>
      </c>
      <c r="G3183" s="74" t="s">
        <v>9672</v>
      </c>
      <c r="H3183" s="74" t="str">
        <f t="shared" si="207"/>
        <v>B61</v>
      </c>
      <c r="I3183" s="74" t="str">
        <f>IF(ISERROR(VLOOKUP(H3183,BD!BN$2:BO$51,2,FALSE)),"",VLOOKUP(H3183,BD!BN$2:BO$51,2,FALSE))</f>
        <v>BLOQUE 61</v>
      </c>
      <c r="J3183" s="74" t="str">
        <f t="shared" si="208"/>
        <v>AU</v>
      </c>
      <c r="K3183" s="74" t="str">
        <f t="shared" si="206"/>
        <v>RUMIYACU</v>
      </c>
      <c r="L3183" s="74" t="str">
        <f t="shared" si="206"/>
        <v>PAD A</v>
      </c>
      <c r="M3183" s="74" t="str">
        <f t="shared" si="209"/>
        <v>RUMIYACU-A007</v>
      </c>
      <c r="N3183" s="71" t="s">
        <v>3382</v>
      </c>
    </row>
    <row r="3184" spans="1:14" hidden="1">
      <c r="A3184" s="74" t="s">
        <v>2968</v>
      </c>
      <c r="B3184" s="74" t="s">
        <v>6160</v>
      </c>
      <c r="C3184" s="74" t="s">
        <v>3119</v>
      </c>
      <c r="D3184" s="74" t="s">
        <v>3489</v>
      </c>
      <c r="E3184" s="74" t="s">
        <v>9673</v>
      </c>
      <c r="F3184" s="74" t="s">
        <v>9674</v>
      </c>
      <c r="G3184" s="74" t="s">
        <v>9674</v>
      </c>
      <c r="H3184" s="74" t="str">
        <f t="shared" si="207"/>
        <v>B61</v>
      </c>
      <c r="I3184" s="74" t="str">
        <f>IF(ISERROR(VLOOKUP(H3184,BD!BN$2:BO$51,2,FALSE)),"",VLOOKUP(H3184,BD!BN$2:BO$51,2,FALSE))</f>
        <v>BLOQUE 61</v>
      </c>
      <c r="J3184" s="74" t="str">
        <f t="shared" si="208"/>
        <v>AU</v>
      </c>
      <c r="K3184" s="74" t="str">
        <f t="shared" si="206"/>
        <v>RUMIYACU</v>
      </c>
      <c r="L3184" s="74" t="str">
        <f t="shared" si="206"/>
        <v>PAD A</v>
      </c>
      <c r="M3184" s="74" t="str">
        <f t="shared" si="209"/>
        <v>RUMIYACU-A005</v>
      </c>
      <c r="N3184" s="71" t="s">
        <v>3382</v>
      </c>
    </row>
    <row r="3185" spans="1:14" hidden="1">
      <c r="A3185" s="74" t="s">
        <v>2968</v>
      </c>
      <c r="B3185" s="74" t="s">
        <v>6160</v>
      </c>
      <c r="C3185" s="74" t="s">
        <v>3119</v>
      </c>
      <c r="D3185" s="74" t="s">
        <v>3489</v>
      </c>
      <c r="E3185" s="74" t="s">
        <v>9675</v>
      </c>
      <c r="F3185" s="74" t="s">
        <v>9676</v>
      </c>
      <c r="G3185" s="74" t="s">
        <v>9676</v>
      </c>
      <c r="H3185" s="74" t="str">
        <f t="shared" si="207"/>
        <v>B61</v>
      </c>
      <c r="I3185" s="74" t="str">
        <f>IF(ISERROR(VLOOKUP(H3185,BD!BN$2:BO$51,2,FALSE)),"",VLOOKUP(H3185,BD!BN$2:BO$51,2,FALSE))</f>
        <v>BLOQUE 61</v>
      </c>
      <c r="J3185" s="74" t="str">
        <f t="shared" si="208"/>
        <v>AU</v>
      </c>
      <c r="K3185" s="74" t="str">
        <f t="shared" si="206"/>
        <v>RUMIYACU</v>
      </c>
      <c r="L3185" s="74" t="str">
        <f t="shared" si="206"/>
        <v>PAD A</v>
      </c>
      <c r="M3185" s="74" t="str">
        <f t="shared" si="209"/>
        <v>RUMIYACU-A004</v>
      </c>
      <c r="N3185" s="71" t="s">
        <v>3382</v>
      </c>
    </row>
    <row r="3186" spans="1:14" hidden="1">
      <c r="A3186" s="74" t="s">
        <v>2968</v>
      </c>
      <c r="B3186" s="74" t="s">
        <v>6160</v>
      </c>
      <c r="C3186" s="74" t="s">
        <v>3129</v>
      </c>
      <c r="D3186" s="74" t="s">
        <v>3374</v>
      </c>
      <c r="E3186" s="74" t="s">
        <v>9677</v>
      </c>
      <c r="F3186" s="74" t="s">
        <v>9678</v>
      </c>
      <c r="G3186" s="74" t="s">
        <v>9678</v>
      </c>
      <c r="H3186" s="74" t="str">
        <f t="shared" si="207"/>
        <v>B61</v>
      </c>
      <c r="I3186" s="74" t="str">
        <f>IF(ISERROR(VLOOKUP(H3186,BD!BN$2:BO$51,2,FALSE)),"",VLOOKUP(H3186,BD!BN$2:BO$51,2,FALSE))</f>
        <v>BLOQUE 61</v>
      </c>
      <c r="J3186" s="74" t="str">
        <f t="shared" si="208"/>
        <v>AU</v>
      </c>
      <c r="K3186" s="74" t="str">
        <f t="shared" si="206"/>
        <v>SAMI</v>
      </c>
      <c r="L3186" s="74" t="str">
        <f t="shared" si="206"/>
        <v>PAD</v>
      </c>
      <c r="M3186" s="74" t="str">
        <f t="shared" si="209"/>
        <v>SAMI-001</v>
      </c>
      <c r="N3186" s="71" t="s">
        <v>3382</v>
      </c>
    </row>
    <row r="3187" spans="1:14" hidden="1">
      <c r="A3187" s="74" t="s">
        <v>2968</v>
      </c>
      <c r="B3187" s="74" t="s">
        <v>6160</v>
      </c>
      <c r="C3187" s="74" t="s">
        <v>3155</v>
      </c>
      <c r="D3187" s="74" t="s">
        <v>3374</v>
      </c>
      <c r="E3187" s="74" t="s">
        <v>9679</v>
      </c>
      <c r="F3187" s="74" t="s">
        <v>9680</v>
      </c>
      <c r="G3187" s="74" t="s">
        <v>9680</v>
      </c>
      <c r="H3187" s="74" t="str">
        <f t="shared" si="207"/>
        <v>B61</v>
      </c>
      <c r="I3187" s="74" t="str">
        <f>IF(ISERROR(VLOOKUP(H3187,BD!BN$2:BO$51,2,FALSE)),"",VLOOKUP(H3187,BD!BN$2:BO$51,2,FALSE))</f>
        <v>BLOQUE 61</v>
      </c>
      <c r="J3187" s="74" t="str">
        <f t="shared" si="208"/>
        <v>AU</v>
      </c>
      <c r="K3187" s="74" t="str">
        <f t="shared" si="206"/>
        <v>YUCA</v>
      </c>
      <c r="L3187" s="74" t="str">
        <f t="shared" si="206"/>
        <v>PAD</v>
      </c>
      <c r="M3187" s="74" t="str">
        <f t="shared" si="209"/>
        <v>YUCA-008</v>
      </c>
      <c r="N3187" s="71" t="s">
        <v>3382</v>
      </c>
    </row>
    <row r="3188" spans="1:14" hidden="1">
      <c r="A3188" s="74" t="s">
        <v>2968</v>
      </c>
      <c r="B3188" s="74" t="s">
        <v>6160</v>
      </c>
      <c r="C3188" s="74" t="s">
        <v>3155</v>
      </c>
      <c r="D3188" s="74" t="s">
        <v>3374</v>
      </c>
      <c r="E3188" s="74" t="s">
        <v>9681</v>
      </c>
      <c r="F3188" s="74" t="s">
        <v>9682</v>
      </c>
      <c r="G3188" s="74" t="s">
        <v>9682</v>
      </c>
      <c r="H3188" s="74" t="str">
        <f t="shared" si="207"/>
        <v>B61</v>
      </c>
      <c r="I3188" s="74" t="str">
        <f>IF(ISERROR(VLOOKUP(H3188,BD!BN$2:BO$51,2,FALSE)),"",VLOOKUP(H3188,BD!BN$2:BO$51,2,FALSE))</f>
        <v>BLOQUE 61</v>
      </c>
      <c r="J3188" s="74" t="str">
        <f t="shared" si="208"/>
        <v>AU</v>
      </c>
      <c r="K3188" s="74" t="str">
        <f t="shared" si="206"/>
        <v>YUCA</v>
      </c>
      <c r="L3188" s="74" t="str">
        <f t="shared" si="206"/>
        <v>PAD</v>
      </c>
      <c r="M3188" s="74" t="str">
        <f t="shared" si="209"/>
        <v>YUCA-012</v>
      </c>
      <c r="N3188" s="71" t="s">
        <v>3382</v>
      </c>
    </row>
    <row r="3189" spans="1:14" hidden="1">
      <c r="A3189" s="74" t="s">
        <v>2968</v>
      </c>
      <c r="B3189" s="74" t="s">
        <v>6160</v>
      </c>
      <c r="C3189" s="74" t="s">
        <v>3155</v>
      </c>
      <c r="D3189" s="74" t="s">
        <v>3374</v>
      </c>
      <c r="E3189" s="74" t="s">
        <v>9683</v>
      </c>
      <c r="F3189" s="74" t="s">
        <v>9684</v>
      </c>
      <c r="G3189" s="74" t="s">
        <v>9684</v>
      </c>
      <c r="H3189" s="74" t="str">
        <f t="shared" si="207"/>
        <v>B61</v>
      </c>
      <c r="I3189" s="74" t="str">
        <f>IF(ISERROR(VLOOKUP(H3189,BD!BN$2:BO$51,2,FALSE)),"",VLOOKUP(H3189,BD!BN$2:BO$51,2,FALSE))</f>
        <v>BLOQUE 61</v>
      </c>
      <c r="J3189" s="74" t="str">
        <f t="shared" si="208"/>
        <v>AU</v>
      </c>
      <c r="K3189" s="74" t="str">
        <f t="shared" si="206"/>
        <v>YUCA</v>
      </c>
      <c r="L3189" s="74" t="str">
        <f t="shared" si="206"/>
        <v>PAD</v>
      </c>
      <c r="M3189" s="74" t="str">
        <f t="shared" si="209"/>
        <v>YUCA-003</v>
      </c>
      <c r="N3189" s="71" t="s">
        <v>3382</v>
      </c>
    </row>
    <row r="3190" spans="1:14" hidden="1">
      <c r="A3190" s="74" t="s">
        <v>2968</v>
      </c>
      <c r="B3190" s="74" t="s">
        <v>6160</v>
      </c>
      <c r="C3190" s="74" t="s">
        <v>3155</v>
      </c>
      <c r="D3190" s="74" t="s">
        <v>3374</v>
      </c>
      <c r="E3190" s="74" t="s">
        <v>9685</v>
      </c>
      <c r="F3190" s="74" t="s">
        <v>9686</v>
      </c>
      <c r="G3190" s="74" t="s">
        <v>9686</v>
      </c>
      <c r="H3190" s="74" t="str">
        <f t="shared" si="207"/>
        <v>B61</v>
      </c>
      <c r="I3190" s="74" t="str">
        <f>IF(ISERROR(VLOOKUP(H3190,BD!BN$2:BO$51,2,FALSE)),"",VLOOKUP(H3190,BD!BN$2:BO$51,2,FALSE))</f>
        <v>BLOQUE 61</v>
      </c>
      <c r="J3190" s="74" t="str">
        <f t="shared" si="208"/>
        <v>AU</v>
      </c>
      <c r="K3190" s="74" t="str">
        <f t="shared" si="206"/>
        <v>YUCA</v>
      </c>
      <c r="L3190" s="74" t="str">
        <f t="shared" si="206"/>
        <v>PAD</v>
      </c>
      <c r="M3190" s="74" t="str">
        <f t="shared" si="209"/>
        <v>YUCA-010</v>
      </c>
      <c r="N3190" s="71" t="s">
        <v>3382</v>
      </c>
    </row>
    <row r="3191" spans="1:14" hidden="1">
      <c r="A3191" s="74" t="s">
        <v>2968</v>
      </c>
      <c r="B3191" s="74" t="s">
        <v>6160</v>
      </c>
      <c r="C3191" s="74" t="s">
        <v>3155</v>
      </c>
      <c r="D3191" s="74" t="s">
        <v>3374</v>
      </c>
      <c r="E3191" s="74" t="s">
        <v>9687</v>
      </c>
      <c r="F3191" s="74" t="s">
        <v>9688</v>
      </c>
      <c r="G3191" s="74" t="s">
        <v>9688</v>
      </c>
      <c r="H3191" s="74" t="str">
        <f t="shared" si="207"/>
        <v>B61</v>
      </c>
      <c r="I3191" s="74" t="str">
        <f>IF(ISERROR(VLOOKUP(H3191,BD!BN$2:BO$51,2,FALSE)),"",VLOOKUP(H3191,BD!BN$2:BO$51,2,FALSE))</f>
        <v>BLOQUE 61</v>
      </c>
      <c r="J3191" s="74" t="str">
        <f t="shared" si="208"/>
        <v>AU</v>
      </c>
      <c r="K3191" s="74" t="str">
        <f t="shared" si="206"/>
        <v>YUCA</v>
      </c>
      <c r="L3191" s="74" t="str">
        <f t="shared" si="206"/>
        <v>PAD</v>
      </c>
      <c r="M3191" s="74" t="str">
        <f t="shared" si="209"/>
        <v>YUCA-013</v>
      </c>
      <c r="N3191" s="71" t="s">
        <v>3382</v>
      </c>
    </row>
    <row r="3192" spans="1:14" hidden="1">
      <c r="A3192" s="74" t="s">
        <v>2968</v>
      </c>
      <c r="B3192" s="74" t="s">
        <v>6160</v>
      </c>
      <c r="C3192" s="74" t="s">
        <v>3155</v>
      </c>
      <c r="D3192" s="74" t="s">
        <v>3374</v>
      </c>
      <c r="E3192" s="74" t="s">
        <v>9687</v>
      </c>
      <c r="F3192" s="74" t="s">
        <v>9688</v>
      </c>
      <c r="G3192" s="74" t="s">
        <v>9689</v>
      </c>
      <c r="H3192" s="74" t="str">
        <f t="shared" si="207"/>
        <v>B61</v>
      </c>
      <c r="I3192" s="74" t="str">
        <f>IF(ISERROR(VLOOKUP(H3192,BD!BN$2:BO$51,2,FALSE)),"",VLOOKUP(H3192,BD!BN$2:BO$51,2,FALSE))</f>
        <v>BLOQUE 61</v>
      </c>
      <c r="J3192" s="74" t="str">
        <f t="shared" si="208"/>
        <v>AU</v>
      </c>
      <c r="K3192" s="74" t="str">
        <f t="shared" si="206"/>
        <v>YUCA</v>
      </c>
      <c r="L3192" s="74" t="str">
        <f t="shared" si="206"/>
        <v>PAD</v>
      </c>
      <c r="M3192" s="74" t="str">
        <f t="shared" si="209"/>
        <v>YUCA-013R1</v>
      </c>
      <c r="N3192" s="71" t="s">
        <v>3382</v>
      </c>
    </row>
    <row r="3193" spans="1:14" hidden="1">
      <c r="A3193" s="74" t="s">
        <v>2968</v>
      </c>
      <c r="B3193" s="74" t="s">
        <v>6160</v>
      </c>
      <c r="C3193" s="74" t="s">
        <v>3155</v>
      </c>
      <c r="D3193" s="74" t="s">
        <v>3374</v>
      </c>
      <c r="E3193" s="74" t="s">
        <v>9690</v>
      </c>
      <c r="F3193" s="74" t="s">
        <v>9691</v>
      </c>
      <c r="G3193" s="74" t="s">
        <v>9691</v>
      </c>
      <c r="H3193" s="74" t="str">
        <f t="shared" si="207"/>
        <v>B61</v>
      </c>
      <c r="I3193" s="74" t="str">
        <f>IF(ISERROR(VLOOKUP(H3193,BD!BN$2:BO$51,2,FALSE)),"",VLOOKUP(H3193,BD!BN$2:BO$51,2,FALSE))</f>
        <v>BLOQUE 61</v>
      </c>
      <c r="J3193" s="74" t="str">
        <f t="shared" si="208"/>
        <v>AU</v>
      </c>
      <c r="K3193" s="74" t="str">
        <f t="shared" si="206"/>
        <v>YUCA</v>
      </c>
      <c r="L3193" s="74" t="str">
        <f t="shared" si="206"/>
        <v>PAD</v>
      </c>
      <c r="M3193" s="74" t="str">
        <f t="shared" si="209"/>
        <v>YUCA-016</v>
      </c>
      <c r="N3193" s="71" t="s">
        <v>3382</v>
      </c>
    </row>
    <row r="3194" spans="1:14" hidden="1">
      <c r="A3194" s="74" t="s">
        <v>2968</v>
      </c>
      <c r="B3194" s="74" t="s">
        <v>6160</v>
      </c>
      <c r="C3194" s="74" t="s">
        <v>3155</v>
      </c>
      <c r="D3194" s="74" t="s">
        <v>3374</v>
      </c>
      <c r="E3194" s="74" t="s">
        <v>9692</v>
      </c>
      <c r="F3194" s="74" t="s">
        <v>9693</v>
      </c>
      <c r="G3194" s="74" t="s">
        <v>9693</v>
      </c>
      <c r="H3194" s="74" t="str">
        <f t="shared" si="207"/>
        <v>B61</v>
      </c>
      <c r="I3194" s="74" t="str">
        <f>IF(ISERROR(VLOOKUP(H3194,BD!BN$2:BO$51,2,FALSE)),"",VLOOKUP(H3194,BD!BN$2:BO$51,2,FALSE))</f>
        <v>BLOQUE 61</v>
      </c>
      <c r="J3194" s="74" t="str">
        <f t="shared" si="208"/>
        <v>AU</v>
      </c>
      <c r="K3194" s="74" t="str">
        <f t="shared" si="206"/>
        <v>YUCA</v>
      </c>
      <c r="L3194" s="74" t="str">
        <f t="shared" si="206"/>
        <v>PAD</v>
      </c>
      <c r="M3194" s="74" t="str">
        <f t="shared" si="209"/>
        <v>YUCA-014</v>
      </c>
      <c r="N3194" s="71" t="s">
        <v>3382</v>
      </c>
    </row>
    <row r="3195" spans="1:14" hidden="1">
      <c r="A3195" s="74" t="s">
        <v>2968</v>
      </c>
      <c r="B3195" s="74" t="s">
        <v>6160</v>
      </c>
      <c r="C3195" s="74" t="s">
        <v>3155</v>
      </c>
      <c r="D3195" s="74" t="s">
        <v>3374</v>
      </c>
      <c r="E3195" s="74" t="s">
        <v>9694</v>
      </c>
      <c r="F3195" s="74" t="s">
        <v>9695</v>
      </c>
      <c r="G3195" s="74" t="s">
        <v>9695</v>
      </c>
      <c r="H3195" s="74" t="str">
        <f t="shared" si="207"/>
        <v>B61</v>
      </c>
      <c r="I3195" s="74" t="str">
        <f>IF(ISERROR(VLOOKUP(H3195,BD!BN$2:BO$51,2,FALSE)),"",VLOOKUP(H3195,BD!BN$2:BO$51,2,FALSE))</f>
        <v>BLOQUE 61</v>
      </c>
      <c r="J3195" s="74" t="str">
        <f t="shared" si="208"/>
        <v>AU</v>
      </c>
      <c r="K3195" s="74" t="str">
        <f t="shared" si="206"/>
        <v>YUCA</v>
      </c>
      <c r="L3195" s="74" t="str">
        <f t="shared" si="206"/>
        <v>PAD</v>
      </c>
      <c r="M3195" s="74" t="str">
        <f t="shared" si="209"/>
        <v>YUCA-006</v>
      </c>
      <c r="N3195" s="71" t="s">
        <v>3382</v>
      </c>
    </row>
    <row r="3196" spans="1:14" hidden="1">
      <c r="A3196" s="74" t="s">
        <v>2968</v>
      </c>
      <c r="B3196" s="74" t="s">
        <v>6160</v>
      </c>
      <c r="C3196" s="74" t="s">
        <v>3155</v>
      </c>
      <c r="D3196" s="74" t="s">
        <v>3374</v>
      </c>
      <c r="E3196" s="74" t="s">
        <v>9696</v>
      </c>
      <c r="F3196" s="74" t="s">
        <v>9697</v>
      </c>
      <c r="G3196" s="74" t="s">
        <v>9697</v>
      </c>
      <c r="H3196" s="74" t="str">
        <f t="shared" si="207"/>
        <v>B61</v>
      </c>
      <c r="I3196" s="74" t="str">
        <f>IF(ISERROR(VLOOKUP(H3196,BD!BN$2:BO$51,2,FALSE)),"",VLOOKUP(H3196,BD!BN$2:BO$51,2,FALSE))</f>
        <v>BLOQUE 61</v>
      </c>
      <c r="J3196" s="74" t="str">
        <f t="shared" si="208"/>
        <v>AU</v>
      </c>
      <c r="K3196" s="74" t="str">
        <f t="shared" si="206"/>
        <v>YUCA</v>
      </c>
      <c r="L3196" s="74" t="str">
        <f t="shared" si="206"/>
        <v>PAD</v>
      </c>
      <c r="M3196" s="74" t="str">
        <f t="shared" si="209"/>
        <v>YUCA-005</v>
      </c>
      <c r="N3196" s="71" t="s">
        <v>3382</v>
      </c>
    </row>
    <row r="3197" spans="1:14" hidden="1">
      <c r="A3197" s="74" t="s">
        <v>2968</v>
      </c>
      <c r="B3197" s="74" t="s">
        <v>6160</v>
      </c>
      <c r="C3197" s="74" t="s">
        <v>3155</v>
      </c>
      <c r="D3197" s="74" t="s">
        <v>3374</v>
      </c>
      <c r="E3197" s="74" t="s">
        <v>9698</v>
      </c>
      <c r="F3197" s="74" t="s">
        <v>9699</v>
      </c>
      <c r="G3197" s="74" t="s">
        <v>9699</v>
      </c>
      <c r="H3197" s="74" t="str">
        <f t="shared" si="207"/>
        <v>B61</v>
      </c>
      <c r="I3197" s="74" t="str">
        <f>IF(ISERROR(VLOOKUP(H3197,BD!BN$2:BO$51,2,FALSE)),"",VLOOKUP(H3197,BD!BN$2:BO$51,2,FALSE))</f>
        <v>BLOQUE 61</v>
      </c>
      <c r="J3197" s="74" t="str">
        <f t="shared" si="208"/>
        <v>AU</v>
      </c>
      <c r="K3197" s="74" t="str">
        <f t="shared" si="206"/>
        <v>YUCA</v>
      </c>
      <c r="L3197" s="74" t="str">
        <f t="shared" si="206"/>
        <v>PAD</v>
      </c>
      <c r="M3197" s="74" t="str">
        <f t="shared" si="209"/>
        <v>YUCA-004</v>
      </c>
      <c r="N3197" s="71" t="s">
        <v>3382</v>
      </c>
    </row>
    <row r="3198" spans="1:14" hidden="1">
      <c r="A3198" s="74" t="s">
        <v>2968</v>
      </c>
      <c r="B3198" s="74" t="s">
        <v>6160</v>
      </c>
      <c r="C3198" s="74" t="s">
        <v>3155</v>
      </c>
      <c r="D3198" s="74" t="s">
        <v>3374</v>
      </c>
      <c r="E3198" s="74" t="s">
        <v>9700</v>
      </c>
      <c r="F3198" s="74" t="s">
        <v>9701</v>
      </c>
      <c r="G3198" s="74" t="s">
        <v>9701</v>
      </c>
      <c r="H3198" s="74" t="str">
        <f t="shared" si="207"/>
        <v>B61</v>
      </c>
      <c r="I3198" s="74" t="str">
        <f>IF(ISERROR(VLOOKUP(H3198,BD!BN$2:BO$51,2,FALSE)),"",VLOOKUP(H3198,BD!BN$2:BO$51,2,FALSE))</f>
        <v>BLOQUE 61</v>
      </c>
      <c r="J3198" s="74" t="str">
        <f t="shared" si="208"/>
        <v>AU</v>
      </c>
      <c r="K3198" s="74" t="str">
        <f t="shared" si="206"/>
        <v>YUCA</v>
      </c>
      <c r="L3198" s="74" t="str">
        <f t="shared" si="206"/>
        <v>PAD</v>
      </c>
      <c r="M3198" s="74" t="str">
        <f t="shared" si="209"/>
        <v>YUCA-015</v>
      </c>
      <c r="N3198" s="71" t="s">
        <v>3382</v>
      </c>
    </row>
    <row r="3199" spans="1:14" hidden="1">
      <c r="A3199" s="74" t="s">
        <v>2968</v>
      </c>
      <c r="B3199" s="74" t="s">
        <v>6160</v>
      </c>
      <c r="C3199" s="74" t="s">
        <v>3155</v>
      </c>
      <c r="D3199" s="74" t="s">
        <v>3489</v>
      </c>
      <c r="E3199" s="74" t="s">
        <v>9702</v>
      </c>
      <c r="F3199" s="74" t="s">
        <v>9703</v>
      </c>
      <c r="G3199" s="74" t="s">
        <v>9703</v>
      </c>
      <c r="H3199" s="74" t="str">
        <f t="shared" si="207"/>
        <v>B61</v>
      </c>
      <c r="I3199" s="74" t="str">
        <f>IF(ISERROR(VLOOKUP(H3199,BD!BN$2:BO$51,2,FALSE)),"",VLOOKUP(H3199,BD!BN$2:BO$51,2,FALSE))</f>
        <v>BLOQUE 61</v>
      </c>
      <c r="J3199" s="74" t="str">
        <f t="shared" si="208"/>
        <v>AU</v>
      </c>
      <c r="K3199" s="74" t="str">
        <f t="shared" si="206"/>
        <v>YUCA</v>
      </c>
      <c r="L3199" s="74" t="str">
        <f t="shared" si="206"/>
        <v>PAD A</v>
      </c>
      <c r="M3199" s="74" t="str">
        <f t="shared" si="209"/>
        <v>YUCA-A001</v>
      </c>
      <c r="N3199" s="71" t="s">
        <v>3382</v>
      </c>
    </row>
    <row r="3200" spans="1:14" hidden="1">
      <c r="A3200" s="74" t="s">
        <v>2968</v>
      </c>
      <c r="B3200" s="74" t="s">
        <v>6160</v>
      </c>
      <c r="C3200" s="74" t="s">
        <v>3155</v>
      </c>
      <c r="D3200" s="74" t="s">
        <v>3489</v>
      </c>
      <c r="E3200" s="74" t="s">
        <v>9704</v>
      </c>
      <c r="F3200" s="74" t="s">
        <v>9705</v>
      </c>
      <c r="G3200" s="74" t="s">
        <v>9705</v>
      </c>
      <c r="H3200" s="74" t="str">
        <f t="shared" si="207"/>
        <v>B61</v>
      </c>
      <c r="I3200" s="74" t="str">
        <f>IF(ISERROR(VLOOKUP(H3200,BD!BN$2:BO$51,2,FALSE)),"",VLOOKUP(H3200,BD!BN$2:BO$51,2,FALSE))</f>
        <v>BLOQUE 61</v>
      </c>
      <c r="J3200" s="74" t="str">
        <f t="shared" si="208"/>
        <v>AU</v>
      </c>
      <c r="K3200" s="74" t="str">
        <f t="shared" si="206"/>
        <v>YUCA</v>
      </c>
      <c r="L3200" s="74" t="str">
        <f t="shared" si="206"/>
        <v>PAD A</v>
      </c>
      <c r="M3200" s="74" t="str">
        <f t="shared" si="209"/>
        <v>YUCA-A001B</v>
      </c>
      <c r="N3200" s="71" t="s">
        <v>3382</v>
      </c>
    </row>
    <row r="3201" spans="1:14" hidden="1">
      <c r="A3201" s="74" t="s">
        <v>2968</v>
      </c>
      <c r="B3201" s="74" t="s">
        <v>6160</v>
      </c>
      <c r="C3201" s="74" t="s">
        <v>3155</v>
      </c>
      <c r="D3201" s="74" t="s">
        <v>3516</v>
      </c>
      <c r="E3201" s="74" t="s">
        <v>9706</v>
      </c>
      <c r="F3201" s="74" t="s">
        <v>9707</v>
      </c>
      <c r="G3201" s="74" t="s">
        <v>9707</v>
      </c>
      <c r="H3201" s="74" t="str">
        <f t="shared" si="207"/>
        <v>B61</v>
      </c>
      <c r="I3201" s="74" t="str">
        <f>IF(ISERROR(VLOOKUP(H3201,BD!BN$2:BO$51,2,FALSE)),"",VLOOKUP(H3201,BD!BN$2:BO$51,2,FALSE))</f>
        <v>BLOQUE 61</v>
      </c>
      <c r="J3201" s="74" t="str">
        <f t="shared" si="208"/>
        <v>AU</v>
      </c>
      <c r="K3201" s="74" t="str">
        <f t="shared" si="206"/>
        <v>YUCA</v>
      </c>
      <c r="L3201" s="74" t="str">
        <f t="shared" si="206"/>
        <v>PAD B</v>
      </c>
      <c r="M3201" s="74" t="str">
        <f t="shared" si="209"/>
        <v>YUCA-B002B</v>
      </c>
      <c r="N3201" s="71" t="s">
        <v>3382</v>
      </c>
    </row>
    <row r="3202" spans="1:14" hidden="1">
      <c r="A3202" s="74" t="s">
        <v>2968</v>
      </c>
      <c r="B3202" s="74" t="s">
        <v>6160</v>
      </c>
      <c r="C3202" s="74" t="s">
        <v>3155</v>
      </c>
      <c r="D3202" s="74" t="s">
        <v>3516</v>
      </c>
      <c r="E3202" s="74" t="s">
        <v>9708</v>
      </c>
      <c r="F3202" s="74" t="s">
        <v>9709</v>
      </c>
      <c r="G3202" s="74" t="s">
        <v>9709</v>
      </c>
      <c r="H3202" s="74" t="str">
        <f t="shared" si="207"/>
        <v>B61</v>
      </c>
      <c r="I3202" s="74" t="str">
        <f>IF(ISERROR(VLOOKUP(H3202,BD!BN$2:BO$51,2,FALSE)),"",VLOOKUP(H3202,BD!BN$2:BO$51,2,FALSE))</f>
        <v>BLOQUE 61</v>
      </c>
      <c r="J3202" s="74" t="str">
        <f t="shared" si="208"/>
        <v>AU</v>
      </c>
      <c r="K3202" s="74" t="str">
        <f t="shared" ref="K3202:L3279" si="213">+C3202</f>
        <v>YUCA</v>
      </c>
      <c r="L3202" s="74" t="str">
        <f t="shared" si="213"/>
        <v>PAD B</v>
      </c>
      <c r="M3202" s="74" t="str">
        <f t="shared" si="209"/>
        <v>YUCA-B002</v>
      </c>
      <c r="N3202" s="71" t="s">
        <v>3382</v>
      </c>
    </row>
    <row r="3203" spans="1:14" hidden="1">
      <c r="A3203" s="74" t="s">
        <v>2968</v>
      </c>
      <c r="B3203" s="74" t="s">
        <v>6160</v>
      </c>
      <c r="C3203" s="74" t="s">
        <v>3155</v>
      </c>
      <c r="D3203" s="74" t="s">
        <v>3519</v>
      </c>
      <c r="E3203" s="74" t="s">
        <v>9710</v>
      </c>
      <c r="F3203" s="74" t="s">
        <v>9711</v>
      </c>
      <c r="G3203" s="74" t="s">
        <v>9711</v>
      </c>
      <c r="H3203" s="74" t="str">
        <f t="shared" si="207"/>
        <v>B61</v>
      </c>
      <c r="I3203" s="74" t="str">
        <f>IF(ISERROR(VLOOKUP(H3203,BD!BN$2:BO$51,2,FALSE)),"",VLOOKUP(H3203,BD!BN$2:BO$51,2,FALSE))</f>
        <v>BLOQUE 61</v>
      </c>
      <c r="J3203" s="74" t="str">
        <f t="shared" si="208"/>
        <v>AU</v>
      </c>
      <c r="K3203" s="74" t="str">
        <f t="shared" si="213"/>
        <v>YUCA</v>
      </c>
      <c r="L3203" s="74" t="str">
        <f t="shared" si="213"/>
        <v>PAD C</v>
      </c>
      <c r="M3203" s="74" t="str">
        <f t="shared" si="209"/>
        <v>YUCA-C025</v>
      </c>
      <c r="N3203" s="71" t="s">
        <v>3382</v>
      </c>
    </row>
    <row r="3204" spans="1:14" hidden="1">
      <c r="A3204" s="74" t="s">
        <v>2968</v>
      </c>
      <c r="B3204" s="74" t="s">
        <v>6160</v>
      </c>
      <c r="C3204" s="74" t="s">
        <v>3155</v>
      </c>
      <c r="D3204" s="74" t="s">
        <v>3519</v>
      </c>
      <c r="E3204" s="74" t="s">
        <v>9712</v>
      </c>
      <c r="F3204" s="74" t="s">
        <v>9713</v>
      </c>
      <c r="G3204" s="74" t="s">
        <v>9713</v>
      </c>
      <c r="H3204" s="74" t="str">
        <f t="shared" si="207"/>
        <v>B61</v>
      </c>
      <c r="I3204" s="74" t="str">
        <f>IF(ISERROR(VLOOKUP(H3204,BD!BN$2:BO$51,2,FALSE)),"",VLOOKUP(H3204,BD!BN$2:BO$51,2,FALSE))</f>
        <v>BLOQUE 61</v>
      </c>
      <c r="J3204" s="74" t="str">
        <f t="shared" si="208"/>
        <v>AU</v>
      </c>
      <c r="K3204" s="74" t="str">
        <f t="shared" si="213"/>
        <v>YUCA</v>
      </c>
      <c r="L3204" s="74" t="str">
        <f t="shared" si="213"/>
        <v>PAD C</v>
      </c>
      <c r="M3204" s="74" t="str">
        <f t="shared" si="209"/>
        <v>YUCA-C023</v>
      </c>
      <c r="N3204" s="71" t="s">
        <v>3382</v>
      </c>
    </row>
    <row r="3205" spans="1:14" hidden="1">
      <c r="A3205" s="74" t="s">
        <v>2968</v>
      </c>
      <c r="B3205" s="74" t="s">
        <v>6160</v>
      </c>
      <c r="C3205" s="74" t="s">
        <v>3155</v>
      </c>
      <c r="D3205" s="74" t="s">
        <v>3519</v>
      </c>
      <c r="E3205" s="74" t="s">
        <v>9714</v>
      </c>
      <c r="F3205" s="74" t="s">
        <v>9715</v>
      </c>
      <c r="G3205" s="74" t="s">
        <v>9715</v>
      </c>
      <c r="H3205" s="74" t="str">
        <f t="shared" si="207"/>
        <v>B61</v>
      </c>
      <c r="I3205" s="74" t="str">
        <f>IF(ISERROR(VLOOKUP(H3205,BD!BN$2:BO$51,2,FALSE)),"",VLOOKUP(H3205,BD!BN$2:BO$51,2,FALSE))</f>
        <v>BLOQUE 61</v>
      </c>
      <c r="J3205" s="74" t="str">
        <f t="shared" si="208"/>
        <v>AU</v>
      </c>
      <c r="K3205" s="74" t="str">
        <f t="shared" si="213"/>
        <v>YUCA</v>
      </c>
      <c r="L3205" s="74" t="str">
        <f t="shared" si="213"/>
        <v>PAD C</v>
      </c>
      <c r="M3205" s="74" t="str">
        <f t="shared" si="209"/>
        <v>YUCA-C024</v>
      </c>
      <c r="N3205" s="71" t="s">
        <v>3382</v>
      </c>
    </row>
    <row r="3206" spans="1:14" hidden="1">
      <c r="A3206" s="74" t="s">
        <v>2968</v>
      </c>
      <c r="B3206" s="74" t="s">
        <v>6160</v>
      </c>
      <c r="C3206" s="74" t="s">
        <v>3155</v>
      </c>
      <c r="D3206" s="74" t="s">
        <v>3519</v>
      </c>
      <c r="E3206" s="74" t="s">
        <v>9716</v>
      </c>
      <c r="F3206" s="74" t="s">
        <v>9717</v>
      </c>
      <c r="G3206" s="74" t="s">
        <v>9717</v>
      </c>
      <c r="H3206" s="74" t="str">
        <f>+A3206</f>
        <v>B61</v>
      </c>
      <c r="I3206" s="74" t="str">
        <f>IF(ISERROR(VLOOKUP(H3206,BD!BN$2:BO$51,2,FALSE)),"",VLOOKUP(H3206,BD!BN$2:BO$51,2,FALSE))</f>
        <v>BLOQUE 61</v>
      </c>
      <c r="J3206" s="74" t="str">
        <f>IF(B3206="","",B3206)</f>
        <v>AU</v>
      </c>
      <c r="K3206" s="74" t="str">
        <f>+C3206</f>
        <v>YUCA</v>
      </c>
      <c r="L3206" s="74" t="str">
        <f>+D3206</f>
        <v>PAD C</v>
      </c>
      <c r="M3206" s="74" t="str">
        <f t="shared" si="209"/>
        <v>YUCA-C037</v>
      </c>
      <c r="N3206" s="71" t="s">
        <v>3382</v>
      </c>
    </row>
    <row r="3207" spans="1:14" hidden="1">
      <c r="A3207" s="74" t="s">
        <v>2968</v>
      </c>
      <c r="B3207" s="74" t="s">
        <v>6160</v>
      </c>
      <c r="C3207" s="74" t="s">
        <v>3155</v>
      </c>
      <c r="D3207" s="74" t="s">
        <v>3519</v>
      </c>
      <c r="E3207" s="74" t="s">
        <v>9718</v>
      </c>
      <c r="F3207" s="74" t="s">
        <v>9719</v>
      </c>
      <c r="G3207" s="74" t="s">
        <v>9719</v>
      </c>
      <c r="H3207" s="74" t="str">
        <f t="shared" si="207"/>
        <v>B61</v>
      </c>
      <c r="I3207" s="74" t="str">
        <f>IF(ISERROR(VLOOKUP(H3207,BD!BN$2:BO$51,2,FALSE)),"",VLOOKUP(H3207,BD!BN$2:BO$51,2,FALSE))</f>
        <v>BLOQUE 61</v>
      </c>
      <c r="J3207" s="74" t="str">
        <f t="shared" si="208"/>
        <v>AU</v>
      </c>
      <c r="K3207" s="74" t="str">
        <f t="shared" si="213"/>
        <v>YUCA</v>
      </c>
      <c r="L3207" s="74" t="str">
        <f t="shared" si="213"/>
        <v>PAD C</v>
      </c>
      <c r="M3207" s="74" t="str">
        <f t="shared" si="209"/>
        <v>YUCA-C038</v>
      </c>
      <c r="N3207" s="71" t="s">
        <v>3382</v>
      </c>
    </row>
    <row r="3208" spans="1:14" hidden="1">
      <c r="A3208" s="74" t="s">
        <v>2968</v>
      </c>
      <c r="B3208" s="74" t="s">
        <v>6160</v>
      </c>
      <c r="C3208" s="74" t="s">
        <v>3155</v>
      </c>
      <c r="D3208" s="74" t="s">
        <v>3519</v>
      </c>
      <c r="E3208" s="74" t="s">
        <v>9720</v>
      </c>
      <c r="F3208" s="74" t="s">
        <v>9721</v>
      </c>
      <c r="G3208" s="74" t="s">
        <v>9721</v>
      </c>
      <c r="H3208" s="74" t="str">
        <f t="shared" si="207"/>
        <v>B61</v>
      </c>
      <c r="I3208" s="74" t="str">
        <f>IF(ISERROR(VLOOKUP(H3208,BD!BN$2:BO$51,2,FALSE)),"",VLOOKUP(H3208,BD!BN$2:BO$51,2,FALSE))</f>
        <v>BLOQUE 61</v>
      </c>
      <c r="J3208" s="74" t="str">
        <f t="shared" si="208"/>
        <v>AU</v>
      </c>
      <c r="K3208" s="74" t="str">
        <f t="shared" si="213"/>
        <v>YUCA</v>
      </c>
      <c r="L3208" s="74" t="str">
        <f t="shared" si="213"/>
        <v>PAD C</v>
      </c>
      <c r="M3208" s="74" t="str">
        <f t="shared" si="209"/>
        <v>YUCA-C007</v>
      </c>
      <c r="N3208" s="71" t="s">
        <v>3382</v>
      </c>
    </row>
    <row r="3209" spans="1:14" hidden="1">
      <c r="A3209" s="74" t="s">
        <v>2968</v>
      </c>
      <c r="B3209" s="74" t="s">
        <v>6160</v>
      </c>
      <c r="C3209" s="74" t="s">
        <v>3155</v>
      </c>
      <c r="D3209" s="74" t="s">
        <v>3519</v>
      </c>
      <c r="E3209" s="74" t="s">
        <v>9722</v>
      </c>
      <c r="F3209" s="74" t="s">
        <v>9723</v>
      </c>
      <c r="G3209" s="74" t="s">
        <v>9723</v>
      </c>
      <c r="H3209" s="74" t="str">
        <f t="shared" si="207"/>
        <v>B61</v>
      </c>
      <c r="I3209" s="74" t="str">
        <f>IF(ISERROR(VLOOKUP(H3209,BD!BN$2:BO$51,2,FALSE)),"",VLOOKUP(H3209,BD!BN$2:BO$51,2,FALSE))</f>
        <v>BLOQUE 61</v>
      </c>
      <c r="J3209" s="74" t="str">
        <f t="shared" si="208"/>
        <v>AU</v>
      </c>
      <c r="K3209" s="74" t="str">
        <f t="shared" si="213"/>
        <v>YUCA</v>
      </c>
      <c r="L3209" s="74" t="str">
        <f t="shared" si="213"/>
        <v>PAD C</v>
      </c>
      <c r="M3209" s="74" t="str">
        <f t="shared" si="209"/>
        <v>YUCA-C019</v>
      </c>
      <c r="N3209" s="71" t="s">
        <v>3382</v>
      </c>
    </row>
    <row r="3210" spans="1:14" hidden="1">
      <c r="A3210" s="74" t="s">
        <v>2968</v>
      </c>
      <c r="B3210" s="74" t="s">
        <v>6160</v>
      </c>
      <c r="C3210" s="74" t="s">
        <v>3155</v>
      </c>
      <c r="D3210" s="74" t="s">
        <v>3519</v>
      </c>
      <c r="E3210" s="74" t="s">
        <v>9724</v>
      </c>
      <c r="F3210" s="74" t="s">
        <v>9725</v>
      </c>
      <c r="G3210" s="74" t="s">
        <v>9725</v>
      </c>
      <c r="H3210" s="74" t="str">
        <f t="shared" si="207"/>
        <v>B61</v>
      </c>
      <c r="I3210" s="74" t="str">
        <f>IF(ISERROR(VLOOKUP(H3210,BD!BN$2:BO$51,2,FALSE)),"",VLOOKUP(H3210,BD!BN$2:BO$51,2,FALSE))</f>
        <v>BLOQUE 61</v>
      </c>
      <c r="J3210" s="74" t="str">
        <f t="shared" si="208"/>
        <v>AU</v>
      </c>
      <c r="K3210" s="74" t="str">
        <f t="shared" si="213"/>
        <v>YUCA</v>
      </c>
      <c r="L3210" s="74" t="str">
        <f t="shared" si="213"/>
        <v>PAD C</v>
      </c>
      <c r="M3210" s="74" t="str">
        <f t="shared" si="209"/>
        <v>YUCA-C022</v>
      </c>
      <c r="N3210" s="71" t="s">
        <v>3382</v>
      </c>
    </row>
    <row r="3211" spans="1:14" hidden="1">
      <c r="A3211" s="74" t="s">
        <v>2968</v>
      </c>
      <c r="B3211" s="74" t="s">
        <v>6160</v>
      </c>
      <c r="C3211" s="74" t="s">
        <v>3155</v>
      </c>
      <c r="D3211" s="74" t="s">
        <v>3519</v>
      </c>
      <c r="E3211" s="74" t="s">
        <v>9726</v>
      </c>
      <c r="F3211" s="74" t="s">
        <v>9727</v>
      </c>
      <c r="G3211" s="74" t="s">
        <v>9727</v>
      </c>
      <c r="H3211" s="74" t="str">
        <f t="shared" si="207"/>
        <v>B61</v>
      </c>
      <c r="I3211" s="74" t="str">
        <f>IF(ISERROR(VLOOKUP(H3211,BD!BN$2:BO$51,2,FALSE)),"",VLOOKUP(H3211,BD!BN$2:BO$51,2,FALSE))</f>
        <v>BLOQUE 61</v>
      </c>
      <c r="J3211" s="74" t="str">
        <f t="shared" si="208"/>
        <v>AU</v>
      </c>
      <c r="K3211" s="74" t="str">
        <f t="shared" si="213"/>
        <v>YUCA</v>
      </c>
      <c r="L3211" s="74" t="str">
        <f t="shared" si="213"/>
        <v>PAD C</v>
      </c>
      <c r="M3211" s="74" t="str">
        <f t="shared" si="209"/>
        <v>YUCA-C048</v>
      </c>
      <c r="N3211" s="71" t="s">
        <v>3382</v>
      </c>
    </row>
    <row r="3212" spans="1:14" hidden="1">
      <c r="A3212" s="74" t="s">
        <v>2968</v>
      </c>
      <c r="B3212" s="74" t="s">
        <v>6160</v>
      </c>
      <c r="C3212" s="74" t="s">
        <v>3155</v>
      </c>
      <c r="D3212" s="74" t="s">
        <v>3519</v>
      </c>
      <c r="E3212" s="74" t="s">
        <v>9728</v>
      </c>
      <c r="F3212" s="74" t="s">
        <v>9729</v>
      </c>
      <c r="G3212" s="74" t="s">
        <v>9729</v>
      </c>
      <c r="H3212" s="74" t="str">
        <f t="shared" si="207"/>
        <v>B61</v>
      </c>
      <c r="I3212" s="74" t="str">
        <f>IF(ISERROR(VLOOKUP(H3212,BD!BN$2:BO$51,2,FALSE)),"",VLOOKUP(H3212,BD!BN$2:BO$51,2,FALSE))</f>
        <v>BLOQUE 61</v>
      </c>
      <c r="J3212" s="74" t="str">
        <f t="shared" si="208"/>
        <v>AU</v>
      </c>
      <c r="K3212" s="74" t="str">
        <f t="shared" si="213"/>
        <v>YUCA</v>
      </c>
      <c r="L3212" s="74" t="str">
        <f t="shared" si="213"/>
        <v>PAD C</v>
      </c>
      <c r="M3212" s="74" t="str">
        <f t="shared" si="209"/>
        <v>YUCA-C049</v>
      </c>
      <c r="N3212" s="71" t="s">
        <v>3382</v>
      </c>
    </row>
    <row r="3213" spans="1:14" hidden="1">
      <c r="A3213" s="74" t="s">
        <v>2968</v>
      </c>
      <c r="B3213" s="74" t="s">
        <v>6160</v>
      </c>
      <c r="C3213" s="74" t="s">
        <v>3155</v>
      </c>
      <c r="D3213" s="74" t="s">
        <v>3519</v>
      </c>
      <c r="E3213" s="74" t="s">
        <v>9730</v>
      </c>
      <c r="F3213" s="74" t="s">
        <v>9731</v>
      </c>
      <c r="G3213" s="74" t="s">
        <v>9731</v>
      </c>
      <c r="H3213" s="74" t="str">
        <f t="shared" si="207"/>
        <v>B61</v>
      </c>
      <c r="I3213" s="74" t="str">
        <f>IF(ISERROR(VLOOKUP(H3213,BD!BN$2:BO$51,2,FALSE)),"",VLOOKUP(H3213,BD!BN$2:BO$51,2,FALSE))</f>
        <v>BLOQUE 61</v>
      </c>
      <c r="J3213" s="74" t="str">
        <f t="shared" si="208"/>
        <v>AU</v>
      </c>
      <c r="K3213" s="74" t="str">
        <f t="shared" si="213"/>
        <v>YUCA</v>
      </c>
      <c r="L3213" s="74" t="str">
        <f t="shared" si="213"/>
        <v>PAD C</v>
      </c>
      <c r="M3213" s="74" t="str">
        <f t="shared" si="209"/>
        <v>YUCA-C041</v>
      </c>
      <c r="N3213" s="71" t="s">
        <v>3382</v>
      </c>
    </row>
    <row r="3214" spans="1:14" hidden="1">
      <c r="A3214" s="74" t="s">
        <v>2968</v>
      </c>
      <c r="B3214" s="74" t="s">
        <v>6160</v>
      </c>
      <c r="C3214" s="74" t="s">
        <v>3155</v>
      </c>
      <c r="D3214" s="74" t="s">
        <v>3519</v>
      </c>
      <c r="E3214" s="74" t="s">
        <v>9732</v>
      </c>
      <c r="F3214" s="74" t="s">
        <v>9733</v>
      </c>
      <c r="G3214" s="74" t="s">
        <v>9733</v>
      </c>
      <c r="H3214" s="74" t="str">
        <f t="shared" si="207"/>
        <v>B61</v>
      </c>
      <c r="I3214" s="74" t="str">
        <f>IF(ISERROR(VLOOKUP(H3214,BD!BN$2:BO$51,2,FALSE)),"",VLOOKUP(H3214,BD!BN$2:BO$51,2,FALSE))</f>
        <v>BLOQUE 61</v>
      </c>
      <c r="J3214" s="74" t="str">
        <f t="shared" si="208"/>
        <v>AU</v>
      </c>
      <c r="K3214" s="74" t="str">
        <f t="shared" si="213"/>
        <v>YUCA</v>
      </c>
      <c r="L3214" s="74" t="str">
        <f t="shared" si="213"/>
        <v>PAD C</v>
      </c>
      <c r="M3214" s="74" t="str">
        <f t="shared" si="209"/>
        <v>YUCA-C021</v>
      </c>
      <c r="N3214" s="71" t="s">
        <v>3382</v>
      </c>
    </row>
    <row r="3215" spans="1:14" hidden="1">
      <c r="A3215" s="74" t="s">
        <v>2968</v>
      </c>
      <c r="B3215" s="74" t="s">
        <v>6160</v>
      </c>
      <c r="C3215" s="74" t="s">
        <v>3155</v>
      </c>
      <c r="D3215" s="74" t="s">
        <v>3523</v>
      </c>
      <c r="E3215" s="74" t="s">
        <v>9734</v>
      </c>
      <c r="F3215" s="74" t="s">
        <v>9735</v>
      </c>
      <c r="G3215" s="74" t="s">
        <v>9735</v>
      </c>
      <c r="H3215" s="74" t="str">
        <f t="shared" si="207"/>
        <v>B61</v>
      </c>
      <c r="I3215" s="74" t="str">
        <f>IF(ISERROR(VLOOKUP(H3215,BD!BN$2:BO$51,2,FALSE)),"",VLOOKUP(H3215,BD!BN$2:BO$51,2,FALSE))</f>
        <v>BLOQUE 61</v>
      </c>
      <c r="J3215" s="74" t="str">
        <f t="shared" si="208"/>
        <v>AU</v>
      </c>
      <c r="K3215" s="74" t="str">
        <f t="shared" si="213"/>
        <v>YUCA</v>
      </c>
      <c r="L3215" s="74" t="str">
        <f t="shared" si="213"/>
        <v>PAD D</v>
      </c>
      <c r="M3215" s="74" t="str">
        <f t="shared" si="209"/>
        <v>YUCA-D017</v>
      </c>
      <c r="N3215" s="71" t="s">
        <v>3382</v>
      </c>
    </row>
    <row r="3216" spans="1:14" hidden="1">
      <c r="A3216" s="74" t="s">
        <v>2968</v>
      </c>
      <c r="B3216" s="74" t="s">
        <v>6160</v>
      </c>
      <c r="C3216" s="74" t="s">
        <v>3155</v>
      </c>
      <c r="D3216" s="74" t="s">
        <v>3523</v>
      </c>
      <c r="E3216" s="74" t="s">
        <v>9736</v>
      </c>
      <c r="F3216" s="74" t="s">
        <v>9737</v>
      </c>
      <c r="G3216" s="74" t="s">
        <v>9737</v>
      </c>
      <c r="H3216" s="74" t="str">
        <f t="shared" si="207"/>
        <v>B61</v>
      </c>
      <c r="I3216" s="74" t="str">
        <f>IF(ISERROR(VLOOKUP(H3216,BD!BN$2:BO$51,2,FALSE)),"",VLOOKUP(H3216,BD!BN$2:BO$51,2,FALSE))</f>
        <v>BLOQUE 61</v>
      </c>
      <c r="J3216" s="74" t="str">
        <f t="shared" si="208"/>
        <v>AU</v>
      </c>
      <c r="K3216" s="74" t="str">
        <f t="shared" si="213"/>
        <v>YUCA</v>
      </c>
      <c r="L3216" s="74" t="str">
        <f t="shared" si="213"/>
        <v>PAD D</v>
      </c>
      <c r="M3216" s="74" t="str">
        <f t="shared" si="209"/>
        <v>YUCA-D020</v>
      </c>
      <c r="N3216" s="71" t="s">
        <v>3382</v>
      </c>
    </row>
    <row r="3217" spans="1:14" hidden="1">
      <c r="A3217" s="74" t="s">
        <v>2968</v>
      </c>
      <c r="B3217" s="74" t="s">
        <v>6160</v>
      </c>
      <c r="C3217" s="74" t="s">
        <v>3155</v>
      </c>
      <c r="D3217" s="74" t="s">
        <v>3599</v>
      </c>
      <c r="E3217" s="74" t="s">
        <v>9738</v>
      </c>
      <c r="F3217" s="74" t="s">
        <v>9739</v>
      </c>
      <c r="G3217" s="74" t="s">
        <v>9739</v>
      </c>
      <c r="H3217" s="74" t="str">
        <f t="shared" si="207"/>
        <v>B61</v>
      </c>
      <c r="I3217" s="74" t="str">
        <f>IF(ISERROR(VLOOKUP(H3217,BD!BN$2:BO$51,2,FALSE)),"",VLOOKUP(H3217,BD!BN$2:BO$51,2,FALSE))</f>
        <v>BLOQUE 61</v>
      </c>
      <c r="J3217" s="74" t="str">
        <f t="shared" si="208"/>
        <v>AU</v>
      </c>
      <c r="K3217" s="74" t="str">
        <f t="shared" si="213"/>
        <v>YUCA</v>
      </c>
      <c r="L3217" s="74" t="str">
        <f t="shared" si="213"/>
        <v>PAD E</v>
      </c>
      <c r="M3217" s="74" t="str">
        <f t="shared" si="209"/>
        <v>YUCA-E009</v>
      </c>
      <c r="N3217" s="71" t="s">
        <v>3382</v>
      </c>
    </row>
    <row r="3218" spans="1:14" hidden="1">
      <c r="A3218" s="74" t="s">
        <v>2968</v>
      </c>
      <c r="B3218" s="74" t="s">
        <v>6160</v>
      </c>
      <c r="C3218" s="74" t="s">
        <v>3155</v>
      </c>
      <c r="D3218" s="74" t="s">
        <v>3599</v>
      </c>
      <c r="E3218" s="74" t="s">
        <v>9740</v>
      </c>
      <c r="F3218" s="74" t="s">
        <v>9741</v>
      </c>
      <c r="G3218" s="74" t="s">
        <v>9741</v>
      </c>
      <c r="H3218" s="74" t="str">
        <f t="shared" si="207"/>
        <v>B61</v>
      </c>
      <c r="I3218" s="74" t="str">
        <f>IF(ISERROR(VLOOKUP(H3218,BD!BN$2:BO$51,2,FALSE)),"",VLOOKUP(H3218,BD!BN$2:BO$51,2,FALSE))</f>
        <v>BLOQUE 61</v>
      </c>
      <c r="J3218" s="74" t="str">
        <f t="shared" si="208"/>
        <v>AU</v>
      </c>
      <c r="K3218" s="74" t="str">
        <f t="shared" si="213"/>
        <v>YUCA</v>
      </c>
      <c r="L3218" s="74" t="str">
        <f t="shared" si="213"/>
        <v>PAD E</v>
      </c>
      <c r="M3218" s="74" t="str">
        <f t="shared" si="209"/>
        <v>YUCA-E040</v>
      </c>
      <c r="N3218" s="71" t="s">
        <v>3382</v>
      </c>
    </row>
    <row r="3219" spans="1:14" hidden="1">
      <c r="A3219" s="74" t="s">
        <v>2968</v>
      </c>
      <c r="B3219" s="74" t="s">
        <v>6160</v>
      </c>
      <c r="C3219" s="74" t="s">
        <v>3155</v>
      </c>
      <c r="D3219" s="74" t="s">
        <v>3599</v>
      </c>
      <c r="E3219" s="74" t="s">
        <v>9742</v>
      </c>
      <c r="F3219" s="74" t="s">
        <v>9743</v>
      </c>
      <c r="G3219" s="74" t="s">
        <v>9743</v>
      </c>
      <c r="H3219" s="74" t="str">
        <f t="shared" si="207"/>
        <v>B61</v>
      </c>
      <c r="I3219" s="74" t="str">
        <f>IF(ISERROR(VLOOKUP(H3219,BD!BN$2:BO$51,2,FALSE)),"",VLOOKUP(H3219,BD!BN$2:BO$51,2,FALSE))</f>
        <v>BLOQUE 61</v>
      </c>
      <c r="J3219" s="74" t="str">
        <f t="shared" si="208"/>
        <v>AU</v>
      </c>
      <c r="K3219" s="74" t="str">
        <f t="shared" si="213"/>
        <v>YUCA</v>
      </c>
      <c r="L3219" s="74" t="str">
        <f t="shared" si="213"/>
        <v>PAD E</v>
      </c>
      <c r="M3219" s="74" t="str">
        <f t="shared" si="209"/>
        <v>YUCA-E028</v>
      </c>
      <c r="N3219" s="71" t="s">
        <v>3382</v>
      </c>
    </row>
    <row r="3220" spans="1:14" hidden="1">
      <c r="A3220" s="74" t="s">
        <v>2968</v>
      </c>
      <c r="B3220" s="74" t="s">
        <v>6160</v>
      </c>
      <c r="C3220" s="74" t="s">
        <v>3155</v>
      </c>
      <c r="D3220" s="74" t="s">
        <v>3599</v>
      </c>
      <c r="E3220" s="74" t="s">
        <v>9742</v>
      </c>
      <c r="F3220" s="74" t="s">
        <v>9743</v>
      </c>
      <c r="G3220" s="74" t="s">
        <v>9744</v>
      </c>
      <c r="H3220" s="74" t="str">
        <f t="shared" si="207"/>
        <v>B61</v>
      </c>
      <c r="I3220" s="74" t="str">
        <f>IF(ISERROR(VLOOKUP(H3220,BD!BN$2:BO$51,2,FALSE)),"",VLOOKUP(H3220,BD!BN$2:BO$51,2,FALSE))</f>
        <v>BLOQUE 61</v>
      </c>
      <c r="J3220" s="74" t="str">
        <f t="shared" si="208"/>
        <v>AU</v>
      </c>
      <c r="K3220" s="74" t="str">
        <f t="shared" si="213"/>
        <v>YUCA</v>
      </c>
      <c r="L3220" s="74" t="str">
        <f t="shared" si="213"/>
        <v>PAD E</v>
      </c>
      <c r="M3220" s="74" t="str">
        <f t="shared" si="209"/>
        <v>YUCA-E028S1</v>
      </c>
      <c r="N3220" s="71" t="s">
        <v>3382</v>
      </c>
    </row>
    <row r="3221" spans="1:14" hidden="1">
      <c r="A3221" s="74" t="s">
        <v>2968</v>
      </c>
      <c r="B3221" s="74" t="s">
        <v>6160</v>
      </c>
      <c r="C3221" s="74" t="s">
        <v>3155</v>
      </c>
      <c r="D3221" s="74" t="s">
        <v>3602</v>
      </c>
      <c r="E3221" s="74" t="s">
        <v>9745</v>
      </c>
      <c r="F3221" s="74" t="s">
        <v>9746</v>
      </c>
      <c r="G3221" s="74" t="s">
        <v>9746</v>
      </c>
      <c r="H3221" s="74" t="str">
        <f t="shared" si="207"/>
        <v>B61</v>
      </c>
      <c r="I3221" s="74" t="str">
        <f>IF(ISERROR(VLOOKUP(H3221,BD!BN$2:BO$51,2,FALSE)),"",VLOOKUP(H3221,BD!BN$2:BO$51,2,FALSE))</f>
        <v>BLOQUE 61</v>
      </c>
      <c r="J3221" s="74" t="str">
        <f t="shared" si="208"/>
        <v>AU</v>
      </c>
      <c r="K3221" s="74" t="str">
        <f t="shared" si="213"/>
        <v>YUCA</v>
      </c>
      <c r="L3221" s="74" t="str">
        <f t="shared" si="213"/>
        <v>PAD F</v>
      </c>
      <c r="M3221" s="74" t="str">
        <f t="shared" ref="M3221:M3284" si="214">+IF(F3221=F3220,E3221&amp;RIGHT(G3221,2),E3221)</f>
        <v>YUCA-F026</v>
      </c>
      <c r="N3221" s="71" t="s">
        <v>3382</v>
      </c>
    </row>
    <row r="3222" spans="1:14" hidden="1">
      <c r="A3222" s="74" t="s">
        <v>2968</v>
      </c>
      <c r="B3222" s="74" t="s">
        <v>6160</v>
      </c>
      <c r="C3222" s="74" t="s">
        <v>3155</v>
      </c>
      <c r="D3222" s="74" t="s">
        <v>3602</v>
      </c>
      <c r="E3222" s="74" t="s">
        <v>9747</v>
      </c>
      <c r="F3222" s="74" t="s">
        <v>9748</v>
      </c>
      <c r="G3222" s="74" t="s">
        <v>9748</v>
      </c>
      <c r="H3222" s="74" t="str">
        <f t="shared" si="207"/>
        <v>B61</v>
      </c>
      <c r="I3222" s="74" t="str">
        <f>IF(ISERROR(VLOOKUP(H3222,BD!BN$2:BO$51,2,FALSE)),"",VLOOKUP(H3222,BD!BN$2:BO$51,2,FALSE))</f>
        <v>BLOQUE 61</v>
      </c>
      <c r="J3222" s="74" t="str">
        <f t="shared" si="208"/>
        <v>AU</v>
      </c>
      <c r="K3222" s="74" t="str">
        <f t="shared" si="213"/>
        <v>YUCA</v>
      </c>
      <c r="L3222" s="74" t="str">
        <f t="shared" si="213"/>
        <v>PAD F</v>
      </c>
      <c r="M3222" s="74" t="str">
        <f t="shared" si="214"/>
        <v>YUCA-F029</v>
      </c>
      <c r="N3222" s="71" t="s">
        <v>3382</v>
      </c>
    </row>
    <row r="3223" spans="1:14" hidden="1">
      <c r="A3223" s="74" t="s">
        <v>2968</v>
      </c>
      <c r="B3223" s="74" t="s">
        <v>6160</v>
      </c>
      <c r="C3223" s="74" t="s">
        <v>3155</v>
      </c>
      <c r="D3223" s="74" t="s">
        <v>3602</v>
      </c>
      <c r="E3223" s="74" t="s">
        <v>9747</v>
      </c>
      <c r="F3223" s="74" t="s">
        <v>9748</v>
      </c>
      <c r="G3223" s="74" t="s">
        <v>9749</v>
      </c>
      <c r="H3223" s="74" t="str">
        <f t="shared" si="207"/>
        <v>B61</v>
      </c>
      <c r="I3223" s="74" t="str">
        <f>IF(ISERROR(VLOOKUP(H3223,BD!BN$2:BO$51,2,FALSE)),"",VLOOKUP(H3223,BD!BN$2:BO$51,2,FALSE))</f>
        <v>BLOQUE 61</v>
      </c>
      <c r="J3223" s="74" t="str">
        <f t="shared" si="208"/>
        <v>AU</v>
      </c>
      <c r="K3223" s="74" t="str">
        <f t="shared" si="213"/>
        <v>YUCA</v>
      </c>
      <c r="L3223" s="74" t="str">
        <f t="shared" si="213"/>
        <v>PAD F</v>
      </c>
      <c r="M3223" s="74" t="str">
        <f t="shared" si="214"/>
        <v>YUCA-F029S1</v>
      </c>
      <c r="N3223" s="71" t="s">
        <v>3382</v>
      </c>
    </row>
    <row r="3224" spans="1:14" hidden="1">
      <c r="A3224" s="74" t="s">
        <v>2968</v>
      </c>
      <c r="B3224" s="74" t="s">
        <v>6160</v>
      </c>
      <c r="C3224" s="74" t="s">
        <v>3155</v>
      </c>
      <c r="D3224" s="74" t="s">
        <v>3602</v>
      </c>
      <c r="E3224" s="74" t="s">
        <v>9750</v>
      </c>
      <c r="F3224" s="74" t="s">
        <v>9751</v>
      </c>
      <c r="G3224" s="74" t="s">
        <v>9751</v>
      </c>
      <c r="H3224" s="74" t="str">
        <f t="shared" si="207"/>
        <v>B61</v>
      </c>
      <c r="I3224" s="74" t="str">
        <f>IF(ISERROR(VLOOKUP(H3224,BD!BN$2:BO$51,2,FALSE)),"",VLOOKUP(H3224,BD!BN$2:BO$51,2,FALSE))</f>
        <v>BLOQUE 61</v>
      </c>
      <c r="J3224" s="74" t="str">
        <f t="shared" si="208"/>
        <v>AU</v>
      </c>
      <c r="K3224" s="74" t="str">
        <f t="shared" si="213"/>
        <v>YUCA</v>
      </c>
      <c r="L3224" s="74" t="str">
        <f t="shared" si="213"/>
        <v>PAD F</v>
      </c>
      <c r="M3224" s="74" t="str">
        <f t="shared" si="214"/>
        <v>YUCA-F030</v>
      </c>
      <c r="N3224" s="71" t="s">
        <v>3382</v>
      </c>
    </row>
    <row r="3225" spans="1:14" hidden="1">
      <c r="A3225" s="74" t="s">
        <v>2968</v>
      </c>
      <c r="B3225" s="74" t="s">
        <v>6160</v>
      </c>
      <c r="C3225" s="74" t="s">
        <v>3155</v>
      </c>
      <c r="D3225" s="74" t="s">
        <v>3602</v>
      </c>
      <c r="E3225" s="74" t="s">
        <v>9752</v>
      </c>
      <c r="F3225" s="74" t="s">
        <v>9753</v>
      </c>
      <c r="G3225" s="74" t="s">
        <v>9753</v>
      </c>
      <c r="H3225" s="74" t="str">
        <f t="shared" si="207"/>
        <v>B61</v>
      </c>
      <c r="I3225" s="74" t="str">
        <f>IF(ISERROR(VLOOKUP(H3225,BD!BN$2:BO$51,2,FALSE)),"",VLOOKUP(H3225,BD!BN$2:BO$51,2,FALSE))</f>
        <v>BLOQUE 61</v>
      </c>
      <c r="J3225" s="74" t="str">
        <f t="shared" si="208"/>
        <v>AU</v>
      </c>
      <c r="K3225" s="74" t="str">
        <f t="shared" si="213"/>
        <v>YUCA</v>
      </c>
      <c r="L3225" s="74" t="str">
        <f t="shared" si="213"/>
        <v>PAD F</v>
      </c>
      <c r="M3225" s="74" t="str">
        <f t="shared" si="214"/>
        <v>YUCA-F032</v>
      </c>
      <c r="N3225" s="71" t="s">
        <v>3382</v>
      </c>
    </row>
    <row r="3226" spans="1:14" hidden="1">
      <c r="A3226" s="74" t="s">
        <v>2968</v>
      </c>
      <c r="B3226" s="74" t="s">
        <v>6160</v>
      </c>
      <c r="C3226" s="74" t="s">
        <v>3155</v>
      </c>
      <c r="D3226" s="74" t="s">
        <v>3602</v>
      </c>
      <c r="E3226" s="74" t="s">
        <v>9754</v>
      </c>
      <c r="F3226" s="74" t="s">
        <v>9755</v>
      </c>
      <c r="G3226" s="74" t="s">
        <v>9755</v>
      </c>
      <c r="H3226" s="74" t="str">
        <f t="shared" si="207"/>
        <v>B61</v>
      </c>
      <c r="I3226" s="74" t="str">
        <f>IF(ISERROR(VLOOKUP(H3226,BD!BN$2:BO$51,2,FALSE)),"",VLOOKUP(H3226,BD!BN$2:BO$51,2,FALSE))</f>
        <v>BLOQUE 61</v>
      </c>
      <c r="J3226" s="74" t="str">
        <f t="shared" si="208"/>
        <v>AU</v>
      </c>
      <c r="K3226" s="74" t="str">
        <f t="shared" si="213"/>
        <v>YUCA</v>
      </c>
      <c r="L3226" s="74" t="str">
        <f t="shared" si="213"/>
        <v>PAD F</v>
      </c>
      <c r="M3226" s="74" t="str">
        <f t="shared" si="214"/>
        <v>YUCA-F031</v>
      </c>
      <c r="N3226" s="71" t="s">
        <v>3382</v>
      </c>
    </row>
    <row r="3227" spans="1:14" hidden="1">
      <c r="A3227" s="74" t="s">
        <v>2968</v>
      </c>
      <c r="B3227" s="74" t="s">
        <v>6160</v>
      </c>
      <c r="C3227" s="74" t="s">
        <v>3155</v>
      </c>
      <c r="D3227" s="74" t="s">
        <v>3605</v>
      </c>
      <c r="E3227" s="74" t="s">
        <v>9756</v>
      </c>
      <c r="F3227" s="74" t="s">
        <v>9757</v>
      </c>
      <c r="G3227" s="74" t="s">
        <v>9757</v>
      </c>
      <c r="H3227" s="74" t="str">
        <f t="shared" si="207"/>
        <v>B61</v>
      </c>
      <c r="I3227" s="74" t="str">
        <f>IF(ISERROR(VLOOKUP(H3227,BD!BN$2:BO$51,2,FALSE)),"",VLOOKUP(H3227,BD!BN$2:BO$51,2,FALSE))</f>
        <v>BLOQUE 61</v>
      </c>
      <c r="J3227" s="74" t="str">
        <f t="shared" si="208"/>
        <v>AU</v>
      </c>
      <c r="K3227" s="74" t="str">
        <f t="shared" si="213"/>
        <v>YUCA</v>
      </c>
      <c r="L3227" s="74" t="str">
        <f t="shared" si="213"/>
        <v>PAD G</v>
      </c>
      <c r="M3227" s="74" t="str">
        <f t="shared" si="214"/>
        <v>YUCA-G035</v>
      </c>
      <c r="N3227" s="71" t="s">
        <v>3382</v>
      </c>
    </row>
    <row r="3228" spans="1:14" hidden="1">
      <c r="A3228" s="74" t="s">
        <v>2968</v>
      </c>
      <c r="B3228" s="74" t="s">
        <v>6160</v>
      </c>
      <c r="C3228" s="74" t="s">
        <v>3155</v>
      </c>
      <c r="D3228" s="74" t="s">
        <v>3605</v>
      </c>
      <c r="E3228" s="74" t="s">
        <v>9758</v>
      </c>
      <c r="F3228" s="74" t="s">
        <v>9759</v>
      </c>
      <c r="G3228" s="74" t="s">
        <v>9759</v>
      </c>
      <c r="H3228" s="74" t="str">
        <f t="shared" si="207"/>
        <v>B61</v>
      </c>
      <c r="I3228" s="74" t="str">
        <f>IF(ISERROR(VLOOKUP(H3228,BD!BN$2:BO$51,2,FALSE)),"",VLOOKUP(H3228,BD!BN$2:BO$51,2,FALSE))</f>
        <v>BLOQUE 61</v>
      </c>
      <c r="J3228" s="74" t="str">
        <f t="shared" si="208"/>
        <v>AU</v>
      </c>
      <c r="K3228" s="74" t="str">
        <f t="shared" si="213"/>
        <v>YUCA</v>
      </c>
      <c r="L3228" s="74" t="str">
        <f t="shared" si="213"/>
        <v>PAD G</v>
      </c>
      <c r="M3228" s="74" t="str">
        <f t="shared" si="214"/>
        <v>YUCA-G027</v>
      </c>
      <c r="N3228" s="71" t="s">
        <v>3382</v>
      </c>
    </row>
    <row r="3229" spans="1:14" hidden="1">
      <c r="A3229" s="74" t="s">
        <v>2968</v>
      </c>
      <c r="B3229" s="74" t="s">
        <v>6160</v>
      </c>
      <c r="C3229" s="74" t="s">
        <v>3155</v>
      </c>
      <c r="D3229" s="74" t="s">
        <v>3605</v>
      </c>
      <c r="E3229" s="74" t="s">
        <v>9760</v>
      </c>
      <c r="F3229" s="74" t="s">
        <v>9761</v>
      </c>
      <c r="G3229" s="74" t="s">
        <v>9761</v>
      </c>
      <c r="H3229" s="74" t="str">
        <f t="shared" ref="H3229:H3302" si="215">+A3229</f>
        <v>B61</v>
      </c>
      <c r="I3229" s="74" t="str">
        <f>IF(ISERROR(VLOOKUP(H3229,BD!BN$2:BO$51,2,FALSE)),"",VLOOKUP(H3229,BD!BN$2:BO$51,2,FALSE))</f>
        <v>BLOQUE 61</v>
      </c>
      <c r="J3229" s="74" t="str">
        <f t="shared" ref="J3229:J3302" si="216">IF(B3229="","",B3229)</f>
        <v>AU</v>
      </c>
      <c r="K3229" s="74" t="str">
        <f t="shared" si="213"/>
        <v>YUCA</v>
      </c>
      <c r="L3229" s="74" t="str">
        <f t="shared" si="213"/>
        <v>PAD G</v>
      </c>
      <c r="M3229" s="74" t="str">
        <f t="shared" si="214"/>
        <v>YUCA-G034</v>
      </c>
      <c r="N3229" s="71" t="s">
        <v>3382</v>
      </c>
    </row>
    <row r="3230" spans="1:14" hidden="1">
      <c r="A3230" s="74" t="s">
        <v>2968</v>
      </c>
      <c r="B3230" s="74" t="s">
        <v>6160</v>
      </c>
      <c r="C3230" s="74" t="s">
        <v>3155</v>
      </c>
      <c r="D3230" s="74" t="s">
        <v>3605</v>
      </c>
      <c r="E3230" s="74" t="s">
        <v>9762</v>
      </c>
      <c r="F3230" s="74" t="s">
        <v>9763</v>
      </c>
      <c r="G3230" s="74" t="s">
        <v>9763</v>
      </c>
      <c r="H3230" s="74" t="str">
        <f t="shared" si="215"/>
        <v>B61</v>
      </c>
      <c r="I3230" s="74" t="str">
        <f>IF(ISERROR(VLOOKUP(H3230,BD!BN$2:BO$51,2,FALSE)),"",VLOOKUP(H3230,BD!BN$2:BO$51,2,FALSE))</f>
        <v>BLOQUE 61</v>
      </c>
      <c r="J3230" s="74" t="str">
        <f t="shared" si="216"/>
        <v>AU</v>
      </c>
      <c r="K3230" s="74" t="str">
        <f t="shared" si="213"/>
        <v>YUCA</v>
      </c>
      <c r="L3230" s="74" t="str">
        <f t="shared" si="213"/>
        <v>PAD G</v>
      </c>
      <c r="M3230" s="74" t="str">
        <f t="shared" si="214"/>
        <v>YUCA-G036</v>
      </c>
      <c r="N3230" s="71" t="s">
        <v>3382</v>
      </c>
    </row>
    <row r="3231" spans="1:14" hidden="1">
      <c r="A3231" s="74" t="s">
        <v>2968</v>
      </c>
      <c r="B3231" s="74" t="s">
        <v>6160</v>
      </c>
      <c r="C3231" s="74" t="s">
        <v>3155</v>
      </c>
      <c r="D3231" s="74" t="s">
        <v>3605</v>
      </c>
      <c r="E3231" s="74" t="s">
        <v>9764</v>
      </c>
      <c r="F3231" s="74" t="s">
        <v>9765</v>
      </c>
      <c r="G3231" s="74" t="s">
        <v>9765</v>
      </c>
      <c r="H3231" s="74" t="str">
        <f t="shared" si="215"/>
        <v>B61</v>
      </c>
      <c r="I3231" s="74" t="str">
        <f>IF(ISERROR(VLOOKUP(H3231,BD!BN$2:BO$51,2,FALSE)),"",VLOOKUP(H3231,BD!BN$2:BO$51,2,FALSE))</f>
        <v>BLOQUE 61</v>
      </c>
      <c r="J3231" s="74" t="str">
        <f t="shared" si="216"/>
        <v>AU</v>
      </c>
      <c r="K3231" s="74" t="str">
        <f t="shared" si="213"/>
        <v>YUCA</v>
      </c>
      <c r="L3231" s="74" t="str">
        <f t="shared" si="213"/>
        <v>PAD G</v>
      </c>
      <c r="M3231" s="74" t="str">
        <f t="shared" si="214"/>
        <v>YUCA-G033</v>
      </c>
      <c r="N3231" s="71" t="s">
        <v>3382</v>
      </c>
    </row>
    <row r="3232" spans="1:14" hidden="1">
      <c r="A3232" s="74" t="s">
        <v>2968</v>
      </c>
      <c r="B3232" s="74" t="s">
        <v>6160</v>
      </c>
      <c r="C3232" s="74" t="s">
        <v>3148</v>
      </c>
      <c r="D3232" s="74" t="s">
        <v>9766</v>
      </c>
      <c r="E3232" s="74" t="s">
        <v>9767</v>
      </c>
      <c r="F3232" s="74" t="s">
        <v>9768</v>
      </c>
      <c r="G3232" s="74" t="s">
        <v>9768</v>
      </c>
      <c r="H3232" s="74" t="str">
        <f t="shared" si="215"/>
        <v>B61</v>
      </c>
      <c r="I3232" s="74" t="str">
        <f>IF(ISERROR(VLOOKUP(H3232,BD!BN$2:BO$51,2,FALSE)),"",VLOOKUP(H3232,BD!BN$2:BO$51,2,FALSE))</f>
        <v>BLOQUE 61</v>
      </c>
      <c r="J3232" s="74" t="str">
        <f t="shared" si="216"/>
        <v>AU</v>
      </c>
      <c r="K3232" s="74" t="str">
        <f t="shared" si="213"/>
        <v>YULEBRA</v>
      </c>
      <c r="L3232" s="74" t="str">
        <f t="shared" si="213"/>
        <v xml:space="preserve">PAD </v>
      </c>
      <c r="M3232" s="74" t="str">
        <f t="shared" si="214"/>
        <v>YULEBRA-001</v>
      </c>
      <c r="N3232" s="71" t="s">
        <v>3382</v>
      </c>
    </row>
    <row r="3233" spans="1:14" hidden="1">
      <c r="A3233" s="74" t="s">
        <v>2968</v>
      </c>
      <c r="B3233" s="74" t="s">
        <v>6160</v>
      </c>
      <c r="C3233" s="74" t="s">
        <v>3148</v>
      </c>
      <c r="D3233" s="74" t="s">
        <v>9766</v>
      </c>
      <c r="E3233" s="74" t="s">
        <v>9769</v>
      </c>
      <c r="F3233" s="74" t="s">
        <v>9770</v>
      </c>
      <c r="G3233" s="74" t="s">
        <v>9770</v>
      </c>
      <c r="H3233" s="74" t="str">
        <f t="shared" si="215"/>
        <v>B61</v>
      </c>
      <c r="I3233" s="74" t="str">
        <f>IF(ISERROR(VLOOKUP(H3233,BD!BN$2:BO$51,2,FALSE)),"",VLOOKUP(H3233,BD!BN$2:BO$51,2,FALSE))</f>
        <v>BLOQUE 61</v>
      </c>
      <c r="J3233" s="74" t="str">
        <f t="shared" si="216"/>
        <v>AU</v>
      </c>
      <c r="K3233" s="74" t="str">
        <f t="shared" si="213"/>
        <v>YULEBRA</v>
      </c>
      <c r="L3233" s="74" t="str">
        <f t="shared" si="213"/>
        <v xml:space="preserve">PAD </v>
      </c>
      <c r="M3233" s="74" t="str">
        <f t="shared" si="214"/>
        <v>YULEBRA-007</v>
      </c>
      <c r="N3233" s="71" t="s">
        <v>3382</v>
      </c>
    </row>
    <row r="3234" spans="1:14" hidden="1">
      <c r="A3234" s="74" t="s">
        <v>2968</v>
      </c>
      <c r="B3234" s="74" t="s">
        <v>6160</v>
      </c>
      <c r="C3234" s="74" t="s">
        <v>3148</v>
      </c>
      <c r="D3234" s="74" t="s">
        <v>9766</v>
      </c>
      <c r="E3234" s="74" t="s">
        <v>9771</v>
      </c>
      <c r="F3234" s="74" t="s">
        <v>9772</v>
      </c>
      <c r="G3234" s="74" t="s">
        <v>9772</v>
      </c>
      <c r="H3234" s="74" t="str">
        <f t="shared" si="215"/>
        <v>B61</v>
      </c>
      <c r="I3234" s="74" t="str">
        <f>IF(ISERROR(VLOOKUP(H3234,BD!BN$2:BO$51,2,FALSE)),"",VLOOKUP(H3234,BD!BN$2:BO$51,2,FALSE))</f>
        <v>BLOQUE 61</v>
      </c>
      <c r="J3234" s="74" t="str">
        <f t="shared" si="216"/>
        <v>AU</v>
      </c>
      <c r="K3234" s="74" t="str">
        <f t="shared" si="213"/>
        <v>YULEBRA</v>
      </c>
      <c r="L3234" s="74" t="str">
        <f t="shared" si="213"/>
        <v xml:space="preserve">PAD </v>
      </c>
      <c r="M3234" s="74" t="str">
        <f t="shared" si="214"/>
        <v>YULEBRA-006</v>
      </c>
      <c r="N3234" s="71" t="s">
        <v>3382</v>
      </c>
    </row>
    <row r="3235" spans="1:14" hidden="1">
      <c r="A3235" s="74" t="s">
        <v>2968</v>
      </c>
      <c r="B3235" s="74" t="s">
        <v>6160</v>
      </c>
      <c r="C3235" s="74" t="s">
        <v>3148</v>
      </c>
      <c r="D3235" s="74" t="s">
        <v>3489</v>
      </c>
      <c r="E3235" s="74" t="s">
        <v>9773</v>
      </c>
      <c r="F3235" s="74" t="s">
        <v>9774</v>
      </c>
      <c r="G3235" s="74" t="s">
        <v>9774</v>
      </c>
      <c r="H3235" s="74" t="str">
        <f t="shared" si="215"/>
        <v>B61</v>
      </c>
      <c r="I3235" s="74" t="str">
        <f>IF(ISERROR(VLOOKUP(H3235,BD!BN$2:BO$51,2,FALSE)),"",VLOOKUP(H3235,BD!BN$2:BO$51,2,FALSE))</f>
        <v>BLOQUE 61</v>
      </c>
      <c r="J3235" s="74" t="str">
        <f t="shared" si="216"/>
        <v>AU</v>
      </c>
      <c r="K3235" s="74" t="str">
        <f t="shared" si="213"/>
        <v>YULEBRA</v>
      </c>
      <c r="L3235" s="74" t="str">
        <f t="shared" si="213"/>
        <v>PAD A</v>
      </c>
      <c r="M3235" s="74" t="str">
        <f t="shared" si="214"/>
        <v>YULEBRA-A002</v>
      </c>
      <c r="N3235" s="71" t="s">
        <v>3382</v>
      </c>
    </row>
    <row r="3236" spans="1:14" hidden="1">
      <c r="A3236" s="74" t="s">
        <v>2968</v>
      </c>
      <c r="B3236" s="74" t="s">
        <v>6160</v>
      </c>
      <c r="C3236" s="74" t="s">
        <v>3148</v>
      </c>
      <c r="D3236" s="74" t="s">
        <v>3489</v>
      </c>
      <c r="E3236" s="74" t="s">
        <v>9775</v>
      </c>
      <c r="F3236" s="74" t="s">
        <v>9776</v>
      </c>
      <c r="G3236" s="74" t="s">
        <v>9776</v>
      </c>
      <c r="H3236" s="74" t="str">
        <f t="shared" si="215"/>
        <v>B61</v>
      </c>
      <c r="I3236" s="74" t="str">
        <f>IF(ISERROR(VLOOKUP(H3236,BD!BN$2:BO$51,2,FALSE)),"",VLOOKUP(H3236,BD!BN$2:BO$51,2,FALSE))</f>
        <v>BLOQUE 61</v>
      </c>
      <c r="J3236" s="74" t="str">
        <f t="shared" si="216"/>
        <v>AU</v>
      </c>
      <c r="K3236" s="74" t="str">
        <f t="shared" si="213"/>
        <v>YULEBRA</v>
      </c>
      <c r="L3236" s="74" t="str">
        <f t="shared" si="213"/>
        <v>PAD A</v>
      </c>
      <c r="M3236" s="74" t="str">
        <f t="shared" si="214"/>
        <v>YULEBRA-A008</v>
      </c>
      <c r="N3236" s="71" t="s">
        <v>3382</v>
      </c>
    </row>
    <row r="3237" spans="1:14" hidden="1">
      <c r="A3237" s="74" t="s">
        <v>2968</v>
      </c>
      <c r="B3237" s="74" t="s">
        <v>6160</v>
      </c>
      <c r="C3237" s="74" t="s">
        <v>3148</v>
      </c>
      <c r="D3237" s="74" t="s">
        <v>3489</v>
      </c>
      <c r="E3237" s="74" t="s">
        <v>9777</v>
      </c>
      <c r="F3237" s="74" t="s">
        <v>9778</v>
      </c>
      <c r="G3237" s="74" t="s">
        <v>9778</v>
      </c>
      <c r="H3237" s="74" t="str">
        <f t="shared" si="215"/>
        <v>B61</v>
      </c>
      <c r="I3237" s="74" t="str">
        <f>IF(ISERROR(VLOOKUP(H3237,BD!BN$2:BO$51,2,FALSE)),"",VLOOKUP(H3237,BD!BN$2:BO$51,2,FALSE))</f>
        <v>BLOQUE 61</v>
      </c>
      <c r="J3237" s="74" t="str">
        <f t="shared" si="216"/>
        <v>AU</v>
      </c>
      <c r="K3237" s="74" t="str">
        <f t="shared" si="213"/>
        <v>YULEBRA</v>
      </c>
      <c r="L3237" s="74" t="str">
        <f t="shared" si="213"/>
        <v>PAD A</v>
      </c>
      <c r="M3237" s="74" t="str">
        <f t="shared" si="214"/>
        <v>YULEBRA-A009</v>
      </c>
      <c r="N3237" s="71" t="s">
        <v>3382</v>
      </c>
    </row>
    <row r="3238" spans="1:14" hidden="1">
      <c r="A3238" s="74" t="s">
        <v>2968</v>
      </c>
      <c r="B3238" s="74" t="s">
        <v>6160</v>
      </c>
      <c r="C3238" s="74" t="s">
        <v>3148</v>
      </c>
      <c r="D3238" s="74" t="s">
        <v>3489</v>
      </c>
      <c r="E3238" s="74" t="s">
        <v>9779</v>
      </c>
      <c r="F3238" s="74" t="s">
        <v>9780</v>
      </c>
      <c r="G3238" s="74" t="s">
        <v>9780</v>
      </c>
      <c r="H3238" s="74" t="str">
        <f t="shared" si="215"/>
        <v>B61</v>
      </c>
      <c r="I3238" s="74" t="str">
        <f>IF(ISERROR(VLOOKUP(H3238,BD!BN$2:BO$51,2,FALSE)),"",VLOOKUP(H3238,BD!BN$2:BO$51,2,FALSE))</f>
        <v>BLOQUE 61</v>
      </c>
      <c r="J3238" s="74" t="str">
        <f t="shared" si="216"/>
        <v>AU</v>
      </c>
      <c r="K3238" s="74" t="str">
        <f t="shared" si="213"/>
        <v>YULEBRA</v>
      </c>
      <c r="L3238" s="74" t="str">
        <f t="shared" si="213"/>
        <v>PAD A</v>
      </c>
      <c r="M3238" s="74" t="str">
        <f t="shared" si="214"/>
        <v>YULEBRA-A015</v>
      </c>
      <c r="N3238" s="71" t="s">
        <v>3382</v>
      </c>
    </row>
    <row r="3239" spans="1:14" hidden="1">
      <c r="A3239" s="74" t="s">
        <v>2968</v>
      </c>
      <c r="B3239" s="74" t="s">
        <v>6160</v>
      </c>
      <c r="C3239" s="74" t="s">
        <v>3148</v>
      </c>
      <c r="D3239" s="74" t="s">
        <v>3489</v>
      </c>
      <c r="E3239" s="74" t="s">
        <v>9781</v>
      </c>
      <c r="F3239" s="74" t="s">
        <v>9782</v>
      </c>
      <c r="G3239" s="74" t="s">
        <v>9782</v>
      </c>
      <c r="H3239" s="74" t="str">
        <f t="shared" si="215"/>
        <v>B61</v>
      </c>
      <c r="I3239" s="74" t="str">
        <f>IF(ISERROR(VLOOKUP(H3239,BD!BN$2:BO$51,2,FALSE)),"",VLOOKUP(H3239,BD!BN$2:BO$51,2,FALSE))</f>
        <v>BLOQUE 61</v>
      </c>
      <c r="J3239" s="74" t="str">
        <f t="shared" si="216"/>
        <v>AU</v>
      </c>
      <c r="K3239" s="74" t="str">
        <f t="shared" si="213"/>
        <v>YULEBRA</v>
      </c>
      <c r="L3239" s="74" t="str">
        <f t="shared" si="213"/>
        <v>PAD A</v>
      </c>
      <c r="M3239" s="74" t="str">
        <f t="shared" si="214"/>
        <v>YULEBRA-A016</v>
      </c>
      <c r="N3239" s="71" t="s">
        <v>3382</v>
      </c>
    </row>
    <row r="3240" spans="1:14" hidden="1">
      <c r="A3240" s="74" t="s">
        <v>2968</v>
      </c>
      <c r="B3240" s="74" t="s">
        <v>6160</v>
      </c>
      <c r="C3240" s="74" t="s">
        <v>3148</v>
      </c>
      <c r="D3240" s="74" t="s">
        <v>3489</v>
      </c>
      <c r="E3240" s="74" t="s">
        <v>9783</v>
      </c>
      <c r="F3240" s="74" t="s">
        <v>9784</v>
      </c>
      <c r="G3240" s="74" t="s">
        <v>9784</v>
      </c>
      <c r="H3240" s="74" t="str">
        <f t="shared" si="215"/>
        <v>B61</v>
      </c>
      <c r="I3240" s="74" t="str">
        <f>IF(ISERROR(VLOOKUP(H3240,BD!BN$2:BO$51,2,FALSE)),"",VLOOKUP(H3240,BD!BN$2:BO$51,2,FALSE))</f>
        <v>BLOQUE 61</v>
      </c>
      <c r="J3240" s="74" t="str">
        <f t="shared" si="216"/>
        <v>AU</v>
      </c>
      <c r="K3240" s="74" t="str">
        <f t="shared" si="213"/>
        <v>YULEBRA</v>
      </c>
      <c r="L3240" s="74" t="str">
        <f t="shared" si="213"/>
        <v>PAD A</v>
      </c>
      <c r="M3240" s="74" t="str">
        <f t="shared" si="214"/>
        <v>YULEBRA-A019</v>
      </c>
      <c r="N3240" s="71" t="s">
        <v>3382</v>
      </c>
    </row>
    <row r="3241" spans="1:14" hidden="1">
      <c r="A3241" s="74" t="s">
        <v>2968</v>
      </c>
      <c r="B3241" s="74" t="s">
        <v>6160</v>
      </c>
      <c r="C3241" s="74" t="s">
        <v>3148</v>
      </c>
      <c r="D3241" s="74" t="s">
        <v>3489</v>
      </c>
      <c r="E3241" s="74" t="s">
        <v>9785</v>
      </c>
      <c r="F3241" s="74" t="s">
        <v>9786</v>
      </c>
      <c r="G3241" s="74" t="s">
        <v>9786</v>
      </c>
      <c r="H3241" s="74" t="str">
        <f t="shared" si="215"/>
        <v>B61</v>
      </c>
      <c r="I3241" s="74" t="str">
        <f>IF(ISERROR(VLOOKUP(H3241,BD!BN$2:BO$51,2,FALSE)),"",VLOOKUP(H3241,BD!BN$2:BO$51,2,FALSE))</f>
        <v>BLOQUE 61</v>
      </c>
      <c r="J3241" s="74" t="str">
        <f t="shared" si="216"/>
        <v>AU</v>
      </c>
      <c r="K3241" s="74" t="str">
        <f t="shared" si="213"/>
        <v>YULEBRA</v>
      </c>
      <c r="L3241" s="74" t="str">
        <f t="shared" si="213"/>
        <v>PAD A</v>
      </c>
      <c r="M3241" s="74" t="str">
        <f t="shared" si="214"/>
        <v>YULEBRA-A020</v>
      </c>
      <c r="N3241" s="71" t="s">
        <v>3382</v>
      </c>
    </row>
    <row r="3242" spans="1:14" hidden="1">
      <c r="A3242" s="74" t="s">
        <v>2968</v>
      </c>
      <c r="B3242" s="74" t="s">
        <v>6160</v>
      </c>
      <c r="C3242" s="74" t="s">
        <v>3148</v>
      </c>
      <c r="D3242" s="74" t="s">
        <v>3489</v>
      </c>
      <c r="E3242" s="74" t="s">
        <v>9787</v>
      </c>
      <c r="F3242" s="74" t="s">
        <v>9788</v>
      </c>
      <c r="G3242" s="74" t="s">
        <v>9788</v>
      </c>
      <c r="H3242" s="74" t="str">
        <f>+A3242</f>
        <v>B61</v>
      </c>
      <c r="I3242" s="74" t="str">
        <f>IF(ISERROR(VLOOKUP(H3242,BD!BN$2:BO$51,2,FALSE)),"",VLOOKUP(H3242,BD!BN$2:BO$51,2,FALSE))</f>
        <v>BLOQUE 61</v>
      </c>
      <c r="J3242" s="74" t="str">
        <f>IF(B3242="","",B3242)</f>
        <v>AU</v>
      </c>
      <c r="K3242" s="74" t="str">
        <f t="shared" si="213"/>
        <v>YULEBRA</v>
      </c>
      <c r="L3242" s="74" t="str">
        <f t="shared" si="213"/>
        <v>PAD A</v>
      </c>
      <c r="M3242" s="74" t="str">
        <f t="shared" si="214"/>
        <v>YULEBRA-A026I</v>
      </c>
      <c r="N3242" s="71" t="s">
        <v>3382</v>
      </c>
    </row>
    <row r="3243" spans="1:14" hidden="1">
      <c r="A3243" s="74" t="s">
        <v>2968</v>
      </c>
      <c r="B3243" s="74" t="s">
        <v>6160</v>
      </c>
      <c r="C3243" s="74" t="s">
        <v>3148</v>
      </c>
      <c r="D3243" s="74" t="s">
        <v>3489</v>
      </c>
      <c r="E3243" s="74" t="s">
        <v>9789</v>
      </c>
      <c r="F3243" s="74" t="s">
        <v>9790</v>
      </c>
      <c r="G3243" s="74" t="s">
        <v>9790</v>
      </c>
      <c r="H3243" s="74" t="str">
        <f>+A3243</f>
        <v>B61</v>
      </c>
      <c r="I3243" s="74" t="str">
        <f>IF(ISERROR(VLOOKUP(H3243,BD!BN$2:BO$51,2,FALSE)),"",VLOOKUP(H3243,BD!BN$2:BO$51,2,FALSE))</f>
        <v>BLOQUE 61</v>
      </c>
      <c r="J3243" s="74" t="str">
        <f>IF(B3243="","",B3243)</f>
        <v>AU</v>
      </c>
      <c r="K3243" s="74" t="str">
        <f t="shared" si="213"/>
        <v>YULEBRA</v>
      </c>
      <c r="L3243" s="74" t="str">
        <f t="shared" si="213"/>
        <v>PAD A</v>
      </c>
      <c r="M3243" s="74" t="str">
        <f t="shared" si="214"/>
        <v>YULEBRA-A027H</v>
      </c>
      <c r="N3243" s="71" t="s">
        <v>3382</v>
      </c>
    </row>
    <row r="3244" spans="1:14" hidden="1">
      <c r="A3244" s="74" t="s">
        <v>2968</v>
      </c>
      <c r="B3244" s="74" t="s">
        <v>6160</v>
      </c>
      <c r="C3244" s="74" t="s">
        <v>3148</v>
      </c>
      <c r="D3244" s="74" t="s">
        <v>3489</v>
      </c>
      <c r="E3244" s="74" t="s">
        <v>9791</v>
      </c>
      <c r="F3244" s="74" t="s">
        <v>9792</v>
      </c>
      <c r="G3244" s="74" t="s">
        <v>9792</v>
      </c>
      <c r="H3244" s="74" t="str">
        <f>+A3244</f>
        <v>B61</v>
      </c>
      <c r="I3244" s="74" t="str">
        <f>IF(ISERROR(VLOOKUP(H3244,BD!BN$2:BO$51,2,FALSE)),"",VLOOKUP(H3244,BD!BN$2:BO$51,2,FALSE))</f>
        <v>BLOQUE 61</v>
      </c>
      <c r="J3244" s="74" t="str">
        <f>IF(B3244="","",B3244)</f>
        <v>AU</v>
      </c>
      <c r="K3244" s="74" t="str">
        <f t="shared" si="213"/>
        <v>YULEBRA</v>
      </c>
      <c r="L3244" s="74" t="str">
        <f t="shared" si="213"/>
        <v>PAD A</v>
      </c>
      <c r="M3244" s="74" t="str">
        <f t="shared" si="214"/>
        <v>YULEBRA-A028</v>
      </c>
      <c r="N3244" s="71" t="s">
        <v>3382</v>
      </c>
    </row>
    <row r="3245" spans="1:14" hidden="1">
      <c r="A3245" s="74" t="s">
        <v>2968</v>
      </c>
      <c r="B3245" s="74" t="s">
        <v>6160</v>
      </c>
      <c r="C3245" s="74" t="s">
        <v>3148</v>
      </c>
      <c r="D3245" s="74" t="s">
        <v>3489</v>
      </c>
      <c r="E3245" s="74" t="s">
        <v>9793</v>
      </c>
      <c r="F3245" s="74" t="s">
        <v>9794</v>
      </c>
      <c r="G3245" s="74" t="s">
        <v>9794</v>
      </c>
      <c r="H3245" s="74" t="str">
        <f>+A3245</f>
        <v>B61</v>
      </c>
      <c r="I3245" s="74" t="str">
        <f>IF(ISERROR(VLOOKUP(H3245,BD!BN$2:BO$51,2,FALSE)),"",VLOOKUP(H3245,BD!BN$2:BO$51,2,FALSE))</f>
        <v>BLOQUE 61</v>
      </c>
      <c r="J3245" s="74" t="str">
        <f>IF(B3245="","",B3245)</f>
        <v>AU</v>
      </c>
      <c r="K3245" s="74" t="str">
        <f t="shared" si="213"/>
        <v>YULEBRA</v>
      </c>
      <c r="L3245" s="74" t="str">
        <f t="shared" si="213"/>
        <v>PAD A</v>
      </c>
      <c r="M3245" s="74" t="str">
        <f t="shared" si="214"/>
        <v>YULEBRA-A030</v>
      </c>
      <c r="N3245" s="71" t="s">
        <v>3382</v>
      </c>
    </row>
    <row r="3246" spans="1:14" hidden="1">
      <c r="A3246" s="74" t="s">
        <v>2968</v>
      </c>
      <c r="B3246" s="74" t="s">
        <v>6160</v>
      </c>
      <c r="C3246" s="74" t="s">
        <v>3148</v>
      </c>
      <c r="D3246" s="74" t="s">
        <v>3516</v>
      </c>
      <c r="E3246" s="74" t="s">
        <v>9795</v>
      </c>
      <c r="F3246" s="74" t="s">
        <v>9796</v>
      </c>
      <c r="G3246" s="74" t="s">
        <v>9796</v>
      </c>
      <c r="H3246" s="74" t="str">
        <f t="shared" ref="H3246:H3257" si="217">+A3246</f>
        <v>B61</v>
      </c>
      <c r="I3246" s="74" t="str">
        <f>IF(ISERROR(VLOOKUP(H3246,BD!BN$2:BO$51,2,FALSE)),"",VLOOKUP(H3246,BD!BN$2:BO$51,2,FALSE))</f>
        <v>BLOQUE 61</v>
      </c>
      <c r="J3246" s="74" t="str">
        <f t="shared" ref="J3246:J3257" si="218">IF(B3246="","",B3246)</f>
        <v>AU</v>
      </c>
      <c r="K3246" s="74" t="str">
        <f t="shared" si="213"/>
        <v>YULEBRA</v>
      </c>
      <c r="L3246" s="74" t="str">
        <f t="shared" si="213"/>
        <v>PAD B</v>
      </c>
      <c r="M3246" s="74" t="str">
        <f t="shared" si="214"/>
        <v>YULEBRA-B004</v>
      </c>
      <c r="N3246" s="71" t="s">
        <v>3382</v>
      </c>
    </row>
    <row r="3247" spans="1:14" hidden="1">
      <c r="A3247" s="74" t="s">
        <v>2968</v>
      </c>
      <c r="B3247" s="74" t="s">
        <v>6160</v>
      </c>
      <c r="C3247" s="74" t="s">
        <v>3148</v>
      </c>
      <c r="D3247" s="74" t="s">
        <v>3516</v>
      </c>
      <c r="E3247" s="74" t="s">
        <v>9797</v>
      </c>
      <c r="F3247" s="74" t="s">
        <v>9798</v>
      </c>
      <c r="G3247" s="74" t="s">
        <v>9798</v>
      </c>
      <c r="H3247" s="74" t="str">
        <f t="shared" si="217"/>
        <v>B61</v>
      </c>
      <c r="I3247" s="74" t="str">
        <f>IF(ISERROR(VLOOKUP(H3247,BD!BN$2:BO$51,2,FALSE)),"",VLOOKUP(H3247,BD!BN$2:BO$51,2,FALSE))</f>
        <v>BLOQUE 61</v>
      </c>
      <c r="J3247" s="74" t="str">
        <f t="shared" si="218"/>
        <v>AU</v>
      </c>
      <c r="K3247" s="74" t="str">
        <f t="shared" si="213"/>
        <v>YULEBRA</v>
      </c>
      <c r="L3247" s="74" t="str">
        <f t="shared" si="213"/>
        <v>PAD B</v>
      </c>
      <c r="M3247" s="74" t="str">
        <f t="shared" si="214"/>
        <v>YULEBRA-B010</v>
      </c>
      <c r="N3247" s="71" t="s">
        <v>3382</v>
      </c>
    </row>
    <row r="3248" spans="1:14" hidden="1">
      <c r="A3248" s="74" t="s">
        <v>2968</v>
      </c>
      <c r="B3248" s="74" t="s">
        <v>6160</v>
      </c>
      <c r="C3248" s="74" t="s">
        <v>3148</v>
      </c>
      <c r="D3248" s="74" t="s">
        <v>3516</v>
      </c>
      <c r="E3248" s="74" t="s">
        <v>9799</v>
      </c>
      <c r="F3248" s="74" t="s">
        <v>9800</v>
      </c>
      <c r="G3248" s="74" t="s">
        <v>9800</v>
      </c>
      <c r="H3248" s="74" t="str">
        <f t="shared" si="217"/>
        <v>B61</v>
      </c>
      <c r="I3248" s="74" t="str">
        <f>IF(ISERROR(VLOOKUP(H3248,BD!BN$2:BO$51,2,FALSE)),"",VLOOKUP(H3248,BD!BN$2:BO$51,2,FALSE))</f>
        <v>BLOQUE 61</v>
      </c>
      <c r="J3248" s="74" t="str">
        <f t="shared" si="218"/>
        <v>AU</v>
      </c>
      <c r="K3248" s="74" t="str">
        <f t="shared" si="213"/>
        <v>YULEBRA</v>
      </c>
      <c r="L3248" s="74" t="str">
        <f t="shared" si="213"/>
        <v>PAD B</v>
      </c>
      <c r="M3248" s="74" t="str">
        <f t="shared" si="214"/>
        <v>YULEBRA-B011</v>
      </c>
      <c r="N3248" s="71" t="s">
        <v>3382</v>
      </c>
    </row>
    <row r="3249" spans="1:14" hidden="1">
      <c r="A3249" s="74" t="s">
        <v>2968</v>
      </c>
      <c r="B3249" s="74" t="s">
        <v>6160</v>
      </c>
      <c r="C3249" s="74" t="s">
        <v>3148</v>
      </c>
      <c r="D3249" s="74" t="s">
        <v>3516</v>
      </c>
      <c r="E3249" s="74" t="s">
        <v>9801</v>
      </c>
      <c r="F3249" s="74" t="s">
        <v>9802</v>
      </c>
      <c r="G3249" s="74" t="s">
        <v>9802</v>
      </c>
      <c r="H3249" s="74" t="str">
        <f t="shared" si="217"/>
        <v>B61</v>
      </c>
      <c r="I3249" s="74" t="str">
        <f>IF(ISERROR(VLOOKUP(H3249,BD!BN$2:BO$51,2,FALSE)),"",VLOOKUP(H3249,BD!BN$2:BO$51,2,FALSE))</f>
        <v>BLOQUE 61</v>
      </c>
      <c r="J3249" s="74" t="str">
        <f t="shared" si="218"/>
        <v>AU</v>
      </c>
      <c r="K3249" s="74" t="str">
        <f t="shared" si="213"/>
        <v>YULEBRA</v>
      </c>
      <c r="L3249" s="74" t="str">
        <f t="shared" si="213"/>
        <v>PAD B</v>
      </c>
      <c r="M3249" s="74" t="str">
        <f t="shared" si="214"/>
        <v>YULEBRA-B013</v>
      </c>
      <c r="N3249" s="71" t="s">
        <v>3382</v>
      </c>
    </row>
    <row r="3250" spans="1:14" hidden="1">
      <c r="A3250" s="74" t="s">
        <v>2968</v>
      </c>
      <c r="B3250" s="74" t="s">
        <v>6160</v>
      </c>
      <c r="C3250" s="74" t="s">
        <v>3148</v>
      </c>
      <c r="D3250" s="74" t="s">
        <v>3516</v>
      </c>
      <c r="E3250" s="74" t="s">
        <v>9803</v>
      </c>
      <c r="F3250" s="74" t="s">
        <v>9804</v>
      </c>
      <c r="G3250" s="74" t="s">
        <v>9804</v>
      </c>
      <c r="H3250" s="74" t="str">
        <f t="shared" si="217"/>
        <v>B61</v>
      </c>
      <c r="I3250" s="74" t="str">
        <f>IF(ISERROR(VLOOKUP(H3250,BD!BN$2:BO$51,2,FALSE)),"",VLOOKUP(H3250,BD!BN$2:BO$51,2,FALSE))</f>
        <v>BLOQUE 61</v>
      </c>
      <c r="J3250" s="74" t="str">
        <f t="shared" si="218"/>
        <v>AU</v>
      </c>
      <c r="K3250" s="74" t="str">
        <f t="shared" si="213"/>
        <v>YULEBRA</v>
      </c>
      <c r="L3250" s="74" t="str">
        <f t="shared" si="213"/>
        <v>PAD B</v>
      </c>
      <c r="M3250" s="74" t="str">
        <f t="shared" si="214"/>
        <v>YULEBRA-B014</v>
      </c>
      <c r="N3250" s="71" t="s">
        <v>3382</v>
      </c>
    </row>
    <row r="3251" spans="1:14" hidden="1">
      <c r="A3251" s="74" t="s">
        <v>2968</v>
      </c>
      <c r="B3251" s="74" t="s">
        <v>6160</v>
      </c>
      <c r="C3251" s="74" t="s">
        <v>3148</v>
      </c>
      <c r="D3251" s="74" t="s">
        <v>3519</v>
      </c>
      <c r="E3251" s="74" t="s">
        <v>9805</v>
      </c>
      <c r="F3251" s="74" t="s">
        <v>9806</v>
      </c>
      <c r="G3251" s="74" t="s">
        <v>9806</v>
      </c>
      <c r="H3251" s="74" t="str">
        <f t="shared" si="217"/>
        <v>B61</v>
      </c>
      <c r="I3251" s="74" t="str">
        <f>IF(ISERROR(VLOOKUP(H3251,BD!BN$2:BO$51,2,FALSE)),"",VLOOKUP(H3251,BD!BN$2:BO$51,2,FALSE))</f>
        <v>BLOQUE 61</v>
      </c>
      <c r="J3251" s="74" t="str">
        <f t="shared" si="218"/>
        <v>AU</v>
      </c>
      <c r="K3251" s="74" t="str">
        <f t="shared" si="213"/>
        <v>YULEBRA</v>
      </c>
      <c r="L3251" s="74" t="str">
        <f t="shared" si="213"/>
        <v>PAD C</v>
      </c>
      <c r="M3251" s="74" t="str">
        <f t="shared" si="214"/>
        <v>YULEBRA-C001I</v>
      </c>
      <c r="N3251" s="71" t="s">
        <v>3382</v>
      </c>
    </row>
    <row r="3252" spans="1:14" hidden="1">
      <c r="A3252" s="74" t="s">
        <v>2968</v>
      </c>
      <c r="B3252" s="74" t="s">
        <v>6160</v>
      </c>
      <c r="C3252" s="74" t="s">
        <v>3148</v>
      </c>
      <c r="D3252" s="74" t="s">
        <v>3519</v>
      </c>
      <c r="E3252" s="74" t="s">
        <v>9807</v>
      </c>
      <c r="F3252" s="74" t="s">
        <v>9808</v>
      </c>
      <c r="G3252" s="74" t="s">
        <v>9808</v>
      </c>
      <c r="H3252" s="74" t="str">
        <f t="shared" si="217"/>
        <v>B61</v>
      </c>
      <c r="I3252" s="74" t="str">
        <f>IF(ISERROR(VLOOKUP(H3252,BD!BN$2:BO$51,2,FALSE)),"",VLOOKUP(H3252,BD!BN$2:BO$51,2,FALSE))</f>
        <v>BLOQUE 61</v>
      </c>
      <c r="J3252" s="74" t="str">
        <f t="shared" si="218"/>
        <v>AU</v>
      </c>
      <c r="K3252" s="74" t="str">
        <f t="shared" si="213"/>
        <v>YULEBRA</v>
      </c>
      <c r="L3252" s="74" t="str">
        <f t="shared" si="213"/>
        <v>PAD C</v>
      </c>
      <c r="M3252" s="74" t="str">
        <f t="shared" si="214"/>
        <v>YULEBRA-C005</v>
      </c>
      <c r="N3252" s="71" t="s">
        <v>3382</v>
      </c>
    </row>
    <row r="3253" spans="1:14" hidden="1">
      <c r="A3253" s="74" t="s">
        <v>2968</v>
      </c>
      <c r="B3253" s="74" t="s">
        <v>6160</v>
      </c>
      <c r="C3253" s="74" t="s">
        <v>3148</v>
      </c>
      <c r="D3253" s="74" t="s">
        <v>3519</v>
      </c>
      <c r="E3253" s="74" t="s">
        <v>9809</v>
      </c>
      <c r="F3253" s="74" t="s">
        <v>9810</v>
      </c>
      <c r="G3253" s="74" t="s">
        <v>9810</v>
      </c>
      <c r="H3253" s="74" t="str">
        <f t="shared" si="217"/>
        <v>B61</v>
      </c>
      <c r="I3253" s="74" t="str">
        <f>IF(ISERROR(VLOOKUP(H3253,BD!BN$2:BO$51,2,FALSE)),"",VLOOKUP(H3253,BD!BN$2:BO$51,2,FALSE))</f>
        <v>BLOQUE 61</v>
      </c>
      <c r="J3253" s="74" t="str">
        <f t="shared" si="218"/>
        <v>AU</v>
      </c>
      <c r="K3253" s="74" t="str">
        <f t="shared" si="213"/>
        <v>YULEBRA</v>
      </c>
      <c r="L3253" s="74" t="str">
        <f t="shared" si="213"/>
        <v>PAD C</v>
      </c>
      <c r="M3253" s="74" t="str">
        <f t="shared" si="214"/>
        <v>YULEBRA-C017</v>
      </c>
      <c r="N3253" s="71" t="s">
        <v>3382</v>
      </c>
    </row>
    <row r="3254" spans="1:14" hidden="1">
      <c r="A3254" s="74" t="s">
        <v>2968</v>
      </c>
      <c r="B3254" s="74" t="s">
        <v>6160</v>
      </c>
      <c r="C3254" s="74" t="s">
        <v>3148</v>
      </c>
      <c r="D3254" s="74" t="s">
        <v>3523</v>
      </c>
      <c r="E3254" s="74" t="s">
        <v>9811</v>
      </c>
      <c r="F3254" s="74" t="s">
        <v>9812</v>
      </c>
      <c r="G3254" s="74" t="s">
        <v>9812</v>
      </c>
      <c r="H3254" s="74" t="str">
        <f t="shared" si="217"/>
        <v>B61</v>
      </c>
      <c r="I3254" s="74" t="str">
        <f>IF(ISERROR(VLOOKUP(H3254,BD!BN$2:BO$51,2,FALSE)),"",VLOOKUP(H3254,BD!BN$2:BO$51,2,FALSE))</f>
        <v>BLOQUE 61</v>
      </c>
      <c r="J3254" s="74" t="str">
        <f t="shared" si="218"/>
        <v>AU</v>
      </c>
      <c r="K3254" s="74" t="str">
        <f t="shared" si="213"/>
        <v>YULEBRA</v>
      </c>
      <c r="L3254" s="74" t="str">
        <f t="shared" si="213"/>
        <v>PAD D</v>
      </c>
      <c r="M3254" s="74" t="str">
        <f t="shared" si="214"/>
        <v>YULEBRA-D003</v>
      </c>
      <c r="N3254" s="71" t="s">
        <v>3382</v>
      </c>
    </row>
    <row r="3255" spans="1:14" hidden="1">
      <c r="A3255" s="74" t="s">
        <v>2968</v>
      </c>
      <c r="B3255" s="74" t="s">
        <v>6160</v>
      </c>
      <c r="C3255" s="74" t="s">
        <v>3148</v>
      </c>
      <c r="D3255" s="74" t="s">
        <v>3523</v>
      </c>
      <c r="E3255" s="74" t="s">
        <v>9813</v>
      </c>
      <c r="F3255" s="74" t="s">
        <v>9814</v>
      </c>
      <c r="G3255" s="74" t="s">
        <v>9814</v>
      </c>
      <c r="H3255" s="74" t="str">
        <f t="shared" si="217"/>
        <v>B61</v>
      </c>
      <c r="I3255" s="74" t="str">
        <f>IF(ISERROR(VLOOKUP(H3255,BD!BN$2:BO$51,2,FALSE)),"",VLOOKUP(H3255,BD!BN$2:BO$51,2,FALSE))</f>
        <v>BLOQUE 61</v>
      </c>
      <c r="J3255" s="74" t="str">
        <f t="shared" si="218"/>
        <v>AU</v>
      </c>
      <c r="K3255" s="74" t="str">
        <f t="shared" si="213"/>
        <v>YULEBRA</v>
      </c>
      <c r="L3255" s="74" t="str">
        <f t="shared" si="213"/>
        <v>PAD D</v>
      </c>
      <c r="M3255" s="74" t="str">
        <f t="shared" si="214"/>
        <v>YULEBRA-D003I</v>
      </c>
      <c r="N3255" s="71" t="s">
        <v>3382</v>
      </c>
    </row>
    <row r="3256" spans="1:14" hidden="1">
      <c r="A3256" s="74" t="s">
        <v>2968</v>
      </c>
      <c r="B3256" s="74" t="s">
        <v>6160</v>
      </c>
      <c r="C3256" s="74" t="s">
        <v>3148</v>
      </c>
      <c r="D3256" s="74" t="s">
        <v>3523</v>
      </c>
      <c r="E3256" s="74" t="s">
        <v>9815</v>
      </c>
      <c r="F3256" s="74" t="s">
        <v>9816</v>
      </c>
      <c r="G3256" s="74" t="s">
        <v>9816</v>
      </c>
      <c r="H3256" s="74" t="str">
        <f t="shared" si="217"/>
        <v>B61</v>
      </c>
      <c r="I3256" s="74" t="str">
        <f>IF(ISERROR(VLOOKUP(H3256,BD!BN$2:BO$51,2,FALSE)),"",VLOOKUP(H3256,BD!BN$2:BO$51,2,FALSE))</f>
        <v>BLOQUE 61</v>
      </c>
      <c r="J3256" s="74" t="str">
        <f t="shared" si="218"/>
        <v>AU</v>
      </c>
      <c r="K3256" s="74" t="str">
        <f t="shared" si="213"/>
        <v>YULEBRA</v>
      </c>
      <c r="L3256" s="74" t="str">
        <f t="shared" si="213"/>
        <v>PAD D</v>
      </c>
      <c r="M3256" s="74" t="str">
        <f t="shared" si="214"/>
        <v>YULEBRA-D018</v>
      </c>
      <c r="N3256" s="71" t="s">
        <v>3382</v>
      </c>
    </row>
    <row r="3257" spans="1:14" hidden="1">
      <c r="A3257" s="74" t="s">
        <v>2968</v>
      </c>
      <c r="B3257" s="74" t="s">
        <v>6160</v>
      </c>
      <c r="C3257" s="74" t="s">
        <v>3148</v>
      </c>
      <c r="D3257" s="74" t="s">
        <v>3523</v>
      </c>
      <c r="E3257" s="74" t="s">
        <v>9817</v>
      </c>
      <c r="F3257" s="74" t="s">
        <v>9818</v>
      </c>
      <c r="G3257" s="74" t="s">
        <v>9818</v>
      </c>
      <c r="H3257" s="74" t="str">
        <f t="shared" si="217"/>
        <v>B61</v>
      </c>
      <c r="I3257" s="74" t="str">
        <f>IF(ISERROR(VLOOKUP(H3257,BD!BN$2:BO$51,2,FALSE)),"",VLOOKUP(H3257,BD!BN$2:BO$51,2,FALSE))</f>
        <v>BLOQUE 61</v>
      </c>
      <c r="J3257" s="74" t="str">
        <f t="shared" si="218"/>
        <v>AU</v>
      </c>
      <c r="K3257" s="74" t="str">
        <f t="shared" si="213"/>
        <v>YULEBRA</v>
      </c>
      <c r="L3257" s="74" t="str">
        <f t="shared" si="213"/>
        <v>PAD D</v>
      </c>
      <c r="M3257" s="74" t="str">
        <f t="shared" si="214"/>
        <v>YULEBRA-D022</v>
      </c>
      <c r="N3257" s="71" t="s">
        <v>3382</v>
      </c>
    </row>
    <row r="3258" spans="1:14" hidden="1">
      <c r="A3258" s="74" t="s">
        <v>2968</v>
      </c>
      <c r="B3258" s="74" t="s">
        <v>6160</v>
      </c>
      <c r="C3258" s="74" t="s">
        <v>3148</v>
      </c>
      <c r="D3258" s="74" t="s">
        <v>3523</v>
      </c>
      <c r="E3258" s="74" t="s">
        <v>9819</v>
      </c>
      <c r="F3258" s="74" t="s">
        <v>9820</v>
      </c>
      <c r="G3258" s="74" t="s">
        <v>9820</v>
      </c>
      <c r="H3258" s="74" t="str">
        <f t="shared" ref="H3258:H3264" si="219">+A3258</f>
        <v>B61</v>
      </c>
      <c r="I3258" s="74" t="str">
        <f>IF(ISERROR(VLOOKUP(H3258,BD!BN$2:BO$51,2,FALSE)),"",VLOOKUP(H3258,BD!BN$2:BO$51,2,FALSE))</f>
        <v>BLOQUE 61</v>
      </c>
      <c r="J3258" s="74" t="str">
        <f t="shared" ref="J3258:J3264" si="220">IF(B3258="","",B3258)</f>
        <v>AU</v>
      </c>
      <c r="K3258" s="74" t="str">
        <f t="shared" si="213"/>
        <v>YULEBRA</v>
      </c>
      <c r="L3258" s="74" t="str">
        <f t="shared" si="213"/>
        <v>PAD D</v>
      </c>
      <c r="M3258" s="74" t="str">
        <f t="shared" si="214"/>
        <v>YULEBRA-D023H</v>
      </c>
      <c r="N3258" s="71" t="s">
        <v>3382</v>
      </c>
    </row>
    <row r="3259" spans="1:14" hidden="1">
      <c r="A3259" s="74" t="s">
        <v>2968</v>
      </c>
      <c r="B3259" s="74" t="s">
        <v>6160</v>
      </c>
      <c r="C3259" s="74" t="s">
        <v>3148</v>
      </c>
      <c r="D3259" s="74" t="s">
        <v>3523</v>
      </c>
      <c r="E3259" s="74" t="s">
        <v>9821</v>
      </c>
      <c r="F3259" s="74" t="s">
        <v>9822</v>
      </c>
      <c r="G3259" s="74" t="s">
        <v>9822</v>
      </c>
      <c r="H3259" s="74" t="str">
        <f t="shared" si="219"/>
        <v>B61</v>
      </c>
      <c r="I3259" s="74" t="str">
        <f>IF(ISERROR(VLOOKUP(H3259,BD!BN$2:BO$51,2,FALSE)),"",VLOOKUP(H3259,BD!BN$2:BO$51,2,FALSE))</f>
        <v>BLOQUE 61</v>
      </c>
      <c r="J3259" s="74" t="str">
        <f t="shared" si="220"/>
        <v>AU</v>
      </c>
      <c r="K3259" s="74" t="str">
        <f t="shared" si="213"/>
        <v>YULEBRA</v>
      </c>
      <c r="L3259" s="74" t="str">
        <f t="shared" si="213"/>
        <v>PAD D</v>
      </c>
      <c r="M3259" s="74" t="str">
        <f t="shared" si="214"/>
        <v>YULEBRA-D024H</v>
      </c>
      <c r="N3259" s="71" t="s">
        <v>3382</v>
      </c>
    </row>
    <row r="3260" spans="1:14" hidden="1">
      <c r="A3260" s="74" t="s">
        <v>2968</v>
      </c>
      <c r="B3260" s="74" t="s">
        <v>6160</v>
      </c>
      <c r="C3260" s="74" t="s">
        <v>3148</v>
      </c>
      <c r="D3260" s="74" t="s">
        <v>3523</v>
      </c>
      <c r="E3260" s="74" t="s">
        <v>9823</v>
      </c>
      <c r="F3260" s="74" t="s">
        <v>9824</v>
      </c>
      <c r="G3260" s="74" t="s">
        <v>9824</v>
      </c>
      <c r="H3260" s="74" t="str">
        <f t="shared" si="219"/>
        <v>B61</v>
      </c>
      <c r="I3260" s="74" t="str">
        <f>IF(ISERROR(VLOOKUP(H3260,BD!BN$2:BO$51,2,FALSE)),"",VLOOKUP(H3260,BD!BN$2:BO$51,2,FALSE))</f>
        <v>BLOQUE 61</v>
      </c>
      <c r="J3260" s="74" t="str">
        <f t="shared" si="220"/>
        <v>AU</v>
      </c>
      <c r="K3260" s="74" t="str">
        <f t="shared" si="213"/>
        <v>YULEBRA</v>
      </c>
      <c r="L3260" s="74" t="str">
        <f t="shared" si="213"/>
        <v>PAD D</v>
      </c>
      <c r="M3260" s="74" t="str">
        <f t="shared" si="214"/>
        <v>YULEBRA-D025</v>
      </c>
      <c r="N3260" s="71" t="s">
        <v>3382</v>
      </c>
    </row>
    <row r="3261" spans="1:14" hidden="1">
      <c r="A3261" s="74" t="s">
        <v>2968</v>
      </c>
      <c r="B3261" s="74" t="s">
        <v>6160</v>
      </c>
      <c r="C3261" s="74" t="s">
        <v>3148</v>
      </c>
      <c r="D3261" s="74" t="s">
        <v>3523</v>
      </c>
      <c r="E3261" s="74" t="s">
        <v>9825</v>
      </c>
      <c r="F3261" s="74" t="s">
        <v>9826</v>
      </c>
      <c r="G3261" s="74" t="s">
        <v>9826</v>
      </c>
      <c r="H3261" s="74" t="str">
        <f t="shared" si="219"/>
        <v>B61</v>
      </c>
      <c r="I3261" s="74" t="str">
        <f>IF(ISERROR(VLOOKUP(H3261,BD!BN$2:BO$51,2,FALSE)),"",VLOOKUP(H3261,BD!BN$2:BO$51,2,FALSE))</f>
        <v>BLOQUE 61</v>
      </c>
      <c r="J3261" s="74" t="str">
        <f t="shared" si="220"/>
        <v>AU</v>
      </c>
      <c r="K3261" s="74" t="str">
        <f t="shared" si="213"/>
        <v>YULEBRA</v>
      </c>
      <c r="L3261" s="74" t="str">
        <f t="shared" si="213"/>
        <v>PAD D</v>
      </c>
      <c r="M3261" s="74" t="str">
        <f t="shared" si="214"/>
        <v>YULEBRA-D029</v>
      </c>
      <c r="N3261" s="71" t="s">
        <v>3382</v>
      </c>
    </row>
    <row r="3262" spans="1:14" hidden="1">
      <c r="A3262" s="74" t="s">
        <v>2968</v>
      </c>
      <c r="B3262" s="74" t="s">
        <v>6160</v>
      </c>
      <c r="C3262" s="74" t="s">
        <v>9827</v>
      </c>
      <c r="D3262" s="74" t="s">
        <v>3374</v>
      </c>
      <c r="E3262" s="74" t="s">
        <v>9828</v>
      </c>
      <c r="F3262" s="74" t="s">
        <v>9829</v>
      </c>
      <c r="G3262" s="74" t="s">
        <v>9829</v>
      </c>
      <c r="H3262" s="74" t="str">
        <f t="shared" si="219"/>
        <v>B61</v>
      </c>
      <c r="I3262" s="74" t="str">
        <f>IF(ISERROR(VLOOKUP(H3262,BD!BN$2:BO$51,2,FALSE)),"",VLOOKUP(H3262,BD!BN$2:BO$51,2,FALSE))</f>
        <v>BLOQUE 61</v>
      </c>
      <c r="J3262" s="74" t="str">
        <f t="shared" si="220"/>
        <v>AU</v>
      </c>
      <c r="K3262" s="74" t="str">
        <f t="shared" si="213"/>
        <v>TORTUGA SUR</v>
      </c>
      <c r="L3262" s="74" t="str">
        <f t="shared" si="213"/>
        <v>PAD</v>
      </c>
      <c r="M3262" s="74" t="str">
        <f t="shared" si="214"/>
        <v>TORTUGA SUR-A001</v>
      </c>
      <c r="N3262" s="71" t="s">
        <v>3578</v>
      </c>
    </row>
    <row r="3263" spans="1:14" hidden="1">
      <c r="A3263" s="74" t="s">
        <v>2968</v>
      </c>
      <c r="B3263" s="74" t="s">
        <v>6160</v>
      </c>
      <c r="C3263" s="74" t="s">
        <v>9827</v>
      </c>
      <c r="D3263" s="74" t="s">
        <v>3374</v>
      </c>
      <c r="E3263" s="74" t="s">
        <v>9830</v>
      </c>
      <c r="F3263" s="74" t="s">
        <v>9831</v>
      </c>
      <c r="G3263" s="74" t="s">
        <v>9831</v>
      </c>
      <c r="H3263" s="74" t="str">
        <f t="shared" si="219"/>
        <v>B61</v>
      </c>
      <c r="I3263" s="74" t="str">
        <f>IF(ISERROR(VLOOKUP(H3263,BD!BN$2:BO$51,2,FALSE)),"",VLOOKUP(H3263,BD!BN$2:BO$51,2,FALSE))</f>
        <v>BLOQUE 61</v>
      </c>
      <c r="J3263" s="74" t="str">
        <f t="shared" si="220"/>
        <v>AU</v>
      </c>
      <c r="K3263" s="74" t="str">
        <f t="shared" si="213"/>
        <v>TORTUGA SUR</v>
      </c>
      <c r="L3263" s="74" t="str">
        <f t="shared" si="213"/>
        <v>PAD</v>
      </c>
      <c r="M3263" s="74" t="str">
        <f t="shared" si="214"/>
        <v>TORTUGA SUR-A002</v>
      </c>
      <c r="N3263" s="71" t="s">
        <v>3578</v>
      </c>
    </row>
    <row r="3264" spans="1:14" hidden="1">
      <c r="A3264" s="74" t="s">
        <v>2968</v>
      </c>
      <c r="B3264" s="74" t="s">
        <v>6160</v>
      </c>
      <c r="C3264" s="74" t="s">
        <v>9827</v>
      </c>
      <c r="D3264" s="74" t="s">
        <v>3374</v>
      </c>
      <c r="E3264" s="74" t="s">
        <v>9832</v>
      </c>
      <c r="F3264" s="74" t="s">
        <v>9833</v>
      </c>
      <c r="G3264" s="74" t="s">
        <v>9833</v>
      </c>
      <c r="H3264" s="74" t="str">
        <f t="shared" si="219"/>
        <v>B61</v>
      </c>
      <c r="I3264" s="74" t="str">
        <f>IF(ISERROR(VLOOKUP(H3264,BD!BN$2:BO$51,2,FALSE)),"",VLOOKUP(H3264,BD!BN$2:BO$51,2,FALSE))</f>
        <v>BLOQUE 61</v>
      </c>
      <c r="J3264" s="74" t="str">
        <f t="shared" si="220"/>
        <v>AU</v>
      </c>
      <c r="K3264" s="74" t="str">
        <f t="shared" si="213"/>
        <v>TORTUGA SUR</v>
      </c>
      <c r="L3264" s="74" t="str">
        <f t="shared" si="213"/>
        <v>PAD</v>
      </c>
      <c r="M3264" s="74" t="str">
        <f t="shared" si="214"/>
        <v>TORTUGA SUR-A004</v>
      </c>
      <c r="N3264" s="71" t="s">
        <v>3578</v>
      </c>
    </row>
    <row r="3265" spans="1:14" hidden="1">
      <c r="A3265" s="74" t="s">
        <v>2982</v>
      </c>
      <c r="B3265" s="74"/>
      <c r="C3265" s="74" t="s">
        <v>9834</v>
      </c>
      <c r="D3265" s="74" t="s">
        <v>3374</v>
      </c>
      <c r="E3265" s="74" t="s">
        <v>9835</v>
      </c>
      <c r="F3265" s="74" t="s">
        <v>9836</v>
      </c>
      <c r="G3265" s="74" t="s">
        <v>9836</v>
      </c>
      <c r="H3265" s="74" t="str">
        <f t="shared" si="215"/>
        <v>B64</v>
      </c>
      <c r="I3265" s="74" t="str">
        <f>IF(ISERROR(VLOOKUP(H3265,BD!BN$2:BO$51,2,FALSE)),"",VLOOKUP(H3265,BD!BN$2:BO$51,2,FALSE))</f>
        <v>BLOQUE 64</v>
      </c>
      <c r="J3265" s="74" t="str">
        <f t="shared" si="216"/>
        <v/>
      </c>
      <c r="K3265" s="74" t="str">
        <f t="shared" si="213"/>
        <v>PRIMAVERA</v>
      </c>
      <c r="L3265" s="74" t="str">
        <f t="shared" si="213"/>
        <v>PAD</v>
      </c>
      <c r="M3265" s="74" t="str">
        <f t="shared" si="214"/>
        <v>PRIMAVERA-001</v>
      </c>
      <c r="N3265" s="71" t="s">
        <v>3382</v>
      </c>
    </row>
    <row r="3266" spans="1:14" hidden="1">
      <c r="A3266" s="74" t="s">
        <v>2982</v>
      </c>
      <c r="B3266" s="74" t="s">
        <v>6160</v>
      </c>
      <c r="C3266" s="74" t="s">
        <v>3226</v>
      </c>
      <c r="D3266" s="74" t="s">
        <v>3374</v>
      </c>
      <c r="E3266" s="74" t="s">
        <v>9837</v>
      </c>
      <c r="F3266" s="74" t="s">
        <v>9838</v>
      </c>
      <c r="G3266" s="74" t="s">
        <v>9838</v>
      </c>
      <c r="H3266" s="74" t="str">
        <f t="shared" si="215"/>
        <v>B64</v>
      </c>
      <c r="I3266" s="74" t="str">
        <f>IF(ISERROR(VLOOKUP(H3266,BD!BN$2:BO$51,2,FALSE)),"",VLOOKUP(H3266,BD!BN$2:BO$51,2,FALSE))</f>
        <v>BLOQUE 64</v>
      </c>
      <c r="J3266" s="74" t="str">
        <f t="shared" si="216"/>
        <v>AU</v>
      </c>
      <c r="K3266" s="74" t="str">
        <f t="shared" si="213"/>
        <v>YUCA SUR</v>
      </c>
      <c r="L3266" s="74" t="str">
        <f t="shared" si="213"/>
        <v>PAD</v>
      </c>
      <c r="M3266" s="74" t="str">
        <f t="shared" si="214"/>
        <v>YUCA SUR-002</v>
      </c>
      <c r="N3266" s="71" t="s">
        <v>3382</v>
      </c>
    </row>
    <row r="3267" spans="1:14" hidden="1">
      <c r="A3267" s="74" t="s">
        <v>2982</v>
      </c>
      <c r="B3267" s="74" t="s">
        <v>6160</v>
      </c>
      <c r="C3267" s="74" t="s">
        <v>3226</v>
      </c>
      <c r="D3267" s="74" t="s">
        <v>3374</v>
      </c>
      <c r="E3267" s="74" t="s">
        <v>9839</v>
      </c>
      <c r="F3267" s="74" t="s">
        <v>9840</v>
      </c>
      <c r="G3267" s="74" t="s">
        <v>9840</v>
      </c>
      <c r="H3267" s="74" t="str">
        <f t="shared" si="215"/>
        <v>B64</v>
      </c>
      <c r="I3267" s="74" t="str">
        <f>IF(ISERROR(VLOOKUP(H3267,BD!BN$2:BO$51,2,FALSE)),"",VLOOKUP(H3267,BD!BN$2:BO$51,2,FALSE))</f>
        <v>BLOQUE 64</v>
      </c>
      <c r="J3267" s="74" t="str">
        <f t="shared" si="216"/>
        <v>AU</v>
      </c>
      <c r="K3267" s="74" t="str">
        <f t="shared" si="213"/>
        <v>YUCA SUR</v>
      </c>
      <c r="L3267" s="74" t="str">
        <f t="shared" si="213"/>
        <v>PAD</v>
      </c>
      <c r="M3267" s="74" t="str">
        <f t="shared" si="214"/>
        <v>YUCA SUR-001</v>
      </c>
      <c r="N3267" s="71" t="s">
        <v>3382</v>
      </c>
    </row>
    <row r="3268" spans="1:14" hidden="1">
      <c r="A3268" s="74" t="s">
        <v>2998</v>
      </c>
      <c r="B3268" s="74"/>
      <c r="C3268" s="74" t="s">
        <v>9841</v>
      </c>
      <c r="D3268" s="74" t="s">
        <v>3374</v>
      </c>
      <c r="E3268" s="74" t="s">
        <v>9842</v>
      </c>
      <c r="F3268" s="74" t="s">
        <v>9843</v>
      </c>
      <c r="G3268" s="74" t="s">
        <v>9843</v>
      </c>
      <c r="H3268" s="74" t="str">
        <f t="shared" si="215"/>
        <v>B66</v>
      </c>
      <c r="I3268" s="74" t="str">
        <f>IF(ISERROR(VLOOKUP(H3268,BD!BN$2:BO$51,2,FALSE)),"",VLOOKUP(H3268,BD!BN$2:BO$51,2,FALSE))</f>
        <v>BLOQUE 66</v>
      </c>
      <c r="J3268" s="74" t="str">
        <f t="shared" si="216"/>
        <v/>
      </c>
      <c r="K3268" s="74" t="str">
        <f t="shared" si="213"/>
        <v>CACHIYACU</v>
      </c>
      <c r="L3268" s="74" t="str">
        <f t="shared" si="213"/>
        <v>PAD</v>
      </c>
      <c r="M3268" s="74" t="str">
        <f t="shared" si="214"/>
        <v>CACHIYACU-001</v>
      </c>
      <c r="N3268" s="71" t="s">
        <v>3382</v>
      </c>
    </row>
    <row r="3269" spans="1:14" hidden="1">
      <c r="A3269" s="74" t="s">
        <v>2998</v>
      </c>
      <c r="B3269" s="74" t="s">
        <v>6160</v>
      </c>
      <c r="C3269" s="74" t="s">
        <v>3234</v>
      </c>
      <c r="D3269" s="74" t="s">
        <v>3374</v>
      </c>
      <c r="E3269" s="74" t="s">
        <v>9844</v>
      </c>
      <c r="F3269" s="74" t="s">
        <v>9845</v>
      </c>
      <c r="G3269" s="74" t="s">
        <v>9845</v>
      </c>
      <c r="H3269" s="74" t="str">
        <f t="shared" si="215"/>
        <v>B66</v>
      </c>
      <c r="I3269" s="74" t="str">
        <f>IF(ISERROR(VLOOKUP(H3269,BD!BN$2:BO$51,2,FALSE)),"",VLOOKUP(H3269,BD!BN$2:BO$51,2,FALSE))</f>
        <v>BLOQUE 66</v>
      </c>
      <c r="J3269" s="74" t="str">
        <f t="shared" si="216"/>
        <v>AU</v>
      </c>
      <c r="K3269" s="74" t="str">
        <f t="shared" si="213"/>
        <v>TIGUINO</v>
      </c>
      <c r="L3269" s="74" t="str">
        <f t="shared" si="213"/>
        <v>PAD</v>
      </c>
      <c r="M3269" s="74" t="str">
        <f t="shared" si="214"/>
        <v>TIGUINO-003</v>
      </c>
      <c r="N3269" s="71" t="s">
        <v>3382</v>
      </c>
    </row>
    <row r="3270" spans="1:14" hidden="1">
      <c r="A3270" s="74" t="s">
        <v>2998</v>
      </c>
      <c r="B3270" s="74" t="s">
        <v>6160</v>
      </c>
      <c r="C3270" s="74" t="s">
        <v>3234</v>
      </c>
      <c r="D3270" s="74" t="s">
        <v>3374</v>
      </c>
      <c r="E3270" s="74" t="s">
        <v>9846</v>
      </c>
      <c r="F3270" s="74" t="s">
        <v>9847</v>
      </c>
      <c r="G3270" s="74" t="s">
        <v>9847</v>
      </c>
      <c r="H3270" s="74" t="str">
        <f t="shared" si="215"/>
        <v>B66</v>
      </c>
      <c r="I3270" s="74" t="str">
        <f>IF(ISERROR(VLOOKUP(H3270,BD!BN$2:BO$51,2,FALSE)),"",VLOOKUP(H3270,BD!BN$2:BO$51,2,FALSE))</f>
        <v>BLOQUE 66</v>
      </c>
      <c r="J3270" s="74" t="str">
        <f t="shared" si="216"/>
        <v>AU</v>
      </c>
      <c r="K3270" s="74" t="str">
        <f t="shared" si="213"/>
        <v>TIGUINO</v>
      </c>
      <c r="L3270" s="74" t="str">
        <f t="shared" si="213"/>
        <v>PAD</v>
      </c>
      <c r="M3270" s="74" t="str">
        <f t="shared" si="214"/>
        <v>TIGUINO-001</v>
      </c>
      <c r="N3270" s="71" t="s">
        <v>3382</v>
      </c>
    </row>
    <row r="3271" spans="1:14" hidden="1">
      <c r="A3271" s="74" t="s">
        <v>2998</v>
      </c>
      <c r="B3271" s="74" t="s">
        <v>6160</v>
      </c>
      <c r="C3271" s="74" t="s">
        <v>3234</v>
      </c>
      <c r="D3271" s="74" t="s">
        <v>3489</v>
      </c>
      <c r="E3271" s="74" t="s">
        <v>9848</v>
      </c>
      <c r="F3271" s="74" t="s">
        <v>9849</v>
      </c>
      <c r="G3271" s="74" t="s">
        <v>9849</v>
      </c>
      <c r="H3271" s="74" t="str">
        <f t="shared" si="215"/>
        <v>B66</v>
      </c>
      <c r="I3271" s="74" t="str">
        <f>IF(ISERROR(VLOOKUP(H3271,BD!BN$2:BO$51,2,FALSE)),"",VLOOKUP(H3271,BD!BN$2:BO$51,2,FALSE))</f>
        <v>BLOQUE 66</v>
      </c>
      <c r="J3271" s="74" t="str">
        <f t="shared" si="216"/>
        <v>AU</v>
      </c>
      <c r="K3271" s="74" t="str">
        <f t="shared" si="213"/>
        <v>TIGUINO</v>
      </c>
      <c r="L3271" s="74" t="str">
        <f t="shared" si="213"/>
        <v>PAD A</v>
      </c>
      <c r="M3271" s="74" t="str">
        <f t="shared" si="214"/>
        <v>TIGUINO-A002</v>
      </c>
      <c r="N3271" s="71" t="s">
        <v>3382</v>
      </c>
    </row>
    <row r="3272" spans="1:14" hidden="1">
      <c r="A3272" s="74" t="s">
        <v>2998</v>
      </c>
      <c r="B3272" s="74" t="s">
        <v>6160</v>
      </c>
      <c r="C3272" s="74" t="s">
        <v>3234</v>
      </c>
      <c r="D3272" s="74" t="s">
        <v>3489</v>
      </c>
      <c r="E3272" s="74" t="s">
        <v>9850</v>
      </c>
      <c r="F3272" s="74" t="s">
        <v>9851</v>
      </c>
      <c r="G3272" s="74" t="s">
        <v>9851</v>
      </c>
      <c r="H3272" s="74" t="str">
        <f t="shared" si="215"/>
        <v>B66</v>
      </c>
      <c r="I3272" s="74" t="str">
        <f>IF(ISERROR(VLOOKUP(H3272,BD!BN$2:BO$51,2,FALSE)),"",VLOOKUP(H3272,BD!BN$2:BO$51,2,FALSE))</f>
        <v>BLOQUE 66</v>
      </c>
      <c r="J3272" s="74" t="str">
        <f t="shared" si="216"/>
        <v>AU</v>
      </c>
      <c r="K3272" s="74" t="str">
        <f t="shared" si="213"/>
        <v>TIGUINO</v>
      </c>
      <c r="L3272" s="74" t="str">
        <f t="shared" si="213"/>
        <v>PAD A</v>
      </c>
      <c r="M3272" s="74" t="str">
        <f t="shared" si="214"/>
        <v>TIGUINO-A020</v>
      </c>
      <c r="N3272" s="71" t="s">
        <v>3382</v>
      </c>
    </row>
    <row r="3273" spans="1:14" hidden="1">
      <c r="A3273" s="74" t="s">
        <v>2998</v>
      </c>
      <c r="B3273" s="74" t="s">
        <v>6160</v>
      </c>
      <c r="C3273" s="74" t="s">
        <v>3234</v>
      </c>
      <c r="D3273" s="74" t="s">
        <v>3516</v>
      </c>
      <c r="E3273" s="74" t="s">
        <v>9852</v>
      </c>
      <c r="F3273" s="74" t="s">
        <v>9853</v>
      </c>
      <c r="G3273" s="74" t="s">
        <v>9853</v>
      </c>
      <c r="H3273" s="74" t="str">
        <f t="shared" si="215"/>
        <v>B66</v>
      </c>
      <c r="I3273" s="74" t="str">
        <f>IF(ISERROR(VLOOKUP(H3273,BD!BN$2:BO$51,2,FALSE)),"",VLOOKUP(H3273,BD!BN$2:BO$51,2,FALSE))</f>
        <v>BLOQUE 66</v>
      </c>
      <c r="J3273" s="74" t="str">
        <f t="shared" si="216"/>
        <v>AU</v>
      </c>
      <c r="K3273" s="74" t="str">
        <f t="shared" si="213"/>
        <v>TIGUINO</v>
      </c>
      <c r="L3273" s="74" t="str">
        <f t="shared" si="213"/>
        <v>PAD B</v>
      </c>
      <c r="M3273" s="74" t="str">
        <f t="shared" si="214"/>
        <v>TIGUINO-B004</v>
      </c>
      <c r="N3273" s="71" t="s">
        <v>3382</v>
      </c>
    </row>
    <row r="3274" spans="1:14" hidden="1">
      <c r="A3274" s="74" t="s">
        <v>2998</v>
      </c>
      <c r="B3274" s="74" t="s">
        <v>6160</v>
      </c>
      <c r="C3274" s="74" t="s">
        <v>3234</v>
      </c>
      <c r="D3274" s="74" t="s">
        <v>3516</v>
      </c>
      <c r="E3274" s="74" t="s">
        <v>9854</v>
      </c>
      <c r="F3274" s="74" t="s">
        <v>9855</v>
      </c>
      <c r="G3274" s="74" t="s">
        <v>9855</v>
      </c>
      <c r="H3274" s="74" t="str">
        <f t="shared" si="215"/>
        <v>B66</v>
      </c>
      <c r="I3274" s="74" t="str">
        <f>IF(ISERROR(VLOOKUP(H3274,BD!BN$2:BO$51,2,FALSE)),"",VLOOKUP(H3274,BD!BN$2:BO$51,2,FALSE))</f>
        <v>BLOQUE 66</v>
      </c>
      <c r="J3274" s="74" t="str">
        <f t="shared" si="216"/>
        <v>AU</v>
      </c>
      <c r="K3274" s="74" t="str">
        <f t="shared" si="213"/>
        <v>TIGUINO</v>
      </c>
      <c r="L3274" s="74" t="str">
        <f t="shared" si="213"/>
        <v>PAD B</v>
      </c>
      <c r="M3274" s="74" t="str">
        <f t="shared" si="214"/>
        <v>TIGUINO-B015</v>
      </c>
      <c r="N3274" s="71" t="s">
        <v>3382</v>
      </c>
    </row>
    <row r="3275" spans="1:14" hidden="1">
      <c r="A3275" s="74" t="s">
        <v>3010</v>
      </c>
      <c r="B3275" s="74"/>
      <c r="C3275" s="74" t="s">
        <v>9856</v>
      </c>
      <c r="D3275" s="74" t="s">
        <v>3374</v>
      </c>
      <c r="E3275" s="74" t="s">
        <v>9857</v>
      </c>
      <c r="F3275" s="74" t="s">
        <v>9858</v>
      </c>
      <c r="G3275" s="74" t="s">
        <v>9858</v>
      </c>
      <c r="H3275" s="74" t="str">
        <f t="shared" si="215"/>
        <v>B70</v>
      </c>
      <c r="I3275" s="74" t="str">
        <f>IF(ISERROR(VLOOKUP(H3275,BD!BN$2:BO$51,2,FALSE)),"",VLOOKUP(H3275,BD!BN$2:BO$51,2,FALSE))</f>
        <v>BLOQUE 70</v>
      </c>
      <c r="J3275" s="74" t="str">
        <f t="shared" si="216"/>
        <v/>
      </c>
      <c r="K3275" s="74" t="str">
        <f t="shared" si="213"/>
        <v>GUALLINO</v>
      </c>
      <c r="L3275" s="74" t="str">
        <f t="shared" si="213"/>
        <v>PAD</v>
      </c>
      <c r="M3275" s="74" t="str">
        <f t="shared" si="214"/>
        <v>GUALLINO-001</v>
      </c>
      <c r="N3275" s="71" t="s">
        <v>3382</v>
      </c>
    </row>
    <row r="3276" spans="1:14" hidden="1">
      <c r="A3276" s="74" t="s">
        <v>3016</v>
      </c>
      <c r="B3276" s="74"/>
      <c r="C3276" s="74" t="s">
        <v>9859</v>
      </c>
      <c r="D3276" s="74" t="s">
        <v>3374</v>
      </c>
      <c r="E3276" s="74" t="s">
        <v>9860</v>
      </c>
      <c r="F3276" s="74" t="s">
        <v>9861</v>
      </c>
      <c r="G3276" s="74" t="s">
        <v>9861</v>
      </c>
      <c r="H3276" s="74" t="str">
        <f t="shared" si="215"/>
        <v>B75</v>
      </c>
      <c r="I3276" s="74" t="str">
        <f>IF(ISERROR(VLOOKUP(H3276,BD!BN$2:BO$51,2,FALSE)),"",VLOOKUP(H3276,BD!BN$2:BO$51,2,FALSE))</f>
        <v>BLOQUE 75</v>
      </c>
      <c r="J3276" s="74" t="str">
        <f t="shared" si="216"/>
        <v/>
      </c>
      <c r="K3276" s="74" t="str">
        <f t="shared" si="213"/>
        <v>MACUMA</v>
      </c>
      <c r="L3276" s="74" t="str">
        <f t="shared" si="213"/>
        <v>PAD</v>
      </c>
      <c r="M3276" s="74" t="str">
        <f t="shared" si="214"/>
        <v>MACUMA-001</v>
      </c>
      <c r="N3276" s="71" t="s">
        <v>3382</v>
      </c>
    </row>
    <row r="3277" spans="1:14" hidden="1">
      <c r="A3277" s="74" t="s">
        <v>3021</v>
      </c>
      <c r="B3277" s="74"/>
      <c r="C3277" s="74" t="s">
        <v>9862</v>
      </c>
      <c r="D3277" s="74" t="s">
        <v>3374</v>
      </c>
      <c r="E3277" s="74" t="s">
        <v>9863</v>
      </c>
      <c r="F3277" s="74" t="s">
        <v>9864</v>
      </c>
      <c r="G3277" s="74" t="s">
        <v>9864</v>
      </c>
      <c r="H3277" s="74" t="str">
        <f t="shared" si="215"/>
        <v>B76</v>
      </c>
      <c r="I3277" s="74" t="str">
        <f>IF(ISERROR(VLOOKUP(H3277,BD!BN$2:BO$51,2,FALSE)),"",VLOOKUP(H3277,BD!BN$2:BO$51,2,FALSE))</f>
        <v>BLOQUE 76</v>
      </c>
      <c r="J3277" s="74" t="str">
        <f t="shared" si="216"/>
        <v/>
      </c>
      <c r="K3277" s="74" t="str">
        <f t="shared" si="213"/>
        <v>CANGAIME</v>
      </c>
      <c r="L3277" s="74" t="str">
        <f t="shared" si="213"/>
        <v>PAD</v>
      </c>
      <c r="M3277" s="74" t="str">
        <f t="shared" si="214"/>
        <v>CANGAIME-001</v>
      </c>
      <c r="N3277" s="71" t="s">
        <v>3382</v>
      </c>
    </row>
    <row r="3278" spans="1:14" hidden="1">
      <c r="A3278" s="74" t="s">
        <v>3027</v>
      </c>
      <c r="B3278" s="74"/>
      <c r="C3278" s="74" t="s">
        <v>9865</v>
      </c>
      <c r="D3278" s="74" t="s">
        <v>3374</v>
      </c>
      <c r="E3278" s="74" t="s">
        <v>9866</v>
      </c>
      <c r="F3278" s="74" t="s">
        <v>9867</v>
      </c>
      <c r="G3278" s="74" t="s">
        <v>9867</v>
      </c>
      <c r="H3278" s="74" t="str">
        <f t="shared" si="215"/>
        <v>B79</v>
      </c>
      <c r="I3278" s="74" t="str">
        <f>IF(ISERROR(VLOOKUP(H3278,BD!BN$2:BO$51,2,FALSE)),"",VLOOKUP(H3278,BD!BN$2:BO$51,2,FALSE))</f>
        <v>BLOQUE 79</v>
      </c>
      <c r="J3278" s="74" t="str">
        <f t="shared" si="216"/>
        <v/>
      </c>
      <c r="K3278" s="74" t="str">
        <f t="shared" si="213"/>
        <v>MASARAMU</v>
      </c>
      <c r="L3278" s="74" t="str">
        <f t="shared" si="213"/>
        <v>PAD</v>
      </c>
      <c r="M3278" s="74" t="str">
        <f t="shared" si="214"/>
        <v>MASARAMU-001</v>
      </c>
      <c r="N3278" s="71" t="s">
        <v>3382</v>
      </c>
    </row>
    <row r="3279" spans="1:14" hidden="1">
      <c r="A3279" s="74" t="s">
        <v>3027</v>
      </c>
      <c r="B3279" s="74"/>
      <c r="C3279" s="74" t="s">
        <v>9868</v>
      </c>
      <c r="D3279" s="74" t="s">
        <v>3374</v>
      </c>
      <c r="E3279" s="74" t="s">
        <v>9869</v>
      </c>
      <c r="F3279" s="74" t="s">
        <v>9870</v>
      </c>
      <c r="G3279" s="74" t="s">
        <v>9870</v>
      </c>
      <c r="H3279" s="74" t="str">
        <f t="shared" si="215"/>
        <v>B79</v>
      </c>
      <c r="I3279" s="74" t="str">
        <f>IF(ISERROR(VLOOKUP(H3279,BD!BN$2:BO$51,2,FALSE)),"",VLOOKUP(H3279,BD!BN$2:BO$51,2,FALSE))</f>
        <v>BLOQUE 79</v>
      </c>
      <c r="J3279" s="74" t="str">
        <f t="shared" si="216"/>
        <v/>
      </c>
      <c r="K3279" s="74" t="str">
        <f t="shared" si="213"/>
        <v>RAMIREZ</v>
      </c>
      <c r="L3279" s="74" t="str">
        <f t="shared" si="213"/>
        <v>PAD</v>
      </c>
      <c r="M3279" s="74" t="str">
        <f t="shared" si="214"/>
        <v>RAMIREZ-001</v>
      </c>
      <c r="N3279" s="71" t="s">
        <v>3382</v>
      </c>
    </row>
    <row r="3280" spans="1:14" hidden="1">
      <c r="A3280" s="74" t="s">
        <v>3033</v>
      </c>
      <c r="B3280" s="74"/>
      <c r="C3280" s="74" t="s">
        <v>9871</v>
      </c>
      <c r="D3280" s="74" t="s">
        <v>3374</v>
      </c>
      <c r="E3280" s="74" t="s">
        <v>9872</v>
      </c>
      <c r="F3280" s="74" t="s">
        <v>9873</v>
      </c>
      <c r="G3280" s="74" t="s">
        <v>9873</v>
      </c>
      <c r="H3280" s="74" t="str">
        <f t="shared" si="215"/>
        <v>B80</v>
      </c>
      <c r="I3280" s="74" t="str">
        <f>IF(ISERROR(VLOOKUP(H3280,BD!BN$2:BO$51,2,FALSE)),"",VLOOKUP(H3280,BD!BN$2:BO$51,2,FALSE))</f>
        <v>BLOQUE 80</v>
      </c>
      <c r="J3280" s="74" t="str">
        <f t="shared" si="216"/>
        <v/>
      </c>
      <c r="K3280" s="74" t="str">
        <f t="shared" ref="K3280:L3302" si="221">+C3280</f>
        <v>BOBONAZA</v>
      </c>
      <c r="L3280" s="74" t="str">
        <f t="shared" si="221"/>
        <v>PAD</v>
      </c>
      <c r="M3280" s="74" t="str">
        <f t="shared" si="214"/>
        <v>BOBONAZA-001</v>
      </c>
      <c r="N3280" s="71" t="s">
        <v>3382</v>
      </c>
    </row>
    <row r="3281" spans="1:14" hidden="1">
      <c r="A3281" s="74" t="s">
        <v>3033</v>
      </c>
      <c r="B3281" s="74"/>
      <c r="C3281" s="74" t="s">
        <v>9874</v>
      </c>
      <c r="D3281" s="74" t="s">
        <v>3374</v>
      </c>
      <c r="E3281" s="74" t="s">
        <v>9875</v>
      </c>
      <c r="F3281" s="74" t="s">
        <v>9876</v>
      </c>
      <c r="G3281" s="74" t="s">
        <v>9876</v>
      </c>
      <c r="H3281" s="74" t="str">
        <f t="shared" si="215"/>
        <v>B80</v>
      </c>
      <c r="I3281" s="74" t="str">
        <f>IF(ISERROR(VLOOKUP(H3281,BD!BN$2:BO$51,2,FALSE)),"",VLOOKUP(H3281,BD!BN$2:BO$51,2,FALSE))</f>
        <v>BLOQUE 80</v>
      </c>
      <c r="J3281" s="74" t="str">
        <f t="shared" si="216"/>
        <v/>
      </c>
      <c r="K3281" s="74" t="str">
        <f t="shared" si="221"/>
        <v>MANATI</v>
      </c>
      <c r="L3281" s="74" t="str">
        <f t="shared" si="221"/>
        <v>PAD</v>
      </c>
      <c r="M3281" s="74" t="str">
        <f t="shared" si="214"/>
        <v>MANATI-001</v>
      </c>
      <c r="N3281" s="71" t="s">
        <v>3382</v>
      </c>
    </row>
    <row r="3282" spans="1:14" hidden="1">
      <c r="A3282" s="74" t="s">
        <v>3038</v>
      </c>
      <c r="B3282" s="74"/>
      <c r="C3282" s="74" t="s">
        <v>9877</v>
      </c>
      <c r="D3282" s="74" t="s">
        <v>3374</v>
      </c>
      <c r="E3282" s="74" t="s">
        <v>9878</v>
      </c>
      <c r="F3282" s="74" t="s">
        <v>9879</v>
      </c>
      <c r="G3282" s="74" t="s">
        <v>9879</v>
      </c>
      <c r="H3282" s="74" t="str">
        <f t="shared" si="215"/>
        <v>B83</v>
      </c>
      <c r="I3282" s="74" t="str">
        <f>IF(ISERROR(VLOOKUP(H3282,BD!BN$2:BO$51,2,FALSE)),"",VLOOKUP(H3282,BD!BN$2:BO$51,2,FALSE))</f>
        <v>BLOQUE 83</v>
      </c>
      <c r="J3282" s="74" t="str">
        <f t="shared" si="216"/>
        <v/>
      </c>
      <c r="K3282" s="74" t="str">
        <f t="shared" si="221"/>
        <v>DANTA</v>
      </c>
      <c r="L3282" s="74" t="str">
        <f t="shared" si="221"/>
        <v>PAD</v>
      </c>
      <c r="M3282" s="74" t="str">
        <f t="shared" si="214"/>
        <v>DANTA-001</v>
      </c>
      <c r="N3282" s="71" t="s">
        <v>3382</v>
      </c>
    </row>
    <row r="3283" spans="1:14" hidden="1">
      <c r="A3283" s="74" t="s">
        <v>3038</v>
      </c>
      <c r="B3283" s="74"/>
      <c r="C3283" s="74" t="s">
        <v>9877</v>
      </c>
      <c r="D3283" s="74" t="s">
        <v>3374</v>
      </c>
      <c r="E3283" s="74" t="s">
        <v>9880</v>
      </c>
      <c r="F3283" s="74" t="s">
        <v>9881</v>
      </c>
      <c r="G3283" s="74" t="s">
        <v>9881</v>
      </c>
      <c r="H3283" s="74" t="str">
        <f t="shared" si="215"/>
        <v>B83</v>
      </c>
      <c r="I3283" s="74" t="str">
        <f>IF(ISERROR(VLOOKUP(H3283,BD!BN$2:BO$51,2,FALSE)),"",VLOOKUP(H3283,BD!BN$2:BO$51,2,FALSE))</f>
        <v>BLOQUE 83</v>
      </c>
      <c r="J3283" s="74" t="str">
        <f t="shared" si="216"/>
        <v/>
      </c>
      <c r="K3283" s="74" t="str">
        <f t="shared" si="221"/>
        <v>DANTA</v>
      </c>
      <c r="L3283" s="74" t="str">
        <f t="shared" si="221"/>
        <v>PAD</v>
      </c>
      <c r="M3283" s="74" t="str">
        <f t="shared" si="214"/>
        <v>DANTA-002</v>
      </c>
      <c r="N3283" s="71" t="s">
        <v>3382</v>
      </c>
    </row>
    <row r="3284" spans="1:14" hidden="1">
      <c r="A3284" s="74" t="s">
        <v>3038</v>
      </c>
      <c r="B3284" s="74"/>
      <c r="C3284" s="74" t="s">
        <v>9882</v>
      </c>
      <c r="D3284" s="74" t="s">
        <v>3374</v>
      </c>
      <c r="E3284" s="74" t="s">
        <v>9883</v>
      </c>
      <c r="F3284" s="74" t="s">
        <v>9884</v>
      </c>
      <c r="G3284" s="74" t="s">
        <v>9884</v>
      </c>
      <c r="H3284" s="74" t="str">
        <f t="shared" si="215"/>
        <v>B83</v>
      </c>
      <c r="I3284" s="74" t="str">
        <f>IF(ISERROR(VLOOKUP(H3284,BD!BN$2:BO$51,2,FALSE)),"",VLOOKUP(H3284,BD!BN$2:BO$51,2,FALSE))</f>
        <v>BLOQUE 83</v>
      </c>
      <c r="J3284" s="74" t="str">
        <f t="shared" si="216"/>
        <v/>
      </c>
      <c r="K3284" s="74" t="str">
        <f t="shared" si="221"/>
        <v>GARZA</v>
      </c>
      <c r="L3284" s="74" t="str">
        <f t="shared" si="221"/>
        <v>PAD</v>
      </c>
      <c r="M3284" s="74" t="str">
        <f t="shared" si="214"/>
        <v>GARZA-001</v>
      </c>
      <c r="N3284" s="71" t="s">
        <v>3382</v>
      </c>
    </row>
    <row r="3285" spans="1:14" hidden="1">
      <c r="A3285" s="74" t="s">
        <v>3043</v>
      </c>
      <c r="B3285" s="74"/>
      <c r="C3285" s="74" t="s">
        <v>9885</v>
      </c>
      <c r="D3285" s="74" t="s">
        <v>3374</v>
      </c>
      <c r="E3285" s="74" t="s">
        <v>9886</v>
      </c>
      <c r="F3285" s="74" t="s">
        <v>9887</v>
      </c>
      <c r="G3285" s="74" t="s">
        <v>9887</v>
      </c>
      <c r="H3285" s="74" t="str">
        <f t="shared" si="215"/>
        <v>B86</v>
      </c>
      <c r="I3285" s="74" t="str">
        <f>IF(ISERROR(VLOOKUP(H3285,BD!BN$2:BO$51,2,FALSE)),"",VLOOKUP(H3285,BD!BN$2:BO$51,2,FALSE))</f>
        <v>BLOQUE 86</v>
      </c>
      <c r="J3285" s="74" t="str">
        <f t="shared" si="216"/>
        <v/>
      </c>
      <c r="K3285" s="74" t="str">
        <f t="shared" si="221"/>
        <v>AMAZONAS</v>
      </c>
      <c r="L3285" s="74" t="str">
        <f t="shared" si="221"/>
        <v>PAD</v>
      </c>
      <c r="M3285" s="74" t="str">
        <f t="shared" ref="M3285:M3302" si="222">+IF(F3285=F3284,E3285&amp;RIGHT(G3285,2),E3285)</f>
        <v>AMAZONAS-001</v>
      </c>
      <c r="N3285" s="71" t="s">
        <v>3382</v>
      </c>
    </row>
    <row r="3286" spans="1:14" hidden="1">
      <c r="A3286" s="74" t="s">
        <v>3043</v>
      </c>
      <c r="B3286" s="74"/>
      <c r="C3286" s="74" t="s">
        <v>9888</v>
      </c>
      <c r="D3286" s="74" t="s">
        <v>3374</v>
      </c>
      <c r="E3286" s="74" t="s">
        <v>9889</v>
      </c>
      <c r="F3286" s="74" t="s">
        <v>9890</v>
      </c>
      <c r="G3286" s="74" t="s">
        <v>9890</v>
      </c>
      <c r="H3286" s="74" t="str">
        <f t="shared" si="215"/>
        <v>B86</v>
      </c>
      <c r="I3286" s="74" t="str">
        <f>IF(ISERROR(VLOOKUP(H3286,BD!BN$2:BO$51,2,FALSE)),"",VLOOKUP(H3286,BD!BN$2:BO$51,2,FALSE))</f>
        <v>BLOQUE 86</v>
      </c>
      <c r="J3286" s="74" t="str">
        <f t="shared" si="216"/>
        <v/>
      </c>
      <c r="K3286" s="74" t="str">
        <f t="shared" si="221"/>
        <v>BALSAURA</v>
      </c>
      <c r="L3286" s="74" t="str">
        <f t="shared" si="221"/>
        <v>PAD</v>
      </c>
      <c r="M3286" s="74" t="str">
        <f t="shared" si="222"/>
        <v>BALSUARA-001</v>
      </c>
      <c r="N3286" s="71" t="s">
        <v>3382</v>
      </c>
    </row>
    <row r="3287" spans="1:14" hidden="1">
      <c r="A3287" s="74" t="s">
        <v>3043</v>
      </c>
      <c r="B3287" s="74"/>
      <c r="C3287" s="74" t="s">
        <v>9891</v>
      </c>
      <c r="D3287" s="74" t="s">
        <v>3374</v>
      </c>
      <c r="E3287" s="74" t="s">
        <v>9892</v>
      </c>
      <c r="F3287" s="74" t="s">
        <v>9893</v>
      </c>
      <c r="G3287" s="74" t="s">
        <v>9893</v>
      </c>
      <c r="H3287" s="74" t="str">
        <f t="shared" si="215"/>
        <v>B86</v>
      </c>
      <c r="I3287" s="74" t="str">
        <f>IF(ISERROR(VLOOKUP(H3287,BD!BN$2:BO$51,2,FALSE)),"",VLOOKUP(H3287,BD!BN$2:BO$51,2,FALSE))</f>
        <v>BLOQUE 86</v>
      </c>
      <c r="J3287" s="74" t="str">
        <f t="shared" si="216"/>
        <v/>
      </c>
      <c r="K3287" s="74" t="str">
        <f t="shared" si="221"/>
        <v>CONAMBO</v>
      </c>
      <c r="L3287" s="74" t="str">
        <f t="shared" si="221"/>
        <v>PAD</v>
      </c>
      <c r="M3287" s="74" t="str">
        <f t="shared" si="222"/>
        <v>CONAMBO-001</v>
      </c>
      <c r="N3287" s="71" t="s">
        <v>3382</v>
      </c>
    </row>
    <row r="3288" spans="1:14" hidden="1">
      <c r="A3288" s="74" t="s">
        <v>3043</v>
      </c>
      <c r="B3288" s="74"/>
      <c r="C3288" s="74" t="s">
        <v>9894</v>
      </c>
      <c r="D3288" s="74" t="s">
        <v>3374</v>
      </c>
      <c r="E3288" s="74" t="s">
        <v>9895</v>
      </c>
      <c r="F3288" s="74" t="s">
        <v>9896</v>
      </c>
      <c r="G3288" s="74" t="s">
        <v>9896</v>
      </c>
      <c r="H3288" s="74" t="str">
        <f t="shared" si="215"/>
        <v>B86</v>
      </c>
      <c r="I3288" s="74" t="str">
        <f>IF(ISERROR(VLOOKUP(H3288,BD!BN$2:BO$51,2,FALSE)),"",VLOOKUP(H3288,BD!BN$2:BO$51,2,FALSE))</f>
        <v>BLOQUE 86</v>
      </c>
      <c r="J3288" s="74" t="str">
        <f t="shared" si="216"/>
        <v/>
      </c>
      <c r="K3288" s="74" t="str">
        <f t="shared" si="221"/>
        <v>HUITO</v>
      </c>
      <c r="L3288" s="74" t="str">
        <f t="shared" si="221"/>
        <v>PAD</v>
      </c>
      <c r="M3288" s="74" t="str">
        <f t="shared" si="222"/>
        <v>HUITO-001</v>
      </c>
      <c r="N3288" s="71" t="s">
        <v>3382</v>
      </c>
    </row>
    <row r="3289" spans="1:14" hidden="1">
      <c r="A3289" s="74" t="s">
        <v>3043</v>
      </c>
      <c r="B3289" s="74"/>
      <c r="C3289" s="74" t="s">
        <v>9897</v>
      </c>
      <c r="D3289" s="74" t="s">
        <v>3374</v>
      </c>
      <c r="E3289" s="74" t="s">
        <v>9898</v>
      </c>
      <c r="F3289" s="74" t="s">
        <v>9899</v>
      </c>
      <c r="G3289" s="74" t="s">
        <v>9899</v>
      </c>
      <c r="H3289" s="74" t="str">
        <f t="shared" si="215"/>
        <v>B86</v>
      </c>
      <c r="I3289" s="74" t="str">
        <f>IF(ISERROR(VLOOKUP(H3289,BD!BN$2:BO$51,2,FALSE)),"",VLOOKUP(H3289,BD!BN$2:BO$51,2,FALSE))</f>
        <v>BLOQUE 86</v>
      </c>
      <c r="J3289" s="74" t="str">
        <f t="shared" si="216"/>
        <v/>
      </c>
      <c r="K3289" s="74" t="str">
        <f t="shared" si="221"/>
        <v>MARAÑON</v>
      </c>
      <c r="L3289" s="74" t="str">
        <f t="shared" si="221"/>
        <v>PAD</v>
      </c>
      <c r="M3289" s="74" t="str">
        <f t="shared" si="222"/>
        <v>MARAÑON-001</v>
      </c>
      <c r="N3289" s="71" t="s">
        <v>3382</v>
      </c>
    </row>
    <row r="3290" spans="1:14" hidden="1">
      <c r="A3290" s="74" t="s">
        <v>9900</v>
      </c>
      <c r="B3290" s="74"/>
      <c r="C3290" s="74" t="s">
        <v>9901</v>
      </c>
      <c r="D3290" s="74" t="s">
        <v>3374</v>
      </c>
      <c r="E3290" s="74" t="s">
        <v>9902</v>
      </c>
      <c r="F3290" s="74" t="s">
        <v>9903</v>
      </c>
      <c r="G3290" s="74" t="s">
        <v>9903</v>
      </c>
      <c r="H3290" s="74" t="str">
        <f t="shared" si="215"/>
        <v>BN/A</v>
      </c>
      <c r="I3290" s="74" t="str">
        <f>IF(ISERROR(VLOOKUP(H3290,BD!BN$2:BO$51,2,FALSE)),"",VLOOKUP(H3290,BD!BN$2:BO$51,2,FALSE))</f>
        <v/>
      </c>
      <c r="J3290" s="74" t="str">
        <f t="shared" si="216"/>
        <v/>
      </c>
      <c r="K3290" s="74" t="str">
        <f t="shared" si="221"/>
        <v>CAJA</v>
      </c>
      <c r="L3290" s="74" t="str">
        <f t="shared" si="221"/>
        <v>PAD</v>
      </c>
      <c r="M3290" s="74" t="str">
        <f t="shared" si="222"/>
        <v>CAJA-001</v>
      </c>
      <c r="N3290" s="71" t="s">
        <v>3382</v>
      </c>
    </row>
    <row r="3291" spans="1:14" hidden="1">
      <c r="A3291" s="74" t="s">
        <v>9900</v>
      </c>
      <c r="B3291" s="74"/>
      <c r="C3291" s="74" t="s">
        <v>9904</v>
      </c>
      <c r="D3291" s="74" t="s">
        <v>3374</v>
      </c>
      <c r="E3291" s="74" t="s">
        <v>9905</v>
      </c>
      <c r="F3291" s="74" t="s">
        <v>9906</v>
      </c>
      <c r="G3291" s="74" t="s">
        <v>9906</v>
      </c>
      <c r="H3291" s="74" t="str">
        <f t="shared" si="215"/>
        <v>BN/A</v>
      </c>
      <c r="I3291" s="74" t="str">
        <f>IF(ISERROR(VLOOKUP(H3291,BD!BN$2:BO$51,2,FALSE)),"",VLOOKUP(H3291,BD!BN$2:BO$51,2,FALSE))</f>
        <v/>
      </c>
      <c r="J3291" s="74" t="str">
        <f t="shared" si="216"/>
        <v/>
      </c>
      <c r="K3291" s="74" t="str">
        <f t="shared" si="221"/>
        <v>CANCRIO</v>
      </c>
      <c r="L3291" s="74" t="str">
        <f t="shared" si="221"/>
        <v>PAD</v>
      </c>
      <c r="M3291" s="74" t="str">
        <f t="shared" si="222"/>
        <v>CANCRIO-001</v>
      </c>
      <c r="N3291" s="71" t="s">
        <v>3382</v>
      </c>
    </row>
    <row r="3292" spans="1:14" hidden="1">
      <c r="A3292" s="74" t="s">
        <v>9900</v>
      </c>
      <c r="B3292" s="74"/>
      <c r="C3292" s="74" t="s">
        <v>9907</v>
      </c>
      <c r="D3292" s="74" t="s">
        <v>3374</v>
      </c>
      <c r="E3292" s="74" t="s">
        <v>9908</v>
      </c>
      <c r="F3292" s="74" t="s">
        <v>9909</v>
      </c>
      <c r="G3292" s="74" t="s">
        <v>9909</v>
      </c>
      <c r="H3292" s="74" t="str">
        <f t="shared" si="215"/>
        <v>BN/A</v>
      </c>
      <c r="I3292" s="74" t="str">
        <f>IF(ISERROR(VLOOKUP(H3292,BD!BN$2:BO$51,2,FALSE)),"",VLOOKUP(H3292,BD!BN$2:BO$51,2,FALSE))</f>
        <v/>
      </c>
      <c r="J3292" s="74" t="str">
        <f t="shared" si="216"/>
        <v/>
      </c>
      <c r="K3292" s="74" t="str">
        <f t="shared" si="221"/>
        <v>COWI</v>
      </c>
      <c r="L3292" s="74" t="str">
        <f t="shared" si="221"/>
        <v>PAD</v>
      </c>
      <c r="M3292" s="74" t="str">
        <f t="shared" si="222"/>
        <v>COWI-001</v>
      </c>
      <c r="N3292" s="71" t="s">
        <v>3382</v>
      </c>
    </row>
    <row r="3293" spans="1:14" hidden="1">
      <c r="A3293" s="74" t="s">
        <v>9900</v>
      </c>
      <c r="B3293" s="74"/>
      <c r="C3293" s="74" t="s">
        <v>9910</v>
      </c>
      <c r="D3293" s="74" t="s">
        <v>3374</v>
      </c>
      <c r="E3293" s="74" t="s">
        <v>9911</v>
      </c>
      <c r="F3293" s="74" t="s">
        <v>9912</v>
      </c>
      <c r="G3293" s="74" t="s">
        <v>9912</v>
      </c>
      <c r="H3293" s="74" t="str">
        <f t="shared" si="215"/>
        <v>BN/A</v>
      </c>
      <c r="I3293" s="74" t="str">
        <f>IF(ISERROR(VLOOKUP(H3293,BD!BN$2:BO$51,2,FALSE)),"",VLOOKUP(H3293,BD!BN$2:BO$51,2,FALSE))</f>
        <v/>
      </c>
      <c r="J3293" s="74" t="str">
        <f t="shared" si="216"/>
        <v/>
      </c>
      <c r="K3293" s="74" t="str">
        <f t="shared" si="221"/>
        <v>GUAYUSA</v>
      </c>
      <c r="L3293" s="74" t="str">
        <f t="shared" si="221"/>
        <v>PAD</v>
      </c>
      <c r="M3293" s="74" t="str">
        <f t="shared" si="222"/>
        <v>GUAYUSA-001</v>
      </c>
      <c r="N3293" s="71" t="s">
        <v>3382</v>
      </c>
    </row>
    <row r="3294" spans="1:14" hidden="1">
      <c r="A3294" s="74" t="s">
        <v>9900</v>
      </c>
      <c r="B3294" s="74"/>
      <c r="C3294" s="74" t="s">
        <v>9913</v>
      </c>
      <c r="D3294" s="74" t="s">
        <v>3374</v>
      </c>
      <c r="E3294" s="74" t="s">
        <v>9914</v>
      </c>
      <c r="F3294" s="74" t="s">
        <v>9915</v>
      </c>
      <c r="G3294" s="74" t="s">
        <v>9915</v>
      </c>
      <c r="H3294" s="74" t="str">
        <f t="shared" si="215"/>
        <v>BN/A</v>
      </c>
      <c r="I3294" s="74" t="str">
        <f>IF(ISERROR(VLOOKUP(H3294,BD!BN$2:BO$51,2,FALSE)),"",VLOOKUP(H3294,BD!BN$2:BO$51,2,FALSE))</f>
        <v/>
      </c>
      <c r="J3294" s="74" t="str">
        <f t="shared" si="216"/>
        <v/>
      </c>
      <c r="K3294" s="74" t="str">
        <f t="shared" si="221"/>
        <v>MARAÑACU</v>
      </c>
      <c r="L3294" s="74" t="str">
        <f t="shared" si="221"/>
        <v>PAD</v>
      </c>
      <c r="M3294" s="74" t="str">
        <f t="shared" si="222"/>
        <v>MARAÑACU-001</v>
      </c>
      <c r="N3294" s="71" t="s">
        <v>3382</v>
      </c>
    </row>
    <row r="3295" spans="1:14" hidden="1">
      <c r="A3295" s="74" t="s">
        <v>9900</v>
      </c>
      <c r="B3295" s="74"/>
      <c r="C3295" s="74" t="s">
        <v>9916</v>
      </c>
      <c r="D3295" s="74" t="s">
        <v>3374</v>
      </c>
      <c r="E3295" s="74" t="s">
        <v>9917</v>
      </c>
      <c r="F3295" s="74" t="s">
        <v>9918</v>
      </c>
      <c r="G3295" s="74" t="s">
        <v>9918</v>
      </c>
      <c r="H3295" s="74" t="str">
        <f t="shared" si="215"/>
        <v>BN/A</v>
      </c>
      <c r="I3295" s="74" t="str">
        <f>IF(ISERROR(VLOOKUP(H3295,BD!BN$2:BO$51,2,FALSE)),"",VLOOKUP(H3295,BD!BN$2:BO$51,2,FALSE))</f>
        <v/>
      </c>
      <c r="J3295" s="74" t="str">
        <f t="shared" si="216"/>
        <v/>
      </c>
      <c r="K3295" s="74" t="str">
        <f t="shared" si="221"/>
        <v>PAUJIL</v>
      </c>
      <c r="L3295" s="74" t="str">
        <f t="shared" si="221"/>
        <v>PAD</v>
      </c>
      <c r="M3295" s="74" t="str">
        <f t="shared" si="222"/>
        <v>PAUJIL-001</v>
      </c>
      <c r="N3295" s="71" t="s">
        <v>3382</v>
      </c>
    </row>
    <row r="3296" spans="1:14" hidden="1">
      <c r="A3296" s="74" t="s">
        <v>9900</v>
      </c>
      <c r="B3296" s="74"/>
      <c r="C3296" s="74" t="s">
        <v>9919</v>
      </c>
      <c r="D3296" s="74" t="s">
        <v>3374</v>
      </c>
      <c r="E3296" s="74" t="s">
        <v>9920</v>
      </c>
      <c r="F3296" s="74" t="s">
        <v>9921</v>
      </c>
      <c r="G3296" s="74" t="s">
        <v>9921</v>
      </c>
      <c r="H3296" s="74" t="str">
        <f t="shared" si="215"/>
        <v>BN/A</v>
      </c>
      <c r="I3296" s="74" t="str">
        <f>IF(ISERROR(VLOOKUP(H3296,BD!BN$2:BO$51,2,FALSE)),"",VLOOKUP(H3296,BD!BN$2:BO$51,2,FALSE))</f>
        <v/>
      </c>
      <c r="J3296" s="74" t="str">
        <f t="shared" si="216"/>
        <v/>
      </c>
      <c r="K3296" s="74" t="str">
        <f t="shared" si="221"/>
        <v>SHIONAYACU</v>
      </c>
      <c r="L3296" s="74" t="str">
        <f t="shared" si="221"/>
        <v>PAD</v>
      </c>
      <c r="M3296" s="74" t="str">
        <f t="shared" si="222"/>
        <v>SHIONAYACU-001</v>
      </c>
      <c r="N3296" s="71" t="s">
        <v>3382</v>
      </c>
    </row>
    <row r="3297" spans="1:14" hidden="1">
      <c r="A3297" s="74" t="s">
        <v>9900</v>
      </c>
      <c r="B3297" s="74"/>
      <c r="C3297" s="74" t="s">
        <v>9922</v>
      </c>
      <c r="D3297" s="74" t="s">
        <v>3374</v>
      </c>
      <c r="E3297" s="74" t="s">
        <v>9923</v>
      </c>
      <c r="F3297" s="74" t="s">
        <v>9924</v>
      </c>
      <c r="G3297" s="74" t="s">
        <v>9924</v>
      </c>
      <c r="H3297" s="74" t="str">
        <f t="shared" si="215"/>
        <v>BN/A</v>
      </c>
      <c r="I3297" s="74" t="str">
        <f>IF(ISERROR(VLOOKUP(H3297,BD!BN$2:BO$51,2,FALSE)),"",VLOOKUP(H3297,BD!BN$2:BO$51,2,FALSE))</f>
        <v/>
      </c>
      <c r="J3297" s="74" t="str">
        <f t="shared" si="216"/>
        <v/>
      </c>
      <c r="K3297" s="74" t="str">
        <f t="shared" si="221"/>
        <v>SIONA</v>
      </c>
      <c r="L3297" s="74" t="str">
        <f t="shared" si="221"/>
        <v>PAD</v>
      </c>
      <c r="M3297" s="74" t="str">
        <f t="shared" si="222"/>
        <v>SIONA-001</v>
      </c>
      <c r="N3297" s="71" t="s">
        <v>3382</v>
      </c>
    </row>
    <row r="3298" spans="1:14" hidden="1">
      <c r="A3298" s="74" t="s">
        <v>9900</v>
      </c>
      <c r="B3298" s="74"/>
      <c r="C3298" s="74" t="s">
        <v>9925</v>
      </c>
      <c r="D3298" s="74" t="s">
        <v>3374</v>
      </c>
      <c r="E3298" s="74" t="s">
        <v>9926</v>
      </c>
      <c r="F3298" s="74" t="s">
        <v>9927</v>
      </c>
      <c r="G3298" s="74" t="s">
        <v>9927</v>
      </c>
      <c r="H3298" s="74" t="str">
        <f>+A3298</f>
        <v>BN/A</v>
      </c>
      <c r="I3298" s="74" t="str">
        <f>IF(ISERROR(VLOOKUP(H3298,BD!BN$2:BO$51,2,FALSE)),"",VLOOKUP(H3298,BD!BN$2:BO$51,2,FALSE))</f>
        <v/>
      </c>
      <c r="J3298" s="74" t="str">
        <f>IF(B3298="","",B3298)</f>
        <v/>
      </c>
      <c r="K3298" s="74" t="str">
        <f t="shared" si="221"/>
        <v>TIVACUNO</v>
      </c>
      <c r="L3298" s="74" t="str">
        <f t="shared" si="221"/>
        <v>PAD</v>
      </c>
      <c r="M3298" s="74" t="str">
        <f t="shared" si="222"/>
        <v>TIVACUNO-001</v>
      </c>
      <c r="N3298" s="71" t="s">
        <v>3382</v>
      </c>
    </row>
    <row r="3299" spans="1:14" hidden="1">
      <c r="A3299" s="74" t="s">
        <v>9900</v>
      </c>
      <c r="B3299" s="74"/>
      <c r="C3299" s="74" t="s">
        <v>9928</v>
      </c>
      <c r="D3299" s="74" t="s">
        <v>3374</v>
      </c>
      <c r="E3299" s="74" t="s">
        <v>9929</v>
      </c>
      <c r="F3299" s="74" t="s">
        <v>9930</v>
      </c>
      <c r="G3299" s="74" t="s">
        <v>9930</v>
      </c>
      <c r="H3299" s="74" t="str">
        <f>+A3299</f>
        <v>BN/A</v>
      </c>
      <c r="I3299" s="74" t="str">
        <f>IF(ISERROR(VLOOKUP(H3299,BD!BN$2:BO$51,2,FALSE)),"",VLOOKUP(H3299,BD!BN$2:BO$51,2,FALSE))</f>
        <v/>
      </c>
      <c r="J3299" s="74" t="str">
        <f>IF(B3299="","",B3299)</f>
        <v/>
      </c>
      <c r="K3299" s="74" t="str">
        <f t="shared" si="221"/>
        <v>CONDOR</v>
      </c>
      <c r="L3299" s="74" t="str">
        <f t="shared" si="221"/>
        <v>PAD</v>
      </c>
      <c r="M3299" s="74" t="str">
        <f t="shared" si="222"/>
        <v>CONDOR-A001</v>
      </c>
      <c r="N3299" s="71" t="s">
        <v>3382</v>
      </c>
    </row>
    <row r="3300" spans="1:14" hidden="1">
      <c r="A3300" s="74" t="s">
        <v>9900</v>
      </c>
      <c r="B3300" s="74"/>
      <c r="C3300" s="74" t="s">
        <v>9931</v>
      </c>
      <c r="D3300" s="74" t="s">
        <v>3374</v>
      </c>
      <c r="E3300" s="74" t="s">
        <v>9932</v>
      </c>
      <c r="F3300" s="74" t="s">
        <v>9933</v>
      </c>
      <c r="G3300" s="74" t="s">
        <v>9933</v>
      </c>
      <c r="H3300" s="74" t="str">
        <f>+A3300</f>
        <v>BN/A</v>
      </c>
      <c r="I3300" s="74" t="str">
        <f>IF(ISERROR(VLOOKUP(H3300,BD!BN$2:BO$51,2,FALSE)),"",VLOOKUP(H3300,BD!BN$2:BO$51,2,FALSE))</f>
        <v/>
      </c>
      <c r="J3300" s="74" t="str">
        <f>IF(B3300="","",B3300)</f>
        <v/>
      </c>
      <c r="K3300" s="74" t="str">
        <f t="shared" si="221"/>
        <v>CONDOR NORTE</v>
      </c>
      <c r="L3300" s="74" t="str">
        <f t="shared" si="221"/>
        <v>PAD</v>
      </c>
      <c r="M3300" s="74" t="str">
        <f t="shared" si="222"/>
        <v>CONDOR NORTE-A001</v>
      </c>
      <c r="N3300" s="71" t="s">
        <v>3382</v>
      </c>
    </row>
    <row r="3301" spans="1:14" hidden="1">
      <c r="A3301" s="74" t="s">
        <v>9900</v>
      </c>
      <c r="B3301" s="74"/>
      <c r="C3301" s="74" t="s">
        <v>9934</v>
      </c>
      <c r="D3301" s="74" t="s">
        <v>3374</v>
      </c>
      <c r="E3301" s="74" t="s">
        <v>9935</v>
      </c>
      <c r="F3301" s="74" t="s">
        <v>9936</v>
      </c>
      <c r="G3301" s="74" t="s">
        <v>9936</v>
      </c>
      <c r="H3301" s="74" t="str">
        <f>+A3301</f>
        <v>BN/A</v>
      </c>
      <c r="I3301" s="74" t="str">
        <f>IF(ISERROR(VLOOKUP(H3301,BD!BN$2:BO$51,2,FALSE)),"",VLOOKUP(H3301,BD!BN$2:BO$51,2,FALSE))</f>
        <v/>
      </c>
      <c r="J3301" s="74" t="str">
        <f>IF(B3301="","",B3301)</f>
        <v/>
      </c>
      <c r="K3301" s="74" t="str">
        <f t="shared" si="221"/>
        <v>PALO ROJO</v>
      </c>
      <c r="L3301" s="74" t="str">
        <f t="shared" si="221"/>
        <v>PAD</v>
      </c>
      <c r="M3301" s="74" t="str">
        <f t="shared" si="222"/>
        <v>PALO ROJO A001</v>
      </c>
      <c r="N3301" s="71" t="s">
        <v>3382</v>
      </c>
    </row>
    <row r="3302" spans="1:14" hidden="1">
      <c r="A3302" s="74" t="s">
        <v>9900</v>
      </c>
      <c r="B3302" s="74"/>
      <c r="C3302" s="74" t="s">
        <v>9937</v>
      </c>
      <c r="D3302" s="74" t="s">
        <v>3374</v>
      </c>
      <c r="E3302" s="74" t="s">
        <v>9938</v>
      </c>
      <c r="F3302" s="74" t="s">
        <v>9939</v>
      </c>
      <c r="G3302" s="74" t="s">
        <v>9939</v>
      </c>
      <c r="H3302" s="74" t="str">
        <f t="shared" si="215"/>
        <v>BN/A</v>
      </c>
      <c r="I3302" s="74" t="str">
        <f>IF(ISERROR(VLOOKUP(H3302,BD!BN$2:BO$51,2,FALSE)),"",VLOOKUP(H3302,BD!BN$2:BO$51,2,FALSE))</f>
        <v/>
      </c>
      <c r="J3302" s="74" t="str">
        <f t="shared" si="216"/>
        <v/>
      </c>
      <c r="K3302" s="74" t="str">
        <f t="shared" si="221"/>
        <v>ZORRO</v>
      </c>
      <c r="L3302" s="74" t="str">
        <f t="shared" si="221"/>
        <v>PAD</v>
      </c>
      <c r="M3302" s="74" t="str">
        <f t="shared" si="222"/>
        <v>ZORRO-A001</v>
      </c>
      <c r="N3302" s="71" t="s">
        <v>3382</v>
      </c>
    </row>
    <row r="3303" spans="1:14" hidden="1">
      <c r="A3303" s="71" t="s">
        <v>2864</v>
      </c>
      <c r="B3303" s="71" t="s">
        <v>2864</v>
      </c>
      <c r="C3303" s="71" t="s">
        <v>3238</v>
      </c>
      <c r="E3303" s="71" t="s">
        <v>9940</v>
      </c>
      <c r="F3303" s="71" t="s">
        <v>9941</v>
      </c>
      <c r="G3303" s="71" t="s">
        <v>9941</v>
      </c>
      <c r="I3303" s="71" t="s">
        <v>2865</v>
      </c>
      <c r="K3303" s="71" t="s">
        <v>3238</v>
      </c>
      <c r="M3303" s="71" t="s">
        <v>9942</v>
      </c>
    </row>
  </sheetData>
  <autoFilter ref="A7:O3303" xr:uid="{00000000-0009-0000-0000-000007000000}">
    <filterColumn colId="0">
      <filters>
        <filter val="B57"/>
      </filters>
    </filterColumn>
  </autoFilter>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vt:i4>
      </vt:variant>
    </vt:vector>
  </HeadingPairs>
  <TitlesOfParts>
    <vt:vector size="14" baseType="lpstr">
      <vt:lpstr>LP</vt:lpstr>
      <vt:lpstr>BD</vt:lpstr>
      <vt:lpstr>Clientes</vt:lpstr>
      <vt:lpstr>OTQ</vt:lpstr>
      <vt:lpstr>TICKET</vt:lpstr>
      <vt:lpstr>Reporte Job </vt:lpstr>
      <vt:lpstr>GUIA</vt:lpstr>
      <vt:lpstr>BD Pozos</vt:lpstr>
      <vt:lpstr>GUIA!Área_de_impresión</vt:lpstr>
      <vt:lpstr>LP!Área_de_impresión</vt:lpstr>
      <vt:lpstr>'Reporte Job '!Área_de_impresión</vt:lpstr>
      <vt:lpstr>TICKET!Área_de_impresión</vt:lpstr>
      <vt:lpstr>LPPEC</vt:lpstr>
      <vt:lpstr>'Reporte Job '!Títulos_a_imprimir</vt:lpstr>
    </vt:vector>
  </TitlesOfParts>
  <Manager/>
  <Company>Unknown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Vallejo</dc:creator>
  <cp:keywords/>
  <dc:description/>
  <cp:lastModifiedBy>Ilda Zambrano</cp:lastModifiedBy>
  <cp:revision/>
  <cp:lastPrinted>2026-08-05T13:26:14Z</cp:lastPrinted>
  <dcterms:created xsi:type="dcterms:W3CDTF">2014-04-25T13:38:59Z</dcterms:created>
  <dcterms:modified xsi:type="dcterms:W3CDTF">2026-08-05T22:02:01Z</dcterms:modified>
  <cp:category/>
  <cp:contentStatus/>
</cp:coreProperties>
</file>