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오상원\Desktop\R&amp;D Sangwon\(02) 조교TA\# 2024.1학기_[플랫폼]차세대소프트웨어공학\실습\01. 용역계획서\"/>
    </mc:Choice>
  </mc:AlternateContent>
  <xr:revisionPtr revIDLastSave="0" documentId="13_ncr:1_{94ABBF74-4344-4C07-8EAC-4A3F31C0D7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원가계산" sheetId="1" r:id="rId1"/>
    <sheet name="투입인력현황표 양식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Q17" i="1" l="1"/>
  <c r="Q16" i="1"/>
  <c r="Q15" i="1"/>
  <c r="Q14" i="1"/>
  <c r="Q13" i="1"/>
  <c r="Q12" i="1"/>
  <c r="E10" i="1" l="1"/>
  <c r="E20" i="1" s="1"/>
  <c r="E33" i="1" s="1"/>
  <c r="E32" i="1" l="1"/>
  <c r="E23" i="1"/>
  <c r="E34" i="1" s="1"/>
  <c r="E26" i="1" l="1"/>
  <c r="E36" i="1" s="1"/>
  <c r="E35" i="1"/>
  <c r="E37" i="1" l="1"/>
</calcChain>
</file>

<file path=xl/sharedStrings.xml><?xml version="1.0" encoding="utf-8"?>
<sst xmlns="http://schemas.openxmlformats.org/spreadsheetml/2006/main" count="96" uniqueCount="71">
  <si>
    <t>▣ 예정가격 작성기준(통계법 공표, 2022. 12. 21.) 제27조 인건비 단가</t>
    <phoneticPr fontId="2" type="noConversion"/>
  </si>
  <si>
    <t>등급</t>
    <phoneticPr fontId="4" type="noConversion"/>
  </si>
  <si>
    <t>비고</t>
    <phoneticPr fontId="4" type="noConversion"/>
  </si>
  <si>
    <t>일단가</t>
    <phoneticPr fontId="4" type="noConversion"/>
  </si>
  <si>
    <t>참여일 : 월22일 한도</t>
    <phoneticPr fontId="4" type="noConversion"/>
  </si>
  <si>
    <t>IT프로젝트관리자</t>
    <phoneticPr fontId="4" type="noConversion"/>
  </si>
  <si>
    <t>UI/UX기획/개발자</t>
    <phoneticPr fontId="4" type="noConversion"/>
  </si>
  <si>
    <t>UI/UX디자이너</t>
    <phoneticPr fontId="4" type="noConversion"/>
  </si>
  <si>
    <t>응용SW개발자</t>
    <phoneticPr fontId="2" type="noConversion"/>
  </si>
  <si>
    <t>시스템SW개발자</t>
    <phoneticPr fontId="2" type="noConversion"/>
  </si>
  <si>
    <t>주) 2) 본 인건비 일단가는 용역 참여율 100%로 산정한 것이며, 용역 참여율을 달리하는 경우에는 기준단가를 감소시킬 수 있다.</t>
    <phoneticPr fontId="2" type="noConversion"/>
  </si>
  <si>
    <t>( 단위 : 원)</t>
    <phoneticPr fontId="4" type="noConversion"/>
  </si>
  <si>
    <t>구   분</t>
    <phoneticPr fontId="4" type="noConversion"/>
  </si>
  <si>
    <t>인원</t>
    <phoneticPr fontId="4" type="noConversion"/>
  </si>
  <si>
    <t>참여율</t>
    <phoneticPr fontId="4" type="noConversion"/>
  </si>
  <si>
    <t>금   액</t>
    <phoneticPr fontId="4" type="noConversion"/>
  </si>
  <si>
    <t>IT기획자</t>
    <phoneticPr fontId="4" type="noConversion"/>
  </si>
  <si>
    <t>IT기획자</t>
    <phoneticPr fontId="4" type="noConversion"/>
  </si>
  <si>
    <t>IT프로젝트관리자</t>
    <phoneticPr fontId="4" type="noConversion"/>
  </si>
  <si>
    <t>UI/UX기획/개발자</t>
    <phoneticPr fontId="4" type="noConversion"/>
  </si>
  <si>
    <t>시스템SW개발자</t>
    <phoneticPr fontId="4" type="noConversion"/>
  </si>
  <si>
    <t>응용SW개발자</t>
    <phoneticPr fontId="4" type="noConversion"/>
  </si>
  <si>
    <t>UI/UX디자이너</t>
    <phoneticPr fontId="4" type="noConversion"/>
  </si>
  <si>
    <t>1. 직접인건비</t>
    <phoneticPr fontId="4" type="noConversion"/>
  </si>
  <si>
    <t>2. 제경비</t>
    <phoneticPr fontId="4" type="noConversion"/>
  </si>
  <si>
    <t>3. 기술료</t>
    <phoneticPr fontId="4" type="noConversion"/>
  </si>
  <si>
    <t>4. 부가가치세(VAT)</t>
    <phoneticPr fontId="4" type="noConversion"/>
  </si>
  <si>
    <t>6. 총괄내역</t>
    <phoneticPr fontId="4" type="noConversion"/>
  </si>
  <si>
    <t>비  목</t>
    <phoneticPr fontId="4" type="noConversion"/>
  </si>
  <si>
    <t>금     액</t>
    <phoneticPr fontId="4" type="noConversion"/>
  </si>
  <si>
    <t>비             고</t>
    <phoneticPr fontId="4" type="noConversion"/>
  </si>
  <si>
    <t>총  원  가</t>
    <phoneticPr fontId="4" type="noConversion"/>
  </si>
  <si>
    <t>부가가치세</t>
    <phoneticPr fontId="4" type="noConversion"/>
  </si>
  <si>
    <t>합      계</t>
    <phoneticPr fontId="4" type="noConversion"/>
  </si>
  <si>
    <t>직접인건비</t>
    <phoneticPr fontId="4" type="noConversion"/>
  </si>
  <si>
    <t>제  경  비</t>
    <phoneticPr fontId="4" type="noConversion"/>
  </si>
  <si>
    <t>기  술  료</t>
    <phoneticPr fontId="4" type="noConversion"/>
  </si>
  <si>
    <t>※ 용역참여인력에 대한 투입인력현황표는 별도 시트에 작성하여 제출</t>
    <phoneticPr fontId="4" type="noConversion"/>
  </si>
  <si>
    <t>(직접인건비)의 110%</t>
    <phoneticPr fontId="4" type="noConversion"/>
  </si>
  <si>
    <t>(직접인건비 + 제경비)의 20%</t>
    <phoneticPr fontId="4" type="noConversion"/>
  </si>
  <si>
    <t>※국가를당사자로하는계약에관한법률시행규칙 제8조 및 예정가격작성기준 제28조에 의거 직접인건비의 110% 이내</t>
    <phoneticPr fontId="4" type="noConversion"/>
  </si>
  <si>
    <t>※국가를당사자로하는계약에관한법률시행규칙 제8조 및 예정가격작성기준 제28조에 의거 직접인건비+제경비의 20% 이내</t>
    <phoneticPr fontId="4" type="noConversion"/>
  </si>
  <si>
    <t xml:space="preserve">   판단하여 계산서 발행을 요청한 경우에 한하여 계산서로 처리함.</t>
    <phoneticPr fontId="4" type="noConversion"/>
  </si>
  <si>
    <t>참여일(일/월)</t>
    <phoneticPr fontId="4" type="noConversion"/>
  </si>
  <si>
    <t>개발기간(개월)</t>
    <phoneticPr fontId="4" type="noConversion"/>
  </si>
  <si>
    <t>10만원 이하 절삭</t>
    <phoneticPr fontId="4" type="noConversion"/>
  </si>
  <si>
    <t>용역 (SW개발) 원가계산서</t>
    <phoneticPr fontId="4" type="noConversion"/>
  </si>
  <si>
    <t>( 단위 : 원)</t>
    <phoneticPr fontId="4" type="noConversion"/>
  </si>
  <si>
    <r>
      <t xml:space="preserve">※ 모든 용역은 반드시 부가세를 포함하여 산정할 것. 단, 대학 등의 비영리법인 부가세 면세는 </t>
    </r>
    <r>
      <rPr>
        <b/>
        <sz val="10"/>
        <color rgb="FFFF0000"/>
        <rFont val="굴림체"/>
        <family val="3"/>
        <charset val="129"/>
      </rPr>
      <t>대금청구시</t>
    </r>
    <r>
      <rPr>
        <sz val="10"/>
        <color rgb="FFFF0000"/>
        <rFont val="굴림체"/>
        <family val="3"/>
        <charset val="129"/>
      </rPr>
      <t xml:space="preserve"> 부가세법에 따라 비영리법인이 면세 여부를</t>
    </r>
    <phoneticPr fontId="4" type="noConversion"/>
  </si>
  <si>
    <t>주) 1) 기준단가 : 계약예규 통계법 제27조(통계의 공표)에 따라 「2023년 SW기술자 임금실태조사 (통계승인 제3750001호)」의 결과를 반영한 2023~24년도 단가</t>
    <phoneticPr fontId="4" type="noConversion"/>
  </si>
  <si>
    <t>1년</t>
    <phoneticPr fontId="4" type="noConversion"/>
  </si>
  <si>
    <t>학사재학중/컴퓨터정보통신공학</t>
    <phoneticPr fontId="4" type="noConversion"/>
  </si>
  <si>
    <t>없음</t>
    <phoneticPr fontId="4" type="noConversion"/>
  </si>
  <si>
    <t>경력</t>
    <phoneticPr fontId="4" type="noConversion"/>
  </si>
  <si>
    <t>최종학위/전공</t>
    <phoneticPr fontId="4" type="noConversion"/>
  </si>
  <si>
    <t>기술자격</t>
    <phoneticPr fontId="4" type="noConversion"/>
  </si>
  <si>
    <t>학력및경험기준</t>
    <phoneticPr fontId="4" type="noConversion"/>
  </si>
  <si>
    <t>기술자격및경험기준</t>
    <phoneticPr fontId="4" type="noConversion"/>
  </si>
  <si>
    <t>생년월일</t>
    <phoneticPr fontId="4" type="noConversion"/>
  </si>
  <si>
    <t>성명</t>
    <phoneticPr fontId="4" type="noConversion"/>
  </si>
  <si>
    <t>투입인력 현황표</t>
    <phoneticPr fontId="4" type="noConversion"/>
  </si>
  <si>
    <t>구분</t>
    <phoneticPr fontId="4" type="noConversion"/>
  </si>
  <si>
    <t>IT프로젝트매니저</t>
    <phoneticPr fontId="4" type="noConversion"/>
  </si>
  <si>
    <t xml:space="preserve"> IT기획자</t>
    <phoneticPr fontId="4" type="noConversion"/>
  </si>
  <si>
    <t>홍길동</t>
    <phoneticPr fontId="4" type="noConversion"/>
  </si>
  <si>
    <t>김철수</t>
    <phoneticPr fontId="4" type="noConversion"/>
  </si>
  <si>
    <t>강선미</t>
    <phoneticPr fontId="4" type="noConversion"/>
  </si>
  <si>
    <t>오현철</t>
    <phoneticPr fontId="4" type="noConversion"/>
  </si>
  <si>
    <t>강재근</t>
    <phoneticPr fontId="4" type="noConversion"/>
  </si>
  <si>
    <t>이태식</t>
    <phoneticPr fontId="4" type="noConversion"/>
  </si>
  <si>
    <t>3년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</si>
</sst>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u/>
      <sz val="10"/>
      <color indexed="10"/>
      <name val="굴림체"/>
      <family val="3"/>
      <charset val="129"/>
    </font>
    <font>
      <b/>
      <sz val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name val="굴림체"/>
      <family val="3"/>
      <charset val="129"/>
    </font>
    <font>
      <sz val="10"/>
      <color rgb="FF0000FF"/>
      <name val="굴림체"/>
      <family val="3"/>
      <charset val="129"/>
    </font>
    <font>
      <sz val="9"/>
      <name val="굴림체"/>
      <family val="3"/>
      <charset val="129"/>
    </font>
    <font>
      <b/>
      <u val="double"/>
      <sz val="2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10"/>
      <color rgb="FFFF000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sz val="11"/>
      <name val="돋움"/>
      <family val="3"/>
      <charset val="129"/>
    </font>
    <font>
      <b/>
      <sz val="20"/>
      <name val="굴림체"/>
      <family val="3"/>
      <charset val="129"/>
    </font>
    <font>
      <b/>
      <sz val="11"/>
      <name val="돋움"/>
      <family val="3"/>
      <charset val="129"/>
    </font>
    <font>
      <b/>
      <sz val="11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10"/>
      <color indexed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 applyFont="0" applyAlignment="0">
      <alignment horizontal="center" vertical="center"/>
    </xf>
    <xf numFmtId="0" fontId="18" fillId="0" borderId="0">
      <alignment vertical="center"/>
    </xf>
  </cellStyleXfs>
  <cellXfs count="111">
    <xf numFmtId="0" fontId="0" fillId="0" borderId="0" xfId="0">
      <alignment vertical="center"/>
    </xf>
    <xf numFmtId="4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41" fontId="7" fillId="0" borderId="27" xfId="0" applyNumberFormat="1" applyFont="1" applyBorder="1" applyAlignment="1">
      <alignment horizontal="right" vertical="center"/>
    </xf>
    <xf numFmtId="41" fontId="7" fillId="0" borderId="28" xfId="0" applyNumberFormat="1" applyFont="1" applyBorder="1" applyAlignment="1">
      <alignment horizontal="right" vertical="center"/>
    </xf>
    <xf numFmtId="41" fontId="7" fillId="0" borderId="29" xfId="0" applyNumberFormat="1" applyFont="1" applyBorder="1" applyAlignment="1">
      <alignment horizontal="right" vertical="center"/>
    </xf>
    <xf numFmtId="41" fontId="3" fillId="0" borderId="27" xfId="0" applyNumberFormat="1" applyFont="1" applyBorder="1" applyAlignment="1">
      <alignment horizontal="left" vertical="center"/>
    </xf>
    <xf numFmtId="41" fontId="3" fillId="0" borderId="28" xfId="0" applyNumberFormat="1" applyFont="1" applyBorder="1" applyAlignment="1">
      <alignment horizontal="left" vertical="center"/>
    </xf>
    <xf numFmtId="41" fontId="3" fillId="0" borderId="29" xfId="0" applyNumberFormat="1" applyFont="1" applyBorder="1" applyAlignment="1">
      <alignment horizontal="left" vertical="center"/>
    </xf>
    <xf numFmtId="41" fontId="3" fillId="0" borderId="27" xfId="0" applyNumberFormat="1" applyFont="1" applyBorder="1" applyAlignment="1">
      <alignment horizontal="center" vertical="center"/>
    </xf>
    <xf numFmtId="41" fontId="3" fillId="0" borderId="28" xfId="0" applyNumberFormat="1" applyFont="1" applyBorder="1" applyAlignment="1">
      <alignment horizontal="center" vertical="center"/>
    </xf>
    <xf numFmtId="41" fontId="3" fillId="0" borderId="2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1" fontId="3" fillId="0" borderId="20" xfId="0" applyNumberFormat="1" applyFont="1" applyBorder="1" applyAlignment="1">
      <alignment horizontal="right" vertical="center"/>
    </xf>
    <xf numFmtId="41" fontId="3" fillId="0" borderId="21" xfId="0" applyNumberFormat="1" applyFont="1" applyBorder="1" applyAlignment="1">
      <alignment horizontal="right" vertical="center"/>
    </xf>
    <xf numFmtId="41" fontId="3" fillId="0" borderId="22" xfId="0" applyNumberFormat="1" applyFont="1" applyBorder="1" applyAlignment="1">
      <alignment horizontal="right" vertical="center"/>
    </xf>
    <xf numFmtId="41" fontId="3" fillId="0" borderId="20" xfId="0" applyNumberFormat="1" applyFont="1" applyBorder="1" applyAlignment="1">
      <alignment horizontal="center" vertical="center"/>
    </xf>
    <xf numFmtId="41" fontId="3" fillId="0" borderId="21" xfId="0" applyNumberFormat="1" applyFont="1" applyBorder="1" applyAlignment="1">
      <alignment horizontal="center" vertical="center"/>
    </xf>
    <xf numFmtId="41" fontId="3" fillId="0" borderId="22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1" fontId="3" fillId="0" borderId="16" xfId="0" applyNumberFormat="1" applyFont="1" applyBorder="1" applyAlignment="1">
      <alignment horizontal="right" vertical="center"/>
    </xf>
    <xf numFmtId="41" fontId="3" fillId="0" borderId="17" xfId="0" applyNumberFormat="1" applyFont="1" applyBorder="1" applyAlignment="1">
      <alignment horizontal="right" vertical="center"/>
    </xf>
    <xf numFmtId="41" fontId="3" fillId="0" borderId="18" xfId="0" applyNumberFormat="1" applyFont="1" applyBorder="1" applyAlignment="1">
      <alignment horizontal="right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33" xfId="0" applyNumberFormat="1" applyFont="1" applyBorder="1" applyAlignment="1">
      <alignment horizontal="center" vertical="center"/>
    </xf>
    <xf numFmtId="41" fontId="3" fillId="0" borderId="34" xfId="0" applyNumberFormat="1" applyFont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41" fontId="6" fillId="2" borderId="10" xfId="0" applyNumberFormat="1" applyFont="1" applyFill="1" applyBorder="1" applyAlignment="1">
      <alignment horizontal="right" vertical="center"/>
    </xf>
    <xf numFmtId="41" fontId="6" fillId="2" borderId="11" xfId="0" applyNumberFormat="1" applyFont="1" applyFill="1" applyBorder="1" applyAlignment="1">
      <alignment horizontal="right" vertical="center"/>
    </xf>
    <xf numFmtId="41" fontId="6" fillId="2" borderId="12" xfId="0" applyNumberFormat="1" applyFont="1" applyFill="1" applyBorder="1" applyAlignment="1">
      <alignment horizontal="right" vertical="center"/>
    </xf>
    <xf numFmtId="0" fontId="6" fillId="2" borderId="10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3" fontId="3" fillId="0" borderId="14" xfId="0" applyNumberFormat="1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9" fontId="3" fillId="0" borderId="26" xfId="2" applyFont="1" applyBorder="1" applyAlignment="1">
      <alignment horizontal="center" vertical="center"/>
    </xf>
    <xf numFmtId="41" fontId="3" fillId="0" borderId="23" xfId="0" applyNumberFormat="1" applyFont="1" applyBorder="1" applyAlignment="1">
      <alignment horizontal="center" vertical="center"/>
    </xf>
    <xf numFmtId="41" fontId="3" fillId="0" borderId="24" xfId="0" applyNumberFormat="1" applyFont="1" applyBorder="1" applyAlignment="1">
      <alignment horizontal="center" vertical="center"/>
    </xf>
    <xf numFmtId="41" fontId="3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19" xfId="2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3" fontId="3" fillId="0" borderId="5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0" xfId="4" applyFont="1">
      <alignment vertical="center"/>
    </xf>
    <xf numFmtId="0" fontId="8" fillId="0" borderId="0" xfId="4" applyFont="1" applyAlignment="1">
      <alignment horizontal="center" vertical="center"/>
    </xf>
    <xf numFmtId="0" fontId="8" fillId="0" borderId="26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8" fillId="0" borderId="19" xfId="4" applyFont="1" applyBorder="1" applyAlignment="1">
      <alignment horizontal="center" vertical="center"/>
    </xf>
    <xf numFmtId="0" fontId="18" fillId="0" borderId="19" xfId="4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35" xfId="4" applyFont="1" applyBorder="1" applyAlignment="1">
      <alignment horizontal="center" vertical="center"/>
    </xf>
    <xf numFmtId="0" fontId="21" fillId="0" borderId="35" xfId="4" applyFont="1" applyBorder="1" applyAlignment="1">
      <alignment horizontal="center" vertical="center" wrapText="1"/>
    </xf>
    <xf numFmtId="0" fontId="21" fillId="0" borderId="27" xfId="4" applyFont="1" applyBorder="1" applyAlignment="1">
      <alignment horizontal="center" vertical="center"/>
    </xf>
    <xf numFmtId="0" fontId="21" fillId="0" borderId="29" xfId="4" applyFont="1" applyBorder="1" applyAlignment="1">
      <alignment horizontal="center" vertical="center"/>
    </xf>
    <xf numFmtId="0" fontId="21" fillId="0" borderId="35" xfId="4" applyFont="1" applyBorder="1" applyAlignment="1">
      <alignment horizontal="center" vertical="center"/>
    </xf>
    <xf numFmtId="0" fontId="20" fillId="0" borderId="30" xfId="4" applyFont="1" applyBorder="1" applyAlignment="1">
      <alignment horizontal="center" vertical="center"/>
    </xf>
    <xf numFmtId="0" fontId="21" fillId="0" borderId="30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2" fillId="0" borderId="31" xfId="4" applyFont="1" applyBorder="1" applyAlignment="1">
      <alignment horizontal="center" vertical="center"/>
    </xf>
    <xf numFmtId="0" fontId="15" fillId="0" borderId="35" xfId="4" applyFont="1" applyBorder="1" applyAlignment="1">
      <alignment horizontal="center" vertical="center"/>
    </xf>
    <xf numFmtId="0" fontId="15" fillId="0" borderId="19" xfId="4" applyFont="1" applyBorder="1" applyAlignment="1">
      <alignment horizontal="center" vertical="center"/>
    </xf>
    <xf numFmtId="0" fontId="15" fillId="0" borderId="31" xfId="4" applyFont="1" applyBorder="1" applyAlignment="1">
      <alignment horizontal="center" vertical="center"/>
    </xf>
    <xf numFmtId="0" fontId="22" fillId="0" borderId="19" xfId="4" applyFont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1" fontId="23" fillId="0" borderId="27" xfId="0" applyNumberFormat="1" applyFont="1" applyBorder="1" applyAlignment="1">
      <alignment horizontal="right" vertical="center"/>
    </xf>
    <xf numFmtId="41" fontId="23" fillId="0" borderId="28" xfId="0" applyNumberFormat="1" applyFont="1" applyBorder="1" applyAlignment="1">
      <alignment horizontal="right" vertical="center"/>
    </xf>
    <xf numFmtId="41" fontId="23" fillId="0" borderId="29" xfId="0" applyNumberFormat="1" applyFont="1" applyBorder="1" applyAlignment="1">
      <alignment horizontal="right" vertical="center"/>
    </xf>
  </cellXfs>
  <cellStyles count="5">
    <cellStyle name="백분율" xfId="2" builtinId="5"/>
    <cellStyle name="쉼표 [0]" xfId="1" builtinId="6"/>
    <cellStyle name="표준" xfId="0" builtinId="0"/>
    <cellStyle name="표준 2" xfId="4" xr:uid="{10F7B009-E348-4300-BDD2-2ED0322DC906}"/>
    <cellStyle name="표준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showGridLines="0" tabSelected="1" topLeftCell="A15" zoomScaleNormal="100" workbookViewId="0">
      <selection activeCell="O42" sqref="O42"/>
    </sheetView>
  </sheetViews>
  <sheetFormatPr defaultRowHeight="16.5" x14ac:dyDescent="0.3"/>
  <cols>
    <col min="1" max="1" width="10.25" customWidth="1"/>
    <col min="2" max="22" width="7.375" customWidth="1"/>
  </cols>
  <sheetData>
    <row r="1" spans="1:22" ht="35.25" customHeight="1" x14ac:dyDescent="0.3">
      <c r="A1" s="78" t="s">
        <v>46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3">
      <c r="A3" s="79" t="s">
        <v>0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22" ht="17.25" thickBot="1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" t="s">
        <v>47</v>
      </c>
    </row>
    <row r="5" spans="1:22" ht="34.5" customHeight="1" x14ac:dyDescent="0.3">
      <c r="A5" s="9" t="s">
        <v>1</v>
      </c>
      <c r="B5" s="75" t="s">
        <v>16</v>
      </c>
      <c r="C5" s="75"/>
      <c r="D5" s="75"/>
      <c r="E5" s="75" t="s">
        <v>5</v>
      </c>
      <c r="F5" s="75"/>
      <c r="G5" s="75"/>
      <c r="H5" s="75" t="s">
        <v>6</v>
      </c>
      <c r="I5" s="75"/>
      <c r="J5" s="75"/>
      <c r="K5" s="75" t="s">
        <v>7</v>
      </c>
      <c r="L5" s="75"/>
      <c r="M5" s="75"/>
      <c r="N5" s="72" t="s">
        <v>8</v>
      </c>
      <c r="O5" s="72"/>
      <c r="P5" s="72"/>
      <c r="Q5" s="72" t="s">
        <v>9</v>
      </c>
      <c r="R5" s="72"/>
      <c r="S5" s="72"/>
      <c r="T5" s="75" t="s">
        <v>2</v>
      </c>
      <c r="U5" s="75"/>
      <c r="V5" s="80"/>
    </row>
    <row r="6" spans="1:22" ht="34.5" customHeight="1" thickBot="1" x14ac:dyDescent="0.35">
      <c r="A6" s="10" t="s">
        <v>3</v>
      </c>
      <c r="B6" s="71">
        <v>481654</v>
      </c>
      <c r="C6" s="71"/>
      <c r="D6" s="71"/>
      <c r="E6" s="71">
        <v>456225</v>
      </c>
      <c r="F6" s="71"/>
      <c r="G6" s="71"/>
      <c r="H6" s="71">
        <v>315898</v>
      </c>
      <c r="I6" s="71"/>
      <c r="J6" s="71"/>
      <c r="K6" s="71">
        <v>224150</v>
      </c>
      <c r="L6" s="71"/>
      <c r="M6" s="71"/>
      <c r="N6" s="73">
        <v>341404</v>
      </c>
      <c r="O6" s="74"/>
      <c r="P6" s="74"/>
      <c r="Q6" s="73">
        <v>278819</v>
      </c>
      <c r="R6" s="74"/>
      <c r="S6" s="74"/>
      <c r="T6" s="76" t="s">
        <v>4</v>
      </c>
      <c r="U6" s="76"/>
      <c r="V6" s="77"/>
    </row>
    <row r="7" spans="1:22" x14ac:dyDescent="0.3">
      <c r="A7" s="11" t="s">
        <v>49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3">
      <c r="A8" s="11" t="s">
        <v>10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7.25" thickBo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7.25" thickBot="1" x14ac:dyDescent="0.35">
      <c r="A10" s="47" t="s">
        <v>23</v>
      </c>
      <c r="B10" s="47"/>
      <c r="C10" s="47"/>
      <c r="D10" s="47"/>
      <c r="E10" s="48">
        <f>ROUNDDOWN(SUM($Q$12:$V$17),0)</f>
        <v>14449384</v>
      </c>
      <c r="F10" s="49"/>
      <c r="G10" s="49"/>
      <c r="H10" s="50"/>
      <c r="I10" s="67"/>
      <c r="J10" s="67"/>
      <c r="K10" s="67"/>
      <c r="L10" s="67"/>
      <c r="M10" s="67"/>
      <c r="N10" s="67"/>
      <c r="O10" s="67"/>
      <c r="P10" s="67"/>
      <c r="Q10" s="1"/>
      <c r="R10" s="1"/>
      <c r="S10" s="1"/>
      <c r="T10" s="1"/>
      <c r="U10" s="1"/>
      <c r="V10" s="2" t="s">
        <v>11</v>
      </c>
    </row>
    <row r="11" spans="1:22" x14ac:dyDescent="0.3">
      <c r="A11" s="55" t="s">
        <v>12</v>
      </c>
      <c r="B11" s="55"/>
      <c r="C11" s="55"/>
      <c r="D11" s="55"/>
      <c r="E11" s="68" t="s">
        <v>13</v>
      </c>
      <c r="F11" s="69"/>
      <c r="G11" s="69"/>
      <c r="H11" s="70"/>
      <c r="I11" s="65" t="s">
        <v>44</v>
      </c>
      <c r="J11" s="66"/>
      <c r="K11" s="65" t="s">
        <v>43</v>
      </c>
      <c r="L11" s="66"/>
      <c r="M11" s="32" t="s">
        <v>14</v>
      </c>
      <c r="N11" s="32"/>
      <c r="O11" s="32"/>
      <c r="P11" s="32"/>
      <c r="Q11" s="32" t="s">
        <v>15</v>
      </c>
      <c r="R11" s="32"/>
      <c r="S11" s="32"/>
      <c r="T11" s="32"/>
      <c r="U11" s="32"/>
      <c r="V11" s="32"/>
    </row>
    <row r="12" spans="1:22" x14ac:dyDescent="0.3">
      <c r="A12" s="17" t="s">
        <v>17</v>
      </c>
      <c r="B12" s="63"/>
      <c r="C12" s="63"/>
      <c r="D12" s="18"/>
      <c r="E12" s="17">
        <v>1</v>
      </c>
      <c r="F12" s="63"/>
      <c r="G12" s="63"/>
      <c r="H12" s="18"/>
      <c r="I12" s="17">
        <v>3</v>
      </c>
      <c r="J12" s="18"/>
      <c r="K12" s="17">
        <v>15</v>
      </c>
      <c r="L12" s="18"/>
      <c r="M12" s="62">
        <v>0.1</v>
      </c>
      <c r="N12" s="62"/>
      <c r="O12" s="62"/>
      <c r="P12" s="62"/>
      <c r="Q12" s="64">
        <f>ROUNDDOWN($B$6*$E$12*$I$12*$K$12*$M$12,0)</f>
        <v>2167443</v>
      </c>
      <c r="R12" s="64"/>
      <c r="S12" s="64"/>
      <c r="T12" s="64"/>
      <c r="U12" s="64"/>
      <c r="V12" s="64"/>
    </row>
    <row r="13" spans="1:22" x14ac:dyDescent="0.3">
      <c r="A13" s="15" t="s">
        <v>18</v>
      </c>
      <c r="B13" s="61"/>
      <c r="C13" s="61"/>
      <c r="D13" s="16"/>
      <c r="E13" s="15">
        <v>1</v>
      </c>
      <c r="F13" s="61"/>
      <c r="G13" s="61"/>
      <c r="H13" s="16"/>
      <c r="I13" s="15">
        <v>3</v>
      </c>
      <c r="J13" s="16"/>
      <c r="K13" s="15">
        <v>10.5</v>
      </c>
      <c r="L13" s="16"/>
      <c r="M13" s="62">
        <v>0.2</v>
      </c>
      <c r="N13" s="62"/>
      <c r="O13" s="62"/>
      <c r="P13" s="62"/>
      <c r="Q13" s="37">
        <f>ROUNDDOWN(E6*E13*I13*K13*M13,0)</f>
        <v>2874217</v>
      </c>
      <c r="R13" s="38"/>
      <c r="S13" s="38"/>
      <c r="T13" s="38"/>
      <c r="U13" s="38"/>
      <c r="V13" s="39"/>
    </row>
    <row r="14" spans="1:22" x14ac:dyDescent="0.3">
      <c r="A14" s="15" t="s">
        <v>19</v>
      </c>
      <c r="B14" s="61"/>
      <c r="C14" s="61"/>
      <c r="D14" s="16"/>
      <c r="E14" s="15">
        <v>1</v>
      </c>
      <c r="F14" s="61"/>
      <c r="G14" s="61"/>
      <c r="H14" s="16"/>
      <c r="I14" s="15">
        <v>3</v>
      </c>
      <c r="J14" s="16"/>
      <c r="K14" s="15">
        <v>15</v>
      </c>
      <c r="L14" s="16"/>
      <c r="M14" s="62">
        <v>0.1</v>
      </c>
      <c r="N14" s="62"/>
      <c r="O14" s="62"/>
      <c r="P14" s="62"/>
      <c r="Q14" s="37">
        <f>ROUNDDOWN($H$6*E14*I14*K14*M14,0)</f>
        <v>1421541</v>
      </c>
      <c r="R14" s="38"/>
      <c r="S14" s="38"/>
      <c r="T14" s="38"/>
      <c r="U14" s="38"/>
      <c r="V14" s="39"/>
    </row>
    <row r="15" spans="1:22" x14ac:dyDescent="0.3">
      <c r="A15" s="15" t="s">
        <v>22</v>
      </c>
      <c r="B15" s="61"/>
      <c r="C15" s="61"/>
      <c r="D15" s="16"/>
      <c r="E15" s="15">
        <v>1</v>
      </c>
      <c r="F15" s="61"/>
      <c r="G15" s="61"/>
      <c r="H15" s="16"/>
      <c r="I15" s="15">
        <v>3</v>
      </c>
      <c r="J15" s="16"/>
      <c r="K15" s="15">
        <v>15</v>
      </c>
      <c r="L15" s="16"/>
      <c r="M15" s="62">
        <v>0.1</v>
      </c>
      <c r="N15" s="62"/>
      <c r="O15" s="62"/>
      <c r="P15" s="62"/>
      <c r="Q15" s="37">
        <f>ROUNDDOWN($K$6*E15*I15*K15*M15,0)</f>
        <v>1008675</v>
      </c>
      <c r="R15" s="38"/>
      <c r="S15" s="38"/>
      <c r="T15" s="38"/>
      <c r="U15" s="38"/>
      <c r="V15" s="39"/>
    </row>
    <row r="16" spans="1:22" x14ac:dyDescent="0.3">
      <c r="A16" s="15" t="s">
        <v>21</v>
      </c>
      <c r="B16" s="61"/>
      <c r="C16" s="61"/>
      <c r="D16" s="16"/>
      <c r="E16" s="15">
        <v>1</v>
      </c>
      <c r="F16" s="61"/>
      <c r="G16" s="61"/>
      <c r="H16" s="16"/>
      <c r="I16" s="15">
        <v>3</v>
      </c>
      <c r="J16" s="16"/>
      <c r="K16" s="15">
        <v>15</v>
      </c>
      <c r="L16" s="16"/>
      <c r="M16" s="62">
        <v>0.25</v>
      </c>
      <c r="N16" s="62"/>
      <c r="O16" s="62"/>
      <c r="P16" s="62"/>
      <c r="Q16" s="37">
        <f>ROUNDDOWN($N$6*E16*I16*K16*M16,0)</f>
        <v>3840795</v>
      </c>
      <c r="R16" s="38"/>
      <c r="S16" s="38"/>
      <c r="T16" s="38"/>
      <c r="U16" s="38"/>
      <c r="V16" s="39"/>
    </row>
    <row r="17" spans="1:22" x14ac:dyDescent="0.3">
      <c r="A17" s="13" t="s">
        <v>20</v>
      </c>
      <c r="B17" s="56"/>
      <c r="C17" s="56"/>
      <c r="D17" s="14"/>
      <c r="E17" s="13">
        <v>1</v>
      </c>
      <c r="F17" s="56"/>
      <c r="G17" s="56"/>
      <c r="H17" s="14"/>
      <c r="I17" s="13">
        <v>3</v>
      </c>
      <c r="J17" s="14"/>
      <c r="K17" s="13">
        <v>15</v>
      </c>
      <c r="L17" s="14"/>
      <c r="M17" s="57">
        <v>0.25</v>
      </c>
      <c r="N17" s="57"/>
      <c r="O17" s="57"/>
      <c r="P17" s="57"/>
      <c r="Q17" s="58">
        <f>ROUNDDOWN($Q$6*E17*I17*K17*M17,0)</f>
        <v>3136713</v>
      </c>
      <c r="R17" s="59"/>
      <c r="S17" s="59"/>
      <c r="T17" s="59"/>
      <c r="U17" s="59"/>
      <c r="V17" s="60"/>
    </row>
    <row r="18" spans="1:22" x14ac:dyDescent="0.3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3">
        <f>SUM(M12:M17)</f>
        <v>1</v>
      </c>
      <c r="N18" s="84"/>
      <c r="O18" s="84"/>
      <c r="P18" s="85"/>
      <c r="Q18" s="82"/>
      <c r="R18" s="82"/>
      <c r="S18" s="82"/>
      <c r="T18" s="82"/>
      <c r="U18" s="82"/>
      <c r="V18" s="82"/>
    </row>
    <row r="19" spans="1:22" ht="17.25" thickBot="1" x14ac:dyDescent="0.35">
      <c r="A19" s="7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7.25" thickBot="1" x14ac:dyDescent="0.35">
      <c r="A20" s="47" t="s">
        <v>24</v>
      </c>
      <c r="B20" s="47"/>
      <c r="C20" s="47"/>
      <c r="D20" s="47"/>
      <c r="E20" s="48">
        <f>ROUNDDOWN(E10*1.1,0)</f>
        <v>15894322</v>
      </c>
      <c r="F20" s="49"/>
      <c r="G20" s="49"/>
      <c r="H20" s="50"/>
      <c r="I20" s="20" t="s">
        <v>38</v>
      </c>
      <c r="J20" s="21"/>
      <c r="K20" s="21"/>
      <c r="L20" s="21"/>
      <c r="M20" s="21"/>
      <c r="N20" s="21"/>
      <c r="O20" s="8"/>
      <c r="P20" s="8"/>
      <c r="Q20" s="8"/>
      <c r="R20" s="8"/>
      <c r="S20" s="8"/>
      <c r="T20" s="8"/>
      <c r="U20" s="8"/>
      <c r="V20" s="8"/>
    </row>
    <row r="21" spans="1:22" x14ac:dyDescent="0.3">
      <c r="A21" s="19" t="s">
        <v>40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7.25" thickBot="1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7.25" thickBot="1" x14ac:dyDescent="0.35">
      <c r="A23" s="47" t="s">
        <v>25</v>
      </c>
      <c r="B23" s="47"/>
      <c r="C23" s="47"/>
      <c r="D23" s="47"/>
      <c r="E23" s="48">
        <f>ROUNDDOWN((E10+E20)*0.2,0)</f>
        <v>6068741</v>
      </c>
      <c r="F23" s="49"/>
      <c r="G23" s="49"/>
      <c r="H23" s="50"/>
      <c r="I23" s="20" t="s">
        <v>39</v>
      </c>
      <c r="J23" s="21"/>
      <c r="K23" s="21"/>
      <c r="L23" s="21"/>
      <c r="M23" s="21"/>
      <c r="N23" s="21"/>
      <c r="O23" s="8"/>
      <c r="P23" s="8"/>
      <c r="Q23" s="8"/>
      <c r="R23" s="8"/>
      <c r="S23" s="8"/>
      <c r="T23" s="8"/>
      <c r="U23" s="8"/>
      <c r="V23" s="8"/>
    </row>
    <row r="24" spans="1:22" x14ac:dyDescent="0.3">
      <c r="A24" s="19" t="s">
        <v>41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7.25" thickBo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7.25" thickBot="1" x14ac:dyDescent="0.35">
      <c r="A26" s="47" t="s">
        <v>26</v>
      </c>
      <c r="B26" s="47"/>
      <c r="C26" s="47"/>
      <c r="D26" s="47"/>
      <c r="E26" s="48">
        <f>ROUNDDOWN((E10+E20+E23)*0.1,0)</f>
        <v>3641244</v>
      </c>
      <c r="F26" s="49"/>
      <c r="G26" s="49"/>
      <c r="H26" s="5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3">
      <c r="A27" s="12" t="s">
        <v>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6.5" customHeight="1" x14ac:dyDescent="0.3">
      <c r="A28" s="12" t="s">
        <v>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6.5" customHeight="1" thickBot="1" x14ac:dyDescent="0.35">
      <c r="A29" s="1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7.25" thickBot="1" x14ac:dyDescent="0.35">
      <c r="A30" s="51" t="s">
        <v>27</v>
      </c>
      <c r="B30" s="52"/>
      <c r="C30" s="52"/>
      <c r="D30" s="53"/>
      <c r="E30" s="3"/>
      <c r="F30" s="3"/>
      <c r="G30" s="3"/>
      <c r="H30" s="3"/>
      <c r="I30" s="4"/>
      <c r="J30" s="54"/>
      <c r="K30" s="54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</row>
    <row r="31" spans="1:22" x14ac:dyDescent="0.3">
      <c r="A31" s="55" t="s">
        <v>28</v>
      </c>
      <c r="B31" s="55"/>
      <c r="C31" s="55"/>
      <c r="D31" s="55"/>
      <c r="E31" s="29" t="s">
        <v>29</v>
      </c>
      <c r="F31" s="30"/>
      <c r="G31" s="30"/>
      <c r="H31" s="31"/>
      <c r="I31" s="29" t="s">
        <v>30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1"/>
    </row>
    <row r="32" spans="1:22" x14ac:dyDescent="0.3">
      <c r="A32" s="40" t="s">
        <v>34</v>
      </c>
      <c r="B32" s="40"/>
      <c r="C32" s="40"/>
      <c r="D32" s="40"/>
      <c r="E32" s="41">
        <f>E10</f>
        <v>14449384</v>
      </c>
      <c r="F32" s="42"/>
      <c r="G32" s="42"/>
      <c r="H32" s="43"/>
      <c r="I32" s="4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</row>
    <row r="33" spans="1:22" x14ac:dyDescent="0.3">
      <c r="A33" s="33" t="s">
        <v>35</v>
      </c>
      <c r="B33" s="33"/>
      <c r="C33" s="33"/>
      <c r="D33" s="33"/>
      <c r="E33" s="34">
        <f>E20</f>
        <v>15894322</v>
      </c>
      <c r="F33" s="35"/>
      <c r="G33" s="35"/>
      <c r="H33" s="36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</row>
    <row r="34" spans="1:22" x14ac:dyDescent="0.3">
      <c r="A34" s="33" t="s">
        <v>36</v>
      </c>
      <c r="B34" s="33"/>
      <c r="C34" s="33"/>
      <c r="D34" s="33"/>
      <c r="E34" s="34">
        <f>E23</f>
        <v>6068741</v>
      </c>
      <c r="F34" s="35"/>
      <c r="G34" s="35"/>
      <c r="H34" s="36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9"/>
    </row>
    <row r="35" spans="1:22" x14ac:dyDescent="0.3">
      <c r="A35" s="22" t="s">
        <v>31</v>
      </c>
      <c r="B35" s="22"/>
      <c r="C35" s="22"/>
      <c r="D35" s="22"/>
      <c r="E35" s="23">
        <f>SUM(E32:G34)</f>
        <v>36412447</v>
      </c>
      <c r="F35" s="24"/>
      <c r="G35" s="24"/>
      <c r="H35" s="25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1"/>
    </row>
    <row r="36" spans="1:22" x14ac:dyDescent="0.3">
      <c r="A36" s="32" t="s">
        <v>32</v>
      </c>
      <c r="B36" s="32"/>
      <c r="C36" s="32"/>
      <c r="D36" s="32"/>
      <c r="E36" s="29">
        <f>E26</f>
        <v>3641244</v>
      </c>
      <c r="F36" s="30"/>
      <c r="G36" s="30"/>
      <c r="H36" s="31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1"/>
    </row>
    <row r="37" spans="1:22" x14ac:dyDescent="0.3">
      <c r="A37" s="107" t="s">
        <v>33</v>
      </c>
      <c r="B37" s="107"/>
      <c r="C37" s="107"/>
      <c r="D37" s="107"/>
      <c r="E37" s="108">
        <f>ROUNDDOWN(SUM(E35:G36),-5)</f>
        <v>40000000</v>
      </c>
      <c r="F37" s="109"/>
      <c r="G37" s="109"/>
      <c r="H37" s="110"/>
      <c r="I37" s="26" t="s">
        <v>45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</row>
  </sheetData>
  <mergeCells count="96">
    <mergeCell ref="M18:P18"/>
    <mergeCell ref="T6:V6"/>
    <mergeCell ref="A1:V1"/>
    <mergeCell ref="A3:V3"/>
    <mergeCell ref="T5:V5"/>
    <mergeCell ref="K5:M5"/>
    <mergeCell ref="Q5:S5"/>
    <mergeCell ref="N6:P6"/>
    <mergeCell ref="Q6:S6"/>
    <mergeCell ref="B5:D5"/>
    <mergeCell ref="E5:G5"/>
    <mergeCell ref="H5:J5"/>
    <mergeCell ref="K6:M6"/>
    <mergeCell ref="H6:J6"/>
    <mergeCell ref="E6:G6"/>
    <mergeCell ref="B6:D6"/>
    <mergeCell ref="N5:P5"/>
    <mergeCell ref="A10:D10"/>
    <mergeCell ref="E10:H10"/>
    <mergeCell ref="I10:L10"/>
    <mergeCell ref="M10:P10"/>
    <mergeCell ref="A11:D11"/>
    <mergeCell ref="E11:H11"/>
    <mergeCell ref="M11:P11"/>
    <mergeCell ref="Q11:V11"/>
    <mergeCell ref="A12:D12"/>
    <mergeCell ref="E12:H12"/>
    <mergeCell ref="M12:P12"/>
    <mergeCell ref="Q12:V12"/>
    <mergeCell ref="I11:J11"/>
    <mergeCell ref="I12:J12"/>
    <mergeCell ref="K11:L11"/>
    <mergeCell ref="A13:D13"/>
    <mergeCell ref="E13:H13"/>
    <mergeCell ref="M13:P13"/>
    <mergeCell ref="Q13:V13"/>
    <mergeCell ref="A14:D14"/>
    <mergeCell ref="E14:H14"/>
    <mergeCell ref="M14:P14"/>
    <mergeCell ref="Q14:V14"/>
    <mergeCell ref="M17:P17"/>
    <mergeCell ref="Q17:V17"/>
    <mergeCell ref="A15:D15"/>
    <mergeCell ref="E15:H15"/>
    <mergeCell ref="M15:P15"/>
    <mergeCell ref="Q15:V15"/>
    <mergeCell ref="A16:D16"/>
    <mergeCell ref="E16:H16"/>
    <mergeCell ref="M16:P16"/>
    <mergeCell ref="Q16:V16"/>
    <mergeCell ref="A23:D23"/>
    <mergeCell ref="E23:H23"/>
    <mergeCell ref="A20:D20"/>
    <mergeCell ref="E20:H20"/>
    <mergeCell ref="A17:D17"/>
    <mergeCell ref="E17:H17"/>
    <mergeCell ref="A26:D26"/>
    <mergeCell ref="E26:H26"/>
    <mergeCell ref="A30:D30"/>
    <mergeCell ref="J30:K30"/>
    <mergeCell ref="A31:D31"/>
    <mergeCell ref="E31:H31"/>
    <mergeCell ref="I31:V31"/>
    <mergeCell ref="A32:D32"/>
    <mergeCell ref="E32:H32"/>
    <mergeCell ref="I32:V32"/>
    <mergeCell ref="A33:D33"/>
    <mergeCell ref="E33:H33"/>
    <mergeCell ref="I33:V33"/>
    <mergeCell ref="A21:V21"/>
    <mergeCell ref="A24:V24"/>
    <mergeCell ref="I20:N20"/>
    <mergeCell ref="I23:N23"/>
    <mergeCell ref="A37:D37"/>
    <mergeCell ref="E37:H37"/>
    <mergeCell ref="I37:V37"/>
    <mergeCell ref="A35:D35"/>
    <mergeCell ref="E35:H35"/>
    <mergeCell ref="I35:V35"/>
    <mergeCell ref="A36:D36"/>
    <mergeCell ref="E36:H36"/>
    <mergeCell ref="I36:V36"/>
    <mergeCell ref="A34:D34"/>
    <mergeCell ref="E34:H34"/>
    <mergeCell ref="I34:V34"/>
    <mergeCell ref="K12:L12"/>
    <mergeCell ref="K13:L13"/>
    <mergeCell ref="K14:L14"/>
    <mergeCell ref="K15:L15"/>
    <mergeCell ref="K16:L16"/>
    <mergeCell ref="K17:L17"/>
    <mergeCell ref="I13:J13"/>
    <mergeCell ref="I14:J14"/>
    <mergeCell ref="I15:J15"/>
    <mergeCell ref="I16:J16"/>
    <mergeCell ref="I17:J1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A450-E56A-4C25-BBBB-2808676422FB}">
  <dimension ref="A2:G33"/>
  <sheetViews>
    <sheetView showGridLines="0" workbookViewId="0">
      <selection activeCell="L17" sqref="L17"/>
    </sheetView>
  </sheetViews>
  <sheetFormatPr defaultColWidth="10" defaultRowHeight="13.5" x14ac:dyDescent="0.3"/>
  <cols>
    <col min="1" max="1" width="14.375" style="87" customWidth="1"/>
    <col min="2" max="2" width="13.125" style="87" customWidth="1"/>
    <col min="3" max="3" width="10" style="87" customWidth="1"/>
    <col min="4" max="4" width="10.5" style="87" customWidth="1"/>
    <col min="5" max="5" width="31" style="87" customWidth="1"/>
    <col min="6" max="6" width="11.75" style="87" customWidth="1"/>
    <col min="7" max="7" width="18.5" style="87" customWidth="1"/>
    <col min="8" max="16384" width="10" style="86"/>
  </cols>
  <sheetData>
    <row r="2" spans="1:7" ht="25.5" x14ac:dyDescent="0.3">
      <c r="A2" s="92" t="s">
        <v>60</v>
      </c>
      <c r="B2" s="92"/>
      <c r="C2" s="92"/>
      <c r="D2" s="92"/>
      <c r="E2" s="92"/>
      <c r="F2" s="92"/>
      <c r="G2" s="92"/>
    </row>
    <row r="3" spans="1:7" x14ac:dyDescent="0.3">
      <c r="A3" s="86"/>
    </row>
    <row r="4" spans="1:7" ht="20.100000000000001" customHeight="1" x14ac:dyDescent="0.3">
      <c r="A4" s="93" t="s">
        <v>59</v>
      </c>
      <c r="B4" s="94" t="s">
        <v>58</v>
      </c>
      <c r="C4" s="95" t="s">
        <v>57</v>
      </c>
      <c r="D4" s="96"/>
      <c r="E4" s="95" t="s">
        <v>56</v>
      </c>
      <c r="F4" s="96"/>
      <c r="G4" s="97" t="s">
        <v>61</v>
      </c>
    </row>
    <row r="5" spans="1:7" ht="20.100000000000001" customHeight="1" x14ac:dyDescent="0.3">
      <c r="A5" s="98"/>
      <c r="B5" s="99"/>
      <c r="C5" s="100" t="s">
        <v>55</v>
      </c>
      <c r="D5" s="100" t="s">
        <v>53</v>
      </c>
      <c r="E5" s="100" t="s">
        <v>54</v>
      </c>
      <c r="F5" s="100" t="s">
        <v>53</v>
      </c>
      <c r="G5" s="99"/>
    </row>
    <row r="6" spans="1:7" ht="20.100000000000001" customHeight="1" x14ac:dyDescent="0.3">
      <c r="A6" s="101" t="s">
        <v>64</v>
      </c>
      <c r="B6" s="102"/>
      <c r="C6" s="103" t="s">
        <v>52</v>
      </c>
      <c r="D6" s="103" t="s">
        <v>52</v>
      </c>
      <c r="E6" s="103" t="s">
        <v>51</v>
      </c>
      <c r="F6" s="103" t="s">
        <v>70</v>
      </c>
      <c r="G6" s="104" t="s">
        <v>62</v>
      </c>
    </row>
    <row r="7" spans="1:7" ht="20.100000000000001" customHeight="1" x14ac:dyDescent="0.3">
      <c r="A7" s="105" t="s">
        <v>66</v>
      </c>
      <c r="B7" s="103"/>
      <c r="C7" s="103" t="s">
        <v>52</v>
      </c>
      <c r="D7" s="103" t="s">
        <v>52</v>
      </c>
      <c r="E7" s="103" t="s">
        <v>51</v>
      </c>
      <c r="F7" s="103" t="s">
        <v>50</v>
      </c>
      <c r="G7" s="103" t="s">
        <v>63</v>
      </c>
    </row>
    <row r="8" spans="1:7" ht="20.100000000000001" customHeight="1" x14ac:dyDescent="0.3">
      <c r="A8" s="105" t="s">
        <v>67</v>
      </c>
      <c r="B8" s="103"/>
      <c r="C8" s="103" t="s">
        <v>52</v>
      </c>
      <c r="D8" s="103" t="s">
        <v>52</v>
      </c>
      <c r="E8" s="103" t="s">
        <v>51</v>
      </c>
      <c r="F8" s="103" t="s">
        <v>50</v>
      </c>
      <c r="G8" s="103" t="s">
        <v>6</v>
      </c>
    </row>
    <row r="9" spans="1:7" ht="20.100000000000001" customHeight="1" x14ac:dyDescent="0.3">
      <c r="A9" s="106" t="s">
        <v>68</v>
      </c>
      <c r="B9" s="103"/>
      <c r="C9" s="103" t="s">
        <v>52</v>
      </c>
      <c r="D9" s="103" t="s">
        <v>52</v>
      </c>
      <c r="E9" s="103" t="s">
        <v>51</v>
      </c>
      <c r="F9" s="103" t="s">
        <v>50</v>
      </c>
      <c r="G9" s="103" t="s">
        <v>7</v>
      </c>
    </row>
    <row r="10" spans="1:7" ht="20.100000000000001" customHeight="1" x14ac:dyDescent="0.3">
      <c r="A10" s="105" t="s">
        <v>65</v>
      </c>
      <c r="B10" s="103"/>
      <c r="C10" s="103" t="s">
        <v>52</v>
      </c>
      <c r="D10" s="103" t="s">
        <v>52</v>
      </c>
      <c r="E10" s="103" t="s">
        <v>51</v>
      </c>
      <c r="F10" s="103" t="s">
        <v>50</v>
      </c>
      <c r="G10" s="103" t="s">
        <v>21</v>
      </c>
    </row>
    <row r="11" spans="1:7" ht="20.100000000000001" customHeight="1" x14ac:dyDescent="0.3">
      <c r="A11" s="105" t="s">
        <v>69</v>
      </c>
      <c r="B11" s="103"/>
      <c r="C11" s="103" t="s">
        <v>52</v>
      </c>
      <c r="D11" s="103" t="s">
        <v>52</v>
      </c>
      <c r="E11" s="103" t="s">
        <v>51</v>
      </c>
      <c r="F11" s="103" t="s">
        <v>50</v>
      </c>
      <c r="G11" s="103" t="s">
        <v>20</v>
      </c>
    </row>
    <row r="12" spans="1:7" ht="20.100000000000001" customHeight="1" x14ac:dyDescent="0.3">
      <c r="A12" s="91"/>
      <c r="B12" s="90"/>
      <c r="C12" s="90"/>
      <c r="D12" s="90"/>
      <c r="E12" s="90"/>
      <c r="F12" s="90"/>
      <c r="G12" s="90"/>
    </row>
    <row r="13" spans="1:7" ht="20.100000000000001" customHeight="1" x14ac:dyDescent="0.3">
      <c r="A13" s="91"/>
      <c r="B13" s="90"/>
      <c r="C13" s="90"/>
      <c r="D13" s="90"/>
      <c r="E13" s="90"/>
      <c r="F13" s="90"/>
      <c r="G13" s="90"/>
    </row>
    <row r="14" spans="1:7" ht="20.100000000000001" customHeight="1" x14ac:dyDescent="0.3">
      <c r="A14" s="91"/>
      <c r="B14" s="90"/>
      <c r="C14" s="90"/>
      <c r="D14" s="90"/>
      <c r="E14" s="90"/>
      <c r="F14" s="90"/>
      <c r="G14" s="90"/>
    </row>
    <row r="15" spans="1:7" ht="20.100000000000001" customHeight="1" x14ac:dyDescent="0.3">
      <c r="A15" s="90"/>
      <c r="B15" s="90"/>
      <c r="C15" s="90"/>
      <c r="D15" s="90"/>
      <c r="E15" s="90"/>
      <c r="F15" s="90"/>
      <c r="G15" s="90"/>
    </row>
    <row r="16" spans="1:7" ht="20.100000000000001" customHeight="1" x14ac:dyDescent="0.3">
      <c r="A16" s="90"/>
      <c r="B16" s="90"/>
      <c r="C16" s="90"/>
      <c r="D16" s="90"/>
      <c r="E16" s="90"/>
      <c r="F16" s="90"/>
      <c r="G16" s="90"/>
    </row>
    <row r="17" spans="1:7" ht="20.100000000000001" customHeight="1" x14ac:dyDescent="0.3">
      <c r="A17" s="90"/>
      <c r="B17" s="90"/>
      <c r="C17" s="90"/>
      <c r="D17" s="90"/>
      <c r="E17" s="90"/>
      <c r="F17" s="90"/>
      <c r="G17" s="90"/>
    </row>
    <row r="18" spans="1:7" ht="20.100000000000001" customHeight="1" x14ac:dyDescent="0.3">
      <c r="A18" s="90"/>
      <c r="B18" s="90"/>
      <c r="C18" s="90"/>
      <c r="D18" s="90"/>
      <c r="E18" s="90"/>
      <c r="F18" s="90"/>
      <c r="G18" s="90"/>
    </row>
    <row r="19" spans="1:7" ht="20.100000000000001" customHeight="1" x14ac:dyDescent="0.3">
      <c r="A19" s="90"/>
      <c r="B19" s="90"/>
      <c r="C19" s="90"/>
      <c r="D19" s="90"/>
      <c r="E19" s="90"/>
      <c r="F19" s="90"/>
      <c r="G19" s="90"/>
    </row>
    <row r="20" spans="1:7" ht="20.100000000000001" customHeight="1" x14ac:dyDescent="0.3">
      <c r="A20" s="90"/>
      <c r="B20" s="90"/>
      <c r="C20" s="90"/>
      <c r="D20" s="90"/>
      <c r="E20" s="90"/>
      <c r="F20" s="90"/>
      <c r="G20" s="90"/>
    </row>
    <row r="21" spans="1:7" ht="20.100000000000001" customHeight="1" x14ac:dyDescent="0.3">
      <c r="A21" s="90"/>
      <c r="B21" s="90"/>
      <c r="C21" s="90"/>
      <c r="D21" s="90"/>
      <c r="E21" s="90"/>
      <c r="F21" s="90"/>
      <c r="G21" s="90"/>
    </row>
    <row r="22" spans="1:7" ht="20.100000000000001" customHeight="1" x14ac:dyDescent="0.3">
      <c r="A22" s="90"/>
      <c r="B22" s="90"/>
      <c r="C22" s="90"/>
      <c r="D22" s="90"/>
      <c r="E22" s="90"/>
      <c r="F22" s="90"/>
      <c r="G22" s="90"/>
    </row>
    <row r="23" spans="1:7" ht="20.100000000000001" customHeight="1" x14ac:dyDescent="0.3">
      <c r="A23" s="90"/>
      <c r="B23" s="90"/>
      <c r="C23" s="90"/>
      <c r="D23" s="90"/>
      <c r="E23" s="90"/>
      <c r="F23" s="90"/>
      <c r="G23" s="90"/>
    </row>
    <row r="24" spans="1:7" ht="20.100000000000001" customHeight="1" x14ac:dyDescent="0.3">
      <c r="A24" s="90"/>
      <c r="B24" s="90"/>
      <c r="C24" s="90"/>
      <c r="D24" s="90"/>
      <c r="E24" s="90"/>
      <c r="F24" s="90"/>
      <c r="G24" s="90"/>
    </row>
    <row r="25" spans="1:7" ht="20.100000000000001" customHeight="1" x14ac:dyDescent="0.3">
      <c r="A25" s="90"/>
      <c r="B25" s="90"/>
      <c r="C25" s="90"/>
      <c r="D25" s="90"/>
      <c r="E25" s="90"/>
      <c r="F25" s="90"/>
      <c r="G25" s="90"/>
    </row>
    <row r="26" spans="1:7" ht="20.100000000000001" customHeight="1" x14ac:dyDescent="0.3">
      <c r="A26" s="90"/>
      <c r="B26" s="90"/>
      <c r="C26" s="90"/>
      <c r="D26" s="90"/>
      <c r="E26" s="90"/>
      <c r="F26" s="90"/>
      <c r="G26" s="90"/>
    </row>
    <row r="27" spans="1:7" ht="20.100000000000001" customHeight="1" x14ac:dyDescent="0.3">
      <c r="A27" s="90"/>
      <c r="B27" s="90"/>
      <c r="C27" s="90"/>
      <c r="D27" s="90"/>
      <c r="E27" s="90"/>
      <c r="F27" s="90"/>
      <c r="G27" s="90"/>
    </row>
    <row r="28" spans="1:7" ht="20.100000000000001" customHeight="1" x14ac:dyDescent="0.3">
      <c r="A28" s="90"/>
      <c r="B28" s="90"/>
      <c r="C28" s="90"/>
      <c r="D28" s="90"/>
      <c r="E28" s="90"/>
      <c r="F28" s="90"/>
      <c r="G28" s="90"/>
    </row>
    <row r="29" spans="1:7" ht="20.100000000000001" customHeight="1" x14ac:dyDescent="0.3">
      <c r="A29" s="90"/>
      <c r="B29" s="90"/>
      <c r="C29" s="90"/>
      <c r="D29" s="90"/>
      <c r="E29" s="90"/>
      <c r="F29" s="90"/>
      <c r="G29" s="90"/>
    </row>
    <row r="30" spans="1:7" ht="20.100000000000001" customHeight="1" x14ac:dyDescent="0.3">
      <c r="A30" s="90"/>
      <c r="B30" s="90"/>
      <c r="C30" s="90"/>
      <c r="D30" s="90"/>
      <c r="E30" s="90"/>
      <c r="F30" s="90"/>
      <c r="G30" s="90"/>
    </row>
    <row r="31" spans="1:7" ht="20.100000000000001" customHeight="1" x14ac:dyDescent="0.3">
      <c r="A31" s="90"/>
      <c r="B31" s="90"/>
      <c r="C31" s="90"/>
      <c r="D31" s="90"/>
      <c r="E31" s="90"/>
      <c r="F31" s="90"/>
      <c r="G31" s="90"/>
    </row>
    <row r="32" spans="1:7" ht="20.100000000000001" customHeight="1" x14ac:dyDescent="0.3">
      <c r="A32" s="90"/>
      <c r="B32" s="90"/>
      <c r="C32" s="90"/>
      <c r="D32" s="90"/>
      <c r="E32" s="90"/>
      <c r="F32" s="90"/>
      <c r="G32" s="90"/>
    </row>
    <row r="33" spans="1:7" ht="20.100000000000001" customHeight="1" x14ac:dyDescent="0.3">
      <c r="A33" s="88"/>
      <c r="B33" s="89"/>
      <c r="C33" s="88"/>
      <c r="D33" s="88"/>
      <c r="E33" s="88"/>
      <c r="F33" s="88"/>
      <c r="G33" s="88"/>
    </row>
  </sheetData>
  <mergeCells count="6">
    <mergeCell ref="A2:G2"/>
    <mergeCell ref="A4:A5"/>
    <mergeCell ref="B4:B5"/>
    <mergeCell ref="C4:D4"/>
    <mergeCell ref="E4:F4"/>
    <mergeCell ref="G4:G5"/>
  </mergeCells>
  <phoneticPr fontId="2" type="noConversion"/>
  <printOptions horizontalCentered="1"/>
  <pageMargins left="0.22" right="0.3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원가계산</vt:lpstr>
      <vt:lpstr>투입인력현황표 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오상원</cp:lastModifiedBy>
  <dcterms:created xsi:type="dcterms:W3CDTF">2023-03-27T09:10:43Z</dcterms:created>
  <dcterms:modified xsi:type="dcterms:W3CDTF">2024-03-28T05:16:46Z</dcterms:modified>
</cp:coreProperties>
</file>