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ganendraaby\TugasAkhirStreamlit\tugasakhiraby\"/>
    </mc:Choice>
  </mc:AlternateContent>
  <xr:revisionPtr revIDLastSave="0" documentId="13_ncr:1_{7B90B7AE-C258-4C60-B999-467144AAB6E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bel Evaluas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2" i="2" l="1"/>
  <c r="AF52" i="2"/>
  <c r="AC52" i="2"/>
  <c r="W52" i="2"/>
  <c r="T52" i="2"/>
  <c r="Q52" i="2"/>
  <c r="K52" i="2"/>
  <c r="H52" i="2"/>
  <c r="I48" i="2" s="1"/>
  <c r="E52" i="2"/>
  <c r="AI51" i="2"/>
  <c r="AF51" i="2"/>
  <c r="AC51" i="2"/>
  <c r="W51" i="2"/>
  <c r="T51" i="2"/>
  <c r="Q51" i="2"/>
  <c r="K51" i="2"/>
  <c r="H51" i="2"/>
  <c r="E51" i="2"/>
  <c r="AI50" i="2"/>
  <c r="AF50" i="2"/>
  <c r="AC50" i="2"/>
  <c r="W50" i="2"/>
  <c r="T50" i="2"/>
  <c r="Q50" i="2"/>
  <c r="K50" i="2"/>
  <c r="H50" i="2"/>
  <c r="E50" i="2"/>
  <c r="AI49" i="2"/>
  <c r="AF49" i="2"/>
  <c r="AC49" i="2"/>
  <c r="W49" i="2"/>
  <c r="T49" i="2"/>
  <c r="Q49" i="2"/>
  <c r="K49" i="2"/>
  <c r="H49" i="2"/>
  <c r="E49" i="2"/>
  <c r="AJ48" i="2"/>
  <c r="AK48" i="2" s="1"/>
  <c r="AI48" i="2"/>
  <c r="AG48" i="2"/>
  <c r="AF48" i="2"/>
  <c r="AC48" i="2"/>
  <c r="AD48" i="2" s="1"/>
  <c r="W48" i="2"/>
  <c r="X48" i="2" s="1"/>
  <c r="T48" i="2"/>
  <c r="U48" i="2" s="1"/>
  <c r="Q48" i="2"/>
  <c r="R48" i="2" s="1"/>
  <c r="K48" i="2"/>
  <c r="L48" i="2" s="1"/>
  <c r="H48" i="2"/>
  <c r="F48" i="2"/>
  <c r="E48" i="2"/>
  <c r="AI47" i="2"/>
  <c r="AF47" i="2"/>
  <c r="AC47" i="2"/>
  <c r="W47" i="2"/>
  <c r="T47" i="2"/>
  <c r="Q47" i="2"/>
  <c r="K47" i="2"/>
  <c r="H47" i="2"/>
  <c r="E47" i="2"/>
  <c r="AI46" i="2"/>
  <c r="AF46" i="2"/>
  <c r="AC46" i="2"/>
  <c r="W46" i="2"/>
  <c r="T46" i="2"/>
  <c r="Q46" i="2"/>
  <c r="K46" i="2"/>
  <c r="H46" i="2"/>
  <c r="E46" i="2"/>
  <c r="AI45" i="2"/>
  <c r="AF45" i="2"/>
  <c r="AC45" i="2"/>
  <c r="W45" i="2"/>
  <c r="T45" i="2"/>
  <c r="Q45" i="2"/>
  <c r="K45" i="2"/>
  <c r="H45" i="2"/>
  <c r="E45" i="2"/>
  <c r="AI44" i="2"/>
  <c r="AF44" i="2"/>
  <c r="AG43" i="2" s="1"/>
  <c r="AC44" i="2"/>
  <c r="W44" i="2"/>
  <c r="T44" i="2"/>
  <c r="Q44" i="2"/>
  <c r="K44" i="2"/>
  <c r="H44" i="2"/>
  <c r="E44" i="2"/>
  <c r="F43" i="2" s="1"/>
  <c r="AI43" i="2"/>
  <c r="AJ43" i="2" s="1"/>
  <c r="AK43" i="2" s="1"/>
  <c r="AF43" i="2"/>
  <c r="AC43" i="2"/>
  <c r="AD43" i="2" s="1"/>
  <c r="W43" i="2"/>
  <c r="X43" i="2" s="1"/>
  <c r="Y43" i="2" s="1"/>
  <c r="U43" i="2"/>
  <c r="T43" i="2"/>
  <c r="Q43" i="2"/>
  <c r="R43" i="2" s="1"/>
  <c r="K43" i="2"/>
  <c r="L43" i="2" s="1"/>
  <c r="H43" i="2"/>
  <c r="I43" i="2" s="1"/>
  <c r="E43" i="2"/>
  <c r="AI42" i="2"/>
  <c r="AF42" i="2"/>
  <c r="AC42" i="2"/>
  <c r="W42" i="2"/>
  <c r="T42" i="2"/>
  <c r="Q42" i="2"/>
  <c r="K42" i="2"/>
  <c r="H42" i="2"/>
  <c r="E42" i="2"/>
  <c r="AI41" i="2"/>
  <c r="AF41" i="2"/>
  <c r="AC41" i="2"/>
  <c r="W41" i="2"/>
  <c r="T41" i="2"/>
  <c r="U38" i="2" s="1"/>
  <c r="Q41" i="2"/>
  <c r="K41" i="2"/>
  <c r="H41" i="2"/>
  <c r="E41" i="2"/>
  <c r="AI40" i="2"/>
  <c r="AF40" i="2"/>
  <c r="AC40" i="2"/>
  <c r="W40" i="2"/>
  <c r="T40" i="2"/>
  <c r="Q40" i="2"/>
  <c r="K40" i="2"/>
  <c r="H40" i="2"/>
  <c r="E40" i="2"/>
  <c r="AI39" i="2"/>
  <c r="AF39" i="2"/>
  <c r="AC39" i="2"/>
  <c r="W39" i="2"/>
  <c r="T39" i="2"/>
  <c r="Q39" i="2"/>
  <c r="K39" i="2"/>
  <c r="H39" i="2"/>
  <c r="E39" i="2"/>
  <c r="AJ38" i="2"/>
  <c r="AI38" i="2"/>
  <c r="AF38" i="2"/>
  <c r="AG38" i="2" s="1"/>
  <c r="AC38" i="2"/>
  <c r="AD38" i="2" s="1"/>
  <c r="W38" i="2"/>
  <c r="X38" i="2" s="1"/>
  <c r="Y38" i="2" s="1"/>
  <c r="T38" i="2"/>
  <c r="Q38" i="2"/>
  <c r="R38" i="2" s="1"/>
  <c r="K38" i="2"/>
  <c r="L38" i="2" s="1"/>
  <c r="M38" i="2" s="1"/>
  <c r="I38" i="2"/>
  <c r="H38" i="2"/>
  <c r="E38" i="2"/>
  <c r="F38" i="2" s="1"/>
  <c r="AI37" i="2"/>
  <c r="AF37" i="2"/>
  <c r="AC37" i="2"/>
  <c r="W37" i="2"/>
  <c r="T37" i="2"/>
  <c r="Q37" i="2"/>
  <c r="K37" i="2"/>
  <c r="H37" i="2"/>
  <c r="E37" i="2"/>
  <c r="AI36" i="2"/>
  <c r="AF36" i="2"/>
  <c r="AC36" i="2"/>
  <c r="W36" i="2"/>
  <c r="T36" i="2"/>
  <c r="Q36" i="2"/>
  <c r="K36" i="2"/>
  <c r="H36" i="2"/>
  <c r="E36" i="2"/>
  <c r="AI35" i="2"/>
  <c r="AF35" i="2"/>
  <c r="AC35" i="2"/>
  <c r="W35" i="2"/>
  <c r="T35" i="2"/>
  <c r="Q35" i="2"/>
  <c r="K35" i="2"/>
  <c r="H35" i="2"/>
  <c r="E35" i="2"/>
  <c r="AI34" i="2"/>
  <c r="AJ33" i="2" s="1"/>
  <c r="AK33" i="2" s="1"/>
  <c r="AF34" i="2"/>
  <c r="AC34" i="2"/>
  <c r="W34" i="2"/>
  <c r="T34" i="2"/>
  <c r="Q34" i="2"/>
  <c r="K34" i="2"/>
  <c r="H34" i="2"/>
  <c r="I33" i="2" s="1"/>
  <c r="E34" i="2"/>
  <c r="AI33" i="2"/>
  <c r="AF33" i="2"/>
  <c r="AG33" i="2" s="1"/>
  <c r="AC33" i="2"/>
  <c r="AD33" i="2" s="1"/>
  <c r="X33" i="2"/>
  <c r="W33" i="2"/>
  <c r="T33" i="2"/>
  <c r="U33" i="2" s="1"/>
  <c r="Q33" i="2"/>
  <c r="R33" i="2" s="1"/>
  <c r="K33" i="2"/>
  <c r="L33" i="2" s="1"/>
  <c r="H33" i="2"/>
  <c r="E33" i="2"/>
  <c r="F33" i="2" s="1"/>
  <c r="AI32" i="2"/>
  <c r="AF32" i="2"/>
  <c r="AC32" i="2"/>
  <c r="W32" i="2"/>
  <c r="T32" i="2"/>
  <c r="Q32" i="2"/>
  <c r="K32" i="2"/>
  <c r="H32" i="2"/>
  <c r="E32" i="2"/>
  <c r="AI31" i="2"/>
  <c r="AF31" i="2"/>
  <c r="AC31" i="2"/>
  <c r="W31" i="2"/>
  <c r="T31" i="2"/>
  <c r="Q31" i="2"/>
  <c r="K31" i="2"/>
  <c r="H31" i="2"/>
  <c r="E31" i="2"/>
  <c r="AI30" i="2"/>
  <c r="AF30" i="2"/>
  <c r="AC30" i="2"/>
  <c r="W30" i="2"/>
  <c r="T30" i="2"/>
  <c r="Q30" i="2"/>
  <c r="K30" i="2"/>
  <c r="H30" i="2"/>
  <c r="E30" i="2"/>
  <c r="AI29" i="2"/>
  <c r="AF29" i="2"/>
  <c r="AC29" i="2"/>
  <c r="W29" i="2"/>
  <c r="X28" i="2" s="1"/>
  <c r="T29" i="2"/>
  <c r="Q29" i="2"/>
  <c r="K29" i="2"/>
  <c r="H29" i="2"/>
  <c r="E29" i="2"/>
  <c r="AI28" i="2"/>
  <c r="AJ28" i="2" s="1"/>
  <c r="AK28" i="2" s="1"/>
  <c r="AF28" i="2"/>
  <c r="AG28" i="2" s="1"/>
  <c r="AC28" i="2"/>
  <c r="AD28" i="2" s="1"/>
  <c r="W28" i="2"/>
  <c r="T28" i="2"/>
  <c r="U28" i="2" s="1"/>
  <c r="Q28" i="2"/>
  <c r="R28" i="2" s="1"/>
  <c r="L28" i="2"/>
  <c r="K28" i="2"/>
  <c r="H28" i="2"/>
  <c r="I28" i="2" s="1"/>
  <c r="E28" i="2"/>
  <c r="F28" i="2" s="1"/>
  <c r="AI27" i="2"/>
  <c r="AF27" i="2"/>
  <c r="AC27" i="2"/>
  <c r="W27" i="2"/>
  <c r="T27" i="2"/>
  <c r="Q27" i="2"/>
  <c r="K27" i="2"/>
  <c r="H27" i="2"/>
  <c r="E27" i="2"/>
  <c r="AI26" i="2"/>
  <c r="AF26" i="2"/>
  <c r="AC26" i="2"/>
  <c r="W26" i="2"/>
  <c r="T26" i="2"/>
  <c r="Q26" i="2"/>
  <c r="K26" i="2"/>
  <c r="H26" i="2"/>
  <c r="E26" i="2"/>
  <c r="AI25" i="2"/>
  <c r="AF25" i="2"/>
  <c r="AC25" i="2"/>
  <c r="W25" i="2"/>
  <c r="T25" i="2"/>
  <c r="Q25" i="2"/>
  <c r="K25" i="2"/>
  <c r="H25" i="2"/>
  <c r="E25" i="2"/>
  <c r="AI24" i="2"/>
  <c r="AF24" i="2"/>
  <c r="AC24" i="2"/>
  <c r="W24" i="2"/>
  <c r="T24" i="2"/>
  <c r="Q24" i="2"/>
  <c r="K24" i="2"/>
  <c r="L23" i="2" s="1"/>
  <c r="H24" i="2"/>
  <c r="E24" i="2"/>
  <c r="AI23" i="2"/>
  <c r="AJ23" i="2" s="1"/>
  <c r="AF23" i="2"/>
  <c r="AG23" i="2" s="1"/>
  <c r="AC23" i="2"/>
  <c r="AD23" i="2" s="1"/>
  <c r="W23" i="2"/>
  <c r="X23" i="2" s="1"/>
  <c r="Y23" i="2" s="1"/>
  <c r="T23" i="2"/>
  <c r="U23" i="2" s="1"/>
  <c r="Q23" i="2"/>
  <c r="R23" i="2" s="1"/>
  <c r="K23" i="2"/>
  <c r="H23" i="2"/>
  <c r="I23" i="2" s="1"/>
  <c r="E23" i="2"/>
  <c r="F23" i="2" s="1"/>
  <c r="AI22" i="2"/>
  <c r="AF22" i="2"/>
  <c r="AC22" i="2"/>
  <c r="W22" i="2"/>
  <c r="T22" i="2"/>
  <c r="Q22" i="2"/>
  <c r="K22" i="2"/>
  <c r="H22" i="2"/>
  <c r="E22" i="2"/>
  <c r="AI21" i="2"/>
  <c r="AF21" i="2"/>
  <c r="AC21" i="2"/>
  <c r="W21" i="2"/>
  <c r="T21" i="2"/>
  <c r="Q21" i="2"/>
  <c r="K21" i="2"/>
  <c r="H21" i="2"/>
  <c r="E21" i="2"/>
  <c r="AI20" i="2"/>
  <c r="AF20" i="2"/>
  <c r="AC20" i="2"/>
  <c r="W20" i="2"/>
  <c r="T20" i="2"/>
  <c r="Q20" i="2"/>
  <c r="K20" i="2"/>
  <c r="H20" i="2"/>
  <c r="E20" i="2"/>
  <c r="AI19" i="2"/>
  <c r="AF19" i="2"/>
  <c r="AC19" i="2"/>
  <c r="W19" i="2"/>
  <c r="T19" i="2"/>
  <c r="Q19" i="2"/>
  <c r="K19" i="2"/>
  <c r="H19" i="2"/>
  <c r="E19" i="2"/>
  <c r="AI18" i="2"/>
  <c r="AJ18" i="2" s="1"/>
  <c r="AF18" i="2"/>
  <c r="AG18" i="2" s="1"/>
  <c r="AD18" i="2"/>
  <c r="AC18" i="2"/>
  <c r="W18" i="2"/>
  <c r="X18" i="2" s="1"/>
  <c r="T18" i="2"/>
  <c r="U18" i="2" s="1"/>
  <c r="Q18" i="2"/>
  <c r="R18" i="2" s="1"/>
  <c r="K18" i="2"/>
  <c r="L18" i="2" s="1"/>
  <c r="H18" i="2"/>
  <c r="I18" i="2" s="1"/>
  <c r="E18" i="2"/>
  <c r="F18" i="2" s="1"/>
  <c r="AI17" i="2"/>
  <c r="AF17" i="2"/>
  <c r="AC17" i="2"/>
  <c r="W17" i="2"/>
  <c r="T17" i="2"/>
  <c r="Q17" i="2"/>
  <c r="K17" i="2"/>
  <c r="H17" i="2"/>
  <c r="E17" i="2"/>
  <c r="AI16" i="2"/>
  <c r="AF16" i="2"/>
  <c r="AC16" i="2"/>
  <c r="W16" i="2"/>
  <c r="T16" i="2"/>
  <c r="Q16" i="2"/>
  <c r="K16" i="2"/>
  <c r="H16" i="2"/>
  <c r="E16" i="2"/>
  <c r="AI15" i="2"/>
  <c r="AF15" i="2"/>
  <c r="AC15" i="2"/>
  <c r="W15" i="2"/>
  <c r="T15" i="2"/>
  <c r="Q15" i="2"/>
  <c r="K15" i="2"/>
  <c r="H15" i="2"/>
  <c r="E15" i="2"/>
  <c r="AI14" i="2"/>
  <c r="AF14" i="2"/>
  <c r="AC14" i="2"/>
  <c r="AD13" i="2" s="1"/>
  <c r="W14" i="2"/>
  <c r="T14" i="2"/>
  <c r="Q14" i="2"/>
  <c r="K14" i="2"/>
  <c r="H14" i="2"/>
  <c r="E14" i="2"/>
  <c r="AI13" i="2"/>
  <c r="AJ13" i="2" s="1"/>
  <c r="AK13" i="2" s="1"/>
  <c r="AF13" i="2"/>
  <c r="AG13" i="2" s="1"/>
  <c r="AC13" i="2"/>
  <c r="W13" i="2"/>
  <c r="X13" i="2" s="1"/>
  <c r="T13" i="2"/>
  <c r="U13" i="2" s="1"/>
  <c r="R13" i="2"/>
  <c r="Q13" i="2"/>
  <c r="K13" i="2"/>
  <c r="L13" i="2" s="1"/>
  <c r="M13" i="2" s="1"/>
  <c r="H13" i="2"/>
  <c r="I13" i="2" s="1"/>
  <c r="E13" i="2"/>
  <c r="F13" i="2" s="1"/>
  <c r="AI12" i="2"/>
  <c r="AF12" i="2"/>
  <c r="AC12" i="2"/>
  <c r="W12" i="2"/>
  <c r="T12" i="2"/>
  <c r="Q12" i="2"/>
  <c r="K12" i="2"/>
  <c r="H12" i="2"/>
  <c r="E12" i="2"/>
  <c r="AI11" i="2"/>
  <c r="AF11" i="2"/>
  <c r="AC11" i="2"/>
  <c r="W11" i="2"/>
  <c r="T11" i="2"/>
  <c r="Q11" i="2"/>
  <c r="K11" i="2"/>
  <c r="H11" i="2"/>
  <c r="E11" i="2"/>
  <c r="AI10" i="2"/>
  <c r="AF10" i="2"/>
  <c r="AC10" i="2"/>
  <c r="W10" i="2"/>
  <c r="T10" i="2"/>
  <c r="Q10" i="2"/>
  <c r="R8" i="2" s="1"/>
  <c r="K10" i="2"/>
  <c r="H10" i="2"/>
  <c r="E10" i="2"/>
  <c r="AI9" i="2"/>
  <c r="AF9" i="2"/>
  <c r="AC9" i="2"/>
  <c r="W9" i="2"/>
  <c r="T9" i="2"/>
  <c r="Q9" i="2"/>
  <c r="K9" i="2"/>
  <c r="H9" i="2"/>
  <c r="E9" i="2"/>
  <c r="AI8" i="2"/>
  <c r="AJ8" i="2" s="1"/>
  <c r="AK8" i="2" s="1"/>
  <c r="AG8" i="2"/>
  <c r="AF8" i="2"/>
  <c r="AC8" i="2"/>
  <c r="AD8" i="2" s="1"/>
  <c r="W8" i="2"/>
  <c r="X8" i="2" s="1"/>
  <c r="T8" i="2"/>
  <c r="U8" i="2" s="1"/>
  <c r="Q8" i="2"/>
  <c r="K8" i="2"/>
  <c r="L8" i="2" s="1"/>
  <c r="H8" i="2"/>
  <c r="I8" i="2" s="1"/>
  <c r="F8" i="2"/>
  <c r="E8" i="2"/>
  <c r="AI7" i="2"/>
  <c r="AF7" i="2"/>
  <c r="AC7" i="2"/>
  <c r="W7" i="2"/>
  <c r="T7" i="2"/>
  <c r="Q7" i="2"/>
  <c r="K7" i="2"/>
  <c r="H7" i="2"/>
  <c r="E7" i="2"/>
  <c r="AI6" i="2"/>
  <c r="AF6" i="2"/>
  <c r="AC6" i="2"/>
  <c r="W6" i="2"/>
  <c r="T6" i="2"/>
  <c r="Q6" i="2"/>
  <c r="K6" i="2"/>
  <c r="H6" i="2"/>
  <c r="E6" i="2"/>
  <c r="AI5" i="2"/>
  <c r="AF5" i="2"/>
  <c r="AC5" i="2"/>
  <c r="W5" i="2"/>
  <c r="T5" i="2"/>
  <c r="Q5" i="2"/>
  <c r="K5" i="2"/>
  <c r="H5" i="2"/>
  <c r="E5" i="2"/>
  <c r="AI4" i="2"/>
  <c r="AF4" i="2"/>
  <c r="AC4" i="2"/>
  <c r="W4" i="2"/>
  <c r="T4" i="2"/>
  <c r="Q4" i="2"/>
  <c r="K4" i="2"/>
  <c r="H4" i="2"/>
  <c r="E4" i="2"/>
  <c r="F3" i="2" s="1"/>
  <c r="AI3" i="2"/>
  <c r="AJ3" i="2" s="1"/>
  <c r="AF3" i="2"/>
  <c r="AG3" i="2" s="1"/>
  <c r="AC3" i="2"/>
  <c r="AD3" i="2" s="1"/>
  <c r="W3" i="2"/>
  <c r="X3" i="2" s="1"/>
  <c r="Y3" i="2" s="1"/>
  <c r="U3" i="2"/>
  <c r="T3" i="2"/>
  <c r="Q3" i="2"/>
  <c r="R3" i="2" s="1"/>
  <c r="K3" i="2"/>
  <c r="L3" i="2" s="1"/>
  <c r="H3" i="2"/>
  <c r="I3" i="2" s="1"/>
  <c r="E3" i="2"/>
  <c r="AD55" i="2" l="1"/>
  <c r="AD53" i="2"/>
  <c r="AD54" i="2"/>
  <c r="Y18" i="2"/>
  <c r="AK3" i="2"/>
  <c r="M3" i="2"/>
  <c r="M48" i="2"/>
  <c r="R53" i="2"/>
  <c r="R55" i="2"/>
  <c r="R54" i="2"/>
  <c r="Y13" i="2"/>
  <c r="M43" i="2"/>
  <c r="Y8" i="2"/>
  <c r="Y54" i="2" s="1"/>
  <c r="AK18" i="2"/>
  <c r="M23" i="2"/>
  <c r="AK38" i="2"/>
  <c r="M18" i="2"/>
  <c r="Y28" i="2"/>
  <c r="Y48" i="2"/>
  <c r="M8" i="2"/>
  <c r="AK23" i="2"/>
  <c r="M28" i="2"/>
  <c r="F53" i="2"/>
  <c r="F55" i="2"/>
  <c r="F54" i="2"/>
  <c r="Y33" i="2"/>
  <c r="Y53" i="2"/>
  <c r="M33" i="2"/>
  <c r="AK55" i="2" l="1"/>
  <c r="AK53" i="2"/>
  <c r="AK54" i="2"/>
  <c r="Y55" i="2"/>
  <c r="M53" i="2"/>
  <c r="M54" i="2"/>
  <c r="M55" i="2"/>
</calcChain>
</file>

<file path=xl/sharedStrings.xml><?xml version="1.0" encoding="utf-8"?>
<sst xmlns="http://schemas.openxmlformats.org/spreadsheetml/2006/main" count="336" uniqueCount="170">
  <si>
    <t>Query</t>
  </si>
  <si>
    <t>Nama Produk</t>
  </si>
  <si>
    <t>Merk/Penyedia</t>
  </si>
  <si>
    <t>nastar</t>
  </si>
  <si>
    <t>Nastar</t>
  </si>
  <si>
    <t>Anggra Cake And Cookies</t>
  </si>
  <si>
    <t>ASTIN BROWNIES &amp; COOKIES</t>
  </si>
  <si>
    <t>blue cookies</t>
  </si>
  <si>
    <t>CINCINATI KITCHEN</t>
  </si>
  <si>
    <t>sinom</t>
  </si>
  <si>
    <t>"Dapur Sansan"</t>
  </si>
  <si>
    <t>ALAMI</t>
  </si>
  <si>
    <t>ALIF</t>
  </si>
  <si>
    <t>BENING</t>
  </si>
  <si>
    <t>kastengel</t>
  </si>
  <si>
    <t>Kastengel</t>
  </si>
  <si>
    <t>AYANA COOKIES SURABAYA</t>
  </si>
  <si>
    <t>Bucik Gendut</t>
  </si>
  <si>
    <t>DAPOER SHASHA</t>
  </si>
  <si>
    <t>HJ.SRI MARTINI</t>
  </si>
  <si>
    <t>beras kencur</t>
  </si>
  <si>
    <t>BERAS KENCUR</t>
  </si>
  <si>
    <t>ERTIGA</t>
  </si>
  <si>
    <t>Beras Kencur</t>
  </si>
  <si>
    <t>salad buah</t>
  </si>
  <si>
    <t>Salad Buah</t>
  </si>
  <si>
    <t>Ciz Salad</t>
  </si>
  <si>
    <t>Dapur Mamafe</t>
  </si>
  <si>
    <t>putri salju</t>
  </si>
  <si>
    <t>Dapoer Asheeqa</t>
  </si>
  <si>
    <t>kunyit asam</t>
  </si>
  <si>
    <t>Kunyit Asam</t>
  </si>
  <si>
    <t>CANDA</t>
  </si>
  <si>
    <t>brownies</t>
  </si>
  <si>
    <t>Brownies</t>
  </si>
  <si>
    <t>Makan Kuy Sub</t>
  </si>
  <si>
    <t>Afiyan Cake and Cookies Surabaya</t>
  </si>
  <si>
    <t>Ar-Roya</t>
  </si>
  <si>
    <t>Bolenice</t>
  </si>
  <si>
    <t>donat</t>
  </si>
  <si>
    <t>"Dek Aara"</t>
  </si>
  <si>
    <t>Aisya Catering Wedding</t>
  </si>
  <si>
    <t>Denny's bakery</t>
  </si>
  <si>
    <t>temulawak</t>
  </si>
  <si>
    <t>HADISATUL AHADIAH</t>
  </si>
  <si>
    <t>EMAK DJAMU</t>
  </si>
  <si>
    <t>Node Similarity</t>
  </si>
  <si>
    <t>K-Nearest Neighbors dan Fast Random Projection</t>
  </si>
  <si>
    <t>K-Nearest Neighbors dan Node2Vec</t>
  </si>
  <si>
    <t>Ranking</t>
  </si>
  <si>
    <t>RR</t>
  </si>
  <si>
    <t>MRR</t>
  </si>
  <si>
    <t>Skor Relevansi</t>
  </si>
  <si>
    <t>rel/log_2(i+1)</t>
  </si>
  <si>
    <t>DCG</t>
  </si>
  <si>
    <t>Sorted Rel</t>
  </si>
  <si>
    <t>irel/log_2(i+1)</t>
  </si>
  <si>
    <t>IDCG</t>
  </si>
  <si>
    <t>NDCG</t>
  </si>
  <si>
    <t>Keik</t>
  </si>
  <si>
    <t>Roti Sosis</t>
  </si>
  <si>
    <t>180Â° Cake &amp; Dessert</t>
  </si>
  <si>
    <t>Kue lumpur Labu/Kentang</t>
  </si>
  <si>
    <t>Kue Kering Balon Mocha</t>
  </si>
  <si>
    <t>COOKIES BOX</t>
  </si>
  <si>
    <t>Squeza Triple Cheese EIGHT FOUR MORE</t>
  </si>
  <si>
    <t>EIGHT FOUR MORE</t>
  </si>
  <si>
    <t>Mood Booster Cake "be with you"</t>
  </si>
  <si>
    <t>CV. JAYA BERKAT UTAMA</t>
  </si>
  <si>
    <t>Cookies Kingdom Kue Kering Wafer Keju</t>
  </si>
  <si>
    <t>Cookies Kingdom</t>
  </si>
  <si>
    <t>Kue Kering Banket Berries</t>
  </si>
  <si>
    <t>MERRYGOLD, BELLIO, ROYAL, MORYNO, BERRIES, MISS JEANNY, DIG DUG, FAVOURITE, VERY NICE 999, XIKUKIS, HOSHIKO</t>
  </si>
  <si>
    <t>KASTENGELS</t>
  </si>
  <si>
    <t>Ayam Teriyaki</t>
  </si>
  <si>
    <t>KATERING KKSP RSUD DR SOETOMO</t>
  </si>
  <si>
    <t>Wedang Pokak</t>
  </si>
  <si>
    <t>Kunyit Asam Resep SImbok</t>
  </si>
  <si>
    <t>JAHE SEREH</t>
  </si>
  <si>
    <t>WONG JOWO</t>
  </si>
  <si>
    <t>Mont Cartenz Matcha Green Tea</t>
  </si>
  <si>
    <t>ONG WIE TIONG</t>
  </si>
  <si>
    <t>Starcore Biodrink Spirulina</t>
  </si>
  <si>
    <t>Starcore</t>
  </si>
  <si>
    <t>KUNYIT ASEM</t>
  </si>
  <si>
    <t>Strawberry Milk Cucu</t>
  </si>
  <si>
    <t>MILK Cucu</t>
  </si>
  <si>
    <t>Mont Cartenz Green Tea</t>
  </si>
  <si>
    <t>Mont Cartenz Starfruit Natural</t>
  </si>
  <si>
    <t>NASTAR KEJU</t>
  </si>
  <si>
    <t>Rambak Pisang "Bu May"</t>
  </si>
  <si>
    <t>Bu May</t>
  </si>
  <si>
    <t>Kue Kering Coklat Gandum dan Mente / Oat Cookies</t>
  </si>
  <si>
    <t>Roti Kacang</t>
  </si>
  <si>
    <t>Soes Mini</t>
  </si>
  <si>
    <t>IKENAKA</t>
  </si>
  <si>
    <t>Pastel "Duo Sri Macan"</t>
  </si>
  <si>
    <t>Duo Sri Macan</t>
  </si>
  <si>
    <t>Nastar Original</t>
  </si>
  <si>
    <t>Sisir Single</t>
  </si>
  <si>
    <t>SOEKA ROTI</t>
  </si>
  <si>
    <t>Crispy Almond Coklat</t>
  </si>
  <si>
    <t>Crismond</t>
  </si>
  <si>
    <t>KUNIR ASEM</t>
  </si>
  <si>
    <t>ARABIKANE</t>
  </si>
  <si>
    <t>KOPI JEGEG</t>
  </si>
  <si>
    <t>Sari Kacang Ijo MeSem Healthy Drink</t>
  </si>
  <si>
    <t>MeSem Healthy Drink</t>
  </si>
  <si>
    <t>Empon-empon</t>
  </si>
  <si>
    <t>Kopi Susu Original</t>
  </si>
  <si>
    <t>KOPI SETENGAH SERIOUS</t>
  </si>
  <si>
    <t>Mont Cartenz Apple Natural</t>
  </si>
  <si>
    <t>Kunyit Asem</t>
  </si>
  <si>
    <t>SACC 1</t>
  </si>
  <si>
    <t>PT. SATORIA AGRO INDUSTRI</t>
  </si>
  <si>
    <t>Keripik Pisang Original 'PUTRA ABADI'</t>
  </si>
  <si>
    <t>PUTRA ABADI</t>
  </si>
  <si>
    <t>Milky Jelly rasa Strawberry</t>
  </si>
  <si>
    <t>VIOLETTA</t>
  </si>
  <si>
    <t>Asinan Buah</t>
  </si>
  <si>
    <t>FROLIC Strawberry Jam</t>
  </si>
  <si>
    <t>FROLIC</t>
  </si>
  <si>
    <t>Selai Strawberry Welco Signature Less Sugar, Less Calorie</t>
  </si>
  <si>
    <t>POMONA, WELCO SIGNATURE</t>
  </si>
  <si>
    <t>Donat Kentang Oreo</t>
  </si>
  <si>
    <t>UD. Yaz.Co</t>
  </si>
  <si>
    <t>Brown Baquette (Valore)</t>
  </si>
  <si>
    <t>Valore, Mamaku</t>
  </si>
  <si>
    <t>Premium Pia Kacang Hijau Pandan</t>
  </si>
  <si>
    <t>MALICA</t>
  </si>
  <si>
    <t>Kastangel</t>
  </si>
  <si>
    <t>Sandwich Long Jon (Roti Mamaku)</t>
  </si>
  <si>
    <t>UNIQUE COOKIES</t>
  </si>
  <si>
    <t>Serbuk Instan Kunyit Asam â€œLapaknya Bunda 3Râ€</t>
  </si>
  <si>
    <t>LapakNya Bunda3R</t>
  </si>
  <si>
    <t>Cendol Aren</t>
  </si>
  <si>
    <t>Uncle Ben's Kitchen</t>
  </si>
  <si>
    <t>Mont Cartenz Orange Natural</t>
  </si>
  <si>
    <t>Sari Kacang Hijau</t>
  </si>
  <si>
    <t>Bika Ambon</t>
  </si>
  <si>
    <t>Lidah Kucing â€œKinan Cookiesâ€</t>
  </si>
  <si>
    <t>Kinan Cookies</t>
  </si>
  <si>
    <t>Banana cake</t>
  </si>
  <si>
    <t>Resoles â€œElmara (Snack Box)â€</t>
  </si>
  <si>
    <t>Elmara</t>
  </si>
  <si>
    <t>Dessert Box</t>
  </si>
  <si>
    <t>Klasik Indonesia</t>
  </si>
  <si>
    <t>Roti kukus</t>
  </si>
  <si>
    <t>Bolen</t>
  </si>
  <si>
    <t>Bolu</t>
  </si>
  <si>
    <t>Roti Maryam Coklat Central</t>
  </si>
  <si>
    <t>AFC</t>
  </si>
  <si>
    <t>Lidah Kucing Coklat</t>
  </si>
  <si>
    <t>Brown Nice</t>
  </si>
  <si>
    <t>Koci Koci</t>
  </si>
  <si>
    <t>Spiku Prunes</t>
  </si>
  <si>
    <t>roti manis</t>
  </si>
  <si>
    <t>Putri Salju Keju</t>
  </si>
  <si>
    <t>ZULIA SRI WULANSARI</t>
  </si>
  <si>
    <t>Cake Pandan</t>
  </si>
  <si>
    <t>sosis solo</t>
  </si>
  <si>
    <t>Kue Kering Coklat Dgn Wafer / Choco Sandwich</t>
  </si>
  <si>
    <t>ASAM JAWA</t>
  </si>
  <si>
    <t>Kopi Instan 3 in 1 KOFFIKU</t>
  </si>
  <si>
    <t>KOFFIKU</t>
  </si>
  <si>
    <t>Alang-alang</t>
  </si>
  <si>
    <t>Rata-rata MRR</t>
  </si>
  <si>
    <t>Rata-rata NDCG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</si>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</sst>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left" vertical="center" wrapText="1"/>
    </xf>
    <xf numFmtId="1" fontId="5" fillId="0" borderId="8" xfId="0" applyNumberFormat="1" applyFont="1" applyBorder="1" applyAlignment="1">
      <alignment horizontal="left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1" fontId="5" fillId="0" borderId="0" xfId="0" applyNumberFormat="1" applyFont="1" applyAlignment="1">
      <alignment horizontal="center" wrapText="1"/>
    </xf>
    <xf numFmtId="1" fontId="5" fillId="0" borderId="5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0" xfId="0" applyFont="1"/>
    <xf numFmtId="1" fontId="5" fillId="0" borderId="8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1" fontId="5" fillId="0" borderId="3" xfId="0" applyNumberFormat="1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8" xfId="0" applyFont="1" applyBorder="1" applyAlignment="1">
      <alignment wrapText="1"/>
    </xf>
    <xf numFmtId="1" fontId="5" fillId="0" borderId="8" xfId="0" applyNumberFormat="1" applyFont="1" applyBorder="1" applyAlignment="1">
      <alignment horizontal="center" wrapText="1"/>
    </xf>
    <xf numFmtId="0" fontId="3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8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1" fillId="0" borderId="2" xfId="0" applyFont="1" applyBorder="1" applyAlignment="1">
      <alignment horizontal="right" vertical="center"/>
    </xf>
    <xf numFmtId="164" fontId="5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ColWidth="12.6328125" defaultRowHeight="15.75" customHeight="1" x14ac:dyDescent="0.25"/>
  <cols>
    <col min="1" max="1" width="12" customWidth="1"/>
    <col min="3" max="3" width="13.453125" customWidth="1"/>
    <col min="4" max="7" width="9.08984375" customWidth="1"/>
    <col min="8" max="8" width="12.6328125" customWidth="1"/>
    <col min="9" max="10" width="9.08984375" customWidth="1"/>
    <col min="11" max="11" width="12.6328125" customWidth="1"/>
    <col min="12" max="13" width="9.08984375" customWidth="1"/>
    <col min="15" max="15" width="13.453125" customWidth="1"/>
    <col min="16" max="19" width="9.08984375" customWidth="1"/>
    <col min="20" max="20" width="12.6328125" customWidth="1"/>
    <col min="21" max="22" width="9.08984375" customWidth="1"/>
    <col min="23" max="23" width="12.6328125" customWidth="1"/>
    <col min="24" max="25" width="9.08984375" customWidth="1"/>
    <col min="27" max="27" width="13.453125" customWidth="1"/>
    <col min="28" max="31" width="9.08984375" customWidth="1"/>
    <col min="32" max="32" width="12.6328125" customWidth="1"/>
    <col min="33" max="34" width="11.26953125" customWidth="1"/>
    <col min="35" max="35" width="12.6328125" customWidth="1"/>
    <col min="36" max="37" width="11.26953125" customWidth="1"/>
  </cols>
  <sheetData>
    <row r="1" spans="1:42" ht="15.75" customHeight="1" x14ac:dyDescent="0.25">
      <c r="A1" s="41" t="s">
        <v>0</v>
      </c>
      <c r="B1" s="42" t="s">
        <v>46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2" t="s">
        <v>47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2" t="s">
        <v>48</v>
      </c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3"/>
      <c r="AL1" s="4"/>
      <c r="AM1" s="4"/>
      <c r="AN1" s="4"/>
    </row>
    <row r="2" spans="1:42" ht="30" customHeight="1" x14ac:dyDescent="0.25">
      <c r="A2" s="40"/>
      <c r="B2" s="1" t="s">
        <v>1</v>
      </c>
      <c r="C2" s="1" t="s">
        <v>2</v>
      </c>
      <c r="D2" s="1" t="s">
        <v>49</v>
      </c>
      <c r="E2" s="1" t="s">
        <v>50</v>
      </c>
      <c r="F2" s="1" t="s">
        <v>51</v>
      </c>
      <c r="G2" s="1" t="s">
        <v>52</v>
      </c>
      <c r="H2" s="5" t="s">
        <v>53</v>
      </c>
      <c r="I2" s="6" t="s">
        <v>54</v>
      </c>
      <c r="J2" s="6" t="s">
        <v>55</v>
      </c>
      <c r="K2" s="6" t="s">
        <v>56</v>
      </c>
      <c r="L2" s="6" t="s">
        <v>57</v>
      </c>
      <c r="M2" s="6" t="s">
        <v>58</v>
      </c>
      <c r="N2" s="1" t="s">
        <v>1</v>
      </c>
      <c r="O2" s="1" t="s">
        <v>2</v>
      </c>
      <c r="P2" s="1" t="s">
        <v>49</v>
      </c>
      <c r="Q2" s="1" t="s">
        <v>50</v>
      </c>
      <c r="R2" s="1" t="s">
        <v>51</v>
      </c>
      <c r="S2" s="1" t="s">
        <v>52</v>
      </c>
      <c r="T2" s="5" t="s">
        <v>53</v>
      </c>
      <c r="U2" s="6" t="s">
        <v>54</v>
      </c>
      <c r="V2" s="6" t="s">
        <v>55</v>
      </c>
      <c r="W2" s="6" t="s">
        <v>56</v>
      </c>
      <c r="X2" s="6" t="s">
        <v>57</v>
      </c>
      <c r="Y2" s="6" t="s">
        <v>58</v>
      </c>
      <c r="Z2" s="1" t="s">
        <v>1</v>
      </c>
      <c r="AA2" s="1" t="s">
        <v>2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53</v>
      </c>
      <c r="AG2" s="1" t="s">
        <v>54</v>
      </c>
      <c r="AH2" s="1" t="s">
        <v>55</v>
      </c>
      <c r="AI2" s="1" t="s">
        <v>56</v>
      </c>
      <c r="AJ2" s="1" t="s">
        <v>57</v>
      </c>
      <c r="AK2" s="1" t="s">
        <v>58</v>
      </c>
      <c r="AL2" s="4"/>
      <c r="AM2" s="4"/>
      <c r="AN2" s="4"/>
    </row>
    <row r="3" spans="1:42" ht="33" customHeight="1" x14ac:dyDescent="0.25">
      <c r="A3" s="38" t="s">
        <v>3</v>
      </c>
      <c r="B3" s="7" t="s">
        <v>34</v>
      </c>
      <c r="C3" s="8" t="s">
        <v>5</v>
      </c>
      <c r="D3" s="9">
        <v>1</v>
      </c>
      <c r="E3" s="10">
        <f t="shared" ref="E3:E52" si="0">IF(ISBLANK(D3), "", 1/D3)</f>
        <v>1</v>
      </c>
      <c r="F3" s="45">
        <f>AVERAGE(E3:E7)</f>
        <v>0.66666666666666674</v>
      </c>
      <c r="G3" s="11">
        <v>1</v>
      </c>
      <c r="H3" s="12">
        <f t="shared" ref="H3:H7" si="1">G3/LOG(ROW(G3)-1,2)</f>
        <v>1</v>
      </c>
      <c r="I3" s="45">
        <f>SUM(H3:H7)</f>
        <v>5.7837710449933253</v>
      </c>
      <c r="J3" s="11">
        <v>3</v>
      </c>
      <c r="K3" s="13">
        <f t="shared" ref="K3:K7" si="2">J3/LOG(ROW(J3)-1,2)</f>
        <v>3</v>
      </c>
      <c r="L3" s="45">
        <f>SUM(K3:K7)</f>
        <v>7.1409951840956998</v>
      </c>
      <c r="M3" s="45">
        <f>IF(L3=0,"",I3/L3)</f>
        <v>0.80993907654143771</v>
      </c>
      <c r="N3" s="14" t="s">
        <v>59</v>
      </c>
      <c r="O3" s="14" t="s">
        <v>5</v>
      </c>
      <c r="P3" s="15">
        <v>2</v>
      </c>
      <c r="Q3" s="10">
        <f t="shared" ref="Q3:Q52" si="3">IF(ISBLANK(P3), "", 1/P3)</f>
        <v>0.5</v>
      </c>
      <c r="R3" s="44">
        <f>AVERAGE(Q3:Q7)</f>
        <v>0.56666666666666665</v>
      </c>
      <c r="S3" s="3">
        <v>1</v>
      </c>
      <c r="T3" s="12">
        <f t="shared" ref="T3:T7" si="4">S3/LOG(ROW(S3)-1,2)</f>
        <v>1</v>
      </c>
      <c r="U3" s="45">
        <f>SUM(T3:T7)</f>
        <v>5.3530944869199324</v>
      </c>
      <c r="V3" s="11">
        <v>3</v>
      </c>
      <c r="W3" s="13">
        <f t="shared" ref="W3:W7" si="5">V3/LOG(ROW(V3)-1,2)</f>
        <v>3</v>
      </c>
      <c r="X3" s="45">
        <f>SUM(W3:W7)</f>
        <v>6.7103186260223069</v>
      </c>
      <c r="Y3" s="45">
        <f>IF(X3=0,"",U3/X3)</f>
        <v>0.79774073114216637</v>
      </c>
      <c r="Z3" s="2" t="s">
        <v>60</v>
      </c>
      <c r="AA3" s="2" t="s">
        <v>61</v>
      </c>
      <c r="AB3" s="15">
        <v>1</v>
      </c>
      <c r="AC3" s="10">
        <f t="shared" ref="AC3:AC52" si="6">IF(ISBLANK(AB3), "", 1/AB3)</f>
        <v>1</v>
      </c>
      <c r="AD3" s="44">
        <f>AVERAGE(AC3:AC7)</f>
        <v>0.51666666666666672</v>
      </c>
      <c r="AE3" s="3">
        <v>0</v>
      </c>
      <c r="AF3" s="16">
        <f t="shared" ref="AF3:AF7" si="7">AE3/LOG(ROW(AE3)-1,2)</f>
        <v>0</v>
      </c>
      <c r="AG3" s="48">
        <f>SUM(AF3:AF7)</f>
        <v>2.6232126232897008</v>
      </c>
      <c r="AH3" s="15">
        <v>2</v>
      </c>
      <c r="AI3" s="16">
        <f t="shared" ref="AI3:AI7" si="8">AH3/LOG(ROW(AH3)-1,2)</f>
        <v>2</v>
      </c>
      <c r="AJ3" s="48">
        <f>SUM(AI3:AI7)</f>
        <v>3.7618595071429146</v>
      </c>
      <c r="AK3" s="48">
        <f>IF(AJ3=0,"",AG3/AJ3)</f>
        <v>0.69731807323181993</v>
      </c>
      <c r="AL3" s="17"/>
      <c r="AM3" s="18"/>
      <c r="AN3" s="18"/>
      <c r="AO3" s="19"/>
      <c r="AP3" s="19"/>
    </row>
    <row r="4" spans="1:42" ht="43.5" customHeight="1" x14ac:dyDescent="0.25">
      <c r="A4" s="39"/>
      <c r="B4" s="7" t="s">
        <v>62</v>
      </c>
      <c r="C4" s="8" t="s">
        <v>6</v>
      </c>
      <c r="D4" s="9">
        <v>2</v>
      </c>
      <c r="E4" s="10">
        <f t="shared" si="0"/>
        <v>0.5</v>
      </c>
      <c r="F4" s="46"/>
      <c r="G4" s="11">
        <v>2</v>
      </c>
      <c r="H4" s="12">
        <f t="shared" si="1"/>
        <v>1.2618595071429148</v>
      </c>
      <c r="I4" s="46"/>
      <c r="J4" s="11">
        <v>3</v>
      </c>
      <c r="K4" s="13">
        <f t="shared" si="2"/>
        <v>1.8927892607143721</v>
      </c>
      <c r="L4" s="46"/>
      <c r="M4" s="46"/>
      <c r="N4" s="7" t="s">
        <v>62</v>
      </c>
      <c r="O4" s="8" t="s">
        <v>6</v>
      </c>
      <c r="P4" s="9">
        <v>2</v>
      </c>
      <c r="Q4" s="10">
        <f t="shared" si="3"/>
        <v>0.5</v>
      </c>
      <c r="R4" s="39"/>
      <c r="S4" s="11">
        <v>2</v>
      </c>
      <c r="T4" s="12">
        <f t="shared" si="4"/>
        <v>1.2618595071429148</v>
      </c>
      <c r="U4" s="46"/>
      <c r="V4" s="11">
        <v>3</v>
      </c>
      <c r="W4" s="13">
        <f t="shared" si="5"/>
        <v>1.8927892607143721</v>
      </c>
      <c r="X4" s="46"/>
      <c r="Y4" s="46"/>
      <c r="Z4" s="14" t="s">
        <v>63</v>
      </c>
      <c r="AA4" s="14" t="s">
        <v>64</v>
      </c>
      <c r="AB4" s="9">
        <v>2</v>
      </c>
      <c r="AC4" s="10">
        <f t="shared" si="6"/>
        <v>0.5</v>
      </c>
      <c r="AD4" s="39"/>
      <c r="AE4" s="3">
        <v>2</v>
      </c>
      <c r="AF4" s="16">
        <f t="shared" si="7"/>
        <v>1.2618595071429148</v>
      </c>
      <c r="AG4" s="39"/>
      <c r="AH4" s="9">
        <v>2</v>
      </c>
      <c r="AI4" s="16">
        <f t="shared" si="8"/>
        <v>1.2618595071429148</v>
      </c>
      <c r="AJ4" s="39"/>
      <c r="AK4" s="39"/>
      <c r="AL4" s="17"/>
      <c r="AM4" s="18"/>
      <c r="AN4" s="18"/>
      <c r="AO4" s="19"/>
      <c r="AP4" s="19"/>
    </row>
    <row r="5" spans="1:42" ht="57.5" customHeight="1" x14ac:dyDescent="0.25">
      <c r="A5" s="39"/>
      <c r="B5" s="20" t="s">
        <v>15</v>
      </c>
      <c r="C5" s="21" t="s">
        <v>7</v>
      </c>
      <c r="D5" s="9">
        <v>2</v>
      </c>
      <c r="E5" s="10">
        <f t="shared" si="0"/>
        <v>0.5</v>
      </c>
      <c r="F5" s="46"/>
      <c r="G5" s="22">
        <v>3</v>
      </c>
      <c r="H5" s="12">
        <f t="shared" si="1"/>
        <v>1.5</v>
      </c>
      <c r="I5" s="46"/>
      <c r="J5" s="11">
        <v>2</v>
      </c>
      <c r="K5" s="13">
        <f t="shared" si="2"/>
        <v>1</v>
      </c>
      <c r="L5" s="46"/>
      <c r="M5" s="46"/>
      <c r="N5" s="23" t="s">
        <v>15</v>
      </c>
      <c r="O5" s="23" t="s">
        <v>7</v>
      </c>
      <c r="P5" s="9">
        <v>2</v>
      </c>
      <c r="Q5" s="10">
        <f t="shared" si="3"/>
        <v>0.5</v>
      </c>
      <c r="R5" s="39"/>
      <c r="S5" s="3">
        <v>3</v>
      </c>
      <c r="T5" s="12">
        <f t="shared" si="4"/>
        <v>1.5</v>
      </c>
      <c r="U5" s="46"/>
      <c r="V5" s="11">
        <v>2</v>
      </c>
      <c r="W5" s="13">
        <f t="shared" si="5"/>
        <v>1</v>
      </c>
      <c r="X5" s="46"/>
      <c r="Y5" s="46"/>
      <c r="Z5" s="24" t="s">
        <v>65</v>
      </c>
      <c r="AA5" s="25" t="s">
        <v>66</v>
      </c>
      <c r="AB5" s="9">
        <v>4</v>
      </c>
      <c r="AC5" s="10">
        <f t="shared" si="6"/>
        <v>0.25</v>
      </c>
      <c r="AD5" s="39"/>
      <c r="AE5" s="3">
        <v>1</v>
      </c>
      <c r="AF5" s="16">
        <f t="shared" si="7"/>
        <v>0.5</v>
      </c>
      <c r="AG5" s="39"/>
      <c r="AH5" s="9">
        <v>1</v>
      </c>
      <c r="AI5" s="16">
        <f t="shared" si="8"/>
        <v>0.5</v>
      </c>
      <c r="AJ5" s="39"/>
      <c r="AK5" s="39"/>
      <c r="AL5" s="17"/>
      <c r="AM5" s="18"/>
      <c r="AN5" s="18"/>
      <c r="AO5" s="19"/>
      <c r="AP5" s="19"/>
    </row>
    <row r="6" spans="1:42" ht="149" customHeight="1" x14ac:dyDescent="0.25">
      <c r="A6" s="39"/>
      <c r="B6" s="7" t="s">
        <v>67</v>
      </c>
      <c r="C6" s="8" t="s">
        <v>68</v>
      </c>
      <c r="D6" s="9">
        <v>3</v>
      </c>
      <c r="E6" s="10">
        <f t="shared" si="0"/>
        <v>0.33333333333333331</v>
      </c>
      <c r="F6" s="46"/>
      <c r="G6" s="11">
        <v>2</v>
      </c>
      <c r="H6" s="12">
        <f t="shared" si="1"/>
        <v>0.86135311614678611</v>
      </c>
      <c r="I6" s="46"/>
      <c r="J6" s="11">
        <v>2</v>
      </c>
      <c r="K6" s="13">
        <f t="shared" si="2"/>
        <v>0.86135311614678611</v>
      </c>
      <c r="L6" s="46"/>
      <c r="M6" s="46"/>
      <c r="N6" s="2" t="s">
        <v>69</v>
      </c>
      <c r="O6" s="2" t="s">
        <v>70</v>
      </c>
      <c r="P6" s="9">
        <v>3</v>
      </c>
      <c r="Q6" s="10">
        <f t="shared" si="3"/>
        <v>0.33333333333333331</v>
      </c>
      <c r="R6" s="39"/>
      <c r="S6" s="3">
        <v>1</v>
      </c>
      <c r="T6" s="12">
        <f t="shared" si="4"/>
        <v>0.43067655807339306</v>
      </c>
      <c r="U6" s="46"/>
      <c r="V6" s="11">
        <v>1</v>
      </c>
      <c r="W6" s="13">
        <f t="shared" si="5"/>
        <v>0.43067655807339306</v>
      </c>
      <c r="X6" s="46"/>
      <c r="Y6" s="46"/>
      <c r="Z6" s="26" t="s">
        <v>71</v>
      </c>
      <c r="AA6" s="27" t="s">
        <v>72</v>
      </c>
      <c r="AB6" s="9">
        <v>3</v>
      </c>
      <c r="AC6" s="10">
        <f t="shared" si="6"/>
        <v>0.33333333333333331</v>
      </c>
      <c r="AD6" s="39"/>
      <c r="AE6" s="3">
        <v>2</v>
      </c>
      <c r="AF6" s="16">
        <f t="shared" si="7"/>
        <v>0.86135311614678611</v>
      </c>
      <c r="AG6" s="39"/>
      <c r="AH6" s="9">
        <v>0</v>
      </c>
      <c r="AI6" s="16">
        <f t="shared" si="8"/>
        <v>0</v>
      </c>
      <c r="AJ6" s="39"/>
      <c r="AK6" s="39"/>
      <c r="AL6" s="17"/>
      <c r="AM6" s="28"/>
      <c r="AN6" s="28"/>
      <c r="AO6" s="19"/>
      <c r="AP6" s="19"/>
    </row>
    <row r="7" spans="1:42" ht="84" customHeight="1" x14ac:dyDescent="0.25">
      <c r="A7" s="40"/>
      <c r="B7" s="7" t="s">
        <v>73</v>
      </c>
      <c r="C7" s="8" t="s">
        <v>8</v>
      </c>
      <c r="D7" s="9">
        <v>1</v>
      </c>
      <c r="E7" s="10">
        <f t="shared" si="0"/>
        <v>1</v>
      </c>
      <c r="F7" s="47"/>
      <c r="G7" s="11">
        <v>3</v>
      </c>
      <c r="H7" s="12">
        <f t="shared" si="1"/>
        <v>1.1605584217036249</v>
      </c>
      <c r="I7" s="47"/>
      <c r="J7" s="11">
        <v>1</v>
      </c>
      <c r="K7" s="13">
        <f t="shared" si="2"/>
        <v>0.38685280723454163</v>
      </c>
      <c r="L7" s="47"/>
      <c r="M7" s="47"/>
      <c r="N7" s="7" t="s">
        <v>73</v>
      </c>
      <c r="O7" s="8" t="s">
        <v>8</v>
      </c>
      <c r="P7" s="9">
        <v>1</v>
      </c>
      <c r="Q7" s="10">
        <f t="shared" si="3"/>
        <v>1</v>
      </c>
      <c r="R7" s="40"/>
      <c r="S7" s="11">
        <v>3</v>
      </c>
      <c r="T7" s="12">
        <f t="shared" si="4"/>
        <v>1.1605584217036249</v>
      </c>
      <c r="U7" s="47"/>
      <c r="V7" s="11">
        <v>1</v>
      </c>
      <c r="W7" s="13">
        <f t="shared" si="5"/>
        <v>0.38685280723454163</v>
      </c>
      <c r="X7" s="47"/>
      <c r="Y7" s="47"/>
      <c r="Z7" s="26" t="s">
        <v>74</v>
      </c>
      <c r="AA7" s="27" t="s">
        <v>75</v>
      </c>
      <c r="AB7" s="9">
        <v>2</v>
      </c>
      <c r="AC7" s="10">
        <f t="shared" si="6"/>
        <v>0.5</v>
      </c>
      <c r="AD7" s="40"/>
      <c r="AE7" s="3">
        <v>0</v>
      </c>
      <c r="AF7" s="16">
        <f t="shared" si="7"/>
        <v>0</v>
      </c>
      <c r="AG7" s="40"/>
      <c r="AH7" s="9">
        <v>0</v>
      </c>
      <c r="AI7" s="16">
        <f t="shared" si="8"/>
        <v>0</v>
      </c>
      <c r="AJ7" s="40"/>
      <c r="AK7" s="40"/>
      <c r="AL7" s="17"/>
      <c r="AM7" s="18"/>
      <c r="AN7" s="18"/>
      <c r="AO7" s="19"/>
      <c r="AP7" s="19"/>
    </row>
    <row r="8" spans="1:42" ht="52.5" customHeight="1" x14ac:dyDescent="0.25">
      <c r="A8" s="38" t="s">
        <v>9</v>
      </c>
      <c r="B8" s="14" t="s">
        <v>76</v>
      </c>
      <c r="C8" s="14" t="s">
        <v>10</v>
      </c>
      <c r="D8" s="9">
        <v>1</v>
      </c>
      <c r="E8" s="10">
        <f t="shared" si="0"/>
        <v>1</v>
      </c>
      <c r="F8" s="45">
        <f>AVERAGE(E8:E12)</f>
        <v>0.75</v>
      </c>
      <c r="G8" s="3">
        <v>2</v>
      </c>
      <c r="H8" s="12">
        <f t="shared" ref="H8:H12" si="9">G8/LOG(ROW(G8)-6,2)</f>
        <v>2</v>
      </c>
      <c r="I8" s="45">
        <f>SUM(H8:H12)</f>
        <v>7.0716717421690936</v>
      </c>
      <c r="J8" s="11">
        <v>3</v>
      </c>
      <c r="K8" s="13">
        <f t="shared" ref="K8:K12" si="10">J8/LOG(ROW(J8)-6,2)</f>
        <v>3</v>
      </c>
      <c r="L8" s="45">
        <f>SUM(K8:K12)</f>
        <v>7.6409951840956998</v>
      </c>
      <c r="M8" s="45">
        <f>IF(L8=0,"",I8/L8)</f>
        <v>0.92549093040764885</v>
      </c>
      <c r="N8" s="14" t="s">
        <v>76</v>
      </c>
      <c r="O8" s="14" t="s">
        <v>10</v>
      </c>
      <c r="P8" s="9">
        <v>1</v>
      </c>
      <c r="Q8" s="10">
        <f t="shared" si="3"/>
        <v>1</v>
      </c>
      <c r="R8" s="44">
        <f>AVERAGE(Q8:Q12)</f>
        <v>0.66666666666666663</v>
      </c>
      <c r="S8" s="3">
        <v>2</v>
      </c>
      <c r="T8" s="12">
        <f t="shared" ref="T8:T12" si="11">S8/LOG(ROW(S8)-6,2)</f>
        <v>2</v>
      </c>
      <c r="U8" s="45">
        <f>SUM(T8:T12)</f>
        <v>6.0716717421690936</v>
      </c>
      <c r="V8" s="11">
        <v>3</v>
      </c>
      <c r="W8" s="13">
        <f t="shared" ref="W8:W12" si="12">V8/LOG(ROW(V8)-6,2)</f>
        <v>3</v>
      </c>
      <c r="X8" s="45">
        <f>SUM(W8:W12)</f>
        <v>6.7103186260223069</v>
      </c>
      <c r="Y8" s="45">
        <f>IF(X8=0,"",U8/X8)</f>
        <v>0.90482614620167656</v>
      </c>
      <c r="Z8" s="14" t="s">
        <v>31</v>
      </c>
      <c r="AA8" s="14" t="s">
        <v>77</v>
      </c>
      <c r="AB8" s="9">
        <v>4</v>
      </c>
      <c r="AC8" s="10">
        <f t="shared" si="6"/>
        <v>0.25</v>
      </c>
      <c r="AD8" s="44">
        <f>AVERAGE(AC8:AC12)</f>
        <v>0.47916666666666663</v>
      </c>
      <c r="AE8" s="3">
        <v>3</v>
      </c>
      <c r="AF8" s="16">
        <f t="shared" ref="AF8:AF12" si="13">AE8/LOG(ROW(AE8)-6,2)</f>
        <v>3</v>
      </c>
      <c r="AG8" s="48">
        <f>SUM(AF8:AF12)</f>
        <v>5.8927892607143724</v>
      </c>
      <c r="AH8" s="3">
        <v>3</v>
      </c>
      <c r="AI8" s="16">
        <f t="shared" ref="AI8:AI12" si="14">AH8/LOG(ROW(AH8)-6,2)</f>
        <v>3</v>
      </c>
      <c r="AJ8" s="48">
        <f>SUM(AI8:AI12)</f>
        <v>5.8927892607143724</v>
      </c>
      <c r="AK8" s="48">
        <f>IF(AJ8=0,"",AG8/AJ8)</f>
        <v>1</v>
      </c>
      <c r="AL8" s="17"/>
      <c r="AM8" s="17"/>
      <c r="AN8" s="17"/>
    </row>
    <row r="9" spans="1:42" ht="15.75" customHeight="1" x14ac:dyDescent="0.25">
      <c r="A9" s="39"/>
      <c r="B9" s="14" t="s">
        <v>78</v>
      </c>
      <c r="C9" s="14" t="s">
        <v>11</v>
      </c>
      <c r="D9" s="9">
        <v>2</v>
      </c>
      <c r="E9" s="10">
        <f t="shared" si="0"/>
        <v>0.5</v>
      </c>
      <c r="F9" s="46"/>
      <c r="G9" s="3">
        <v>3</v>
      </c>
      <c r="H9" s="12">
        <f t="shared" si="9"/>
        <v>1.8927892607143721</v>
      </c>
      <c r="I9" s="46"/>
      <c r="J9" s="11">
        <v>3</v>
      </c>
      <c r="K9" s="13">
        <f t="shared" si="10"/>
        <v>1.8927892607143721</v>
      </c>
      <c r="L9" s="46"/>
      <c r="M9" s="46"/>
      <c r="N9" s="14" t="s">
        <v>78</v>
      </c>
      <c r="O9" s="14" t="s">
        <v>11</v>
      </c>
      <c r="P9" s="9">
        <v>2</v>
      </c>
      <c r="Q9" s="10">
        <f t="shared" si="3"/>
        <v>0.5</v>
      </c>
      <c r="R9" s="39"/>
      <c r="S9" s="3">
        <v>3</v>
      </c>
      <c r="T9" s="12">
        <f t="shared" si="11"/>
        <v>1.8927892607143721</v>
      </c>
      <c r="U9" s="46"/>
      <c r="V9" s="11">
        <v>3</v>
      </c>
      <c r="W9" s="13">
        <f t="shared" si="12"/>
        <v>1.8927892607143721</v>
      </c>
      <c r="X9" s="46"/>
      <c r="Y9" s="46"/>
      <c r="Z9" s="14" t="s">
        <v>31</v>
      </c>
      <c r="AA9" s="14" t="s">
        <v>79</v>
      </c>
      <c r="AB9" s="9">
        <v>3</v>
      </c>
      <c r="AC9" s="10">
        <f t="shared" si="6"/>
        <v>0.33333333333333331</v>
      </c>
      <c r="AD9" s="39"/>
      <c r="AE9" s="3">
        <v>3</v>
      </c>
      <c r="AF9" s="16">
        <f t="shared" si="13"/>
        <v>1.8927892607143721</v>
      </c>
      <c r="AG9" s="39"/>
      <c r="AH9" s="3">
        <v>3</v>
      </c>
      <c r="AI9" s="16">
        <f t="shared" si="14"/>
        <v>1.8927892607143721</v>
      </c>
      <c r="AJ9" s="39"/>
      <c r="AK9" s="39"/>
      <c r="AL9" s="17"/>
      <c r="AM9" s="17"/>
      <c r="AN9" s="17"/>
    </row>
    <row r="10" spans="1:42" ht="44.5" customHeight="1" x14ac:dyDescent="0.25">
      <c r="A10" s="39"/>
      <c r="B10" s="14" t="s">
        <v>23</v>
      </c>
      <c r="C10" s="14" t="s">
        <v>12</v>
      </c>
      <c r="D10" s="9">
        <v>1</v>
      </c>
      <c r="E10" s="10">
        <f t="shared" si="0"/>
        <v>1</v>
      </c>
      <c r="F10" s="46"/>
      <c r="G10" s="3">
        <v>3</v>
      </c>
      <c r="H10" s="12">
        <f t="shared" si="9"/>
        <v>1.5</v>
      </c>
      <c r="I10" s="46"/>
      <c r="J10" s="11">
        <v>3</v>
      </c>
      <c r="K10" s="13">
        <f t="shared" si="10"/>
        <v>1.5</v>
      </c>
      <c r="L10" s="46"/>
      <c r="M10" s="46"/>
      <c r="N10" s="14" t="s">
        <v>80</v>
      </c>
      <c r="O10" s="14" t="s">
        <v>81</v>
      </c>
      <c r="P10" s="9">
        <v>3</v>
      </c>
      <c r="Q10" s="10">
        <f t="shared" si="3"/>
        <v>0.33333333333333331</v>
      </c>
      <c r="R10" s="39"/>
      <c r="S10" s="3">
        <v>1</v>
      </c>
      <c r="T10" s="12">
        <f t="shared" si="11"/>
        <v>0.5</v>
      </c>
      <c r="U10" s="46"/>
      <c r="V10" s="11">
        <v>2</v>
      </c>
      <c r="W10" s="13">
        <f t="shared" si="12"/>
        <v>1</v>
      </c>
      <c r="X10" s="46"/>
      <c r="Y10" s="46"/>
      <c r="Z10" s="24" t="s">
        <v>82</v>
      </c>
      <c r="AA10" s="25" t="s">
        <v>83</v>
      </c>
      <c r="AB10" s="22">
        <v>3</v>
      </c>
      <c r="AC10" s="10">
        <f t="shared" si="6"/>
        <v>0.33333333333333331</v>
      </c>
      <c r="AD10" s="39"/>
      <c r="AE10" s="3">
        <v>2</v>
      </c>
      <c r="AF10" s="16">
        <f t="shared" si="13"/>
        <v>1</v>
      </c>
      <c r="AG10" s="39"/>
      <c r="AH10" s="3">
        <v>2</v>
      </c>
      <c r="AI10" s="16">
        <f t="shared" si="14"/>
        <v>1</v>
      </c>
      <c r="AJ10" s="39"/>
      <c r="AK10" s="39"/>
      <c r="AL10" s="17"/>
      <c r="AM10" s="17"/>
      <c r="AN10" s="17"/>
    </row>
    <row r="11" spans="1:42" ht="25.5" customHeight="1" x14ac:dyDescent="0.25">
      <c r="A11" s="39"/>
      <c r="B11" s="14" t="s">
        <v>21</v>
      </c>
      <c r="C11" s="14" t="s">
        <v>13</v>
      </c>
      <c r="D11" s="9">
        <v>1</v>
      </c>
      <c r="E11" s="10">
        <f t="shared" si="0"/>
        <v>1</v>
      </c>
      <c r="F11" s="46"/>
      <c r="G11" s="3">
        <v>3</v>
      </c>
      <c r="H11" s="12">
        <f t="shared" si="9"/>
        <v>1.2920296742201793</v>
      </c>
      <c r="I11" s="46"/>
      <c r="J11" s="11">
        <v>2</v>
      </c>
      <c r="K11" s="13">
        <f t="shared" si="10"/>
        <v>0.86135311614678611</v>
      </c>
      <c r="L11" s="46"/>
      <c r="M11" s="46"/>
      <c r="N11" s="14" t="s">
        <v>84</v>
      </c>
      <c r="O11" s="14" t="s">
        <v>13</v>
      </c>
      <c r="P11" s="9">
        <v>1</v>
      </c>
      <c r="Q11" s="10">
        <f t="shared" si="3"/>
        <v>1</v>
      </c>
      <c r="R11" s="39"/>
      <c r="S11" s="3">
        <v>3</v>
      </c>
      <c r="T11" s="12">
        <f t="shared" si="11"/>
        <v>1.2920296742201793</v>
      </c>
      <c r="U11" s="46"/>
      <c r="V11" s="11">
        <v>1</v>
      </c>
      <c r="W11" s="13">
        <f t="shared" si="12"/>
        <v>0.43067655807339306</v>
      </c>
      <c r="X11" s="46"/>
      <c r="Y11" s="46"/>
      <c r="Z11" s="26" t="s">
        <v>85</v>
      </c>
      <c r="AA11" s="27" t="s">
        <v>86</v>
      </c>
      <c r="AB11" s="11">
        <v>1</v>
      </c>
      <c r="AC11" s="10">
        <f t="shared" si="6"/>
        <v>1</v>
      </c>
      <c r="AD11" s="39"/>
      <c r="AE11" s="3">
        <v>0</v>
      </c>
      <c r="AF11" s="16">
        <f t="shared" si="13"/>
        <v>0</v>
      </c>
      <c r="AG11" s="39"/>
      <c r="AH11" s="3">
        <v>0</v>
      </c>
      <c r="AI11" s="16">
        <f t="shared" si="14"/>
        <v>0</v>
      </c>
      <c r="AJ11" s="39"/>
      <c r="AK11" s="39"/>
      <c r="AL11" s="17"/>
      <c r="AM11" s="17"/>
      <c r="AN11" s="17"/>
    </row>
    <row r="12" spans="1:42" ht="34.5" customHeight="1" x14ac:dyDescent="0.25">
      <c r="A12" s="40"/>
      <c r="B12" s="14" t="s">
        <v>87</v>
      </c>
      <c r="C12" s="14" t="s">
        <v>81</v>
      </c>
      <c r="D12" s="9">
        <v>4</v>
      </c>
      <c r="E12" s="10">
        <f t="shared" si="0"/>
        <v>0.25</v>
      </c>
      <c r="F12" s="47"/>
      <c r="G12" s="3">
        <v>1</v>
      </c>
      <c r="H12" s="12">
        <f t="shared" si="9"/>
        <v>0.38685280723454163</v>
      </c>
      <c r="I12" s="47"/>
      <c r="J12" s="29">
        <v>1</v>
      </c>
      <c r="K12" s="13">
        <f t="shared" si="10"/>
        <v>0.38685280723454163</v>
      </c>
      <c r="L12" s="47"/>
      <c r="M12" s="47"/>
      <c r="N12" s="14" t="s">
        <v>88</v>
      </c>
      <c r="O12" s="14" t="s">
        <v>81</v>
      </c>
      <c r="P12" s="9">
        <v>2</v>
      </c>
      <c r="Q12" s="10">
        <f t="shared" si="3"/>
        <v>0.5</v>
      </c>
      <c r="R12" s="40"/>
      <c r="S12" s="3">
        <v>1</v>
      </c>
      <c r="T12" s="12">
        <f t="shared" si="11"/>
        <v>0.38685280723454163</v>
      </c>
      <c r="U12" s="47"/>
      <c r="V12" s="29">
        <v>1</v>
      </c>
      <c r="W12" s="13">
        <f t="shared" si="12"/>
        <v>0.38685280723454163</v>
      </c>
      <c r="X12" s="47"/>
      <c r="Y12" s="47"/>
      <c r="Z12" s="14"/>
      <c r="AA12" s="14"/>
      <c r="AB12" s="9"/>
      <c r="AC12" s="10" t="str">
        <f t="shared" si="6"/>
        <v/>
      </c>
      <c r="AD12" s="40"/>
      <c r="AE12" s="3"/>
      <c r="AF12" s="16">
        <f t="shared" si="13"/>
        <v>0</v>
      </c>
      <c r="AG12" s="40"/>
      <c r="AH12" s="3"/>
      <c r="AI12" s="16">
        <f t="shared" si="14"/>
        <v>0</v>
      </c>
      <c r="AJ12" s="40"/>
      <c r="AK12" s="40"/>
      <c r="AL12" s="17"/>
      <c r="AM12" s="17"/>
      <c r="AN12" s="17"/>
    </row>
    <row r="13" spans="1:42" ht="49" customHeight="1" x14ac:dyDescent="0.25">
      <c r="A13" s="38" t="s">
        <v>14</v>
      </c>
      <c r="B13" s="14" t="s">
        <v>89</v>
      </c>
      <c r="C13" s="14" t="s">
        <v>16</v>
      </c>
      <c r="D13" s="9">
        <v>3</v>
      </c>
      <c r="E13" s="10">
        <f t="shared" si="0"/>
        <v>0.33333333333333331</v>
      </c>
      <c r="F13" s="45">
        <f>AVERAGE(E13:E17)</f>
        <v>0.53333333333333333</v>
      </c>
      <c r="G13" s="3">
        <v>3</v>
      </c>
      <c r="H13" s="12">
        <f t="shared" ref="H13:H17" si="15">G13/LOG(ROW(G13)-11,2)</f>
        <v>3</v>
      </c>
      <c r="I13" s="45">
        <f>SUM(H13:H17)</f>
        <v>8.3453773566381777</v>
      </c>
      <c r="J13" s="11">
        <v>3</v>
      </c>
      <c r="K13" s="13">
        <f t="shared" ref="K13:K17" si="16">J13/LOG(ROW(J13)-11,2)</f>
        <v>3</v>
      </c>
      <c r="L13" s="45">
        <f>SUM(K13:K17)</f>
        <v>8.4585245494036343</v>
      </c>
      <c r="M13" s="45">
        <f>IF(L13=0,"",I13/L13)</f>
        <v>0.98662329439317709</v>
      </c>
      <c r="N13" s="14" t="s">
        <v>89</v>
      </c>
      <c r="O13" s="14" t="s">
        <v>16</v>
      </c>
      <c r="P13" s="9">
        <v>3</v>
      </c>
      <c r="Q13" s="10">
        <f t="shared" si="3"/>
        <v>0.33333333333333331</v>
      </c>
      <c r="R13" s="44">
        <f>AVERAGE(Q13:Q17)</f>
        <v>0.53333333333333333</v>
      </c>
      <c r="S13" s="3">
        <v>3</v>
      </c>
      <c r="T13" s="12">
        <f t="shared" ref="T13:T17" si="17">S13/LOG(ROW(S13)-11,2)</f>
        <v>3</v>
      </c>
      <c r="U13" s="45">
        <f>SUM(T13:T17)</f>
        <v>7.8453773566381768</v>
      </c>
      <c r="V13" s="11">
        <v>3</v>
      </c>
      <c r="W13" s="13">
        <f t="shared" ref="W13:W17" si="18">V13/LOG(ROW(V13)-11,2)</f>
        <v>3</v>
      </c>
      <c r="X13" s="45">
        <f>SUM(W13:W17)</f>
        <v>8.0716717421690944</v>
      </c>
      <c r="Y13" s="45">
        <f>IF(X13=0,"",U13/X13)</f>
        <v>0.97196437209547548</v>
      </c>
      <c r="Z13" s="14" t="s">
        <v>90</v>
      </c>
      <c r="AA13" s="14" t="s">
        <v>91</v>
      </c>
      <c r="AB13" s="9">
        <v>3</v>
      </c>
      <c r="AC13" s="10">
        <f t="shared" si="6"/>
        <v>0.33333333333333331</v>
      </c>
      <c r="AD13" s="44">
        <f>AVERAGE(AC13:AC17)</f>
        <v>0.32333333333333336</v>
      </c>
      <c r="AE13" s="3">
        <v>0</v>
      </c>
      <c r="AF13" s="16">
        <f t="shared" ref="AF13:AF17" si="19">AE13/LOG(ROW(AE13)-11,2)</f>
        <v>0</v>
      </c>
      <c r="AG13" s="48">
        <f>SUM(AF13:AF17)</f>
        <v>1.448459118879392</v>
      </c>
      <c r="AH13" s="3">
        <v>1</v>
      </c>
      <c r="AI13" s="16">
        <f t="shared" ref="AI13:AI17" si="20">AH13/LOG(ROW(AH13)-11,2)</f>
        <v>1</v>
      </c>
      <c r="AJ13" s="48">
        <f>SUM(AI13:AI17)</f>
        <v>2.1309297535714573</v>
      </c>
      <c r="AK13" s="48">
        <f>IF(AJ13=0,"",AG13/AJ13)</f>
        <v>0.67973105000376555</v>
      </c>
      <c r="AL13" s="17"/>
      <c r="AM13" s="17"/>
      <c r="AN13" s="17"/>
    </row>
    <row r="14" spans="1:42" ht="69" customHeight="1" x14ac:dyDescent="0.25">
      <c r="A14" s="39"/>
      <c r="B14" s="14" t="s">
        <v>4</v>
      </c>
      <c r="C14" s="14" t="s">
        <v>7</v>
      </c>
      <c r="D14" s="9">
        <v>3</v>
      </c>
      <c r="E14" s="10">
        <f t="shared" si="0"/>
        <v>0.33333333333333331</v>
      </c>
      <c r="F14" s="46"/>
      <c r="G14" s="3">
        <v>3</v>
      </c>
      <c r="H14" s="12">
        <f t="shared" si="15"/>
        <v>1.8927892607143721</v>
      </c>
      <c r="I14" s="46"/>
      <c r="J14" s="11">
        <v>3</v>
      </c>
      <c r="K14" s="13">
        <f t="shared" si="16"/>
        <v>1.8927892607143721</v>
      </c>
      <c r="L14" s="46"/>
      <c r="M14" s="46"/>
      <c r="N14" s="14" t="s">
        <v>4</v>
      </c>
      <c r="O14" s="14" t="s">
        <v>7</v>
      </c>
      <c r="P14" s="9">
        <v>3</v>
      </c>
      <c r="Q14" s="10">
        <f t="shared" si="3"/>
        <v>0.33333333333333331</v>
      </c>
      <c r="R14" s="39"/>
      <c r="S14" s="3">
        <v>3</v>
      </c>
      <c r="T14" s="12">
        <f t="shared" si="17"/>
        <v>1.8927892607143721</v>
      </c>
      <c r="U14" s="46"/>
      <c r="V14" s="11">
        <v>3</v>
      </c>
      <c r="W14" s="13">
        <f t="shared" si="18"/>
        <v>1.8927892607143721</v>
      </c>
      <c r="X14" s="46"/>
      <c r="Y14" s="46"/>
      <c r="Z14" s="14" t="s">
        <v>92</v>
      </c>
      <c r="AA14" s="14" t="s">
        <v>64</v>
      </c>
      <c r="AB14" s="9">
        <v>3</v>
      </c>
      <c r="AC14" s="10">
        <f t="shared" si="6"/>
        <v>0.33333333333333331</v>
      </c>
      <c r="AD14" s="39"/>
      <c r="AE14" s="3">
        <v>1</v>
      </c>
      <c r="AF14" s="16">
        <f t="shared" si="19"/>
        <v>0.63092975357145742</v>
      </c>
      <c r="AG14" s="39"/>
      <c r="AH14" s="3">
        <v>1</v>
      </c>
      <c r="AI14" s="16">
        <f t="shared" si="20"/>
        <v>0.63092975357145742</v>
      </c>
      <c r="AJ14" s="39"/>
      <c r="AK14" s="39"/>
      <c r="AL14" s="17"/>
      <c r="AM14" s="17"/>
      <c r="AN14" s="17"/>
    </row>
    <row r="15" spans="1:42" ht="46" customHeight="1" x14ac:dyDescent="0.25">
      <c r="A15" s="39"/>
      <c r="B15" s="14" t="s">
        <v>93</v>
      </c>
      <c r="C15" s="14" t="s">
        <v>17</v>
      </c>
      <c r="D15" s="9">
        <v>2</v>
      </c>
      <c r="E15" s="10">
        <f t="shared" si="0"/>
        <v>0.5</v>
      </c>
      <c r="F15" s="46"/>
      <c r="G15" s="3">
        <v>2</v>
      </c>
      <c r="H15" s="12">
        <f t="shared" si="15"/>
        <v>1</v>
      </c>
      <c r="I15" s="46"/>
      <c r="J15" s="11">
        <v>3</v>
      </c>
      <c r="K15" s="13">
        <f t="shared" si="16"/>
        <v>1.5</v>
      </c>
      <c r="L15" s="46"/>
      <c r="M15" s="46"/>
      <c r="N15" s="14" t="s">
        <v>94</v>
      </c>
      <c r="O15" s="14" t="s">
        <v>95</v>
      </c>
      <c r="P15" s="9">
        <v>2</v>
      </c>
      <c r="Q15" s="10">
        <f t="shared" si="3"/>
        <v>0.5</v>
      </c>
      <c r="R15" s="39"/>
      <c r="S15" s="3">
        <v>1</v>
      </c>
      <c r="T15" s="12">
        <f t="shared" si="17"/>
        <v>0.5</v>
      </c>
      <c r="U15" s="46"/>
      <c r="V15" s="11">
        <v>3</v>
      </c>
      <c r="W15" s="13">
        <f t="shared" si="18"/>
        <v>1.5</v>
      </c>
      <c r="X15" s="46"/>
      <c r="Y15" s="46"/>
      <c r="Z15" s="14" t="s">
        <v>96</v>
      </c>
      <c r="AA15" s="14" t="s">
        <v>97</v>
      </c>
      <c r="AB15" s="9">
        <v>5</v>
      </c>
      <c r="AC15" s="10">
        <f t="shared" si="6"/>
        <v>0.2</v>
      </c>
      <c r="AD15" s="39"/>
      <c r="AE15" s="3">
        <v>0</v>
      </c>
      <c r="AF15" s="16">
        <f t="shared" si="19"/>
        <v>0</v>
      </c>
      <c r="AG15" s="39"/>
      <c r="AH15" s="3">
        <v>1</v>
      </c>
      <c r="AI15" s="16">
        <f t="shared" si="20"/>
        <v>0.5</v>
      </c>
      <c r="AJ15" s="39"/>
      <c r="AK15" s="39"/>
      <c r="AL15" s="17"/>
      <c r="AM15" s="17"/>
      <c r="AN15" s="17"/>
    </row>
    <row r="16" spans="1:42" ht="49.5" customHeight="1" x14ac:dyDescent="0.25">
      <c r="A16" s="39"/>
      <c r="B16" s="14" t="s">
        <v>98</v>
      </c>
      <c r="C16" s="14" t="s">
        <v>18</v>
      </c>
      <c r="D16" s="9">
        <v>2</v>
      </c>
      <c r="E16" s="10">
        <f t="shared" si="0"/>
        <v>0.5</v>
      </c>
      <c r="F16" s="46"/>
      <c r="G16" s="3">
        <v>3</v>
      </c>
      <c r="H16" s="12">
        <f t="shared" si="15"/>
        <v>1.2920296742201793</v>
      </c>
      <c r="I16" s="46"/>
      <c r="J16" s="11">
        <v>3</v>
      </c>
      <c r="K16" s="13">
        <f t="shared" si="16"/>
        <v>1.2920296742201793</v>
      </c>
      <c r="L16" s="46"/>
      <c r="M16" s="46"/>
      <c r="N16" s="14" t="s">
        <v>98</v>
      </c>
      <c r="O16" s="14" t="s">
        <v>18</v>
      </c>
      <c r="P16" s="9">
        <v>2</v>
      </c>
      <c r="Q16" s="10">
        <f t="shared" si="3"/>
        <v>0.5</v>
      </c>
      <c r="R16" s="39"/>
      <c r="S16" s="3">
        <v>3</v>
      </c>
      <c r="T16" s="12">
        <f t="shared" si="17"/>
        <v>1.2920296742201793</v>
      </c>
      <c r="U16" s="46"/>
      <c r="V16" s="11">
        <v>3</v>
      </c>
      <c r="W16" s="13">
        <f t="shared" si="18"/>
        <v>1.2920296742201793</v>
      </c>
      <c r="X16" s="46"/>
      <c r="Y16" s="46"/>
      <c r="Z16" s="14" t="s">
        <v>99</v>
      </c>
      <c r="AA16" s="14" t="s">
        <v>100</v>
      </c>
      <c r="AB16" s="9">
        <v>2</v>
      </c>
      <c r="AC16" s="10">
        <f t="shared" si="6"/>
        <v>0.5</v>
      </c>
      <c r="AD16" s="39"/>
      <c r="AE16" s="3">
        <v>1</v>
      </c>
      <c r="AF16" s="16">
        <f t="shared" si="19"/>
        <v>0.43067655807339306</v>
      </c>
      <c r="AG16" s="39"/>
      <c r="AH16" s="3">
        <v>0</v>
      </c>
      <c r="AI16" s="16">
        <f t="shared" si="20"/>
        <v>0</v>
      </c>
      <c r="AJ16" s="39"/>
      <c r="AK16" s="39"/>
      <c r="AL16" s="17"/>
      <c r="AM16" s="17"/>
      <c r="AN16" s="17"/>
    </row>
    <row r="17" spans="1:40" ht="37" customHeight="1" x14ac:dyDescent="0.25">
      <c r="A17" s="40"/>
      <c r="B17" s="14" t="s">
        <v>4</v>
      </c>
      <c r="C17" s="14" t="s">
        <v>19</v>
      </c>
      <c r="D17" s="9">
        <v>1</v>
      </c>
      <c r="E17" s="10">
        <f t="shared" si="0"/>
        <v>1</v>
      </c>
      <c r="F17" s="47"/>
      <c r="G17" s="3">
        <v>3</v>
      </c>
      <c r="H17" s="12">
        <f t="shared" si="15"/>
        <v>1.1605584217036249</v>
      </c>
      <c r="I17" s="47"/>
      <c r="J17" s="11">
        <v>2</v>
      </c>
      <c r="K17" s="13">
        <f t="shared" si="16"/>
        <v>0.77370561446908326</v>
      </c>
      <c r="L17" s="47"/>
      <c r="M17" s="47"/>
      <c r="N17" s="14" t="s">
        <v>4</v>
      </c>
      <c r="O17" s="14" t="s">
        <v>19</v>
      </c>
      <c r="P17" s="9">
        <v>1</v>
      </c>
      <c r="Q17" s="10">
        <f t="shared" si="3"/>
        <v>1</v>
      </c>
      <c r="R17" s="40"/>
      <c r="S17" s="3">
        <v>3</v>
      </c>
      <c r="T17" s="12">
        <f t="shared" si="17"/>
        <v>1.1605584217036249</v>
      </c>
      <c r="U17" s="47"/>
      <c r="V17" s="11">
        <v>1</v>
      </c>
      <c r="W17" s="13">
        <f t="shared" si="18"/>
        <v>0.38685280723454163</v>
      </c>
      <c r="X17" s="47"/>
      <c r="Y17" s="47"/>
      <c r="Z17" s="14" t="s">
        <v>101</v>
      </c>
      <c r="AA17" s="14" t="s">
        <v>102</v>
      </c>
      <c r="AB17" s="9">
        <v>4</v>
      </c>
      <c r="AC17" s="10">
        <f t="shared" si="6"/>
        <v>0.25</v>
      </c>
      <c r="AD17" s="40"/>
      <c r="AE17" s="3">
        <v>1</v>
      </c>
      <c r="AF17" s="16">
        <f t="shared" si="19"/>
        <v>0.38685280723454163</v>
      </c>
      <c r="AG17" s="40"/>
      <c r="AH17" s="3">
        <v>0</v>
      </c>
      <c r="AI17" s="16">
        <f t="shared" si="20"/>
        <v>0</v>
      </c>
      <c r="AJ17" s="40"/>
      <c r="AK17" s="40"/>
      <c r="AL17" s="17"/>
      <c r="AM17" s="17"/>
      <c r="AN17" s="17"/>
    </row>
    <row r="18" spans="1:40" ht="15.75" customHeight="1" x14ac:dyDescent="0.25">
      <c r="A18" s="38" t="s">
        <v>20</v>
      </c>
      <c r="B18" s="14" t="s">
        <v>103</v>
      </c>
      <c r="C18" s="14" t="s">
        <v>22</v>
      </c>
      <c r="D18" s="9">
        <v>1</v>
      </c>
      <c r="E18" s="10">
        <f t="shared" si="0"/>
        <v>1</v>
      </c>
      <c r="F18" s="45">
        <f>AVERAGE(E18:E22)</f>
        <v>1</v>
      </c>
      <c r="G18" s="3">
        <v>3</v>
      </c>
      <c r="H18" s="12">
        <f t="shared" ref="H18:H22" si="21">G18/LOG(ROW(G18)-16,2)</f>
        <v>3</v>
      </c>
      <c r="I18" s="45">
        <f>SUM(H18:H22)</f>
        <v>8.8453773566381777</v>
      </c>
      <c r="J18" s="11">
        <v>3</v>
      </c>
      <c r="K18" s="13">
        <f t="shared" ref="K18:K22" si="22">J18/LOG(ROW(J18)-16,2)</f>
        <v>3</v>
      </c>
      <c r="L18" s="45">
        <f>SUM(K18:K22)</f>
        <v>8.8453773566381777</v>
      </c>
      <c r="M18" s="45">
        <f>IF(L18=0,"",I18/L18)</f>
        <v>1</v>
      </c>
      <c r="N18" s="14" t="s">
        <v>103</v>
      </c>
      <c r="O18" s="14" t="s">
        <v>22</v>
      </c>
      <c r="P18" s="9">
        <v>1</v>
      </c>
      <c r="Q18" s="10">
        <f t="shared" si="3"/>
        <v>1</v>
      </c>
      <c r="R18" s="44">
        <f>AVERAGE(Q18:Q22)</f>
        <v>1</v>
      </c>
      <c r="S18" s="3">
        <v>3</v>
      </c>
      <c r="T18" s="12">
        <f t="shared" ref="T18:T22" si="23">S18/LOG(ROW(S18)-16,2)</f>
        <v>3</v>
      </c>
      <c r="U18" s="45">
        <f>SUM(T18:T22)</f>
        <v>8.4147007985647839</v>
      </c>
      <c r="V18" s="11">
        <v>3</v>
      </c>
      <c r="W18" s="13">
        <f t="shared" ref="W18:W22" si="24">V18/LOG(ROW(V18)-16,2)</f>
        <v>3</v>
      </c>
      <c r="X18" s="45">
        <f>SUM(W18:W22)</f>
        <v>8.4585245494036343</v>
      </c>
      <c r="Y18" s="45">
        <f>IF(X18=0,"",U18/X18)</f>
        <v>0.99481898402222646</v>
      </c>
      <c r="Z18" s="24" t="s">
        <v>104</v>
      </c>
      <c r="AA18" s="25" t="s">
        <v>105</v>
      </c>
      <c r="AB18" s="22">
        <v>1</v>
      </c>
      <c r="AC18" s="10">
        <f t="shared" si="6"/>
        <v>1</v>
      </c>
      <c r="AD18" s="44">
        <f>AVERAGE(AC18:AC22)</f>
        <v>0.61111111111111105</v>
      </c>
      <c r="AE18" s="15">
        <v>0</v>
      </c>
      <c r="AF18" s="16">
        <f t="shared" ref="AF18:AF22" si="25">AE18/LOG(ROW(AE18)-16,2)</f>
        <v>0</v>
      </c>
      <c r="AG18" s="48">
        <f>SUM(AF18:AF22)</f>
        <v>0.63092975357145742</v>
      </c>
      <c r="AH18" s="3">
        <v>1</v>
      </c>
      <c r="AI18" s="16">
        <f t="shared" ref="AI18:AI22" si="26">AH18/LOG(ROW(AH18)-16,2)</f>
        <v>1</v>
      </c>
      <c r="AJ18" s="48">
        <f>SUM(AI18:AI22)</f>
        <v>1</v>
      </c>
      <c r="AK18" s="48">
        <f>IF(AJ18=0,"",AG18/AJ18)</f>
        <v>0.63092975357145742</v>
      </c>
      <c r="AL18" s="17"/>
      <c r="AM18" s="17"/>
      <c r="AN18" s="17"/>
    </row>
    <row r="19" spans="1:40" ht="63.5" customHeight="1" x14ac:dyDescent="0.25">
      <c r="A19" s="39"/>
      <c r="B19" s="14" t="s">
        <v>78</v>
      </c>
      <c r="C19" s="14" t="s">
        <v>11</v>
      </c>
      <c r="D19" s="9">
        <v>1</v>
      </c>
      <c r="E19" s="10">
        <f t="shared" si="0"/>
        <v>1</v>
      </c>
      <c r="F19" s="46"/>
      <c r="G19" s="3">
        <v>3</v>
      </c>
      <c r="H19" s="12">
        <f t="shared" si="21"/>
        <v>1.8927892607143721</v>
      </c>
      <c r="I19" s="46"/>
      <c r="J19" s="11">
        <v>3</v>
      </c>
      <c r="K19" s="13">
        <f t="shared" si="22"/>
        <v>1.8927892607143721</v>
      </c>
      <c r="L19" s="46"/>
      <c r="M19" s="46"/>
      <c r="N19" s="14" t="s">
        <v>78</v>
      </c>
      <c r="O19" s="14" t="s">
        <v>11</v>
      </c>
      <c r="P19" s="9">
        <v>1</v>
      </c>
      <c r="Q19" s="10">
        <f t="shared" si="3"/>
        <v>1</v>
      </c>
      <c r="R19" s="39"/>
      <c r="S19" s="3">
        <v>3</v>
      </c>
      <c r="T19" s="12">
        <f t="shared" si="23"/>
        <v>1.8927892607143721</v>
      </c>
      <c r="U19" s="46"/>
      <c r="V19" s="11">
        <v>3</v>
      </c>
      <c r="W19" s="13">
        <f t="shared" si="24"/>
        <v>1.8927892607143721</v>
      </c>
      <c r="X19" s="46"/>
      <c r="Y19" s="46"/>
      <c r="Z19" s="26" t="s">
        <v>106</v>
      </c>
      <c r="AA19" s="27" t="s">
        <v>107</v>
      </c>
      <c r="AB19" s="11">
        <v>2</v>
      </c>
      <c r="AC19" s="10">
        <f t="shared" si="6"/>
        <v>0.5</v>
      </c>
      <c r="AD19" s="39"/>
      <c r="AE19" s="9">
        <v>1</v>
      </c>
      <c r="AF19" s="16">
        <f t="shared" si="25"/>
        <v>0.63092975357145742</v>
      </c>
      <c r="AG19" s="39"/>
      <c r="AH19" s="3">
        <v>0</v>
      </c>
      <c r="AI19" s="16">
        <f t="shared" si="26"/>
        <v>0</v>
      </c>
      <c r="AJ19" s="39"/>
      <c r="AK19" s="39"/>
      <c r="AL19" s="17"/>
      <c r="AM19" s="17"/>
      <c r="AN19" s="17"/>
    </row>
    <row r="20" spans="1:40" ht="39.5" customHeight="1" x14ac:dyDescent="0.25">
      <c r="A20" s="39"/>
      <c r="B20" s="14" t="s">
        <v>108</v>
      </c>
      <c r="C20" s="14" t="s">
        <v>12</v>
      </c>
      <c r="D20" s="9">
        <v>1</v>
      </c>
      <c r="E20" s="10">
        <f t="shared" si="0"/>
        <v>1</v>
      </c>
      <c r="F20" s="46"/>
      <c r="G20" s="3">
        <v>3</v>
      </c>
      <c r="H20" s="12">
        <f t="shared" si="21"/>
        <v>1.5</v>
      </c>
      <c r="I20" s="46"/>
      <c r="J20" s="11">
        <v>3</v>
      </c>
      <c r="K20" s="13">
        <f t="shared" si="22"/>
        <v>1.5</v>
      </c>
      <c r="L20" s="46"/>
      <c r="M20" s="46"/>
      <c r="N20" s="14" t="s">
        <v>108</v>
      </c>
      <c r="O20" s="14" t="s">
        <v>12</v>
      </c>
      <c r="P20" s="9">
        <v>1</v>
      </c>
      <c r="Q20" s="10">
        <f t="shared" si="3"/>
        <v>1</v>
      </c>
      <c r="R20" s="39"/>
      <c r="S20" s="3">
        <v>3</v>
      </c>
      <c r="T20" s="12">
        <f t="shared" si="23"/>
        <v>1.5</v>
      </c>
      <c r="U20" s="46"/>
      <c r="V20" s="11">
        <v>3</v>
      </c>
      <c r="W20" s="13">
        <f t="shared" si="24"/>
        <v>1.5</v>
      </c>
      <c r="X20" s="46"/>
      <c r="Y20" s="46"/>
      <c r="Z20" s="26" t="s">
        <v>109</v>
      </c>
      <c r="AA20" s="27" t="s">
        <v>110</v>
      </c>
      <c r="AB20" s="11">
        <v>3</v>
      </c>
      <c r="AC20" s="10">
        <f t="shared" si="6"/>
        <v>0.33333333333333331</v>
      </c>
      <c r="AD20" s="39"/>
      <c r="AE20" s="9">
        <v>0</v>
      </c>
      <c r="AF20" s="16">
        <f t="shared" si="25"/>
        <v>0</v>
      </c>
      <c r="AG20" s="39"/>
      <c r="AH20" s="3">
        <v>0</v>
      </c>
      <c r="AI20" s="16">
        <f t="shared" si="26"/>
        <v>0</v>
      </c>
      <c r="AJ20" s="39"/>
      <c r="AK20" s="39"/>
      <c r="AL20" s="17"/>
      <c r="AM20" s="17"/>
      <c r="AN20" s="17"/>
    </row>
    <row r="21" spans="1:40" ht="40" customHeight="1" x14ac:dyDescent="0.25">
      <c r="A21" s="39"/>
      <c r="B21" s="14" t="s">
        <v>84</v>
      </c>
      <c r="C21" s="14" t="s">
        <v>13</v>
      </c>
      <c r="D21" s="9">
        <v>1</v>
      </c>
      <c r="E21" s="10">
        <f t="shared" si="0"/>
        <v>1</v>
      </c>
      <c r="F21" s="46"/>
      <c r="G21" s="3">
        <v>3</v>
      </c>
      <c r="H21" s="12">
        <f t="shared" si="21"/>
        <v>1.2920296742201793</v>
      </c>
      <c r="I21" s="46"/>
      <c r="J21" s="29">
        <v>3</v>
      </c>
      <c r="K21" s="13">
        <f t="shared" si="22"/>
        <v>1.2920296742201793</v>
      </c>
      <c r="L21" s="46"/>
      <c r="M21" s="46"/>
      <c r="N21" s="14" t="s">
        <v>111</v>
      </c>
      <c r="O21" s="14" t="s">
        <v>81</v>
      </c>
      <c r="P21" s="9">
        <v>1</v>
      </c>
      <c r="Q21" s="10">
        <f t="shared" si="3"/>
        <v>1</v>
      </c>
      <c r="R21" s="39"/>
      <c r="S21" s="3">
        <v>2</v>
      </c>
      <c r="T21" s="12">
        <f t="shared" si="23"/>
        <v>0.86135311614678611</v>
      </c>
      <c r="U21" s="46"/>
      <c r="V21" s="29">
        <v>3</v>
      </c>
      <c r="W21" s="13">
        <f t="shared" si="24"/>
        <v>1.2920296742201793</v>
      </c>
      <c r="X21" s="46"/>
      <c r="Y21" s="46"/>
      <c r="Z21" s="14"/>
      <c r="AA21" s="14"/>
      <c r="AB21" s="9"/>
      <c r="AC21" s="10" t="str">
        <f t="shared" si="6"/>
        <v/>
      </c>
      <c r="AD21" s="39"/>
      <c r="AE21" s="3"/>
      <c r="AF21" s="16">
        <f t="shared" si="25"/>
        <v>0</v>
      </c>
      <c r="AG21" s="39"/>
      <c r="AH21" s="3"/>
      <c r="AI21" s="16">
        <f t="shared" si="26"/>
        <v>0</v>
      </c>
      <c r="AJ21" s="39"/>
      <c r="AK21" s="39"/>
      <c r="AL21" s="17"/>
      <c r="AM21" s="17"/>
      <c r="AN21" s="17"/>
    </row>
    <row r="22" spans="1:40" ht="35" customHeight="1" x14ac:dyDescent="0.25">
      <c r="A22" s="40"/>
      <c r="B22" s="14" t="s">
        <v>112</v>
      </c>
      <c r="C22" s="14" t="s">
        <v>19</v>
      </c>
      <c r="D22" s="9">
        <v>1</v>
      </c>
      <c r="E22" s="10">
        <f t="shared" si="0"/>
        <v>1</v>
      </c>
      <c r="F22" s="47"/>
      <c r="G22" s="3">
        <v>3</v>
      </c>
      <c r="H22" s="12">
        <f t="shared" si="21"/>
        <v>1.1605584217036249</v>
      </c>
      <c r="I22" s="47"/>
      <c r="J22" s="29">
        <v>3</v>
      </c>
      <c r="K22" s="13">
        <f t="shared" si="22"/>
        <v>1.1605584217036249</v>
      </c>
      <c r="L22" s="47"/>
      <c r="M22" s="47"/>
      <c r="N22" s="14" t="s">
        <v>112</v>
      </c>
      <c r="O22" s="14" t="s">
        <v>19</v>
      </c>
      <c r="P22" s="9">
        <v>1</v>
      </c>
      <c r="Q22" s="10">
        <f t="shared" si="3"/>
        <v>1</v>
      </c>
      <c r="R22" s="40"/>
      <c r="S22" s="3">
        <v>3</v>
      </c>
      <c r="T22" s="12">
        <f t="shared" si="23"/>
        <v>1.1605584217036249</v>
      </c>
      <c r="U22" s="47"/>
      <c r="V22" s="29">
        <v>2</v>
      </c>
      <c r="W22" s="13">
        <f t="shared" si="24"/>
        <v>0.77370561446908326</v>
      </c>
      <c r="X22" s="47"/>
      <c r="Y22" s="47"/>
      <c r="Z22" s="14"/>
      <c r="AA22" s="14"/>
      <c r="AB22" s="9"/>
      <c r="AC22" s="10" t="str">
        <f t="shared" si="6"/>
        <v/>
      </c>
      <c r="AD22" s="40"/>
      <c r="AE22" s="3"/>
      <c r="AF22" s="16">
        <f t="shared" si="25"/>
        <v>0</v>
      </c>
      <c r="AG22" s="40"/>
      <c r="AH22" s="3"/>
      <c r="AI22" s="16">
        <f t="shared" si="26"/>
        <v>0</v>
      </c>
      <c r="AJ22" s="40"/>
      <c r="AK22" s="40"/>
      <c r="AL22" s="17"/>
      <c r="AM22" s="17"/>
      <c r="AN22" s="17"/>
    </row>
    <row r="23" spans="1:40" ht="54" customHeight="1" x14ac:dyDescent="0.25">
      <c r="A23" s="38" t="s">
        <v>24</v>
      </c>
      <c r="B23" s="14" t="s">
        <v>113</v>
      </c>
      <c r="C23" s="14" t="s">
        <v>114</v>
      </c>
      <c r="D23" s="9">
        <v>1</v>
      </c>
      <c r="E23" s="10">
        <f t="shared" si="0"/>
        <v>1</v>
      </c>
      <c r="F23" s="45">
        <f>AVERAGE(E23:E27)</f>
        <v>1</v>
      </c>
      <c r="G23" s="3">
        <v>3</v>
      </c>
      <c r="H23" s="12">
        <f t="shared" ref="H23:H27" si="27">G23/LOG(ROW(G23)-21,2)</f>
        <v>3</v>
      </c>
      <c r="I23" s="45">
        <f>SUM(H23:H27)</f>
        <v>8.2144476030667199</v>
      </c>
      <c r="J23" s="11">
        <v>3</v>
      </c>
      <c r="K23" s="13">
        <f t="shared" ref="K23:K27" si="28">J23/LOG(ROW(J23)-21,2)</f>
        <v>3</v>
      </c>
      <c r="L23" s="45">
        <f>SUM(K23:K27)</f>
        <v>8.4585245494036343</v>
      </c>
      <c r="M23" s="45">
        <f>IF(L23=0,"",I23/L23)</f>
        <v>0.97114426459232506</v>
      </c>
      <c r="N23" s="14" t="s">
        <v>115</v>
      </c>
      <c r="O23" s="14" t="s">
        <v>116</v>
      </c>
      <c r="P23" s="9">
        <v>1</v>
      </c>
      <c r="Q23" s="10">
        <f t="shared" si="3"/>
        <v>1</v>
      </c>
      <c r="R23" s="44">
        <f>AVERAGE(Q23:Q27)</f>
        <v>0.86666666666666681</v>
      </c>
      <c r="S23" s="3">
        <v>1</v>
      </c>
      <c r="T23" s="12">
        <f t="shared" ref="T23:T27" si="29">S23/LOG(ROW(S23)-21,2)</f>
        <v>1</v>
      </c>
      <c r="U23" s="45">
        <f>SUM(T23:T27)</f>
        <v>4.3530944869199324</v>
      </c>
      <c r="V23" s="11">
        <v>3</v>
      </c>
      <c r="W23" s="13">
        <f t="shared" ref="W23:W27" si="30">V23/LOG(ROW(V23)-21,2)</f>
        <v>3</v>
      </c>
      <c r="X23" s="45">
        <f>SUM(W23:W27)</f>
        <v>5.5793888724508491</v>
      </c>
      <c r="Y23" s="45">
        <f>IF(X23=0,"",U23/X23)</f>
        <v>0.78020990944260094</v>
      </c>
      <c r="Z23" s="24" t="s">
        <v>117</v>
      </c>
      <c r="AA23" s="25" t="s">
        <v>118</v>
      </c>
      <c r="AB23" s="22">
        <v>3</v>
      </c>
      <c r="AC23" s="10">
        <f t="shared" si="6"/>
        <v>0.33333333333333331</v>
      </c>
      <c r="AD23" s="44">
        <f>AVERAGE(AC23:AC27)</f>
        <v>0.33333333333333331</v>
      </c>
      <c r="AE23" s="3">
        <v>0</v>
      </c>
      <c r="AF23" s="16">
        <f t="shared" ref="AF23:AF27" si="31">AE23/LOG(ROW(AE23)-21,2)</f>
        <v>0</v>
      </c>
      <c r="AG23" s="48">
        <f>SUM(AF23:AF27)</f>
        <v>0.63092975357145742</v>
      </c>
      <c r="AH23" s="3">
        <v>1</v>
      </c>
      <c r="AI23" s="16">
        <f t="shared" ref="AI23:AI27" si="32">AH23/LOG(ROW(AH23)-21,2)</f>
        <v>1</v>
      </c>
      <c r="AJ23" s="48">
        <f>SUM(AI23:AI27)</f>
        <v>1</v>
      </c>
      <c r="AK23" s="48">
        <f>IF(AJ23=0,"",AG23/AJ23)</f>
        <v>0.63092975357145742</v>
      </c>
      <c r="AL23" s="17"/>
      <c r="AM23" s="17"/>
      <c r="AN23" s="17"/>
    </row>
    <row r="24" spans="1:40" ht="44" customHeight="1" x14ac:dyDescent="0.25">
      <c r="A24" s="39"/>
      <c r="B24" s="14" t="s">
        <v>119</v>
      </c>
      <c r="C24" s="14" t="s">
        <v>26</v>
      </c>
      <c r="D24" s="9">
        <v>1</v>
      </c>
      <c r="E24" s="10">
        <f t="shared" si="0"/>
        <v>1</v>
      </c>
      <c r="F24" s="46"/>
      <c r="G24" s="3">
        <v>2</v>
      </c>
      <c r="H24" s="12">
        <f t="shared" si="27"/>
        <v>1.2618595071429148</v>
      </c>
      <c r="I24" s="46"/>
      <c r="J24" s="11">
        <v>3</v>
      </c>
      <c r="K24" s="13">
        <f t="shared" si="28"/>
        <v>1.8927892607143721</v>
      </c>
      <c r="L24" s="46"/>
      <c r="M24" s="46"/>
      <c r="N24" s="14" t="s">
        <v>119</v>
      </c>
      <c r="O24" s="14" t="s">
        <v>26</v>
      </c>
      <c r="P24" s="9">
        <v>1</v>
      </c>
      <c r="Q24" s="10">
        <f t="shared" si="3"/>
        <v>1</v>
      </c>
      <c r="R24" s="39"/>
      <c r="S24" s="3">
        <v>2</v>
      </c>
      <c r="T24" s="12">
        <f t="shared" si="29"/>
        <v>1.2618595071429148</v>
      </c>
      <c r="U24" s="46"/>
      <c r="V24" s="11">
        <v>2</v>
      </c>
      <c r="W24" s="13">
        <f t="shared" si="30"/>
        <v>1.2618595071429148</v>
      </c>
      <c r="X24" s="46"/>
      <c r="Y24" s="46"/>
      <c r="Z24" s="24" t="s">
        <v>106</v>
      </c>
      <c r="AA24" s="25" t="s">
        <v>107</v>
      </c>
      <c r="AB24" s="22">
        <v>3</v>
      </c>
      <c r="AC24" s="10">
        <f t="shared" si="6"/>
        <v>0.33333333333333331</v>
      </c>
      <c r="AD24" s="39"/>
      <c r="AE24" s="3">
        <v>1</v>
      </c>
      <c r="AF24" s="16">
        <f t="shared" si="31"/>
        <v>0.63092975357145742</v>
      </c>
      <c r="AG24" s="39"/>
      <c r="AH24" s="3">
        <v>0</v>
      </c>
      <c r="AI24" s="16">
        <f t="shared" si="32"/>
        <v>0</v>
      </c>
      <c r="AJ24" s="39"/>
      <c r="AK24" s="39"/>
      <c r="AL24" s="17"/>
      <c r="AM24" s="17"/>
      <c r="AN24" s="17"/>
    </row>
    <row r="25" spans="1:40" ht="37.5" x14ac:dyDescent="0.25">
      <c r="A25" s="39"/>
      <c r="B25" s="14" t="s">
        <v>113</v>
      </c>
      <c r="C25" s="14" t="s">
        <v>114</v>
      </c>
      <c r="D25" s="9">
        <v>1</v>
      </c>
      <c r="E25" s="10">
        <f t="shared" si="0"/>
        <v>1</v>
      </c>
      <c r="F25" s="46"/>
      <c r="G25" s="3">
        <v>3</v>
      </c>
      <c r="H25" s="12">
        <f t="shared" si="27"/>
        <v>1.5</v>
      </c>
      <c r="I25" s="46"/>
      <c r="J25" s="29">
        <v>3</v>
      </c>
      <c r="K25" s="13">
        <f t="shared" si="28"/>
        <v>1.5</v>
      </c>
      <c r="L25" s="46"/>
      <c r="M25" s="46"/>
      <c r="N25" s="14" t="s">
        <v>120</v>
      </c>
      <c r="O25" s="14" t="s">
        <v>121</v>
      </c>
      <c r="P25" s="9">
        <v>1</v>
      </c>
      <c r="Q25" s="10">
        <f t="shared" si="3"/>
        <v>1</v>
      </c>
      <c r="R25" s="39"/>
      <c r="S25" s="3">
        <v>1</v>
      </c>
      <c r="T25" s="12">
        <f t="shared" si="29"/>
        <v>0.5</v>
      </c>
      <c r="U25" s="46"/>
      <c r="V25" s="29">
        <v>1</v>
      </c>
      <c r="W25" s="13">
        <f t="shared" si="30"/>
        <v>0.5</v>
      </c>
      <c r="X25" s="46"/>
      <c r="Y25" s="46"/>
      <c r="Z25" s="14"/>
      <c r="AA25" s="14"/>
      <c r="AB25" s="9"/>
      <c r="AC25" s="10" t="str">
        <f t="shared" si="6"/>
        <v/>
      </c>
      <c r="AD25" s="39"/>
      <c r="AE25" s="3"/>
      <c r="AF25" s="16">
        <f t="shared" si="31"/>
        <v>0</v>
      </c>
      <c r="AG25" s="39"/>
      <c r="AH25" s="3"/>
      <c r="AI25" s="16">
        <f t="shared" si="32"/>
        <v>0</v>
      </c>
      <c r="AJ25" s="39"/>
      <c r="AK25" s="39"/>
      <c r="AL25" s="17"/>
      <c r="AM25" s="17"/>
      <c r="AN25" s="17"/>
    </row>
    <row r="26" spans="1:40" ht="75" x14ac:dyDescent="0.25">
      <c r="A26" s="39"/>
      <c r="B26" s="14" t="s">
        <v>113</v>
      </c>
      <c r="C26" s="14" t="s">
        <v>114</v>
      </c>
      <c r="D26" s="9">
        <v>1</v>
      </c>
      <c r="E26" s="10">
        <f t="shared" si="0"/>
        <v>1</v>
      </c>
      <c r="F26" s="46"/>
      <c r="G26" s="3">
        <v>3</v>
      </c>
      <c r="H26" s="12">
        <f t="shared" si="27"/>
        <v>1.2920296742201793</v>
      </c>
      <c r="I26" s="46"/>
      <c r="J26" s="29">
        <v>3</v>
      </c>
      <c r="K26" s="13">
        <f t="shared" si="28"/>
        <v>1.2920296742201793</v>
      </c>
      <c r="L26" s="46"/>
      <c r="M26" s="46"/>
      <c r="N26" s="14" t="s">
        <v>122</v>
      </c>
      <c r="O26" s="14" t="s">
        <v>123</v>
      </c>
      <c r="P26" s="9">
        <v>3</v>
      </c>
      <c r="Q26" s="10">
        <f t="shared" si="3"/>
        <v>0.33333333333333331</v>
      </c>
      <c r="R26" s="39"/>
      <c r="S26" s="3">
        <v>1</v>
      </c>
      <c r="T26" s="12">
        <f t="shared" si="29"/>
        <v>0.43067655807339306</v>
      </c>
      <c r="U26" s="46"/>
      <c r="V26" s="29">
        <v>1</v>
      </c>
      <c r="W26" s="13">
        <f t="shared" si="30"/>
        <v>0.43067655807339306</v>
      </c>
      <c r="X26" s="46"/>
      <c r="Y26" s="46"/>
      <c r="Z26" s="14"/>
      <c r="AA26" s="14"/>
      <c r="AB26" s="9"/>
      <c r="AC26" s="10" t="str">
        <f t="shared" si="6"/>
        <v/>
      </c>
      <c r="AD26" s="39"/>
      <c r="AE26" s="3"/>
      <c r="AF26" s="16">
        <f t="shared" si="31"/>
        <v>0</v>
      </c>
      <c r="AG26" s="39"/>
      <c r="AH26" s="3"/>
      <c r="AI26" s="16">
        <f t="shared" si="32"/>
        <v>0</v>
      </c>
      <c r="AJ26" s="39"/>
      <c r="AK26" s="39"/>
      <c r="AL26" s="17"/>
      <c r="AM26" s="17"/>
      <c r="AN26" s="17"/>
    </row>
    <row r="27" spans="1:40" ht="37.5" x14ac:dyDescent="0.25">
      <c r="A27" s="40"/>
      <c r="B27" s="14" t="s">
        <v>113</v>
      </c>
      <c r="C27" s="14" t="s">
        <v>114</v>
      </c>
      <c r="D27" s="9">
        <v>1</v>
      </c>
      <c r="E27" s="10">
        <f t="shared" si="0"/>
        <v>1</v>
      </c>
      <c r="F27" s="47"/>
      <c r="G27" s="3">
        <v>3</v>
      </c>
      <c r="H27" s="12">
        <f t="shared" si="27"/>
        <v>1.1605584217036249</v>
      </c>
      <c r="I27" s="47"/>
      <c r="J27" s="29">
        <v>2</v>
      </c>
      <c r="K27" s="13">
        <f t="shared" si="28"/>
        <v>0.77370561446908326</v>
      </c>
      <c r="L27" s="47"/>
      <c r="M27" s="47"/>
      <c r="N27" s="14" t="s">
        <v>25</v>
      </c>
      <c r="O27" s="14" t="s">
        <v>27</v>
      </c>
      <c r="P27" s="9">
        <v>1</v>
      </c>
      <c r="Q27" s="10">
        <f t="shared" si="3"/>
        <v>1</v>
      </c>
      <c r="R27" s="40"/>
      <c r="S27" s="3">
        <v>3</v>
      </c>
      <c r="T27" s="12">
        <f t="shared" si="29"/>
        <v>1.1605584217036249</v>
      </c>
      <c r="U27" s="47"/>
      <c r="V27" s="29">
        <v>1</v>
      </c>
      <c r="W27" s="13">
        <f t="shared" si="30"/>
        <v>0.38685280723454163</v>
      </c>
      <c r="X27" s="47"/>
      <c r="Y27" s="47"/>
      <c r="Z27" s="14"/>
      <c r="AA27" s="14"/>
      <c r="AB27" s="9"/>
      <c r="AC27" s="10" t="str">
        <f t="shared" si="6"/>
        <v/>
      </c>
      <c r="AD27" s="40"/>
      <c r="AE27" s="3"/>
      <c r="AF27" s="16">
        <f t="shared" si="31"/>
        <v>0</v>
      </c>
      <c r="AG27" s="40"/>
      <c r="AH27" s="3"/>
      <c r="AI27" s="16">
        <f t="shared" si="32"/>
        <v>0</v>
      </c>
      <c r="AJ27" s="40"/>
      <c r="AK27" s="40"/>
      <c r="AL27" s="17"/>
      <c r="AM27" s="17"/>
      <c r="AN27" s="17"/>
    </row>
    <row r="28" spans="1:40" ht="37.5" x14ac:dyDescent="0.25">
      <c r="A28" s="38" t="s">
        <v>28</v>
      </c>
      <c r="B28" s="14" t="s">
        <v>15</v>
      </c>
      <c r="C28" s="14" t="s">
        <v>16</v>
      </c>
      <c r="D28" s="9">
        <v>1</v>
      </c>
      <c r="E28" s="10">
        <f t="shared" si="0"/>
        <v>1</v>
      </c>
      <c r="F28" s="45">
        <f>AVERAGE(E28:E32)</f>
        <v>0.9</v>
      </c>
      <c r="G28" s="3">
        <v>3</v>
      </c>
      <c r="H28" s="12">
        <f t="shared" ref="H28:H32" si="33">G28/LOG(ROW(G28)-26,2)</f>
        <v>3</v>
      </c>
      <c r="I28" s="45">
        <f>SUM(H28:H32)</f>
        <v>8.8453773566381777</v>
      </c>
      <c r="J28" s="11">
        <v>3</v>
      </c>
      <c r="K28" s="13">
        <f t="shared" ref="K28:K32" si="34">J28/LOG(ROW(J28)-26,2)</f>
        <v>3</v>
      </c>
      <c r="L28" s="45">
        <f>SUM(K28:K32)</f>
        <v>8.8453773566381777</v>
      </c>
      <c r="M28" s="45">
        <f>IF(L28=0,"",I28/L28)</f>
        <v>1</v>
      </c>
      <c r="N28" s="14" t="s">
        <v>15</v>
      </c>
      <c r="O28" s="14" t="s">
        <v>16</v>
      </c>
      <c r="P28" s="9">
        <v>1</v>
      </c>
      <c r="Q28" s="10">
        <f t="shared" si="3"/>
        <v>1</v>
      </c>
      <c r="R28" s="44">
        <f>AVERAGE(Q28:Q32)</f>
        <v>0.86666666666666681</v>
      </c>
      <c r="S28" s="3">
        <v>3</v>
      </c>
      <c r="T28" s="12">
        <f t="shared" ref="T28:T32" si="35">S28/LOG(ROW(S28)-26,2)</f>
        <v>3</v>
      </c>
      <c r="U28" s="45">
        <f>SUM(T28:T32)</f>
        <v>8.2144476030667199</v>
      </c>
      <c r="V28" s="11">
        <v>3</v>
      </c>
      <c r="W28" s="13">
        <f t="shared" ref="W28:W32" si="36">V28/LOG(ROW(V28)-26,2)</f>
        <v>3</v>
      </c>
      <c r="X28" s="45">
        <f>SUM(W28:W32)</f>
        <v>8.4585245494036343</v>
      </c>
      <c r="Y28" s="45">
        <f>IF(X28=0,"",U28/X28)</f>
        <v>0.97114426459232506</v>
      </c>
      <c r="Z28" s="14" t="s">
        <v>124</v>
      </c>
      <c r="AA28" s="14" t="s">
        <v>125</v>
      </c>
      <c r="AB28" s="9">
        <v>3</v>
      </c>
      <c r="AC28" s="10">
        <f t="shared" si="6"/>
        <v>0.33333333333333331</v>
      </c>
      <c r="AD28" s="44">
        <f>AVERAGE(AC28:AC32)</f>
        <v>0.6</v>
      </c>
      <c r="AE28" s="3">
        <v>1</v>
      </c>
      <c r="AF28" s="16">
        <f t="shared" ref="AF28:AF32" si="37">AE28/LOG(ROW(AE28)-26,2)</f>
        <v>1</v>
      </c>
      <c r="AG28" s="48">
        <f>SUM(AF28:AF32)</f>
        <v>4.2221647333484746</v>
      </c>
      <c r="AH28" s="3">
        <v>3</v>
      </c>
      <c r="AI28" s="16">
        <f t="shared" ref="AI28:AI32" si="38">AH28/LOG(ROW(AH28)-26,2)</f>
        <v>3</v>
      </c>
      <c r="AJ28" s="48">
        <f>SUM(AI28:AI32)</f>
        <v>5.5793888724508491</v>
      </c>
      <c r="AK28" s="48">
        <f>IF(AJ28=0,"",AG28/AJ28)</f>
        <v>0.75674322580311759</v>
      </c>
      <c r="AL28" s="17"/>
      <c r="AM28" s="17"/>
      <c r="AN28" s="17"/>
    </row>
    <row r="29" spans="1:40" ht="37.5" x14ac:dyDescent="0.25">
      <c r="A29" s="39"/>
      <c r="B29" s="14" t="s">
        <v>15</v>
      </c>
      <c r="C29" s="14" t="s">
        <v>17</v>
      </c>
      <c r="D29" s="9">
        <v>1</v>
      </c>
      <c r="E29" s="10">
        <f t="shared" si="0"/>
        <v>1</v>
      </c>
      <c r="F29" s="46"/>
      <c r="G29" s="3">
        <v>3</v>
      </c>
      <c r="H29" s="12">
        <f t="shared" si="33"/>
        <v>1.8927892607143721</v>
      </c>
      <c r="I29" s="46"/>
      <c r="J29" s="11">
        <v>3</v>
      </c>
      <c r="K29" s="13">
        <f t="shared" si="34"/>
        <v>1.8927892607143721</v>
      </c>
      <c r="L29" s="46"/>
      <c r="M29" s="46"/>
      <c r="N29" s="14" t="s">
        <v>93</v>
      </c>
      <c r="O29" s="14" t="s">
        <v>17</v>
      </c>
      <c r="P29" s="9">
        <v>1</v>
      </c>
      <c r="Q29" s="10">
        <f t="shared" si="3"/>
        <v>1</v>
      </c>
      <c r="R29" s="39"/>
      <c r="S29" s="3">
        <v>2</v>
      </c>
      <c r="T29" s="12">
        <f t="shared" si="35"/>
        <v>1.2618595071429148</v>
      </c>
      <c r="U29" s="46"/>
      <c r="V29" s="11">
        <v>3</v>
      </c>
      <c r="W29" s="13">
        <f t="shared" si="36"/>
        <v>1.8927892607143721</v>
      </c>
      <c r="X29" s="46"/>
      <c r="Y29" s="46"/>
      <c r="Z29" s="14" t="s">
        <v>126</v>
      </c>
      <c r="AA29" s="14" t="s">
        <v>127</v>
      </c>
      <c r="AB29" s="9">
        <v>3</v>
      </c>
      <c r="AC29" s="10">
        <f t="shared" si="6"/>
        <v>0.33333333333333331</v>
      </c>
      <c r="AD29" s="39"/>
      <c r="AE29" s="3">
        <v>1</v>
      </c>
      <c r="AF29" s="16">
        <f t="shared" si="37"/>
        <v>0.63092975357145742</v>
      </c>
      <c r="AG29" s="39"/>
      <c r="AH29" s="3">
        <v>2</v>
      </c>
      <c r="AI29" s="16">
        <f t="shared" si="38"/>
        <v>1.2618595071429148</v>
      </c>
      <c r="AJ29" s="39"/>
      <c r="AK29" s="39"/>
      <c r="AL29" s="17"/>
      <c r="AM29" s="17"/>
      <c r="AN29" s="17"/>
    </row>
    <row r="30" spans="1:40" ht="37.5" x14ac:dyDescent="0.25">
      <c r="A30" s="39"/>
      <c r="B30" s="7" t="s">
        <v>73</v>
      </c>
      <c r="C30" s="8" t="s">
        <v>8</v>
      </c>
      <c r="D30" s="9">
        <v>1</v>
      </c>
      <c r="E30" s="10">
        <f t="shared" si="0"/>
        <v>1</v>
      </c>
      <c r="F30" s="46"/>
      <c r="G30" s="11">
        <v>3</v>
      </c>
      <c r="H30" s="12">
        <f t="shared" si="33"/>
        <v>1.5</v>
      </c>
      <c r="I30" s="46"/>
      <c r="J30" s="11">
        <v>3</v>
      </c>
      <c r="K30" s="13">
        <f t="shared" si="34"/>
        <v>1.5</v>
      </c>
      <c r="L30" s="46"/>
      <c r="M30" s="46"/>
      <c r="N30" s="7" t="s">
        <v>73</v>
      </c>
      <c r="O30" s="8" t="s">
        <v>8</v>
      </c>
      <c r="P30" s="9">
        <v>1</v>
      </c>
      <c r="Q30" s="10">
        <f t="shared" si="3"/>
        <v>1</v>
      </c>
      <c r="R30" s="39"/>
      <c r="S30" s="11">
        <v>3</v>
      </c>
      <c r="T30" s="12">
        <f t="shared" si="35"/>
        <v>1.5</v>
      </c>
      <c r="U30" s="46"/>
      <c r="V30" s="11">
        <v>3</v>
      </c>
      <c r="W30" s="13">
        <f t="shared" si="36"/>
        <v>1.5</v>
      </c>
      <c r="X30" s="46"/>
      <c r="Y30" s="46"/>
      <c r="Z30" s="14" t="s">
        <v>128</v>
      </c>
      <c r="AA30" s="14" t="s">
        <v>129</v>
      </c>
      <c r="AB30" s="9">
        <v>1</v>
      </c>
      <c r="AC30" s="10">
        <f t="shared" si="6"/>
        <v>1</v>
      </c>
      <c r="AD30" s="39"/>
      <c r="AE30" s="3">
        <v>2</v>
      </c>
      <c r="AF30" s="16">
        <f t="shared" si="37"/>
        <v>1</v>
      </c>
      <c r="AG30" s="39"/>
      <c r="AH30" s="3">
        <v>1</v>
      </c>
      <c r="AI30" s="16">
        <f t="shared" si="38"/>
        <v>0.5</v>
      </c>
      <c r="AJ30" s="39"/>
      <c r="AK30" s="39"/>
      <c r="AL30" s="17"/>
      <c r="AM30" s="17"/>
      <c r="AN30" s="17"/>
    </row>
    <row r="31" spans="1:40" ht="37.5" x14ac:dyDescent="0.25">
      <c r="A31" s="39"/>
      <c r="B31" s="14" t="s">
        <v>130</v>
      </c>
      <c r="C31" s="14" t="s">
        <v>29</v>
      </c>
      <c r="D31" s="9">
        <v>2</v>
      </c>
      <c r="E31" s="10">
        <f t="shared" si="0"/>
        <v>0.5</v>
      </c>
      <c r="F31" s="46"/>
      <c r="G31" s="3">
        <v>3</v>
      </c>
      <c r="H31" s="12">
        <f t="shared" si="33"/>
        <v>1.2920296742201793</v>
      </c>
      <c r="I31" s="46"/>
      <c r="J31" s="11">
        <v>3</v>
      </c>
      <c r="K31" s="13">
        <f t="shared" si="34"/>
        <v>1.2920296742201793</v>
      </c>
      <c r="L31" s="46"/>
      <c r="M31" s="46"/>
      <c r="N31" s="14" t="s">
        <v>130</v>
      </c>
      <c r="O31" s="14" t="s">
        <v>29</v>
      </c>
      <c r="P31" s="9">
        <v>3</v>
      </c>
      <c r="Q31" s="10">
        <f t="shared" si="3"/>
        <v>0.33333333333333331</v>
      </c>
      <c r="R31" s="39"/>
      <c r="S31" s="3">
        <v>3</v>
      </c>
      <c r="T31" s="12">
        <f t="shared" si="35"/>
        <v>1.2920296742201793</v>
      </c>
      <c r="U31" s="46"/>
      <c r="V31" s="11">
        <v>3</v>
      </c>
      <c r="W31" s="13">
        <f t="shared" si="36"/>
        <v>1.2920296742201793</v>
      </c>
      <c r="X31" s="46"/>
      <c r="Y31" s="46"/>
      <c r="Z31" s="14" t="s">
        <v>131</v>
      </c>
      <c r="AA31" s="14" t="s">
        <v>127</v>
      </c>
      <c r="AB31" s="9">
        <v>1</v>
      </c>
      <c r="AC31" s="10">
        <f t="shared" si="6"/>
        <v>1</v>
      </c>
      <c r="AD31" s="39"/>
      <c r="AE31" s="3">
        <v>1</v>
      </c>
      <c r="AF31" s="16">
        <f t="shared" si="37"/>
        <v>0.43067655807339306</v>
      </c>
      <c r="AG31" s="39"/>
      <c r="AH31" s="3">
        <v>1</v>
      </c>
      <c r="AI31" s="16">
        <f t="shared" si="38"/>
        <v>0.43067655807339306</v>
      </c>
      <c r="AJ31" s="39"/>
      <c r="AK31" s="39"/>
      <c r="AL31" s="17"/>
      <c r="AM31" s="17"/>
      <c r="AN31" s="17"/>
    </row>
    <row r="32" spans="1:40" ht="25" x14ac:dyDescent="0.25">
      <c r="A32" s="40"/>
      <c r="B32" s="14" t="s">
        <v>15</v>
      </c>
      <c r="C32" s="14" t="s">
        <v>19</v>
      </c>
      <c r="D32" s="9">
        <v>1</v>
      </c>
      <c r="E32" s="10">
        <f t="shared" si="0"/>
        <v>1</v>
      </c>
      <c r="F32" s="47"/>
      <c r="G32" s="3">
        <v>3</v>
      </c>
      <c r="H32" s="12">
        <f t="shared" si="33"/>
        <v>1.1605584217036249</v>
      </c>
      <c r="I32" s="47"/>
      <c r="J32" s="11">
        <v>3</v>
      </c>
      <c r="K32" s="13">
        <f t="shared" si="34"/>
        <v>1.1605584217036249</v>
      </c>
      <c r="L32" s="47"/>
      <c r="M32" s="47"/>
      <c r="N32" s="14" t="s">
        <v>15</v>
      </c>
      <c r="O32" s="14" t="s">
        <v>19</v>
      </c>
      <c r="P32" s="9">
        <v>1</v>
      </c>
      <c r="Q32" s="10">
        <f t="shared" si="3"/>
        <v>1</v>
      </c>
      <c r="R32" s="40"/>
      <c r="S32" s="3">
        <v>3</v>
      </c>
      <c r="T32" s="12">
        <f t="shared" si="35"/>
        <v>1.1605584217036249</v>
      </c>
      <c r="U32" s="47"/>
      <c r="V32" s="11">
        <v>2</v>
      </c>
      <c r="W32" s="13">
        <f t="shared" si="36"/>
        <v>0.77370561446908326</v>
      </c>
      <c r="X32" s="47"/>
      <c r="Y32" s="47"/>
      <c r="Z32" s="14" t="s">
        <v>15</v>
      </c>
      <c r="AA32" s="14" t="s">
        <v>132</v>
      </c>
      <c r="AB32" s="9">
        <v>3</v>
      </c>
      <c r="AC32" s="10">
        <f t="shared" si="6"/>
        <v>0.33333333333333331</v>
      </c>
      <c r="AD32" s="40"/>
      <c r="AE32" s="3">
        <v>3</v>
      </c>
      <c r="AF32" s="16">
        <f t="shared" si="37"/>
        <v>1.1605584217036249</v>
      </c>
      <c r="AG32" s="40"/>
      <c r="AH32" s="3">
        <v>1</v>
      </c>
      <c r="AI32" s="16">
        <f t="shared" si="38"/>
        <v>0.38685280723454163</v>
      </c>
      <c r="AJ32" s="40"/>
      <c r="AK32" s="40"/>
      <c r="AL32" s="17"/>
      <c r="AM32" s="17"/>
      <c r="AN32" s="17"/>
    </row>
    <row r="33" spans="1:40" ht="50" x14ac:dyDescent="0.25">
      <c r="A33" s="38" t="s">
        <v>30</v>
      </c>
      <c r="B33" s="14" t="s">
        <v>21</v>
      </c>
      <c r="C33" s="14" t="s">
        <v>11</v>
      </c>
      <c r="D33" s="9">
        <v>1</v>
      </c>
      <c r="E33" s="10">
        <f t="shared" si="0"/>
        <v>1</v>
      </c>
      <c r="F33" s="45">
        <f>AVERAGE(E33:E37)</f>
        <v>0.55000000000000004</v>
      </c>
      <c r="G33" s="3">
        <v>3</v>
      </c>
      <c r="H33" s="12">
        <f t="shared" ref="H33:H37" si="39">G33/LOG(ROW(G33)-31,2)</f>
        <v>3</v>
      </c>
      <c r="I33" s="45">
        <f>SUM(H33:H37)</f>
        <v>4.9484591188793923</v>
      </c>
      <c r="J33" s="11">
        <v>3</v>
      </c>
      <c r="K33" s="13">
        <f t="shared" ref="K33:K37" si="40">J33/LOG(ROW(J33)-31,2)</f>
        <v>3</v>
      </c>
      <c r="L33" s="45">
        <f>SUM(K33:K37)</f>
        <v>4.9484591188793923</v>
      </c>
      <c r="M33" s="45">
        <f>IF(L33=0,"",I33/L33)</f>
        <v>1</v>
      </c>
      <c r="N33" s="14" t="s">
        <v>21</v>
      </c>
      <c r="O33" s="14" t="s">
        <v>11</v>
      </c>
      <c r="P33" s="9">
        <v>1</v>
      </c>
      <c r="Q33" s="10">
        <f t="shared" si="3"/>
        <v>1</v>
      </c>
      <c r="R33" s="44">
        <f>AVERAGE(Q33:Q37)</f>
        <v>0.9</v>
      </c>
      <c r="S33" s="3">
        <v>3</v>
      </c>
      <c r="T33" s="12">
        <f t="shared" ref="T33:T37" si="41">S33/LOG(ROW(S33)-31,2)</f>
        <v>3</v>
      </c>
      <c r="U33" s="45">
        <f>SUM(T33:T37)</f>
        <v>5.0912349797770178</v>
      </c>
      <c r="V33" s="11">
        <v>3</v>
      </c>
      <c r="W33" s="13">
        <f t="shared" ref="W33:W37" si="42">V33/LOG(ROW(V33)-31,2)</f>
        <v>3</v>
      </c>
      <c r="X33" s="45">
        <f>SUM(W33:W37)</f>
        <v>5.8234658187877653</v>
      </c>
      <c r="Y33" s="45">
        <f>IF(X33=0,"",U33/X33)</f>
        <v>0.87426201822144955</v>
      </c>
      <c r="Z33" s="30" t="s">
        <v>133</v>
      </c>
      <c r="AA33" s="31" t="s">
        <v>134</v>
      </c>
      <c r="AB33" s="22">
        <v>1</v>
      </c>
      <c r="AC33" s="10">
        <f t="shared" si="6"/>
        <v>1</v>
      </c>
      <c r="AD33" s="44">
        <f>AVERAGE(AC33:AC37)</f>
        <v>1</v>
      </c>
      <c r="AE33" s="3">
        <v>3</v>
      </c>
      <c r="AF33" s="16">
        <f t="shared" ref="AF33:AF37" si="43">AE33/LOG(ROW(AE33)-31,2)</f>
        <v>3</v>
      </c>
      <c r="AG33" s="48">
        <f>SUM(AF33:AF37)</f>
        <v>3</v>
      </c>
      <c r="AH33" s="3">
        <v>3</v>
      </c>
      <c r="AI33" s="16">
        <f t="shared" ref="AI33:AI37" si="44">AH33/LOG(ROW(AH33)-31,2)</f>
        <v>3</v>
      </c>
      <c r="AJ33" s="48">
        <f>SUM(AI33:AI37)</f>
        <v>3</v>
      </c>
      <c r="AK33" s="48">
        <f>IF(AJ33=0,"",AG33/AJ33)</f>
        <v>1</v>
      </c>
      <c r="AL33" s="17"/>
      <c r="AM33" s="17"/>
      <c r="AN33" s="17"/>
    </row>
    <row r="34" spans="1:40" ht="25" x14ac:dyDescent="0.25">
      <c r="A34" s="39"/>
      <c r="B34" s="14" t="s">
        <v>87</v>
      </c>
      <c r="C34" s="14" t="s">
        <v>81</v>
      </c>
      <c r="D34" s="9">
        <v>4</v>
      </c>
      <c r="E34" s="10">
        <f t="shared" si="0"/>
        <v>0.25</v>
      </c>
      <c r="F34" s="46"/>
      <c r="G34" s="3">
        <v>1</v>
      </c>
      <c r="H34" s="12">
        <f t="shared" si="39"/>
        <v>0.63092975357145742</v>
      </c>
      <c r="I34" s="46"/>
      <c r="J34" s="29">
        <v>1</v>
      </c>
      <c r="K34" s="13">
        <f t="shared" si="40"/>
        <v>0.63092975357145742</v>
      </c>
      <c r="L34" s="46"/>
      <c r="M34" s="46"/>
      <c r="N34" s="14" t="s">
        <v>135</v>
      </c>
      <c r="O34" s="14" t="s">
        <v>136</v>
      </c>
      <c r="P34" s="9">
        <v>1</v>
      </c>
      <c r="Q34" s="10">
        <f t="shared" si="3"/>
        <v>1</v>
      </c>
      <c r="R34" s="39"/>
      <c r="S34" s="3">
        <v>0</v>
      </c>
      <c r="T34" s="12">
        <f t="shared" si="41"/>
        <v>0</v>
      </c>
      <c r="U34" s="46"/>
      <c r="V34" s="29">
        <v>3</v>
      </c>
      <c r="W34" s="13">
        <f t="shared" si="42"/>
        <v>1.8927892607143721</v>
      </c>
      <c r="X34" s="46"/>
      <c r="Y34" s="46"/>
      <c r="Z34" s="14"/>
      <c r="AA34" s="14"/>
      <c r="AB34" s="9"/>
      <c r="AC34" s="10" t="str">
        <f t="shared" si="6"/>
        <v/>
      </c>
      <c r="AD34" s="39"/>
      <c r="AE34" s="3"/>
      <c r="AF34" s="16">
        <f t="shared" si="43"/>
        <v>0</v>
      </c>
      <c r="AG34" s="39"/>
      <c r="AH34" s="3"/>
      <c r="AI34" s="16">
        <f t="shared" si="44"/>
        <v>0</v>
      </c>
      <c r="AJ34" s="39"/>
      <c r="AK34" s="39"/>
      <c r="AL34" s="17"/>
      <c r="AM34" s="17"/>
      <c r="AN34" s="17"/>
    </row>
    <row r="35" spans="1:40" ht="37.5" x14ac:dyDescent="0.25">
      <c r="A35" s="39"/>
      <c r="B35" s="14" t="s">
        <v>87</v>
      </c>
      <c r="C35" s="14" t="s">
        <v>81</v>
      </c>
      <c r="D35" s="9">
        <v>4</v>
      </c>
      <c r="E35" s="10">
        <f t="shared" si="0"/>
        <v>0.25</v>
      </c>
      <c r="F35" s="46"/>
      <c r="G35" s="3">
        <v>1</v>
      </c>
      <c r="H35" s="12">
        <f t="shared" si="39"/>
        <v>0.5</v>
      </c>
      <c r="I35" s="46"/>
      <c r="J35" s="29">
        <v>1</v>
      </c>
      <c r="K35" s="13">
        <f t="shared" si="40"/>
        <v>0.5</v>
      </c>
      <c r="L35" s="46"/>
      <c r="M35" s="46"/>
      <c r="N35" s="14" t="s">
        <v>137</v>
      </c>
      <c r="O35" s="14" t="s">
        <v>81</v>
      </c>
      <c r="P35" s="9">
        <v>2</v>
      </c>
      <c r="Q35" s="10">
        <f t="shared" si="3"/>
        <v>0.5</v>
      </c>
      <c r="R35" s="39"/>
      <c r="S35" s="3">
        <v>1</v>
      </c>
      <c r="T35" s="12">
        <f t="shared" si="41"/>
        <v>0.5</v>
      </c>
      <c r="U35" s="46"/>
      <c r="V35" s="29">
        <v>1</v>
      </c>
      <c r="W35" s="13">
        <f t="shared" si="42"/>
        <v>0.5</v>
      </c>
      <c r="X35" s="46"/>
      <c r="Y35" s="46"/>
      <c r="Z35" s="14"/>
      <c r="AA35" s="14"/>
      <c r="AB35" s="9"/>
      <c r="AC35" s="10" t="str">
        <f t="shared" si="6"/>
        <v/>
      </c>
      <c r="AD35" s="39"/>
      <c r="AE35" s="3"/>
      <c r="AF35" s="16">
        <f t="shared" si="43"/>
        <v>0</v>
      </c>
      <c r="AG35" s="39"/>
      <c r="AH35" s="3"/>
      <c r="AI35" s="16">
        <f t="shared" si="44"/>
        <v>0</v>
      </c>
      <c r="AJ35" s="39"/>
      <c r="AK35" s="39"/>
      <c r="AL35" s="17"/>
      <c r="AM35" s="17"/>
      <c r="AN35" s="17"/>
    </row>
    <row r="36" spans="1:40" ht="25" x14ac:dyDescent="0.25">
      <c r="A36" s="39"/>
      <c r="B36" s="14" t="s">
        <v>138</v>
      </c>
      <c r="C36" s="14" t="s">
        <v>32</v>
      </c>
      <c r="D36" s="9">
        <v>1</v>
      </c>
      <c r="E36" s="10">
        <f t="shared" si="0"/>
        <v>1</v>
      </c>
      <c r="F36" s="46"/>
      <c r="G36" s="3">
        <v>1</v>
      </c>
      <c r="H36" s="12">
        <f t="shared" si="39"/>
        <v>0.43067655807339306</v>
      </c>
      <c r="I36" s="46"/>
      <c r="J36" s="29">
        <v>1</v>
      </c>
      <c r="K36" s="13">
        <f t="shared" si="40"/>
        <v>0.43067655807339306</v>
      </c>
      <c r="L36" s="46"/>
      <c r="M36" s="46"/>
      <c r="N36" s="14" t="s">
        <v>138</v>
      </c>
      <c r="O36" s="14" t="s">
        <v>32</v>
      </c>
      <c r="P36" s="9">
        <v>1</v>
      </c>
      <c r="Q36" s="10">
        <f t="shared" si="3"/>
        <v>1</v>
      </c>
      <c r="R36" s="39"/>
      <c r="S36" s="3">
        <v>1</v>
      </c>
      <c r="T36" s="12">
        <f t="shared" si="41"/>
        <v>0.43067655807339306</v>
      </c>
      <c r="U36" s="46"/>
      <c r="V36" s="29">
        <v>1</v>
      </c>
      <c r="W36" s="13">
        <f t="shared" si="42"/>
        <v>0.43067655807339306</v>
      </c>
      <c r="X36" s="46"/>
      <c r="Y36" s="46"/>
      <c r="Z36" s="14"/>
      <c r="AA36" s="14"/>
      <c r="AB36" s="9"/>
      <c r="AC36" s="10" t="str">
        <f t="shared" si="6"/>
        <v/>
      </c>
      <c r="AD36" s="39"/>
      <c r="AE36" s="3"/>
      <c r="AF36" s="16">
        <f t="shared" si="43"/>
        <v>0</v>
      </c>
      <c r="AG36" s="39"/>
      <c r="AH36" s="3"/>
      <c r="AI36" s="16">
        <f t="shared" si="44"/>
        <v>0</v>
      </c>
      <c r="AJ36" s="39"/>
      <c r="AK36" s="39"/>
      <c r="AL36" s="17"/>
      <c r="AM36" s="17"/>
      <c r="AN36" s="17"/>
    </row>
    <row r="37" spans="1:40" ht="25" x14ac:dyDescent="0.25">
      <c r="A37" s="40"/>
      <c r="B37" s="14" t="s">
        <v>87</v>
      </c>
      <c r="C37" s="14" t="s">
        <v>81</v>
      </c>
      <c r="D37" s="9">
        <v>4</v>
      </c>
      <c r="E37" s="10">
        <f t="shared" si="0"/>
        <v>0.25</v>
      </c>
      <c r="F37" s="47"/>
      <c r="G37" s="3">
        <v>1</v>
      </c>
      <c r="H37" s="12">
        <f t="shared" si="39"/>
        <v>0.38685280723454163</v>
      </c>
      <c r="I37" s="47"/>
      <c r="J37" s="29">
        <v>1</v>
      </c>
      <c r="K37" s="13">
        <f t="shared" si="40"/>
        <v>0.38685280723454163</v>
      </c>
      <c r="L37" s="47"/>
      <c r="M37" s="47"/>
      <c r="N37" s="14" t="s">
        <v>112</v>
      </c>
      <c r="O37" s="14" t="s">
        <v>19</v>
      </c>
      <c r="P37" s="9">
        <v>1</v>
      </c>
      <c r="Q37" s="10">
        <f t="shared" si="3"/>
        <v>1</v>
      </c>
      <c r="R37" s="40"/>
      <c r="S37" s="3">
        <v>3</v>
      </c>
      <c r="T37" s="12">
        <f t="shared" si="41"/>
        <v>1.1605584217036249</v>
      </c>
      <c r="U37" s="47"/>
      <c r="V37" s="29">
        <v>0</v>
      </c>
      <c r="W37" s="13">
        <f t="shared" si="42"/>
        <v>0</v>
      </c>
      <c r="X37" s="47"/>
      <c r="Y37" s="47"/>
      <c r="Z37" s="14"/>
      <c r="AA37" s="14"/>
      <c r="AB37" s="9"/>
      <c r="AC37" s="10" t="str">
        <f t="shared" si="6"/>
        <v/>
      </c>
      <c r="AD37" s="40"/>
      <c r="AE37" s="3"/>
      <c r="AF37" s="16">
        <f t="shared" si="43"/>
        <v>0</v>
      </c>
      <c r="AG37" s="40"/>
      <c r="AH37" s="3"/>
      <c r="AI37" s="16">
        <f t="shared" si="44"/>
        <v>0</v>
      </c>
      <c r="AJ37" s="40"/>
      <c r="AK37" s="40"/>
      <c r="AL37" s="17"/>
      <c r="AM37" s="17"/>
      <c r="AN37" s="17"/>
    </row>
    <row r="38" spans="1:40" ht="37.5" x14ac:dyDescent="0.25">
      <c r="A38" s="38" t="s">
        <v>33</v>
      </c>
      <c r="B38" s="14" t="s">
        <v>139</v>
      </c>
      <c r="C38" s="14" t="s">
        <v>35</v>
      </c>
      <c r="D38" s="9">
        <v>1</v>
      </c>
      <c r="E38" s="10">
        <f t="shared" si="0"/>
        <v>1</v>
      </c>
      <c r="F38" s="45">
        <f>AVERAGE(E38:E42)</f>
        <v>0.8</v>
      </c>
      <c r="G38" s="3">
        <v>3</v>
      </c>
      <c r="H38" s="12">
        <f t="shared" ref="H38:H42" si="45">G38/LOG(ROW(G38)-36,2)</f>
        <v>3</v>
      </c>
      <c r="I38" s="45">
        <f>SUM(H38:H42)</f>
        <v>7.3969182377587837</v>
      </c>
      <c r="J38" s="11">
        <v>3</v>
      </c>
      <c r="K38" s="13">
        <f t="shared" ref="K38:K42" si="46">J38/LOG(ROW(J38)-36,2)</f>
        <v>3</v>
      </c>
      <c r="L38" s="45">
        <f>SUM(K38:K42)</f>
        <v>7.5278479913302414</v>
      </c>
      <c r="M38" s="45">
        <f>IF(L38=0,"",I38/L38)</f>
        <v>0.98260727983319418</v>
      </c>
      <c r="N38" s="14" t="s">
        <v>139</v>
      </c>
      <c r="O38" s="14" t="s">
        <v>35</v>
      </c>
      <c r="P38" s="9">
        <v>1</v>
      </c>
      <c r="Q38" s="10">
        <f t="shared" si="3"/>
        <v>1</v>
      </c>
      <c r="R38" s="44">
        <f>AVERAGE(Q38:Q42)</f>
        <v>0.8</v>
      </c>
      <c r="S38" s="3">
        <v>3</v>
      </c>
      <c r="T38" s="12">
        <f t="shared" ref="T38:T42" si="47">S38/LOG(ROW(S38)-36,2)</f>
        <v>3</v>
      </c>
      <c r="U38" s="45">
        <f>SUM(T38:T42)</f>
        <v>7.3969182377587837</v>
      </c>
      <c r="V38" s="11">
        <v>3</v>
      </c>
      <c r="W38" s="13">
        <f t="shared" ref="W38:W42" si="48">V38/LOG(ROW(V38)-36,2)</f>
        <v>3</v>
      </c>
      <c r="X38" s="45">
        <f>SUM(W38:W42)</f>
        <v>7.5278479913302414</v>
      </c>
      <c r="Y38" s="45">
        <f>IF(X38=0,"",U38/X38)</f>
        <v>0.98260727983319418</v>
      </c>
      <c r="Z38" s="30" t="s">
        <v>140</v>
      </c>
      <c r="AA38" s="31" t="s">
        <v>141</v>
      </c>
      <c r="AB38" s="32">
        <v>1</v>
      </c>
      <c r="AC38" s="10">
        <f t="shared" si="6"/>
        <v>1</v>
      </c>
      <c r="AD38" s="44">
        <f>AVERAGE(AC38:AC42)</f>
        <v>1</v>
      </c>
      <c r="AE38" s="3">
        <v>0</v>
      </c>
      <c r="AF38" s="16">
        <f t="shared" ref="AF38:AF42" si="49">AE38/LOG(ROW(AE38)-36,2)</f>
        <v>0</v>
      </c>
      <c r="AG38" s="48">
        <f>SUM(AF38:AF42)</f>
        <v>1.5</v>
      </c>
      <c r="AH38" s="3">
        <v>3</v>
      </c>
      <c r="AI38" s="16">
        <f t="shared" ref="AI38:AI42" si="50">AH38/LOG(ROW(AH38)-36,2)</f>
        <v>3</v>
      </c>
      <c r="AJ38" s="48">
        <f>SUM(AI38:AI42)</f>
        <v>3</v>
      </c>
      <c r="AK38" s="48">
        <f>IF(AJ38=0,"",AG38/AJ38)</f>
        <v>0.5</v>
      </c>
      <c r="AL38" s="17"/>
      <c r="AM38" s="17"/>
      <c r="AN38" s="17"/>
    </row>
    <row r="39" spans="1:40" ht="37.5" x14ac:dyDescent="0.25">
      <c r="A39" s="39"/>
      <c r="B39" s="14" t="s">
        <v>142</v>
      </c>
      <c r="C39" s="14" t="s">
        <v>36</v>
      </c>
      <c r="D39" s="9">
        <v>2</v>
      </c>
      <c r="E39" s="10">
        <f t="shared" si="0"/>
        <v>0.5</v>
      </c>
      <c r="F39" s="46"/>
      <c r="G39" s="3">
        <v>2</v>
      </c>
      <c r="H39" s="12">
        <f t="shared" si="45"/>
        <v>1.2618595071429148</v>
      </c>
      <c r="I39" s="46"/>
      <c r="J39" s="11">
        <v>3</v>
      </c>
      <c r="K39" s="13">
        <f t="shared" si="46"/>
        <v>1.8927892607143721</v>
      </c>
      <c r="L39" s="46"/>
      <c r="M39" s="46"/>
      <c r="N39" s="14" t="s">
        <v>142</v>
      </c>
      <c r="O39" s="14" t="s">
        <v>36</v>
      </c>
      <c r="P39" s="9">
        <v>2</v>
      </c>
      <c r="Q39" s="10">
        <f t="shared" si="3"/>
        <v>0.5</v>
      </c>
      <c r="R39" s="39"/>
      <c r="S39" s="3">
        <v>2</v>
      </c>
      <c r="T39" s="12">
        <f t="shared" si="47"/>
        <v>1.2618595071429148</v>
      </c>
      <c r="U39" s="46"/>
      <c r="V39" s="11">
        <v>3</v>
      </c>
      <c r="W39" s="13">
        <f t="shared" si="48"/>
        <v>1.8927892607143721</v>
      </c>
      <c r="X39" s="46"/>
      <c r="Y39" s="46"/>
      <c r="Z39" s="33" t="s">
        <v>143</v>
      </c>
      <c r="AA39" s="34" t="s">
        <v>144</v>
      </c>
      <c r="AB39" s="35">
        <v>1</v>
      </c>
      <c r="AC39" s="10">
        <f t="shared" si="6"/>
        <v>1</v>
      </c>
      <c r="AD39" s="39"/>
      <c r="AE39" s="3">
        <v>0</v>
      </c>
      <c r="AF39" s="16">
        <f t="shared" si="49"/>
        <v>0</v>
      </c>
      <c r="AG39" s="39"/>
      <c r="AH39" s="3">
        <v>0</v>
      </c>
      <c r="AI39" s="16">
        <f t="shared" si="50"/>
        <v>0</v>
      </c>
      <c r="AJ39" s="39"/>
      <c r="AK39" s="39"/>
      <c r="AL39" s="17"/>
      <c r="AM39" s="17"/>
      <c r="AN39" s="17"/>
    </row>
    <row r="40" spans="1:40" ht="25" x14ac:dyDescent="0.25">
      <c r="A40" s="39"/>
      <c r="B40" s="14" t="s">
        <v>59</v>
      </c>
      <c r="C40" s="14" t="s">
        <v>5</v>
      </c>
      <c r="D40" s="9">
        <v>1</v>
      </c>
      <c r="E40" s="10">
        <f t="shared" si="0"/>
        <v>1</v>
      </c>
      <c r="F40" s="46"/>
      <c r="G40" s="3">
        <v>3</v>
      </c>
      <c r="H40" s="12">
        <f t="shared" si="45"/>
        <v>1.5</v>
      </c>
      <c r="I40" s="46"/>
      <c r="J40" s="11">
        <v>2</v>
      </c>
      <c r="K40" s="13">
        <f t="shared" si="46"/>
        <v>1</v>
      </c>
      <c r="L40" s="46"/>
      <c r="M40" s="46"/>
      <c r="N40" s="14" t="s">
        <v>59</v>
      </c>
      <c r="O40" s="14" t="s">
        <v>5</v>
      </c>
      <c r="P40" s="9">
        <v>1</v>
      </c>
      <c r="Q40" s="10">
        <f t="shared" si="3"/>
        <v>1</v>
      </c>
      <c r="R40" s="39"/>
      <c r="S40" s="3">
        <v>3</v>
      </c>
      <c r="T40" s="12">
        <f t="shared" si="47"/>
        <v>1.5</v>
      </c>
      <c r="U40" s="46"/>
      <c r="V40" s="11">
        <v>2</v>
      </c>
      <c r="W40" s="13">
        <f t="shared" si="48"/>
        <v>1</v>
      </c>
      <c r="X40" s="46"/>
      <c r="Y40" s="46"/>
      <c r="Z40" s="30" t="s">
        <v>145</v>
      </c>
      <c r="AA40" s="31" t="s">
        <v>146</v>
      </c>
      <c r="AB40" s="32">
        <v>1</v>
      </c>
      <c r="AC40" s="10">
        <f t="shared" si="6"/>
        <v>1</v>
      </c>
      <c r="AD40" s="39"/>
      <c r="AE40" s="3">
        <v>3</v>
      </c>
      <c r="AF40" s="16">
        <f t="shared" si="49"/>
        <v>1.5</v>
      </c>
      <c r="AG40" s="39"/>
      <c r="AH40" s="3">
        <v>0</v>
      </c>
      <c r="AI40" s="16">
        <f t="shared" si="50"/>
        <v>0</v>
      </c>
      <c r="AJ40" s="39"/>
      <c r="AK40" s="39"/>
      <c r="AL40" s="17"/>
      <c r="AM40" s="17"/>
      <c r="AN40" s="17"/>
    </row>
    <row r="41" spans="1:40" ht="12.5" x14ac:dyDescent="0.25">
      <c r="A41" s="39"/>
      <c r="B41" s="14" t="s">
        <v>147</v>
      </c>
      <c r="C41" s="14" t="s">
        <v>37</v>
      </c>
      <c r="D41" s="9">
        <v>2</v>
      </c>
      <c r="E41" s="10">
        <f t="shared" si="0"/>
        <v>0.5</v>
      </c>
      <c r="F41" s="46"/>
      <c r="G41" s="3">
        <v>2</v>
      </c>
      <c r="H41" s="12">
        <f t="shared" si="45"/>
        <v>0.86135311614678611</v>
      </c>
      <c r="I41" s="46"/>
      <c r="J41" s="29">
        <v>2</v>
      </c>
      <c r="K41" s="13">
        <f t="shared" si="46"/>
        <v>0.86135311614678611</v>
      </c>
      <c r="L41" s="46"/>
      <c r="M41" s="46"/>
      <c r="N41" s="14" t="s">
        <v>147</v>
      </c>
      <c r="O41" s="14" t="s">
        <v>37</v>
      </c>
      <c r="P41" s="9">
        <v>2</v>
      </c>
      <c r="Q41" s="10">
        <f t="shared" si="3"/>
        <v>0.5</v>
      </c>
      <c r="R41" s="39"/>
      <c r="S41" s="3">
        <v>2</v>
      </c>
      <c r="T41" s="12">
        <f t="shared" si="47"/>
        <v>0.86135311614678611</v>
      </c>
      <c r="U41" s="46"/>
      <c r="V41" s="29">
        <v>2</v>
      </c>
      <c r="W41" s="13">
        <f t="shared" si="48"/>
        <v>0.86135311614678611</v>
      </c>
      <c r="X41" s="46"/>
      <c r="Y41" s="46"/>
      <c r="Z41" s="14"/>
      <c r="AA41" s="14"/>
      <c r="AB41" s="9"/>
      <c r="AC41" s="10" t="str">
        <f t="shared" si="6"/>
        <v/>
      </c>
      <c r="AD41" s="39"/>
      <c r="AE41" s="3"/>
      <c r="AF41" s="16">
        <f t="shared" si="49"/>
        <v>0</v>
      </c>
      <c r="AG41" s="39"/>
      <c r="AH41" s="3"/>
      <c r="AI41" s="16">
        <f t="shared" si="50"/>
        <v>0</v>
      </c>
      <c r="AJ41" s="39"/>
      <c r="AK41" s="39"/>
      <c r="AL41" s="17"/>
      <c r="AM41" s="17"/>
      <c r="AN41" s="17"/>
    </row>
    <row r="42" spans="1:40" ht="12.5" x14ac:dyDescent="0.25">
      <c r="A42" s="40"/>
      <c r="B42" s="14" t="s">
        <v>148</v>
      </c>
      <c r="C42" s="14" t="s">
        <v>38</v>
      </c>
      <c r="D42" s="9">
        <v>1</v>
      </c>
      <c r="E42" s="10">
        <f t="shared" si="0"/>
        <v>1</v>
      </c>
      <c r="F42" s="47"/>
      <c r="G42" s="3">
        <v>2</v>
      </c>
      <c r="H42" s="12">
        <f t="shared" si="45"/>
        <v>0.77370561446908326</v>
      </c>
      <c r="I42" s="47"/>
      <c r="J42" s="29">
        <v>2</v>
      </c>
      <c r="K42" s="13">
        <f t="shared" si="46"/>
        <v>0.77370561446908326</v>
      </c>
      <c r="L42" s="47"/>
      <c r="M42" s="47"/>
      <c r="N42" s="14" t="s">
        <v>148</v>
      </c>
      <c r="O42" s="14" t="s">
        <v>38</v>
      </c>
      <c r="P42" s="9">
        <v>1</v>
      </c>
      <c r="Q42" s="10">
        <f t="shared" si="3"/>
        <v>1</v>
      </c>
      <c r="R42" s="40"/>
      <c r="S42" s="3">
        <v>2</v>
      </c>
      <c r="T42" s="12">
        <f t="shared" si="47"/>
        <v>0.77370561446908326</v>
      </c>
      <c r="U42" s="47"/>
      <c r="V42" s="29">
        <v>2</v>
      </c>
      <c r="W42" s="13">
        <f t="shared" si="48"/>
        <v>0.77370561446908326</v>
      </c>
      <c r="X42" s="47"/>
      <c r="Y42" s="47"/>
      <c r="Z42" s="24"/>
      <c r="AA42" s="25"/>
      <c r="AB42" s="22"/>
      <c r="AC42" s="10" t="str">
        <f t="shared" si="6"/>
        <v/>
      </c>
      <c r="AD42" s="40"/>
      <c r="AE42" s="22"/>
      <c r="AF42" s="16">
        <f t="shared" si="49"/>
        <v>0</v>
      </c>
      <c r="AG42" s="40"/>
      <c r="AH42" s="3"/>
      <c r="AI42" s="16">
        <f t="shared" si="50"/>
        <v>0</v>
      </c>
      <c r="AJ42" s="40"/>
      <c r="AK42" s="40"/>
      <c r="AL42" s="17"/>
      <c r="AM42" s="17"/>
      <c r="AN42" s="17"/>
    </row>
    <row r="43" spans="1:40" ht="25" x14ac:dyDescent="0.25">
      <c r="A43" s="38" t="s">
        <v>39</v>
      </c>
      <c r="B43" s="14" t="s">
        <v>149</v>
      </c>
      <c r="C43" s="14" t="s">
        <v>40</v>
      </c>
      <c r="D43" s="9">
        <v>1</v>
      </c>
      <c r="E43" s="10">
        <f t="shared" si="0"/>
        <v>1</v>
      </c>
      <c r="F43" s="45">
        <f>AVERAGE(E43:E47)</f>
        <v>0.74</v>
      </c>
      <c r="G43" s="3">
        <v>2</v>
      </c>
      <c r="H43" s="12">
        <f t="shared" ref="H43:H47" si="51">G43/LOG(ROW(G43)-41,2)</f>
        <v>2</v>
      </c>
      <c r="I43" s="45">
        <f>SUM(H43:H47)</f>
        <v>6.9585245494036352</v>
      </c>
      <c r="J43" s="11">
        <v>3</v>
      </c>
      <c r="K43" s="13">
        <f t="shared" ref="K43:K47" si="52">J43/LOG(ROW(J43)-41,2)</f>
        <v>3</v>
      </c>
      <c r="L43" s="45">
        <f>SUM(K43:K47)</f>
        <v>7.5278479913302414</v>
      </c>
      <c r="M43" s="45">
        <f>IF(L43=0,"",I43/L43)</f>
        <v>0.92437102308889718</v>
      </c>
      <c r="N43" s="14" t="s">
        <v>149</v>
      </c>
      <c r="O43" s="14" t="s">
        <v>40</v>
      </c>
      <c r="P43" s="9">
        <v>1</v>
      </c>
      <c r="Q43" s="10">
        <f t="shared" si="3"/>
        <v>1</v>
      </c>
      <c r="R43" s="44">
        <f>AVERAGE(Q43:Q47)</f>
        <v>0.76666666666666672</v>
      </c>
      <c r="S43" s="3">
        <v>2</v>
      </c>
      <c r="T43" s="12">
        <f t="shared" ref="T43:T47" si="53">S43/LOG(ROW(S43)-41,2)</f>
        <v>2</v>
      </c>
      <c r="U43" s="45">
        <f>SUM(T43:T47)</f>
        <v>4.3234658187877653</v>
      </c>
      <c r="V43" s="11">
        <v>3</v>
      </c>
      <c r="W43" s="13">
        <f t="shared" ref="W43:W47" si="54">V43/LOG(ROW(V43)-41,2)</f>
        <v>3</v>
      </c>
      <c r="X43" s="45">
        <f>SUM(W43:W47)</f>
        <v>4.7618595071429146</v>
      </c>
      <c r="Y43" s="45">
        <f>IF(X43=0,"",U43/X43)</f>
        <v>0.90793645051947725</v>
      </c>
      <c r="Z43" s="14" t="s">
        <v>150</v>
      </c>
      <c r="AA43" s="14" t="s">
        <v>151</v>
      </c>
      <c r="AB43" s="9">
        <v>3</v>
      </c>
      <c r="AC43" s="10">
        <f t="shared" si="6"/>
        <v>0.33333333333333331</v>
      </c>
      <c r="AD43" s="44">
        <f>AVERAGE(AC43:AC47)</f>
        <v>0.31666666666666665</v>
      </c>
      <c r="AE43" s="3">
        <v>2</v>
      </c>
      <c r="AF43" s="16">
        <f t="shared" ref="AF43:AF47" si="55">AE43/LOG(ROW(AE43)-41,2)</f>
        <v>2</v>
      </c>
      <c r="AG43" s="48">
        <f>SUM(AF43:AF47)</f>
        <v>4.8791356769527852</v>
      </c>
      <c r="AH43" s="3">
        <v>2</v>
      </c>
      <c r="AI43" s="16">
        <f t="shared" ref="AI43:AI47" si="56">AH43/LOG(ROW(AH43)-41,2)</f>
        <v>2</v>
      </c>
      <c r="AJ43" s="48">
        <f>SUM(AI43:AI47)</f>
        <v>5.0793888724508491</v>
      </c>
      <c r="AK43" s="48">
        <f>IF(AJ43=0,"",AG43/AJ43)</f>
        <v>0.96057533681183971</v>
      </c>
      <c r="AL43" s="17"/>
      <c r="AM43" s="17"/>
      <c r="AN43" s="17"/>
    </row>
    <row r="44" spans="1:40" ht="25" x14ac:dyDescent="0.25">
      <c r="A44" s="39"/>
      <c r="B44" s="14" t="s">
        <v>147</v>
      </c>
      <c r="C44" s="14" t="s">
        <v>37</v>
      </c>
      <c r="D44" s="9">
        <v>2</v>
      </c>
      <c r="E44" s="10">
        <f t="shared" si="0"/>
        <v>0.5</v>
      </c>
      <c r="F44" s="46"/>
      <c r="G44" s="3">
        <v>3</v>
      </c>
      <c r="H44" s="12">
        <f t="shared" si="51"/>
        <v>1.8927892607143721</v>
      </c>
      <c r="I44" s="46"/>
      <c r="J44" s="11">
        <v>3</v>
      </c>
      <c r="K44" s="13">
        <f t="shared" si="52"/>
        <v>1.8927892607143721</v>
      </c>
      <c r="L44" s="46"/>
      <c r="M44" s="46"/>
      <c r="N44" s="14" t="s">
        <v>147</v>
      </c>
      <c r="O44" s="14" t="s">
        <v>37</v>
      </c>
      <c r="P44" s="9">
        <v>2</v>
      </c>
      <c r="Q44" s="10">
        <f t="shared" si="3"/>
        <v>0.5</v>
      </c>
      <c r="R44" s="39"/>
      <c r="S44" s="3">
        <v>3</v>
      </c>
      <c r="T44" s="12">
        <f t="shared" si="53"/>
        <v>1.8927892607143721</v>
      </c>
      <c r="U44" s="46"/>
      <c r="V44" s="11">
        <v>2</v>
      </c>
      <c r="W44" s="13">
        <f t="shared" si="54"/>
        <v>1.2618595071429148</v>
      </c>
      <c r="X44" s="46"/>
      <c r="Y44" s="46"/>
      <c r="Z44" s="14" t="s">
        <v>152</v>
      </c>
      <c r="AA44" s="14" t="s">
        <v>153</v>
      </c>
      <c r="AB44" s="9">
        <v>4</v>
      </c>
      <c r="AC44" s="10">
        <f t="shared" si="6"/>
        <v>0.25</v>
      </c>
      <c r="AD44" s="39"/>
      <c r="AE44" s="3">
        <v>1</v>
      </c>
      <c r="AF44" s="16">
        <f t="shared" si="55"/>
        <v>0.63092975357145742</v>
      </c>
      <c r="AG44" s="39"/>
      <c r="AH44" s="3">
        <v>2</v>
      </c>
      <c r="AI44" s="16">
        <f t="shared" si="56"/>
        <v>1.2618595071429148</v>
      </c>
      <c r="AJ44" s="39"/>
      <c r="AK44" s="39"/>
      <c r="AL44" s="17"/>
      <c r="AM44" s="17"/>
      <c r="AN44" s="17"/>
    </row>
    <row r="45" spans="1:40" ht="25" x14ac:dyDescent="0.25">
      <c r="A45" s="39"/>
      <c r="B45" s="14" t="s">
        <v>149</v>
      </c>
      <c r="C45" s="14" t="s">
        <v>41</v>
      </c>
      <c r="D45" s="9">
        <v>5</v>
      </c>
      <c r="E45" s="10">
        <f t="shared" si="0"/>
        <v>0.2</v>
      </c>
      <c r="F45" s="46"/>
      <c r="G45" s="3">
        <v>2</v>
      </c>
      <c r="H45" s="12">
        <f t="shared" si="51"/>
        <v>1</v>
      </c>
      <c r="I45" s="46"/>
      <c r="J45" s="11">
        <v>2</v>
      </c>
      <c r="K45" s="13">
        <f t="shared" si="52"/>
        <v>1</v>
      </c>
      <c r="L45" s="46"/>
      <c r="M45" s="46"/>
      <c r="N45" s="14" t="s">
        <v>154</v>
      </c>
      <c r="O45" s="14" t="s">
        <v>41</v>
      </c>
      <c r="P45" s="9">
        <v>1</v>
      </c>
      <c r="Q45" s="10">
        <f t="shared" si="3"/>
        <v>1</v>
      </c>
      <c r="R45" s="39"/>
      <c r="S45" s="3">
        <v>0</v>
      </c>
      <c r="T45" s="12">
        <f t="shared" si="53"/>
        <v>0</v>
      </c>
      <c r="U45" s="46"/>
      <c r="V45" s="11">
        <v>1</v>
      </c>
      <c r="W45" s="13">
        <f t="shared" si="54"/>
        <v>0.5</v>
      </c>
      <c r="X45" s="46"/>
      <c r="Y45" s="46"/>
      <c r="Z45" s="14" t="s">
        <v>155</v>
      </c>
      <c r="AA45" s="14" t="s">
        <v>153</v>
      </c>
      <c r="AB45" s="9">
        <v>2</v>
      </c>
      <c r="AC45" s="10">
        <f t="shared" si="6"/>
        <v>0.5</v>
      </c>
      <c r="AD45" s="39"/>
      <c r="AE45" s="3">
        <v>2</v>
      </c>
      <c r="AF45" s="16">
        <f t="shared" si="55"/>
        <v>1</v>
      </c>
      <c r="AG45" s="39"/>
      <c r="AH45" s="3">
        <v>2</v>
      </c>
      <c r="AI45" s="16">
        <f t="shared" si="56"/>
        <v>1</v>
      </c>
      <c r="AJ45" s="39"/>
      <c r="AK45" s="39"/>
      <c r="AL45" s="17"/>
      <c r="AM45" s="17"/>
      <c r="AN45" s="17"/>
    </row>
    <row r="46" spans="1:40" ht="25" x14ac:dyDescent="0.25">
      <c r="A46" s="39"/>
      <c r="B46" s="14" t="s">
        <v>156</v>
      </c>
      <c r="C46" s="14" t="s">
        <v>42</v>
      </c>
      <c r="D46" s="9">
        <v>1</v>
      </c>
      <c r="E46" s="10">
        <f t="shared" si="0"/>
        <v>1</v>
      </c>
      <c r="F46" s="46"/>
      <c r="G46" s="3">
        <v>3</v>
      </c>
      <c r="H46" s="12">
        <f t="shared" si="51"/>
        <v>1.2920296742201793</v>
      </c>
      <c r="I46" s="46"/>
      <c r="J46" s="11">
        <v>2</v>
      </c>
      <c r="K46" s="13">
        <f t="shared" si="52"/>
        <v>0.86135311614678611</v>
      </c>
      <c r="L46" s="46"/>
      <c r="M46" s="46"/>
      <c r="N46" s="14" t="s">
        <v>157</v>
      </c>
      <c r="O46" s="14" t="s">
        <v>158</v>
      </c>
      <c r="P46" s="9">
        <v>3</v>
      </c>
      <c r="Q46" s="10">
        <f t="shared" si="3"/>
        <v>0.33333333333333331</v>
      </c>
      <c r="R46" s="39"/>
      <c r="S46" s="3">
        <v>1</v>
      </c>
      <c r="T46" s="12">
        <f t="shared" si="53"/>
        <v>0.43067655807339306</v>
      </c>
      <c r="U46" s="46"/>
      <c r="V46" s="11">
        <v>0</v>
      </c>
      <c r="W46" s="13">
        <f t="shared" si="54"/>
        <v>0</v>
      </c>
      <c r="X46" s="46"/>
      <c r="Y46" s="46"/>
      <c r="Z46" s="14" t="s">
        <v>159</v>
      </c>
      <c r="AA46" s="14" t="s">
        <v>64</v>
      </c>
      <c r="AB46" s="9">
        <v>4</v>
      </c>
      <c r="AC46" s="10">
        <f t="shared" si="6"/>
        <v>0.25</v>
      </c>
      <c r="AD46" s="39"/>
      <c r="AE46" s="3">
        <v>2</v>
      </c>
      <c r="AF46" s="16">
        <f t="shared" si="55"/>
        <v>0.86135311614678611</v>
      </c>
      <c r="AG46" s="39"/>
      <c r="AH46" s="3">
        <v>1</v>
      </c>
      <c r="AI46" s="16">
        <f t="shared" si="56"/>
        <v>0.43067655807339306</v>
      </c>
      <c r="AJ46" s="39"/>
      <c r="AK46" s="39"/>
      <c r="AL46" s="17"/>
      <c r="AM46" s="17"/>
      <c r="AN46" s="17"/>
    </row>
    <row r="47" spans="1:40" ht="50" x14ac:dyDescent="0.25">
      <c r="A47" s="40"/>
      <c r="B47" s="14" t="s">
        <v>67</v>
      </c>
      <c r="C47" s="14" t="s">
        <v>68</v>
      </c>
      <c r="D47" s="9">
        <v>1</v>
      </c>
      <c r="E47" s="10">
        <f t="shared" si="0"/>
        <v>1</v>
      </c>
      <c r="F47" s="47"/>
      <c r="G47" s="3">
        <v>2</v>
      </c>
      <c r="H47" s="12">
        <f t="shared" si="51"/>
        <v>0.77370561446908326</v>
      </c>
      <c r="I47" s="47"/>
      <c r="J47" s="11">
        <v>2</v>
      </c>
      <c r="K47" s="13">
        <f t="shared" si="52"/>
        <v>0.77370561446908326</v>
      </c>
      <c r="L47" s="47"/>
      <c r="M47" s="47"/>
      <c r="N47" s="14" t="s">
        <v>160</v>
      </c>
      <c r="O47" s="14" t="s">
        <v>160</v>
      </c>
      <c r="P47" s="9">
        <v>1</v>
      </c>
      <c r="Q47" s="10">
        <f t="shared" si="3"/>
        <v>1</v>
      </c>
      <c r="R47" s="40"/>
      <c r="S47" s="3">
        <v>0</v>
      </c>
      <c r="T47" s="12">
        <f t="shared" si="53"/>
        <v>0</v>
      </c>
      <c r="U47" s="47"/>
      <c r="V47" s="11">
        <v>0</v>
      </c>
      <c r="W47" s="13">
        <f t="shared" si="54"/>
        <v>0</v>
      </c>
      <c r="X47" s="47"/>
      <c r="Y47" s="47"/>
      <c r="Z47" s="14" t="s">
        <v>161</v>
      </c>
      <c r="AA47" s="14" t="s">
        <v>64</v>
      </c>
      <c r="AB47" s="9">
        <v>4</v>
      </c>
      <c r="AC47" s="10">
        <f t="shared" si="6"/>
        <v>0.25</v>
      </c>
      <c r="AD47" s="40"/>
      <c r="AE47" s="3">
        <v>1</v>
      </c>
      <c r="AF47" s="16">
        <f t="shared" si="55"/>
        <v>0.38685280723454163</v>
      </c>
      <c r="AG47" s="40"/>
      <c r="AH47" s="3">
        <v>1</v>
      </c>
      <c r="AI47" s="16">
        <f t="shared" si="56"/>
        <v>0.38685280723454163</v>
      </c>
      <c r="AJ47" s="40"/>
      <c r="AK47" s="40"/>
      <c r="AL47" s="17"/>
      <c r="AM47" s="17"/>
      <c r="AN47" s="17"/>
    </row>
    <row r="48" spans="1:40" ht="25" x14ac:dyDescent="0.25">
      <c r="A48" s="38" t="s">
        <v>43</v>
      </c>
      <c r="B48" s="14" t="s">
        <v>162</v>
      </c>
      <c r="C48" s="14" t="s">
        <v>44</v>
      </c>
      <c r="D48" s="9">
        <v>1</v>
      </c>
      <c r="E48" s="10">
        <f t="shared" si="0"/>
        <v>1</v>
      </c>
      <c r="F48" s="45">
        <f>AVERAGE(E48:E52)</f>
        <v>0.85</v>
      </c>
      <c r="G48" s="3">
        <v>3</v>
      </c>
      <c r="H48" s="12">
        <f t="shared" ref="H48:H52" si="57">G48/LOG(ROW(G48)-46,2)</f>
        <v>3</v>
      </c>
      <c r="I48" s="45">
        <f>SUM(H48:H52)</f>
        <v>7.8453773566381768</v>
      </c>
      <c r="J48" s="11">
        <v>3</v>
      </c>
      <c r="K48" s="13">
        <f t="shared" ref="K48:K52" si="58">J48/LOG(ROW(J48)-46,2)</f>
        <v>3</v>
      </c>
      <c r="L48" s="45">
        <f>SUM(K48:K52)</f>
        <v>8.0716717421690944</v>
      </c>
      <c r="M48" s="51">
        <f>IF(L48=0,"",I48/L48)</f>
        <v>0.97196437209547548</v>
      </c>
      <c r="N48" s="14" t="s">
        <v>162</v>
      </c>
      <c r="O48" s="14" t="s">
        <v>44</v>
      </c>
      <c r="P48" s="9">
        <v>1</v>
      </c>
      <c r="Q48" s="10">
        <f t="shared" si="3"/>
        <v>1</v>
      </c>
      <c r="R48" s="44">
        <f>AVERAGE(Q48:Q52)</f>
        <v>1</v>
      </c>
      <c r="S48" s="3">
        <v>3</v>
      </c>
      <c r="T48" s="12">
        <f t="shared" ref="T48:T52" si="59">S48/LOG(ROW(S48)-46,2)</f>
        <v>3</v>
      </c>
      <c r="U48" s="45">
        <f>SUM(T48:T52)</f>
        <v>7.8453773566381768</v>
      </c>
      <c r="V48" s="11">
        <v>3</v>
      </c>
      <c r="W48" s="13">
        <f t="shared" ref="W48:W52" si="60">V48/LOG(ROW(V48)-46,2)</f>
        <v>3</v>
      </c>
      <c r="X48" s="45">
        <f>SUM(W48:W52)</f>
        <v>8.0716717421690944</v>
      </c>
      <c r="Y48" s="51">
        <f>IF(X48=0,"",U48/X48)</f>
        <v>0.97196437209547548</v>
      </c>
      <c r="Z48" s="30" t="s">
        <v>163</v>
      </c>
      <c r="AA48" s="31" t="s">
        <v>164</v>
      </c>
      <c r="AB48" s="22">
        <v>4</v>
      </c>
      <c r="AC48" s="10">
        <f t="shared" si="6"/>
        <v>0.25</v>
      </c>
      <c r="AD48" s="44">
        <f>AVERAGE(AC48:AC52)</f>
        <v>0.25</v>
      </c>
      <c r="AE48" s="3">
        <v>0</v>
      </c>
      <c r="AF48" s="16">
        <f t="shared" ref="AF48:AF52" si="61">AE48/LOG(ROW(AE48)-46,2)</f>
        <v>0</v>
      </c>
      <c r="AG48" s="48">
        <f>SUM(AF48:AF52)</f>
        <v>0</v>
      </c>
      <c r="AH48" s="3">
        <v>0</v>
      </c>
      <c r="AI48" s="16">
        <f t="shared" ref="AI48:AI52" si="62">AH48/LOG(ROW(AH48)-46,2)</f>
        <v>0</v>
      </c>
      <c r="AJ48" s="48">
        <f>SUM(AI48:AI52)</f>
        <v>0</v>
      </c>
      <c r="AK48" s="48" t="str">
        <f>IF(AJ48=0,"",AG48/AJ48)</f>
        <v/>
      </c>
      <c r="AL48" s="17"/>
      <c r="AM48" s="17"/>
      <c r="AN48" s="17"/>
    </row>
    <row r="49" spans="1:40" ht="25" x14ac:dyDescent="0.25">
      <c r="A49" s="39"/>
      <c r="B49" s="14" t="s">
        <v>21</v>
      </c>
      <c r="C49" s="14" t="s">
        <v>13</v>
      </c>
      <c r="D49" s="9">
        <v>1</v>
      </c>
      <c r="E49" s="10">
        <f t="shared" si="0"/>
        <v>1</v>
      </c>
      <c r="F49" s="46"/>
      <c r="G49" s="3">
        <v>3</v>
      </c>
      <c r="H49" s="12">
        <f t="shared" si="57"/>
        <v>1.8927892607143721</v>
      </c>
      <c r="I49" s="46"/>
      <c r="J49" s="29">
        <v>3</v>
      </c>
      <c r="K49" s="13">
        <f t="shared" si="58"/>
        <v>1.8927892607143721</v>
      </c>
      <c r="L49" s="46"/>
      <c r="M49" s="46"/>
      <c r="N49" s="14" t="s">
        <v>84</v>
      </c>
      <c r="O49" s="14" t="s">
        <v>13</v>
      </c>
      <c r="P49" s="9">
        <v>1</v>
      </c>
      <c r="Q49" s="10">
        <f t="shared" si="3"/>
        <v>1</v>
      </c>
      <c r="R49" s="39"/>
      <c r="S49" s="3">
        <v>3</v>
      </c>
      <c r="T49" s="12">
        <f t="shared" si="59"/>
        <v>1.8927892607143721</v>
      </c>
      <c r="U49" s="46"/>
      <c r="V49" s="29">
        <v>3</v>
      </c>
      <c r="W49" s="13">
        <f t="shared" si="60"/>
        <v>1.8927892607143721</v>
      </c>
      <c r="X49" s="46"/>
      <c r="Y49" s="46"/>
      <c r="Z49" s="14"/>
      <c r="AA49" s="14"/>
      <c r="AB49" s="9"/>
      <c r="AC49" s="10" t="str">
        <f t="shared" si="6"/>
        <v/>
      </c>
      <c r="AD49" s="39"/>
      <c r="AE49" s="3"/>
      <c r="AF49" s="16">
        <f t="shared" si="61"/>
        <v>0</v>
      </c>
      <c r="AG49" s="39"/>
      <c r="AH49" s="3"/>
      <c r="AI49" s="16">
        <f t="shared" si="62"/>
        <v>0</v>
      </c>
      <c r="AJ49" s="39"/>
      <c r="AK49" s="39"/>
      <c r="AL49" s="17"/>
      <c r="AM49" s="17"/>
      <c r="AN49" s="17"/>
    </row>
    <row r="50" spans="1:40" ht="37.5" x14ac:dyDescent="0.25">
      <c r="A50" s="39"/>
      <c r="B50" s="14" t="s">
        <v>87</v>
      </c>
      <c r="C50" s="14" t="s">
        <v>81</v>
      </c>
      <c r="D50" s="9">
        <v>4</v>
      </c>
      <c r="E50" s="10">
        <f t="shared" si="0"/>
        <v>0.25</v>
      </c>
      <c r="F50" s="46"/>
      <c r="G50" s="3">
        <v>1</v>
      </c>
      <c r="H50" s="12">
        <f t="shared" si="57"/>
        <v>0.5</v>
      </c>
      <c r="I50" s="46"/>
      <c r="J50" s="29">
        <v>3</v>
      </c>
      <c r="K50" s="13">
        <f t="shared" si="58"/>
        <v>1.5</v>
      </c>
      <c r="L50" s="46"/>
      <c r="M50" s="46"/>
      <c r="N50" s="14" t="s">
        <v>80</v>
      </c>
      <c r="O50" s="14" t="s">
        <v>81</v>
      </c>
      <c r="P50" s="9">
        <v>1</v>
      </c>
      <c r="Q50" s="10">
        <f t="shared" si="3"/>
        <v>1</v>
      </c>
      <c r="R50" s="39"/>
      <c r="S50" s="3">
        <v>1</v>
      </c>
      <c r="T50" s="12">
        <f t="shared" si="59"/>
        <v>0.5</v>
      </c>
      <c r="U50" s="46"/>
      <c r="V50" s="29">
        <v>3</v>
      </c>
      <c r="W50" s="13">
        <f t="shared" si="60"/>
        <v>1.5</v>
      </c>
      <c r="X50" s="46"/>
      <c r="Y50" s="46"/>
      <c r="Z50" s="14"/>
      <c r="AA50" s="14"/>
      <c r="AB50" s="9"/>
      <c r="AC50" s="10" t="str">
        <f t="shared" si="6"/>
        <v/>
      </c>
      <c r="AD50" s="39"/>
      <c r="AE50" s="3"/>
      <c r="AF50" s="16">
        <f t="shared" si="61"/>
        <v>0</v>
      </c>
      <c r="AG50" s="39"/>
      <c r="AH50" s="3"/>
      <c r="AI50" s="16">
        <f t="shared" si="62"/>
        <v>0</v>
      </c>
      <c r="AJ50" s="39"/>
      <c r="AK50" s="39"/>
      <c r="AL50" s="17"/>
      <c r="AM50" s="17"/>
      <c r="AN50" s="17"/>
    </row>
    <row r="51" spans="1:40" ht="25" x14ac:dyDescent="0.25">
      <c r="A51" s="39"/>
      <c r="B51" s="14" t="s">
        <v>23</v>
      </c>
      <c r="C51" s="14" t="s">
        <v>19</v>
      </c>
      <c r="D51" s="9">
        <v>1</v>
      </c>
      <c r="E51" s="10">
        <f t="shared" si="0"/>
        <v>1</v>
      </c>
      <c r="F51" s="46"/>
      <c r="G51" s="3">
        <v>3</v>
      </c>
      <c r="H51" s="12">
        <f t="shared" si="57"/>
        <v>1.2920296742201793</v>
      </c>
      <c r="I51" s="46"/>
      <c r="J51" s="29">
        <v>3</v>
      </c>
      <c r="K51" s="13">
        <f t="shared" si="58"/>
        <v>1.2920296742201793</v>
      </c>
      <c r="L51" s="46"/>
      <c r="M51" s="46"/>
      <c r="N51" s="14" t="s">
        <v>23</v>
      </c>
      <c r="O51" s="14" t="s">
        <v>19</v>
      </c>
      <c r="P51" s="9">
        <v>1</v>
      </c>
      <c r="Q51" s="10">
        <f t="shared" si="3"/>
        <v>1</v>
      </c>
      <c r="R51" s="39"/>
      <c r="S51" s="3">
        <v>3</v>
      </c>
      <c r="T51" s="12">
        <f t="shared" si="59"/>
        <v>1.2920296742201793</v>
      </c>
      <c r="U51" s="46"/>
      <c r="V51" s="29">
        <v>3</v>
      </c>
      <c r="W51" s="13">
        <f t="shared" si="60"/>
        <v>1.2920296742201793</v>
      </c>
      <c r="X51" s="46"/>
      <c r="Y51" s="46"/>
      <c r="Z51" s="14"/>
      <c r="AA51" s="14"/>
      <c r="AB51" s="9"/>
      <c r="AC51" s="10" t="str">
        <f t="shared" si="6"/>
        <v/>
      </c>
      <c r="AD51" s="39"/>
      <c r="AE51" s="3"/>
      <c r="AF51" s="16">
        <f t="shared" si="61"/>
        <v>0</v>
      </c>
      <c r="AG51" s="39"/>
      <c r="AH51" s="3"/>
      <c r="AI51" s="16">
        <f t="shared" si="62"/>
        <v>0</v>
      </c>
      <c r="AJ51" s="39"/>
      <c r="AK51" s="39"/>
      <c r="AL51" s="17"/>
      <c r="AM51" s="17"/>
      <c r="AN51" s="17"/>
    </row>
    <row r="52" spans="1:40" ht="12.5" x14ac:dyDescent="0.25">
      <c r="A52" s="40"/>
      <c r="B52" s="14" t="s">
        <v>165</v>
      </c>
      <c r="C52" s="14" t="s">
        <v>45</v>
      </c>
      <c r="D52" s="9">
        <v>1</v>
      </c>
      <c r="E52" s="10">
        <f t="shared" si="0"/>
        <v>1</v>
      </c>
      <c r="F52" s="47"/>
      <c r="G52" s="3">
        <v>3</v>
      </c>
      <c r="H52" s="12">
        <f t="shared" si="57"/>
        <v>1.1605584217036249</v>
      </c>
      <c r="I52" s="47"/>
      <c r="J52" s="29">
        <v>1</v>
      </c>
      <c r="K52" s="13">
        <f t="shared" si="58"/>
        <v>0.38685280723454163</v>
      </c>
      <c r="L52" s="47"/>
      <c r="M52" s="47"/>
      <c r="N52" s="14" t="s">
        <v>165</v>
      </c>
      <c r="O52" s="14" t="s">
        <v>45</v>
      </c>
      <c r="P52" s="9">
        <v>1</v>
      </c>
      <c r="Q52" s="10">
        <f t="shared" si="3"/>
        <v>1</v>
      </c>
      <c r="R52" s="40"/>
      <c r="S52" s="3">
        <v>3</v>
      </c>
      <c r="T52" s="12">
        <f t="shared" si="59"/>
        <v>1.1605584217036249</v>
      </c>
      <c r="U52" s="47"/>
      <c r="V52" s="29">
        <v>1</v>
      </c>
      <c r="W52" s="13">
        <f t="shared" si="60"/>
        <v>0.38685280723454163</v>
      </c>
      <c r="X52" s="47"/>
      <c r="Y52" s="47"/>
      <c r="Z52" s="14"/>
      <c r="AA52" s="14"/>
      <c r="AB52" s="9"/>
      <c r="AC52" s="10" t="str">
        <f t="shared" si="6"/>
        <v/>
      </c>
      <c r="AD52" s="40"/>
      <c r="AE52" s="3"/>
      <c r="AF52" s="16">
        <f t="shared" si="61"/>
        <v>0</v>
      </c>
      <c r="AG52" s="40"/>
      <c r="AH52" s="3"/>
      <c r="AI52" s="16">
        <f t="shared" si="62"/>
        <v>0</v>
      </c>
      <c r="AJ52" s="40"/>
      <c r="AK52" s="40"/>
      <c r="AL52" s="17"/>
      <c r="AM52" s="17"/>
      <c r="AN52" s="17"/>
    </row>
    <row r="53" spans="1:40" ht="13" x14ac:dyDescent="0.25">
      <c r="A53" s="36"/>
      <c r="B53" s="50" t="s">
        <v>166</v>
      </c>
      <c r="C53" s="49"/>
      <c r="D53" s="49"/>
      <c r="E53" s="43"/>
      <c r="F53" s="37">
        <f>AVERAGE(F3:F52)</f>
        <v>0.77900000000000003</v>
      </c>
      <c r="G53" s="50" t="s">
        <v>167</v>
      </c>
      <c r="H53" s="49"/>
      <c r="I53" s="49"/>
      <c r="J53" s="49"/>
      <c r="K53" s="49"/>
      <c r="L53" s="43"/>
      <c r="M53" s="37">
        <f>AVERAGE(M3:M52)</f>
        <v>0.9572140240952155</v>
      </c>
      <c r="N53" s="50" t="s">
        <v>166</v>
      </c>
      <c r="O53" s="49"/>
      <c r="P53" s="49"/>
      <c r="Q53" s="43"/>
      <c r="R53" s="37">
        <f>AVERAGE(R3:R52)</f>
        <v>0.79666666666666663</v>
      </c>
      <c r="S53" s="50" t="s">
        <v>167</v>
      </c>
      <c r="T53" s="49"/>
      <c r="U53" s="49"/>
      <c r="V53" s="49"/>
      <c r="W53" s="49"/>
      <c r="X53" s="43"/>
      <c r="Y53" s="37">
        <f>AVERAGE(Y3:Y52)</f>
        <v>0.91574745281660674</v>
      </c>
      <c r="Z53" s="50" t="s">
        <v>166</v>
      </c>
      <c r="AA53" s="49"/>
      <c r="AB53" s="49"/>
      <c r="AC53" s="43"/>
      <c r="AD53" s="37">
        <f>AVERAGE(AD3:AD52)</f>
        <v>0.54302777777777789</v>
      </c>
      <c r="AE53" s="50" t="s">
        <v>167</v>
      </c>
      <c r="AF53" s="49"/>
      <c r="AG53" s="49"/>
      <c r="AH53" s="49"/>
      <c r="AI53" s="49"/>
      <c r="AJ53" s="43"/>
      <c r="AK53" s="37">
        <f>AVERAGE(AK3:AK52)</f>
        <v>0.76180302144371737</v>
      </c>
    </row>
    <row r="54" spans="1:40" ht="13" x14ac:dyDescent="0.25">
      <c r="A54" s="36"/>
      <c r="B54" s="50" t="s">
        <v>168</v>
      </c>
      <c r="C54" s="49"/>
      <c r="D54" s="49"/>
      <c r="E54" s="43"/>
      <c r="F54" s="37">
        <f>MIN(F3:F52)</f>
        <v>0.53333333333333333</v>
      </c>
      <c r="G54" s="50" t="s">
        <v>168</v>
      </c>
      <c r="H54" s="49"/>
      <c r="I54" s="49"/>
      <c r="J54" s="49"/>
      <c r="K54" s="49"/>
      <c r="L54" s="43"/>
      <c r="M54" s="37">
        <f>MIN(M3:M52)</f>
        <v>0.80993907654143771</v>
      </c>
      <c r="N54" s="50" t="s">
        <v>168</v>
      </c>
      <c r="O54" s="49"/>
      <c r="P54" s="49"/>
      <c r="Q54" s="43"/>
      <c r="R54" s="37">
        <f>MIN(R3:R52)</f>
        <v>0.53333333333333333</v>
      </c>
      <c r="S54" s="50" t="s">
        <v>168</v>
      </c>
      <c r="T54" s="49"/>
      <c r="U54" s="49"/>
      <c r="V54" s="49"/>
      <c r="W54" s="49"/>
      <c r="X54" s="43"/>
      <c r="Y54" s="37">
        <f>MIN(Y3:Y52)</f>
        <v>0.78020990944260094</v>
      </c>
      <c r="Z54" s="50" t="s">
        <v>168</v>
      </c>
      <c r="AA54" s="49"/>
      <c r="AB54" s="49"/>
      <c r="AC54" s="43"/>
      <c r="AD54" s="37">
        <f>MIN(AD3:AD52)</f>
        <v>0.25</v>
      </c>
      <c r="AE54" s="50" t="s">
        <v>168</v>
      </c>
      <c r="AF54" s="49"/>
      <c r="AG54" s="49"/>
      <c r="AH54" s="49"/>
      <c r="AI54" s="49"/>
      <c r="AJ54" s="43"/>
      <c r="AK54" s="37">
        <f>MIN(AK3:AK52)</f>
        <v>0.5</v>
      </c>
    </row>
    <row r="55" spans="1:40" ht="13" x14ac:dyDescent="0.25">
      <c r="A55" s="36"/>
      <c r="B55" s="50" t="s">
        <v>169</v>
      </c>
      <c r="C55" s="49"/>
      <c r="D55" s="49"/>
      <c r="E55" s="43"/>
      <c r="F55" s="37">
        <f>MAX(F3:F52)</f>
        <v>1</v>
      </c>
      <c r="G55" s="50" t="s">
        <v>169</v>
      </c>
      <c r="H55" s="49"/>
      <c r="I55" s="49"/>
      <c r="J55" s="49"/>
      <c r="K55" s="49"/>
      <c r="L55" s="43"/>
      <c r="M55" s="37">
        <f>MAX(M3:M52)</f>
        <v>1</v>
      </c>
      <c r="N55" s="50" t="s">
        <v>169</v>
      </c>
      <c r="O55" s="49"/>
      <c r="P55" s="49"/>
      <c r="Q55" s="43"/>
      <c r="R55" s="37">
        <f>MAX(R3:R52)</f>
        <v>1</v>
      </c>
      <c r="S55" s="50" t="s">
        <v>169</v>
      </c>
      <c r="T55" s="49"/>
      <c r="U55" s="49"/>
      <c r="V55" s="49"/>
      <c r="W55" s="49"/>
      <c r="X55" s="43"/>
      <c r="Y55" s="37">
        <f>MAX(Y3:Y52)</f>
        <v>0.99481898402222646</v>
      </c>
      <c r="Z55" s="50" t="s">
        <v>169</v>
      </c>
      <c r="AA55" s="49"/>
      <c r="AB55" s="49"/>
      <c r="AC55" s="43"/>
      <c r="AD55" s="37">
        <f>MAX(AD3:AD52)</f>
        <v>1</v>
      </c>
      <c r="AE55" s="50" t="s">
        <v>169</v>
      </c>
      <c r="AF55" s="49"/>
      <c r="AG55" s="49"/>
      <c r="AH55" s="49"/>
      <c r="AI55" s="49"/>
      <c r="AJ55" s="43"/>
      <c r="AK55" s="37">
        <f>MAX(AK3:AK52)</f>
        <v>1</v>
      </c>
    </row>
  </sheetData>
  <mergeCells count="152">
    <mergeCell ref="U23:U27"/>
    <mergeCell ref="A28:A32"/>
    <mergeCell ref="M28:M32"/>
    <mergeCell ref="U28:U32"/>
    <mergeCell ref="AG28:AG32"/>
    <mergeCell ref="AG33:AG37"/>
    <mergeCell ref="AD38:AD42"/>
    <mergeCell ref="AG38:AG42"/>
    <mergeCell ref="AD43:AD47"/>
    <mergeCell ref="AG43:AG47"/>
    <mergeCell ref="X33:X37"/>
    <mergeCell ref="X38:X42"/>
    <mergeCell ref="X43:X47"/>
    <mergeCell ref="Y43:Y47"/>
    <mergeCell ref="R38:R42"/>
    <mergeCell ref="R43:R47"/>
    <mergeCell ref="U43:U47"/>
    <mergeCell ref="R23:R27"/>
    <mergeCell ref="R28:R32"/>
    <mergeCell ref="R33:R37"/>
    <mergeCell ref="U33:U37"/>
    <mergeCell ref="Y33:Y37"/>
    <mergeCell ref="U38:U42"/>
    <mergeCell ref="Y38:Y42"/>
    <mergeCell ref="L13:L17"/>
    <mergeCell ref="L23:L27"/>
    <mergeCell ref="L3:L7"/>
    <mergeCell ref="M3:M7"/>
    <mergeCell ref="A8:A12"/>
    <mergeCell ref="I8:I12"/>
    <mergeCell ref="M8:M12"/>
    <mergeCell ref="I13:I17"/>
    <mergeCell ref="M13:M17"/>
    <mergeCell ref="A23:A27"/>
    <mergeCell ref="I23:I27"/>
    <mergeCell ref="M23:M27"/>
    <mergeCell ref="A43:A47"/>
    <mergeCell ref="A48:A52"/>
    <mergeCell ref="F48:F52"/>
    <mergeCell ref="B53:E53"/>
    <mergeCell ref="B54:E54"/>
    <mergeCell ref="B55:E55"/>
    <mergeCell ref="F23:F27"/>
    <mergeCell ref="F28:F32"/>
    <mergeCell ref="A33:A37"/>
    <mergeCell ref="F33:F37"/>
    <mergeCell ref="A38:A42"/>
    <mergeCell ref="F38:F42"/>
    <mergeCell ref="F43:F47"/>
    <mergeCell ref="G54:L54"/>
    <mergeCell ref="G55:L55"/>
    <mergeCell ref="N54:Q54"/>
    <mergeCell ref="N55:Q55"/>
    <mergeCell ref="S54:X54"/>
    <mergeCell ref="S55:X55"/>
    <mergeCell ref="S53:X53"/>
    <mergeCell ref="L43:L47"/>
    <mergeCell ref="M43:M47"/>
    <mergeCell ref="L48:L52"/>
    <mergeCell ref="M48:M52"/>
    <mergeCell ref="R48:R52"/>
    <mergeCell ref="U48:U52"/>
    <mergeCell ref="G53:L53"/>
    <mergeCell ref="N53:Q53"/>
    <mergeCell ref="I38:I42"/>
    <mergeCell ref="I43:I47"/>
    <mergeCell ref="I48:I52"/>
    <mergeCell ref="I28:I32"/>
    <mergeCell ref="L28:L32"/>
    <mergeCell ref="I33:I37"/>
    <mergeCell ref="L33:L37"/>
    <mergeCell ref="M33:M37"/>
    <mergeCell ref="L38:L42"/>
    <mergeCell ref="M38:M42"/>
    <mergeCell ref="AE54:AJ54"/>
    <mergeCell ref="AE55:AJ55"/>
    <mergeCell ref="AE53:AJ53"/>
    <mergeCell ref="X48:X52"/>
    <mergeCell ref="Y48:Y52"/>
    <mergeCell ref="AD48:AD52"/>
    <mergeCell ref="AG48:AG52"/>
    <mergeCell ref="Z53:AC53"/>
    <mergeCell ref="Z54:AC54"/>
    <mergeCell ref="Z55:AC55"/>
    <mergeCell ref="AJ43:AJ47"/>
    <mergeCell ref="AK43:AK47"/>
    <mergeCell ref="AJ48:AJ52"/>
    <mergeCell ref="AK48:AK52"/>
    <mergeCell ref="X23:X27"/>
    <mergeCell ref="X28:X32"/>
    <mergeCell ref="Y28:Y32"/>
    <mergeCell ref="AD28:AD32"/>
    <mergeCell ref="AJ28:AJ32"/>
    <mergeCell ref="AK28:AK32"/>
    <mergeCell ref="AD33:AD37"/>
    <mergeCell ref="Y23:Y27"/>
    <mergeCell ref="AD23:AD27"/>
    <mergeCell ref="AG23:AG27"/>
    <mergeCell ref="AJ23:AJ27"/>
    <mergeCell ref="AK23:AK27"/>
    <mergeCell ref="AJ33:AJ37"/>
    <mergeCell ref="AK33:AK37"/>
    <mergeCell ref="AJ38:AJ42"/>
    <mergeCell ref="AK38:AK42"/>
    <mergeCell ref="AJ3:AJ7"/>
    <mergeCell ref="AK3:AK7"/>
    <mergeCell ref="AJ8:AJ12"/>
    <mergeCell ref="AK8:AK12"/>
    <mergeCell ref="AJ13:AJ17"/>
    <mergeCell ref="AK13:AK17"/>
    <mergeCell ref="AJ18:AJ22"/>
    <mergeCell ref="AK18:AK22"/>
    <mergeCell ref="A1:A2"/>
    <mergeCell ref="B1:M1"/>
    <mergeCell ref="N1:Y1"/>
    <mergeCell ref="Z1:AK1"/>
    <mergeCell ref="A3:A7"/>
    <mergeCell ref="F3:F7"/>
    <mergeCell ref="I3:I7"/>
    <mergeCell ref="F8:F12"/>
    <mergeCell ref="F13:F17"/>
    <mergeCell ref="F18:F22"/>
    <mergeCell ref="I18:I22"/>
    <mergeCell ref="L18:L22"/>
    <mergeCell ref="M18:M22"/>
    <mergeCell ref="A13:A17"/>
    <mergeCell ref="A18:A22"/>
    <mergeCell ref="L8:L12"/>
    <mergeCell ref="Y3:Y7"/>
    <mergeCell ref="X8:X12"/>
    <mergeCell ref="Y8:Y12"/>
    <mergeCell ref="X13:X17"/>
    <mergeCell ref="Y13:Y17"/>
    <mergeCell ref="X18:X22"/>
    <mergeCell ref="Y18:Y22"/>
    <mergeCell ref="AD3:AD7"/>
    <mergeCell ref="AG3:AG7"/>
    <mergeCell ref="AD8:AD12"/>
    <mergeCell ref="AG8:AG12"/>
    <mergeCell ref="AD13:AD17"/>
    <mergeCell ref="AG13:AG17"/>
    <mergeCell ref="AD18:AD22"/>
    <mergeCell ref="AG18:AG22"/>
    <mergeCell ref="R3:R7"/>
    <mergeCell ref="U3:U7"/>
    <mergeCell ref="R8:R12"/>
    <mergeCell ref="U8:U12"/>
    <mergeCell ref="R13:R17"/>
    <mergeCell ref="U13:U17"/>
    <mergeCell ref="R18:R22"/>
    <mergeCell ref="U18:U22"/>
    <mergeCell ref="X3:X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Evaluasi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Ganendra Aby Bhamakerti</cp:lastModifiedBy>
  <dcterms:modified xsi:type="dcterms:W3CDTF">2024-01-13T07:46:57Z</dcterms:modified>
</cp:coreProperties>
</file>